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1 кв.2015г." sheetId="11" r:id="rId1"/>
  </sheets>
  <calcPr calcId="144525" refMode="R1C1"/>
</workbook>
</file>

<file path=xl/calcChain.xml><?xml version="1.0" encoding="utf-8"?>
<calcChain xmlns="http://schemas.openxmlformats.org/spreadsheetml/2006/main">
  <c r="G51" i="11" l="1"/>
  <c r="G50" i="11" s="1"/>
  <c r="G49" i="11" s="1"/>
  <c r="G48" i="11" s="1"/>
  <c r="I64" i="11" l="1"/>
  <c r="G64" i="11"/>
  <c r="G62" i="11"/>
  <c r="I44" i="11"/>
  <c r="G46" i="11"/>
  <c r="G44" i="11"/>
  <c r="I42" i="11"/>
  <c r="G42" i="11"/>
  <c r="I36" i="11" l="1"/>
  <c r="G36" i="11"/>
  <c r="G35" i="11" s="1"/>
  <c r="L35" i="11" s="1"/>
  <c r="L28" i="11" s="1"/>
  <c r="I34" i="11"/>
  <c r="G34" i="11"/>
  <c r="I32" i="11"/>
  <c r="G32" i="11"/>
  <c r="K29" i="11"/>
  <c r="K26" i="11"/>
  <c r="K64" i="11"/>
  <c r="K62" i="11"/>
  <c r="K57" i="11"/>
  <c r="K44" i="11"/>
  <c r="K42" i="11"/>
  <c r="K46" i="11"/>
  <c r="J22" i="11"/>
  <c r="J16" i="11" s="1"/>
  <c r="J15" i="11" s="1"/>
  <c r="J19" i="11"/>
  <c r="J31" i="11"/>
  <c r="J30" i="11" s="1"/>
  <c r="J18" i="11" s="1"/>
  <c r="H31" i="11"/>
  <c r="H30" i="11" s="1"/>
  <c r="H18" i="11" s="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I35" i="11"/>
  <c r="M35" i="11" s="1"/>
  <c r="M28" i="11" s="1"/>
  <c r="G41" i="11"/>
  <c r="I41" i="11"/>
  <c r="G43" i="11"/>
  <c r="I43" i="11"/>
  <c r="G45" i="11"/>
  <c r="L45" i="11" s="1"/>
  <c r="I45" i="11"/>
  <c r="M45" i="11" s="1"/>
  <c r="L47" i="11"/>
  <c r="M47" i="11"/>
  <c r="G56" i="11"/>
  <c r="G55" i="11" s="1"/>
  <c r="G54" i="11" s="1"/>
  <c r="G53" i="11" s="1"/>
  <c r="I56" i="11"/>
  <c r="M56" i="11" s="1"/>
  <c r="G61" i="11"/>
  <c r="I61" i="11"/>
  <c r="G63" i="11"/>
  <c r="I63" i="11"/>
  <c r="G60" i="11" l="1"/>
  <c r="K36" i="11"/>
  <c r="K34" i="11"/>
  <c r="I60" i="11"/>
  <c r="K60" i="11" s="1"/>
  <c r="K35" i="11"/>
  <c r="K43" i="11"/>
  <c r="K63" i="11"/>
  <c r="G33" i="11"/>
  <c r="K24" i="11"/>
  <c r="K41" i="11"/>
  <c r="K33" i="11"/>
  <c r="K32" i="11"/>
  <c r="G31" i="11"/>
  <c r="K31" i="11" s="1"/>
  <c r="K27" i="11"/>
  <c r="K45" i="11"/>
  <c r="K28" i="11"/>
  <c r="K61" i="11"/>
  <c r="K25" i="11"/>
  <c r="K56" i="11"/>
  <c r="I40" i="11"/>
  <c r="I30" i="11"/>
  <c r="H23" i="11"/>
  <c r="L56" i="11"/>
  <c r="G59" i="11"/>
  <c r="G58" i="11" s="1"/>
  <c r="G47" i="11" s="1"/>
  <c r="G40" i="11"/>
  <c r="L27" i="11"/>
  <c r="L25" i="11" s="1"/>
  <c r="L16" i="11" s="1"/>
  <c r="L15" i="11" s="1"/>
  <c r="I55" i="11"/>
  <c r="M27" i="11"/>
  <c r="M25" i="11" s="1"/>
  <c r="M16" i="11" s="1"/>
  <c r="M15" i="11" s="1"/>
  <c r="G30" i="11" l="1"/>
  <c r="I59" i="11"/>
  <c r="K59" i="11" s="1"/>
  <c r="I39" i="11"/>
  <c r="I38" i="11" s="1"/>
  <c r="I37" i="11" s="1"/>
  <c r="K40" i="11"/>
  <c r="I18" i="11"/>
  <c r="K30" i="11"/>
  <c r="K18" i="11" s="1"/>
  <c r="I54" i="11"/>
  <c r="K55" i="11"/>
  <c r="G39" i="11"/>
  <c r="I23" i="11"/>
  <c r="G23" i="11"/>
  <c r="G22" i="11" s="1"/>
  <c r="G16" i="11" s="1"/>
  <c r="G18" i="11"/>
  <c r="H22" i="11"/>
  <c r="K39" i="11" l="1"/>
  <c r="I58" i="11"/>
  <c r="K58" i="11" s="1"/>
  <c r="I22" i="11"/>
  <c r="K23" i="11"/>
  <c r="I53" i="11"/>
  <c r="K54" i="11"/>
  <c r="G38" i="11"/>
  <c r="H16" i="11"/>
  <c r="I52" i="11" l="1"/>
  <c r="I16" i="11"/>
  <c r="K16" i="11" s="1"/>
  <c r="K22" i="11"/>
  <c r="K53" i="11"/>
  <c r="G37" i="11"/>
  <c r="K38" i="11"/>
  <c r="H15" i="11"/>
  <c r="K52" i="11" l="1"/>
  <c r="I51" i="11"/>
  <c r="K37" i="11"/>
  <c r="G15" i="11"/>
  <c r="I50" i="11" l="1"/>
  <c r="K51" i="11"/>
  <c r="M51" i="11" s="1"/>
  <c r="K50" i="11" l="1"/>
  <c r="I49" i="11"/>
  <c r="M50" i="11"/>
  <c r="K49" i="11" l="1"/>
  <c r="I48" i="11"/>
  <c r="K48" i="11" l="1"/>
  <c r="I47" i="11"/>
  <c r="I15" i="11" l="1"/>
  <c r="K15" i="11" s="1"/>
  <c r="K47" i="11"/>
</calcChain>
</file>

<file path=xl/sharedStrings.xml><?xml version="1.0" encoding="utf-8"?>
<sst xmlns="http://schemas.openxmlformats.org/spreadsheetml/2006/main" count="289" uniqueCount="70">
  <si>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</si>
  <si>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</si>
  <si>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</si>
  <si>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</si>
  <si>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</si>
  <si>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</si>
  <si>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</si>
  <si>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</si>
  <si>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</si>
  <si>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</si>
  <si>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</si>
  <si>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</si>
  <si>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</si>
  <si>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</si>
  <si>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</si>
  <si>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</si>
  <si>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</si>
  <si>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</si>
  <si>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</si>
  <si>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</si>
  <si>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</si>
  <si>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</si>
  <si>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</si>
  <si>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</si>
  <si>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</si>
  <si>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</si>
  <si>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</si>
  <si>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</si>
  <si>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</si>
  <si>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</si>
  <si>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</si>
  <si>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</si>
  <si>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</si>
  <si>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</si>
  <si>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</si>
  <si>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</si>
  <si>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</si>
  <si>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</si>
  <si>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</si>
  <si>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</si>
  <si>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</si>
  <si>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</si>
  <si>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</si>
  <si>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</si>
  <si>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</si>
  <si>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</si>
  <si>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</si>
  <si>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</si>
  <si>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</si>
  <si>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</si>
  <si>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</si>
  <si>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</si>
  <si>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</si>
  <si>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</si>
  <si>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</si>
  <si>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</si>
  <si>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Отчет об исполнении бюджета за 1 квартал 2015 год по разделам, подразделам, целевым статьям и видам расходов классификации расходов по ГРБС - Думе городского округа Тольятти</t>
  </si>
  <si>
    <t>990 11 00</t>
  </si>
  <si>
    <t>990 11 02</t>
  </si>
  <si>
    <t>990 11 03</t>
  </si>
  <si>
    <t>990 11 04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</si>
  <si>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</si>
  <si>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110 00 00</t>
  </si>
  <si>
    <t>110 04 00</t>
  </si>
  <si>
    <t>Мероприятия в сфере информационно-коммуникационных технологий и связи</t>
  </si>
  <si>
    <t>110 04 46</t>
  </si>
  <si>
    <t>Заместитель руководителя аппарата Думы</t>
  </si>
  <si>
    <t>Начальник отдела бухгалтерского учета и отчетности аппарата Думы</t>
  </si>
  <si>
    <t>Е.В.Шарафан</t>
  </si>
  <si>
    <t>Л.Д.Никулина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</si>
</sst>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0" fontId="4" fillId="0" borderId="0" xfId="0" applyFont="1" applyFill="1" applyAlignment="1">
      <alignment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tabSelected="1" topLeftCell="A7" workbookViewId="0">
      <selection activeCell="A7" sqref="A7:M9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00"/>
      <c r="B2" s="100"/>
      <c r="C2" s="100"/>
      <c r="D2" s="100"/>
      <c r="E2" s="100"/>
      <c r="F2" s="100"/>
    </row>
    <row r="3" spans="1:14" ht="36.75" hidden="1" customHeight="1" x14ac:dyDescent="0.3">
      <c r="A3" s="101"/>
      <c r="B3" s="101"/>
      <c r="C3" s="101"/>
      <c r="D3" s="101"/>
      <c r="E3" s="101"/>
      <c r="F3" s="101"/>
      <c r="G3" s="4"/>
      <c r="H3" s="4"/>
    </row>
    <row r="4" spans="1:14" ht="36.75" hidden="1" customHeight="1" x14ac:dyDescent="0.3">
      <c r="A4" s="101"/>
      <c r="B4" s="101"/>
      <c r="C4" s="101"/>
      <c r="D4" s="101"/>
      <c r="E4" s="101"/>
      <c r="F4" s="101"/>
    </row>
    <row r="5" spans="1:14" ht="36.75" hidden="1" customHeight="1" x14ac:dyDescent="0.3">
      <c r="A5" s="100"/>
      <c r="B5" s="100"/>
      <c r="C5" s="100"/>
      <c r="D5" s="100"/>
      <c r="E5" s="100"/>
      <c r="F5" s="100"/>
    </row>
    <row r="6" spans="1:14" ht="36.75" hidden="1" customHeight="1" x14ac:dyDescent="0.3">
      <c r="A6" s="101"/>
      <c r="B6" s="101"/>
      <c r="C6" s="101"/>
      <c r="D6" s="101"/>
      <c r="E6" s="101"/>
      <c r="F6" s="101"/>
    </row>
    <row r="7" spans="1:14" ht="12.75" customHeight="1" x14ac:dyDescent="0.2">
      <c r="A7" s="102" t="s">
        <v>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4" ht="12.7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32.25" customHeight="1" thickBo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4" ht="17.25" customHeight="1" x14ac:dyDescent="0.2">
      <c r="A10" s="104" t="s">
        <v>17</v>
      </c>
      <c r="B10" s="107" t="s">
        <v>7</v>
      </c>
      <c r="C10" s="107" t="s">
        <v>8</v>
      </c>
      <c r="D10" s="107" t="s">
        <v>9</v>
      </c>
      <c r="E10" s="97" t="s">
        <v>1</v>
      </c>
      <c r="F10" s="97" t="s">
        <v>2</v>
      </c>
      <c r="G10" s="110" t="s">
        <v>55</v>
      </c>
      <c r="H10" s="116"/>
      <c r="I10" s="110" t="s">
        <v>53</v>
      </c>
      <c r="J10" s="116"/>
      <c r="K10" s="110" t="s">
        <v>52</v>
      </c>
      <c r="L10" s="111"/>
      <c r="M10" s="111"/>
      <c r="N10" s="112"/>
    </row>
    <row r="11" spans="1:14" ht="39" customHeight="1" thickBot="1" x14ac:dyDescent="0.25">
      <c r="A11" s="105"/>
      <c r="B11" s="108"/>
      <c r="C11" s="108"/>
      <c r="D11" s="108"/>
      <c r="E11" s="98"/>
      <c r="F11" s="98"/>
      <c r="G11" s="117"/>
      <c r="H11" s="118"/>
      <c r="I11" s="117"/>
      <c r="J11" s="118"/>
      <c r="K11" s="113"/>
      <c r="L11" s="114"/>
      <c r="M11" s="114"/>
      <c r="N11" s="115"/>
    </row>
    <row r="12" spans="1:14" ht="21" customHeight="1" x14ac:dyDescent="0.2">
      <c r="A12" s="105"/>
      <c r="B12" s="108"/>
      <c r="C12" s="108"/>
      <c r="D12" s="108"/>
      <c r="E12" s="98"/>
      <c r="F12" s="98"/>
      <c r="G12" s="97" t="s">
        <v>18</v>
      </c>
      <c r="H12" s="97" t="s">
        <v>54</v>
      </c>
      <c r="I12" s="97" t="s">
        <v>18</v>
      </c>
      <c r="J12" s="97" t="s">
        <v>54</v>
      </c>
      <c r="K12" s="97" t="s">
        <v>18</v>
      </c>
      <c r="L12" s="119" t="s">
        <v>15</v>
      </c>
      <c r="M12" s="122" t="s">
        <v>15</v>
      </c>
      <c r="N12" s="97" t="s">
        <v>54</v>
      </c>
    </row>
    <row r="13" spans="1:14" ht="62.25" customHeight="1" thickBot="1" x14ac:dyDescent="0.25">
      <c r="A13" s="105"/>
      <c r="B13" s="108"/>
      <c r="C13" s="108"/>
      <c r="D13" s="108"/>
      <c r="E13" s="98"/>
      <c r="F13" s="98"/>
      <c r="G13" s="98"/>
      <c r="H13" s="98"/>
      <c r="I13" s="98"/>
      <c r="J13" s="98"/>
      <c r="K13" s="98"/>
      <c r="L13" s="120"/>
      <c r="M13" s="123"/>
      <c r="N13" s="98"/>
    </row>
    <row r="14" spans="1:14" ht="36.75" hidden="1" customHeight="1" x14ac:dyDescent="0.2">
      <c r="A14" s="106"/>
      <c r="B14" s="109"/>
      <c r="C14" s="109"/>
      <c r="D14" s="109"/>
      <c r="E14" s="99"/>
      <c r="F14" s="99"/>
      <c r="G14" s="90"/>
      <c r="H14" s="90"/>
      <c r="I14" s="90"/>
      <c r="J14" s="90"/>
      <c r="K14" s="90"/>
      <c r="L14" s="121"/>
      <c r="M14" s="124"/>
      <c r="N14" s="90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126628</v>
      </c>
      <c r="H15" s="42">
        <f>SUM(H16+H47+H37)</f>
        <v>0</v>
      </c>
      <c r="I15" s="42">
        <f>SUM(I16+I47+I37)</f>
        <v>23048</v>
      </c>
      <c r="J15" s="42">
        <f>SUM(J16+J47+J37)</f>
        <v>0</v>
      </c>
      <c r="K15" s="41">
        <f>SUM(I15/G15)*100</f>
        <v>18.201345673942573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 x14ac:dyDescent="0.3">
      <c r="A16" s="36" t="s">
        <v>12</v>
      </c>
      <c r="B16" s="43" t="s">
        <v>46</v>
      </c>
      <c r="C16" s="43" t="s">
        <v>10</v>
      </c>
      <c r="D16" s="44" t="s">
        <v>11</v>
      </c>
      <c r="E16" s="39"/>
      <c r="F16" s="40"/>
      <c r="G16" s="45">
        <f>SUM(G22)</f>
        <v>67699</v>
      </c>
      <c r="H16" s="45">
        <f>SUM(H22)</f>
        <v>0</v>
      </c>
      <c r="I16" s="45">
        <f>SUM(I22)</f>
        <v>11458</v>
      </c>
      <c r="J16" s="45">
        <f>SUM(J22)</f>
        <v>0</v>
      </c>
      <c r="K16" s="41">
        <f>SUM(I16/G16)*100</f>
        <v>16.924917650186856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67697</v>
      </c>
      <c r="H18" s="59">
        <f>SUM(H20+H27+H30)</f>
        <v>813</v>
      </c>
      <c r="I18" s="59">
        <f>SUM(I20+I27+I30)</f>
        <v>12108</v>
      </c>
      <c r="J18" s="59">
        <f>SUM(J20+J27+J30)</f>
        <v>813</v>
      </c>
      <c r="K18" s="58">
        <f>SUM(K20+K27+K30)</f>
        <v>848.81788929334323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41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46</v>
      </c>
      <c r="C22" s="61" t="s">
        <v>10</v>
      </c>
      <c r="D22" s="62" t="s">
        <v>11</v>
      </c>
      <c r="E22" s="63" t="s">
        <v>19</v>
      </c>
      <c r="F22" s="72"/>
      <c r="G22" s="74">
        <f>SUM(G23)</f>
        <v>67699</v>
      </c>
      <c r="H22" s="74">
        <f>SUM(H23)</f>
        <v>0</v>
      </c>
      <c r="I22" s="74">
        <f>SUM(I23)</f>
        <v>11458</v>
      </c>
      <c r="J22" s="74">
        <f>SUM(J23)</f>
        <v>0</v>
      </c>
      <c r="K22" s="73">
        <f>SUM(I22/G22)*100</f>
        <v>16.924917650186856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46</v>
      </c>
      <c r="C23" s="61" t="s">
        <v>10</v>
      </c>
      <c r="D23" s="62" t="s">
        <v>11</v>
      </c>
      <c r="E23" s="63" t="s">
        <v>57</v>
      </c>
      <c r="F23" s="57"/>
      <c r="G23" s="23">
        <f>SUM(G24+G27+G30)</f>
        <v>67699</v>
      </c>
      <c r="H23" s="23">
        <f>SUM(H24+H27+H30)</f>
        <v>0</v>
      </c>
      <c r="I23" s="23">
        <f>SUM(I24+I27+I30)</f>
        <v>11458</v>
      </c>
      <c r="J23" s="23"/>
      <c r="K23" s="73">
        <f t="shared" ref="K23:K31" si="0">SUM(I23/G23)*100</f>
        <v>16.924917650186856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46</v>
      </c>
      <c r="C24" s="61" t="s">
        <v>10</v>
      </c>
      <c r="D24" s="62" t="s">
        <v>11</v>
      </c>
      <c r="E24" s="63" t="s">
        <v>58</v>
      </c>
      <c r="F24" s="50"/>
      <c r="G24" s="76">
        <f t="shared" ref="G24:I25" si="1">SUM(G25)</f>
        <v>815</v>
      </c>
      <c r="H24" s="76"/>
      <c r="I24" s="76">
        <f t="shared" si="1"/>
        <v>163</v>
      </c>
      <c r="J24" s="76"/>
      <c r="K24" s="73">
        <f t="shared" si="0"/>
        <v>20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46</v>
      </c>
      <c r="C25" s="77" t="s">
        <v>10</v>
      </c>
      <c r="D25" s="78" t="s">
        <v>11</v>
      </c>
      <c r="E25" s="63" t="s">
        <v>58</v>
      </c>
      <c r="F25" s="68" t="s">
        <v>22</v>
      </c>
      <c r="G25" s="70">
        <f t="shared" si="1"/>
        <v>815</v>
      </c>
      <c r="H25" s="70"/>
      <c r="I25" s="70">
        <f t="shared" si="1"/>
        <v>163</v>
      </c>
      <c r="J25" s="23"/>
      <c r="K25" s="73">
        <f t="shared" si="0"/>
        <v>20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43</v>
      </c>
      <c r="B26" s="47" t="s">
        <v>46</v>
      </c>
      <c r="C26" s="47" t="s">
        <v>10</v>
      </c>
      <c r="D26" s="48" t="s">
        <v>11</v>
      </c>
      <c r="E26" s="63" t="s">
        <v>58</v>
      </c>
      <c r="F26" s="50" t="s">
        <v>47</v>
      </c>
      <c r="G26" s="76">
        <v>815</v>
      </c>
      <c r="H26" s="76"/>
      <c r="I26" s="76">
        <v>163</v>
      </c>
      <c r="J26" s="76"/>
      <c r="K26" s="73">
        <f t="shared" si="0"/>
        <v>20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46</v>
      </c>
      <c r="C27" s="47" t="s">
        <v>10</v>
      </c>
      <c r="D27" s="48" t="s">
        <v>11</v>
      </c>
      <c r="E27" s="49" t="s">
        <v>59</v>
      </c>
      <c r="F27" s="50"/>
      <c r="G27" s="76">
        <f t="shared" ref="G27:I28" si="2">SUM(G28)</f>
        <v>1344</v>
      </c>
      <c r="H27" s="76"/>
      <c r="I27" s="76">
        <f t="shared" si="2"/>
        <v>255</v>
      </c>
      <c r="J27" s="76"/>
      <c r="K27" s="73">
        <f t="shared" si="0"/>
        <v>18.973214285714285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46</v>
      </c>
      <c r="C28" s="54" t="s">
        <v>10</v>
      </c>
      <c r="D28" s="55" t="s">
        <v>11</v>
      </c>
      <c r="E28" s="49" t="s">
        <v>59</v>
      </c>
      <c r="F28" s="57" t="s">
        <v>22</v>
      </c>
      <c r="G28" s="23">
        <f t="shared" si="2"/>
        <v>1344</v>
      </c>
      <c r="H28" s="23"/>
      <c r="I28" s="23">
        <f t="shared" si="2"/>
        <v>255</v>
      </c>
      <c r="J28" s="23"/>
      <c r="K28" s="73">
        <f t="shared" si="0"/>
        <v>18.973214285714285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 x14ac:dyDescent="0.3">
      <c r="A29" s="46" t="s">
        <v>43</v>
      </c>
      <c r="B29" s="50" t="s">
        <v>46</v>
      </c>
      <c r="C29" s="47" t="s">
        <v>10</v>
      </c>
      <c r="D29" s="48" t="s">
        <v>11</v>
      </c>
      <c r="E29" s="49" t="s">
        <v>59</v>
      </c>
      <c r="F29" s="50" t="s">
        <v>47</v>
      </c>
      <c r="G29" s="76">
        <v>1344</v>
      </c>
      <c r="H29" s="76"/>
      <c r="I29" s="76">
        <v>255</v>
      </c>
      <c r="J29" s="76"/>
      <c r="K29" s="73">
        <f t="shared" si="0"/>
        <v>18.973214285714285</v>
      </c>
      <c r="L29" s="21"/>
      <c r="M29" s="21"/>
      <c r="N29" s="75"/>
    </row>
    <row r="30" spans="1:14" thickBot="1" x14ac:dyDescent="0.3">
      <c r="A30" s="46" t="s">
        <v>26</v>
      </c>
      <c r="B30" s="47" t="s">
        <v>46</v>
      </c>
      <c r="C30" s="47" t="s">
        <v>10</v>
      </c>
      <c r="D30" s="48" t="s">
        <v>11</v>
      </c>
      <c r="E30" s="49" t="s">
        <v>60</v>
      </c>
      <c r="F30" s="50"/>
      <c r="G30" s="76">
        <f>SUM(G31+G33+G35)</f>
        <v>65540</v>
      </c>
      <c r="H30" s="76">
        <f>SUM(H31+H33+H35)</f>
        <v>0</v>
      </c>
      <c r="I30" s="76">
        <f>SUM(I31+I33+I35)</f>
        <v>11040</v>
      </c>
      <c r="J30" s="76">
        <f>SUM(J31+J33+J35)</f>
        <v>0</v>
      </c>
      <c r="K30" s="73">
        <f t="shared" si="0"/>
        <v>16.844675007628929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46</v>
      </c>
      <c r="C31" s="54" t="s">
        <v>10</v>
      </c>
      <c r="D31" s="55" t="s">
        <v>11</v>
      </c>
      <c r="E31" s="49" t="s">
        <v>60</v>
      </c>
      <c r="F31" s="57" t="s">
        <v>22</v>
      </c>
      <c r="G31" s="23">
        <f>SUM(G32)</f>
        <v>52777</v>
      </c>
      <c r="H31" s="23">
        <f>SUM(H32)</f>
        <v>0</v>
      </c>
      <c r="I31" s="23">
        <f>SUM(I32)</f>
        <v>9226</v>
      </c>
      <c r="J31" s="23">
        <f>SUM(J32)</f>
        <v>0</v>
      </c>
      <c r="K31" s="73">
        <f t="shared" si="0"/>
        <v>17.48109972146958</v>
      </c>
      <c r="L31" s="29"/>
      <c r="M31" s="11"/>
      <c r="N31" s="75"/>
    </row>
    <row r="32" spans="1:14" ht="32.25" thickBot="1" x14ac:dyDescent="0.3">
      <c r="A32" s="46" t="s">
        <v>43</v>
      </c>
      <c r="B32" s="50" t="s">
        <v>46</v>
      </c>
      <c r="C32" s="47" t="s">
        <v>10</v>
      </c>
      <c r="D32" s="48" t="s">
        <v>11</v>
      </c>
      <c r="E32" s="49" t="s">
        <v>60</v>
      </c>
      <c r="F32" s="50" t="s">
        <v>47</v>
      </c>
      <c r="G32" s="75">
        <f>40448+11932+62+190+145</f>
        <v>52777</v>
      </c>
      <c r="H32" s="75"/>
      <c r="I32" s="75">
        <f>7178+1884+33+70+61</f>
        <v>9226</v>
      </c>
      <c r="J32" s="75"/>
      <c r="K32" s="75">
        <f t="shared" ref="K32:K38" si="3">SUM(I32/G32)*100</f>
        <v>17.48109972146958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46</v>
      </c>
      <c r="C33" s="47" t="s">
        <v>10</v>
      </c>
      <c r="D33" s="48" t="s">
        <v>11</v>
      </c>
      <c r="E33" s="49" t="s">
        <v>60</v>
      </c>
      <c r="F33" s="50" t="s">
        <v>28</v>
      </c>
      <c r="G33" s="76">
        <f>SUM(G34)</f>
        <v>12208</v>
      </c>
      <c r="H33" s="76"/>
      <c r="I33" s="76">
        <f>SUM(I34)</f>
        <v>1712</v>
      </c>
      <c r="J33" s="76"/>
      <c r="K33" s="75">
        <f t="shared" si="3"/>
        <v>14.023591087811271</v>
      </c>
      <c r="L33" s="24"/>
      <c r="M33" s="18"/>
      <c r="N33" s="75"/>
    </row>
    <row r="34" spans="1:14" ht="48" thickBot="1" x14ac:dyDescent="0.3">
      <c r="A34" s="46" t="s">
        <v>44</v>
      </c>
      <c r="B34" s="47" t="s">
        <v>46</v>
      </c>
      <c r="C34" s="47" t="s">
        <v>10</v>
      </c>
      <c r="D34" s="48" t="s">
        <v>11</v>
      </c>
      <c r="E34" s="49" t="s">
        <v>60</v>
      </c>
      <c r="F34" s="50" t="s">
        <v>48</v>
      </c>
      <c r="G34" s="76">
        <f>723+540+935+104+1675+4494+663+3074</f>
        <v>12208</v>
      </c>
      <c r="H34" s="76"/>
      <c r="I34" s="76">
        <f>92+343+27+8+115+682+25+420</f>
        <v>1712</v>
      </c>
      <c r="J34" s="76"/>
      <c r="K34" s="75">
        <f t="shared" si="3"/>
        <v>14.023591087811271</v>
      </c>
      <c r="L34" s="24"/>
      <c r="M34" s="18"/>
      <c r="N34" s="75"/>
    </row>
    <row r="35" spans="1:14" thickBot="1" x14ac:dyDescent="0.3">
      <c r="A35" s="46" t="s">
        <v>29</v>
      </c>
      <c r="B35" s="47" t="s">
        <v>46</v>
      </c>
      <c r="C35" s="47" t="s">
        <v>10</v>
      </c>
      <c r="D35" s="48" t="s">
        <v>11</v>
      </c>
      <c r="E35" s="49" t="s">
        <v>60</v>
      </c>
      <c r="F35" s="50" t="s">
        <v>30</v>
      </c>
      <c r="G35" s="76">
        <f>SUM(G36)</f>
        <v>555</v>
      </c>
      <c r="H35" s="76"/>
      <c r="I35" s="76">
        <f>SUM(I36)</f>
        <v>102</v>
      </c>
      <c r="J35" s="76"/>
      <c r="K35" s="75">
        <f t="shared" si="3"/>
        <v>18.378378378378379</v>
      </c>
      <c r="L35" s="30" t="e">
        <f>G35-#REF!</f>
        <v>#REF!</v>
      </c>
      <c r="M35" s="18" t="e">
        <f>I35-#REF!</f>
        <v>#REF!</v>
      </c>
      <c r="N35" s="75"/>
    </row>
    <row r="36" spans="1:14" thickBot="1" x14ac:dyDescent="0.3">
      <c r="A36" s="46" t="s">
        <v>45</v>
      </c>
      <c r="B36" s="47" t="s">
        <v>46</v>
      </c>
      <c r="C36" s="47" t="s">
        <v>10</v>
      </c>
      <c r="D36" s="48" t="s">
        <v>11</v>
      </c>
      <c r="E36" s="49" t="s">
        <v>60</v>
      </c>
      <c r="F36" s="50" t="s">
        <v>49</v>
      </c>
      <c r="G36" s="76">
        <f>463+32+60</f>
        <v>555</v>
      </c>
      <c r="H36" s="76"/>
      <c r="I36" s="76">
        <f>1+11+90</f>
        <v>102</v>
      </c>
      <c r="J36" s="76"/>
      <c r="K36" s="75">
        <f t="shared" si="3"/>
        <v>18.378378378378379</v>
      </c>
      <c r="L36" s="31"/>
      <c r="M36" s="18"/>
      <c r="N36" s="75"/>
    </row>
    <row r="37" spans="1:14" ht="63.75" thickBot="1" x14ac:dyDescent="0.3">
      <c r="A37" s="36" t="s">
        <v>42</v>
      </c>
      <c r="B37" s="43" t="s">
        <v>51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19920</v>
      </c>
      <c r="H37" s="42"/>
      <c r="I37" s="42">
        <f t="shared" si="4"/>
        <v>5661</v>
      </c>
      <c r="J37" s="42"/>
      <c r="K37" s="41">
        <f t="shared" si="3"/>
        <v>28.418674698795183</v>
      </c>
      <c r="L37" s="32"/>
      <c r="M37" s="19"/>
      <c r="N37" s="41"/>
    </row>
    <row r="38" spans="1:14" thickBot="1" x14ac:dyDescent="0.3">
      <c r="A38" s="46" t="s">
        <v>23</v>
      </c>
      <c r="B38" s="47" t="s">
        <v>51</v>
      </c>
      <c r="C38" s="47" t="s">
        <v>10</v>
      </c>
      <c r="D38" s="48" t="s">
        <v>31</v>
      </c>
      <c r="E38" s="49" t="s">
        <v>19</v>
      </c>
      <c r="F38" s="57"/>
      <c r="G38" s="23">
        <f t="shared" si="4"/>
        <v>19920</v>
      </c>
      <c r="H38" s="23"/>
      <c r="I38" s="23">
        <f t="shared" si="4"/>
        <v>5661</v>
      </c>
      <c r="J38" s="23"/>
      <c r="K38" s="75">
        <f t="shared" si="3"/>
        <v>28.418674698795183</v>
      </c>
      <c r="L38" s="33"/>
      <c r="M38" s="11"/>
      <c r="N38" s="22"/>
    </row>
    <row r="39" spans="1:14" ht="48" thickBot="1" x14ac:dyDescent="0.3">
      <c r="A39" s="53" t="s">
        <v>24</v>
      </c>
      <c r="B39" s="54" t="s">
        <v>51</v>
      </c>
      <c r="C39" s="54" t="s">
        <v>10</v>
      </c>
      <c r="D39" s="55" t="s">
        <v>31</v>
      </c>
      <c r="E39" s="56" t="s">
        <v>57</v>
      </c>
      <c r="F39" s="80"/>
      <c r="G39" s="76">
        <f t="shared" si="4"/>
        <v>19920</v>
      </c>
      <c r="H39" s="76"/>
      <c r="I39" s="76">
        <f t="shared" si="4"/>
        <v>5661</v>
      </c>
      <c r="J39" s="76"/>
      <c r="K39" s="75">
        <f t="shared" ref="K39:K45" si="5">SUM(I39/G39)*100</f>
        <v>28.418674698795183</v>
      </c>
      <c r="L39" s="31"/>
      <c r="M39" s="18"/>
      <c r="N39" s="75"/>
    </row>
    <row r="40" spans="1:14" thickBot="1" x14ac:dyDescent="0.3">
      <c r="A40" s="46" t="s">
        <v>26</v>
      </c>
      <c r="B40" s="47" t="s">
        <v>51</v>
      </c>
      <c r="C40" s="47" t="s">
        <v>10</v>
      </c>
      <c r="D40" s="48" t="s">
        <v>31</v>
      </c>
      <c r="E40" s="49" t="s">
        <v>60</v>
      </c>
      <c r="F40" s="50"/>
      <c r="G40" s="76">
        <f>SUM(G41+G43+G45)</f>
        <v>19920</v>
      </c>
      <c r="H40" s="76"/>
      <c r="I40" s="76">
        <f>SUM(I41+I43+I45)</f>
        <v>5661</v>
      </c>
      <c r="J40" s="76"/>
      <c r="K40" s="75">
        <f t="shared" si="5"/>
        <v>28.418674698795183</v>
      </c>
      <c r="L40" s="24"/>
      <c r="M40" s="18"/>
      <c r="N40" s="75"/>
    </row>
    <row r="41" spans="1:14" ht="95.25" thickBot="1" x14ac:dyDescent="0.3">
      <c r="A41" s="53" t="s">
        <v>25</v>
      </c>
      <c r="B41" s="50" t="s">
        <v>51</v>
      </c>
      <c r="C41" s="47" t="s">
        <v>10</v>
      </c>
      <c r="D41" s="48" t="s">
        <v>31</v>
      </c>
      <c r="E41" s="49" t="s">
        <v>60</v>
      </c>
      <c r="F41" s="50" t="s">
        <v>22</v>
      </c>
      <c r="G41" s="23">
        <f>SUM(G42)</f>
        <v>13049</v>
      </c>
      <c r="H41" s="23"/>
      <c r="I41" s="23">
        <f>SUM(I42)</f>
        <v>2192</v>
      </c>
      <c r="J41" s="23"/>
      <c r="K41" s="75">
        <f t="shared" si="5"/>
        <v>16.7982220859836</v>
      </c>
      <c r="L41" s="29"/>
      <c r="M41" s="11"/>
      <c r="N41" s="22"/>
    </row>
    <row r="42" spans="1:14" ht="32.25" thickBot="1" x14ac:dyDescent="0.3">
      <c r="A42" s="46" t="s">
        <v>43</v>
      </c>
      <c r="B42" s="54" t="s">
        <v>51</v>
      </c>
      <c r="C42" s="54" t="s">
        <v>10</v>
      </c>
      <c r="D42" s="55" t="s">
        <v>31</v>
      </c>
      <c r="E42" s="49" t="s">
        <v>60</v>
      </c>
      <c r="F42" s="57" t="s">
        <v>47</v>
      </c>
      <c r="G42" s="76">
        <f>9963+2939+35+35+77</f>
        <v>13049</v>
      </c>
      <c r="H42" s="76"/>
      <c r="I42" s="76">
        <f>1761+431</f>
        <v>2192</v>
      </c>
      <c r="J42" s="76"/>
      <c r="K42" s="75">
        <f t="shared" si="5"/>
        <v>16.7982220859836</v>
      </c>
      <c r="L42" s="24"/>
      <c r="M42" s="18"/>
      <c r="N42" s="75"/>
    </row>
    <row r="43" spans="1:14" ht="32.25" thickBot="1" x14ac:dyDescent="0.3">
      <c r="A43" s="46" t="s">
        <v>27</v>
      </c>
      <c r="B43" s="47" t="s">
        <v>51</v>
      </c>
      <c r="C43" s="47" t="s">
        <v>10</v>
      </c>
      <c r="D43" s="48" t="s">
        <v>31</v>
      </c>
      <c r="E43" s="49" t="s">
        <v>60</v>
      </c>
      <c r="F43" s="50" t="s">
        <v>28</v>
      </c>
      <c r="G43" s="76">
        <f>SUM(G44)</f>
        <v>6840</v>
      </c>
      <c r="H43" s="76"/>
      <c r="I43" s="76">
        <f>SUM(I44)</f>
        <v>3468</v>
      </c>
      <c r="J43" s="76"/>
      <c r="K43" s="75">
        <f t="shared" si="5"/>
        <v>50.701754385964918</v>
      </c>
      <c r="L43" s="24"/>
      <c r="M43" s="18"/>
      <c r="N43" s="75"/>
    </row>
    <row r="44" spans="1:14" ht="48" thickBot="1" x14ac:dyDescent="0.3">
      <c r="A44" s="46" t="s">
        <v>44</v>
      </c>
      <c r="B44" s="47" t="s">
        <v>51</v>
      </c>
      <c r="C44" s="47" t="s">
        <v>10</v>
      </c>
      <c r="D44" s="48" t="s">
        <v>31</v>
      </c>
      <c r="E44" s="49" t="s">
        <v>60</v>
      </c>
      <c r="F44" s="50" t="s">
        <v>48</v>
      </c>
      <c r="G44" s="76">
        <f>137+60+28+6+4430+1807+372</f>
        <v>6840</v>
      </c>
      <c r="H44" s="76"/>
      <c r="I44" s="76">
        <f>31+4+3153+235+45</f>
        <v>3468</v>
      </c>
      <c r="J44" s="76"/>
      <c r="K44" s="75">
        <f t="shared" si="5"/>
        <v>50.701754385964918</v>
      </c>
      <c r="L44" s="24"/>
      <c r="M44" s="18"/>
      <c r="N44" s="75"/>
    </row>
    <row r="45" spans="1:14" thickBot="1" x14ac:dyDescent="0.3">
      <c r="A45" s="46" t="s">
        <v>29</v>
      </c>
      <c r="B45" s="47" t="s">
        <v>51</v>
      </c>
      <c r="C45" s="47" t="s">
        <v>10</v>
      </c>
      <c r="D45" s="48" t="s">
        <v>11</v>
      </c>
      <c r="E45" s="49" t="s">
        <v>60</v>
      </c>
      <c r="F45" s="50" t="s">
        <v>30</v>
      </c>
      <c r="G45" s="76">
        <f>SUM(G46)</f>
        <v>31</v>
      </c>
      <c r="H45" s="76"/>
      <c r="I45" s="76">
        <f>SUM(I46)</f>
        <v>1</v>
      </c>
      <c r="J45" s="76"/>
      <c r="K45" s="75">
        <f t="shared" si="5"/>
        <v>3.225806451612903</v>
      </c>
      <c r="L45" s="30" t="e">
        <f>G45-#REF!</f>
        <v>#REF!</v>
      </c>
      <c r="M45" s="18" t="e">
        <f>I45-#REF!</f>
        <v>#REF!</v>
      </c>
      <c r="N45" s="75"/>
    </row>
    <row r="46" spans="1:14" thickBot="1" x14ac:dyDescent="0.3">
      <c r="A46" s="46" t="s">
        <v>45</v>
      </c>
      <c r="B46" s="47" t="s">
        <v>51</v>
      </c>
      <c r="C46" s="47" t="s">
        <v>10</v>
      </c>
      <c r="D46" s="48" t="s">
        <v>11</v>
      </c>
      <c r="E46" s="49" t="s">
        <v>60</v>
      </c>
      <c r="F46" s="50" t="s">
        <v>49</v>
      </c>
      <c r="G46" s="76">
        <f>25+6</f>
        <v>31</v>
      </c>
      <c r="H46" s="76"/>
      <c r="I46" s="76">
        <v>1</v>
      </c>
      <c r="J46" s="76"/>
      <c r="K46" s="75">
        <f>SUM(I46/G46)*100</f>
        <v>3.225806451612903</v>
      </c>
      <c r="L46" s="31"/>
      <c r="M46" s="18"/>
      <c r="N46" s="75"/>
    </row>
    <row r="47" spans="1:14" ht="19.5" thickBot="1" x14ac:dyDescent="0.35">
      <c r="A47" s="36" t="s">
        <v>6</v>
      </c>
      <c r="B47" s="43" t="s">
        <v>51</v>
      </c>
      <c r="C47" s="43" t="s">
        <v>10</v>
      </c>
      <c r="D47" s="44" t="s">
        <v>0</v>
      </c>
      <c r="E47" s="39"/>
      <c r="F47" s="81"/>
      <c r="G47" s="82">
        <f>SUM(G53+G58)+G48</f>
        <v>39009</v>
      </c>
      <c r="H47" s="82"/>
      <c r="I47" s="82">
        <f>SUM(I53+I58)+I48</f>
        <v>5929</v>
      </c>
      <c r="J47" s="82"/>
      <c r="K47" s="83">
        <f>SUM(I47/G47)*100</f>
        <v>15.199056627957649</v>
      </c>
      <c r="L47" s="34" t="e">
        <f>#REF!+#REF!</f>
        <v>#REF!</v>
      </c>
      <c r="M47" s="13" t="e">
        <f>#REF!+#REF!</f>
        <v>#REF!</v>
      </c>
      <c r="N47" s="83"/>
    </row>
    <row r="48" spans="1:14" ht="63.75" thickBot="1" x14ac:dyDescent="0.3">
      <c r="A48" s="46" t="s">
        <v>61</v>
      </c>
      <c r="B48" s="47" t="s">
        <v>46</v>
      </c>
      <c r="C48" s="47" t="s">
        <v>10</v>
      </c>
      <c r="D48" s="48" t="s">
        <v>0</v>
      </c>
      <c r="E48" s="49" t="s">
        <v>62</v>
      </c>
      <c r="F48" s="50"/>
      <c r="G48" s="76">
        <f t="shared" ref="G48:G51" si="6">SUM(G49)</f>
        <v>1050</v>
      </c>
      <c r="H48" s="75"/>
      <c r="I48" s="76">
        <f t="shared" ref="G48:I56" si="7">SUM(I49)</f>
        <v>0</v>
      </c>
      <c r="J48" s="76"/>
      <c r="K48" s="75">
        <f t="shared" ref="K48" si="8">SUM(I48/G48)*100</f>
        <v>0</v>
      </c>
      <c r="L48" s="75"/>
      <c r="M48" s="75"/>
      <c r="N48" s="75"/>
    </row>
    <row r="49" spans="1:14" ht="32.25" thickBot="1" x14ac:dyDescent="0.3">
      <c r="A49" s="53" t="s">
        <v>33</v>
      </c>
      <c r="B49" s="54" t="s">
        <v>46</v>
      </c>
      <c r="C49" s="54" t="s">
        <v>10</v>
      </c>
      <c r="D49" s="55" t="s">
        <v>0</v>
      </c>
      <c r="E49" s="49" t="s">
        <v>63</v>
      </c>
      <c r="F49" s="57"/>
      <c r="G49" s="23">
        <f t="shared" si="6"/>
        <v>1050</v>
      </c>
      <c r="H49" s="22"/>
      <c r="I49" s="76">
        <f t="shared" si="7"/>
        <v>0</v>
      </c>
      <c r="J49" s="76"/>
      <c r="K49" s="75">
        <f t="shared" ref="K49" si="9">SUM(I49/G49)*100</f>
        <v>0</v>
      </c>
      <c r="L49" s="22"/>
      <c r="M49" s="22"/>
      <c r="N49" s="75"/>
    </row>
    <row r="50" spans="1:14" ht="32.25" thickBot="1" x14ac:dyDescent="0.3">
      <c r="A50" s="46" t="s">
        <v>64</v>
      </c>
      <c r="B50" s="47" t="s">
        <v>46</v>
      </c>
      <c r="C50" s="47" t="s">
        <v>10</v>
      </c>
      <c r="D50" s="48" t="s">
        <v>0</v>
      </c>
      <c r="E50" s="49" t="s">
        <v>65</v>
      </c>
      <c r="F50" s="50"/>
      <c r="G50" s="76">
        <f t="shared" si="6"/>
        <v>1050</v>
      </c>
      <c r="H50" s="75"/>
      <c r="I50" s="76">
        <f t="shared" si="7"/>
        <v>0</v>
      </c>
      <c r="J50" s="76"/>
      <c r="K50" s="75">
        <f t="shared" ref="K50" si="10">SUM(I50/G50)*100</f>
        <v>0</v>
      </c>
      <c r="L50" s="94"/>
      <c r="M50" s="22">
        <f>G50+I50+J50+K50+L50</f>
        <v>1050</v>
      </c>
      <c r="N50" s="22"/>
    </row>
    <row r="51" spans="1:14" ht="32.25" thickBot="1" x14ac:dyDescent="0.3">
      <c r="A51" s="93" t="s">
        <v>27</v>
      </c>
      <c r="B51" s="50" t="s">
        <v>46</v>
      </c>
      <c r="C51" s="47" t="s">
        <v>10</v>
      </c>
      <c r="D51" s="47" t="s">
        <v>0</v>
      </c>
      <c r="E51" s="49" t="s">
        <v>65</v>
      </c>
      <c r="F51" s="50" t="s">
        <v>28</v>
      </c>
      <c r="G51" s="23">
        <f t="shared" si="6"/>
        <v>1050</v>
      </c>
      <c r="H51" s="22"/>
      <c r="I51" s="76">
        <f t="shared" si="7"/>
        <v>0</v>
      </c>
      <c r="J51" s="76"/>
      <c r="K51" s="75">
        <f t="shared" ref="K51" si="11">SUM(I51/G51)*100</f>
        <v>0</v>
      </c>
      <c r="L51" s="94"/>
      <c r="M51" s="22">
        <f>G51+I51+J51+K51+L51</f>
        <v>1050</v>
      </c>
      <c r="N51" s="75"/>
    </row>
    <row r="52" spans="1:14" ht="48" thickBot="1" x14ac:dyDescent="0.3">
      <c r="A52" s="46" t="s">
        <v>44</v>
      </c>
      <c r="B52" s="50" t="s">
        <v>46</v>
      </c>
      <c r="C52" s="47" t="s">
        <v>10</v>
      </c>
      <c r="D52" s="48" t="s">
        <v>0</v>
      </c>
      <c r="E52" s="49" t="s">
        <v>65</v>
      </c>
      <c r="F52" s="57" t="s">
        <v>48</v>
      </c>
      <c r="G52" s="76">
        <v>1050</v>
      </c>
      <c r="H52" s="75"/>
      <c r="I52" s="76">
        <f t="shared" si="7"/>
        <v>0</v>
      </c>
      <c r="J52" s="76"/>
      <c r="K52" s="75">
        <f t="shared" ref="K52" si="12">SUM(I52/G52)*100</f>
        <v>0</v>
      </c>
      <c r="L52" s="95"/>
      <c r="M52" s="75"/>
      <c r="N52" s="75"/>
    </row>
    <row r="53" spans="1:14" ht="48" thickBot="1" x14ac:dyDescent="0.3">
      <c r="A53" s="53" t="s">
        <v>50</v>
      </c>
      <c r="B53" s="54" t="s">
        <v>46</v>
      </c>
      <c r="C53" s="54" t="s">
        <v>10</v>
      </c>
      <c r="D53" s="55" t="s">
        <v>0</v>
      </c>
      <c r="E53" s="84" t="s">
        <v>36</v>
      </c>
      <c r="F53" s="50"/>
      <c r="G53" s="76">
        <f t="shared" si="7"/>
        <v>149</v>
      </c>
      <c r="H53" s="76"/>
      <c r="I53" s="76">
        <f t="shared" si="7"/>
        <v>0</v>
      </c>
      <c r="J53" s="76"/>
      <c r="K53" s="75">
        <f t="shared" ref="K53:K56" si="13">SUM(I53/G53)*100</f>
        <v>0</v>
      </c>
      <c r="L53" s="31"/>
      <c r="M53" s="18"/>
      <c r="N53" s="75"/>
    </row>
    <row r="54" spans="1:14" ht="32.25" thickBot="1" x14ac:dyDescent="0.3">
      <c r="A54" s="46" t="s">
        <v>33</v>
      </c>
      <c r="B54" s="47" t="s">
        <v>46</v>
      </c>
      <c r="C54" s="47" t="s">
        <v>10</v>
      </c>
      <c r="D54" s="48" t="s">
        <v>0</v>
      </c>
      <c r="E54" s="49" t="s">
        <v>37</v>
      </c>
      <c r="F54" s="50"/>
      <c r="G54" s="76">
        <f t="shared" si="7"/>
        <v>149</v>
      </c>
      <c r="H54" s="76"/>
      <c r="I54" s="76">
        <f t="shared" si="7"/>
        <v>0</v>
      </c>
      <c r="J54" s="76"/>
      <c r="K54" s="75">
        <f t="shared" si="13"/>
        <v>0</v>
      </c>
      <c r="L54" s="21"/>
      <c r="M54" s="21"/>
      <c r="N54" s="75"/>
    </row>
    <row r="55" spans="1:14" ht="32.25" thickBot="1" x14ac:dyDescent="0.3">
      <c r="A55" s="46" t="s">
        <v>38</v>
      </c>
      <c r="B55" s="47" t="s">
        <v>46</v>
      </c>
      <c r="C55" s="47" t="s">
        <v>10</v>
      </c>
      <c r="D55" s="48" t="s">
        <v>0</v>
      </c>
      <c r="E55" s="49" t="s">
        <v>39</v>
      </c>
      <c r="F55" s="50"/>
      <c r="G55" s="76">
        <f t="shared" si="7"/>
        <v>149</v>
      </c>
      <c r="H55" s="76"/>
      <c r="I55" s="76">
        <f t="shared" si="7"/>
        <v>0</v>
      </c>
      <c r="J55" s="76"/>
      <c r="K55" s="75">
        <f t="shared" si="13"/>
        <v>0</v>
      </c>
      <c r="L55" s="21"/>
      <c r="M55" s="21"/>
      <c r="N55" s="75"/>
    </row>
    <row r="56" spans="1:14" ht="32.25" thickBot="1" x14ac:dyDescent="0.3">
      <c r="A56" s="46" t="s">
        <v>27</v>
      </c>
      <c r="B56" s="85" t="s">
        <v>46</v>
      </c>
      <c r="C56" s="85" t="s">
        <v>10</v>
      </c>
      <c r="D56" s="86" t="s">
        <v>0</v>
      </c>
      <c r="E56" s="84" t="s">
        <v>40</v>
      </c>
      <c r="F56" s="87" t="s">
        <v>28</v>
      </c>
      <c r="G56" s="89">
        <f t="shared" si="7"/>
        <v>149</v>
      </c>
      <c r="H56" s="89"/>
      <c r="I56" s="89">
        <f t="shared" si="7"/>
        <v>0</v>
      </c>
      <c r="J56" s="89"/>
      <c r="K56" s="75">
        <f t="shared" si="13"/>
        <v>0</v>
      </c>
      <c r="L56" s="35" t="e">
        <f>G56-#REF!</f>
        <v>#REF!</v>
      </c>
      <c r="M56" s="14" t="e">
        <f>I56-#REF!</f>
        <v>#REF!</v>
      </c>
      <c r="N56" s="88"/>
    </row>
    <row r="57" spans="1:14" ht="48" thickBot="1" x14ac:dyDescent="0.3">
      <c r="A57" s="46" t="s">
        <v>44</v>
      </c>
      <c r="B57" s="85" t="s">
        <v>46</v>
      </c>
      <c r="C57" s="85" t="s">
        <v>10</v>
      </c>
      <c r="D57" s="86" t="s">
        <v>0</v>
      </c>
      <c r="E57" s="84" t="s">
        <v>40</v>
      </c>
      <c r="F57" s="87" t="s">
        <v>48</v>
      </c>
      <c r="G57" s="76">
        <v>149</v>
      </c>
      <c r="H57" s="76"/>
      <c r="I57" s="76"/>
      <c r="J57" s="76"/>
      <c r="K57" s="75">
        <f>SUM(I57/G57)*100</f>
        <v>0</v>
      </c>
      <c r="L57" s="9"/>
      <c r="M57" s="9"/>
      <c r="N57" s="75"/>
    </row>
    <row r="58" spans="1:14" thickBot="1" x14ac:dyDescent="0.3">
      <c r="A58" s="71" t="s">
        <v>23</v>
      </c>
      <c r="B58" s="61" t="s">
        <v>46</v>
      </c>
      <c r="C58" s="61" t="s">
        <v>10</v>
      </c>
      <c r="D58" s="62" t="s">
        <v>0</v>
      </c>
      <c r="E58" s="63" t="s">
        <v>19</v>
      </c>
      <c r="F58" s="72"/>
      <c r="G58" s="74">
        <f t="shared" ref="G58:I59" si="14">SUM(G59)</f>
        <v>37810</v>
      </c>
      <c r="H58" s="74"/>
      <c r="I58" s="74">
        <f t="shared" si="14"/>
        <v>5929</v>
      </c>
      <c r="J58" s="74"/>
      <c r="K58" s="75">
        <f t="shared" ref="K58:K64" si="15">SUM(I58/G58)*100</f>
        <v>15.681036762761174</v>
      </c>
      <c r="L58" s="11"/>
      <c r="M58" s="11"/>
      <c r="N58" s="73"/>
    </row>
    <row r="59" spans="1:14" ht="32.25" thickBot="1" x14ac:dyDescent="0.3">
      <c r="A59" s="46" t="s">
        <v>33</v>
      </c>
      <c r="B59" s="47" t="s">
        <v>46</v>
      </c>
      <c r="C59" s="47" t="s">
        <v>10</v>
      </c>
      <c r="D59" s="48" t="s">
        <v>0</v>
      </c>
      <c r="E59" s="63" t="s">
        <v>32</v>
      </c>
      <c r="F59" s="50"/>
      <c r="G59" s="76">
        <f t="shared" si="14"/>
        <v>37810</v>
      </c>
      <c r="H59" s="76"/>
      <c r="I59" s="76">
        <f t="shared" si="14"/>
        <v>5929</v>
      </c>
      <c r="J59" s="76"/>
      <c r="K59" s="75">
        <f t="shared" si="15"/>
        <v>15.681036762761174</v>
      </c>
      <c r="L59" s="21"/>
      <c r="M59" s="21"/>
      <c r="N59" s="75"/>
    </row>
    <row r="60" spans="1:14" ht="32.25" thickBot="1" x14ac:dyDescent="0.3">
      <c r="A60" s="46" t="s">
        <v>34</v>
      </c>
      <c r="B60" s="47" t="s">
        <v>46</v>
      </c>
      <c r="C60" s="47" t="s">
        <v>10</v>
      </c>
      <c r="D60" s="48" t="s">
        <v>0</v>
      </c>
      <c r="E60" s="63" t="s">
        <v>35</v>
      </c>
      <c r="F60" s="50"/>
      <c r="G60" s="76">
        <f>SUM(G61+G63)</f>
        <v>37810</v>
      </c>
      <c r="H60" s="76"/>
      <c r="I60" s="76">
        <f>SUM(I61+I63)</f>
        <v>5929</v>
      </c>
      <c r="J60" s="76"/>
      <c r="K60" s="75">
        <f t="shared" si="15"/>
        <v>15.681036762761174</v>
      </c>
      <c r="L60" s="21"/>
      <c r="M60" s="21"/>
      <c r="N60" s="75"/>
    </row>
    <row r="61" spans="1:14" ht="95.25" thickBot="1" x14ac:dyDescent="0.3">
      <c r="A61" s="53" t="s">
        <v>25</v>
      </c>
      <c r="B61" s="50" t="s">
        <v>46</v>
      </c>
      <c r="C61" s="47" t="s">
        <v>10</v>
      </c>
      <c r="D61" s="48" t="s">
        <v>0</v>
      </c>
      <c r="E61" s="49" t="s">
        <v>35</v>
      </c>
      <c r="F61" s="50" t="s">
        <v>22</v>
      </c>
      <c r="G61" s="23">
        <f>SUM(G62)</f>
        <v>28674</v>
      </c>
      <c r="H61" s="23"/>
      <c r="I61" s="23">
        <f>SUM(I62)</f>
        <v>4626</v>
      </c>
      <c r="J61" s="23"/>
      <c r="K61" s="75">
        <f t="shared" si="15"/>
        <v>16.133082234777149</v>
      </c>
      <c r="L61" s="29"/>
      <c r="M61" s="11"/>
      <c r="N61" s="22"/>
    </row>
    <row r="62" spans="1:14" ht="32.25" thickBot="1" x14ac:dyDescent="0.3">
      <c r="A62" s="46" t="s">
        <v>43</v>
      </c>
      <c r="B62" s="54" t="s">
        <v>46</v>
      </c>
      <c r="C62" s="54" t="s">
        <v>10</v>
      </c>
      <c r="D62" s="55" t="s">
        <v>0</v>
      </c>
      <c r="E62" s="49" t="s">
        <v>35</v>
      </c>
      <c r="F62" s="57" t="s">
        <v>47</v>
      </c>
      <c r="G62" s="76">
        <f>28509+165</f>
        <v>28674</v>
      </c>
      <c r="H62" s="76"/>
      <c r="I62" s="76">
        <v>4626</v>
      </c>
      <c r="J62" s="76"/>
      <c r="K62" s="75">
        <f t="shared" si="15"/>
        <v>16.133082234777149</v>
      </c>
      <c r="L62" s="24"/>
      <c r="M62" s="18"/>
      <c r="N62" s="75"/>
    </row>
    <row r="63" spans="1:14" ht="32.25" thickBot="1" x14ac:dyDescent="0.3">
      <c r="A63" s="46" t="s">
        <v>27</v>
      </c>
      <c r="B63" s="47" t="s">
        <v>46</v>
      </c>
      <c r="C63" s="47" t="s">
        <v>10</v>
      </c>
      <c r="D63" s="48" t="s">
        <v>0</v>
      </c>
      <c r="E63" s="49" t="s">
        <v>35</v>
      </c>
      <c r="F63" s="50" t="s">
        <v>28</v>
      </c>
      <c r="G63" s="76">
        <f>SUM(G64)</f>
        <v>9136</v>
      </c>
      <c r="H63" s="76"/>
      <c r="I63" s="76">
        <f>SUM(I64)</f>
        <v>1303</v>
      </c>
      <c r="J63" s="76"/>
      <c r="K63" s="75">
        <f t="shared" si="15"/>
        <v>14.262259194395796</v>
      </c>
      <c r="L63" s="24"/>
      <c r="M63" s="18"/>
      <c r="N63" s="75"/>
    </row>
    <row r="64" spans="1:14" ht="48" thickBot="1" x14ac:dyDescent="0.3">
      <c r="A64" s="46" t="s">
        <v>44</v>
      </c>
      <c r="B64" s="47" t="s">
        <v>46</v>
      </c>
      <c r="C64" s="47" t="s">
        <v>10</v>
      </c>
      <c r="D64" s="48" t="s">
        <v>0</v>
      </c>
      <c r="E64" s="49" t="s">
        <v>35</v>
      </c>
      <c r="F64" s="50" t="s">
        <v>48</v>
      </c>
      <c r="G64" s="76">
        <f>545+585+218+38+562+912+2000+4276</f>
        <v>9136</v>
      </c>
      <c r="H64" s="76"/>
      <c r="I64" s="76">
        <f>86+187+47+14+67+121+781</f>
        <v>1303</v>
      </c>
      <c r="J64" s="76"/>
      <c r="K64" s="75">
        <f t="shared" si="15"/>
        <v>14.262259194395796</v>
      </c>
      <c r="L64" s="24"/>
      <c r="M64" s="18"/>
      <c r="N64" s="75"/>
    </row>
    <row r="65" spans="1:14" ht="15.75" x14ac:dyDescent="0.25">
      <c r="A65" s="91"/>
      <c r="B65" s="55"/>
      <c r="C65" s="55"/>
      <c r="D65" s="55"/>
      <c r="E65" s="92"/>
      <c r="F65" s="55"/>
      <c r="G65" s="79"/>
      <c r="H65" s="79"/>
      <c r="I65" s="79"/>
      <c r="J65" s="79"/>
      <c r="K65" s="79"/>
      <c r="L65" s="33"/>
      <c r="M65" s="11"/>
      <c r="N65" s="79"/>
    </row>
    <row r="66" spans="1:14" x14ac:dyDescent="0.25">
      <c r="I66" s="9"/>
      <c r="J66" s="9"/>
      <c r="K66" s="9"/>
      <c r="L66" s="9"/>
      <c r="M66" s="9"/>
      <c r="N66" s="9"/>
    </row>
    <row r="67" spans="1:14" x14ac:dyDescent="0.25">
      <c r="A67" s="3" t="s">
        <v>66</v>
      </c>
      <c r="I67" s="9"/>
      <c r="J67" s="9"/>
      <c r="K67" s="9" t="s">
        <v>68</v>
      </c>
      <c r="L67" s="9"/>
      <c r="M67" s="9"/>
      <c r="N67" s="9"/>
    </row>
    <row r="68" spans="1:14" x14ac:dyDescent="0.25">
      <c r="I68" s="9"/>
      <c r="J68" s="9"/>
      <c r="K68" s="9"/>
      <c r="L68" s="9"/>
      <c r="M68" s="9"/>
      <c r="N68" s="9"/>
    </row>
    <row r="69" spans="1:14" ht="33" x14ac:dyDescent="0.25">
      <c r="A69" s="96" t="s">
        <v>67</v>
      </c>
      <c r="I69" s="9"/>
      <c r="J69" s="9"/>
      <c r="K69" s="9" t="s">
        <v>69</v>
      </c>
      <c r="L69" s="9"/>
      <c r="M69" s="9"/>
      <c r="N69" s="9"/>
    </row>
    <row r="70" spans="1:14" x14ac:dyDescent="0.25">
      <c r="I70" s="9"/>
      <c r="J70" s="9"/>
      <c r="K70" s="9"/>
      <c r="L70" s="9"/>
      <c r="M70" s="9"/>
      <c r="N70" s="9"/>
    </row>
    <row r="71" spans="1:14" x14ac:dyDescent="0.25">
      <c r="I71" s="9"/>
      <c r="J71" s="9"/>
      <c r="K71" s="9"/>
      <c r="L71" s="9"/>
      <c r="M71" s="9"/>
      <c r="N71" s="9"/>
    </row>
    <row r="72" spans="1:14" ht="12.75" x14ac:dyDescent="0.2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14" ht="12.75" x14ac:dyDescent="0.2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14" ht="12.75" x14ac:dyDescent="0.2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14" ht="12.75" x14ac:dyDescent="0.2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14" ht="12.75" x14ac:dyDescent="0.2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14" ht="12.75" x14ac:dyDescent="0.2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14" ht="12.75" x14ac:dyDescent="0.2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14" ht="12.75" x14ac:dyDescent="0.2">
      <c r="A79" s="1"/>
      <c r="B79" s="1"/>
      <c r="C79" s="1"/>
      <c r="D79" s="1"/>
      <c r="E79" s="1"/>
      <c r="F79" s="1"/>
      <c r="I79" s="9"/>
      <c r="J79" s="9"/>
      <c r="K79" s="9"/>
      <c r="L79" s="9"/>
      <c r="M79" s="9"/>
      <c r="N79" s="9"/>
    </row>
    <row r="80" spans="1:14" ht="12.75" x14ac:dyDescent="0.2">
      <c r="A80" s="1"/>
      <c r="B80" s="1"/>
      <c r="C80" s="1"/>
      <c r="D80" s="1"/>
      <c r="E80" s="1"/>
      <c r="F80" s="1"/>
      <c r="I80" s="9"/>
      <c r="J80" s="9"/>
      <c r="K80" s="9"/>
      <c r="L80" s="9"/>
      <c r="M80" s="9"/>
      <c r="N80" s="9"/>
    </row>
    <row r="81" spans="1:14" ht="12.75" x14ac:dyDescent="0.2">
      <c r="A81" s="1"/>
      <c r="B81" s="1"/>
      <c r="C81" s="1"/>
      <c r="D81" s="1"/>
      <c r="E81" s="1"/>
      <c r="F81" s="1"/>
      <c r="I81" s="9"/>
      <c r="J81" s="9"/>
      <c r="K81" s="9"/>
      <c r="L81" s="9"/>
      <c r="M81" s="9"/>
      <c r="N81" s="9"/>
    </row>
    <row r="82" spans="1:14" ht="12.75" x14ac:dyDescent="0.2">
      <c r="A82" s="1"/>
      <c r="B82" s="1"/>
      <c r="C82" s="1"/>
      <c r="D82" s="1"/>
      <c r="E82" s="1"/>
      <c r="F82" s="1"/>
      <c r="I82" s="9"/>
      <c r="J82" s="9"/>
      <c r="K82" s="9"/>
      <c r="L82" s="9"/>
      <c r="M82" s="9"/>
      <c r="N82" s="9"/>
    </row>
    <row r="83" spans="1:14" x14ac:dyDescent="0.25">
      <c r="I83" s="9"/>
      <c r="J83" s="9"/>
    </row>
    <row r="84" spans="1:14" x14ac:dyDescent="0.25">
      <c r="I84" s="9"/>
      <c r="J84" s="9"/>
    </row>
    <row r="85" spans="1:14" x14ac:dyDescent="0.25">
      <c r="I85" s="9"/>
      <c r="J85" s="9"/>
    </row>
    <row r="86" spans="1:14" x14ac:dyDescent="0.25">
      <c r="I86" s="9"/>
      <c r="J86" s="9"/>
    </row>
    <row r="87" spans="1:14" x14ac:dyDescent="0.25">
      <c r="I87" s="9"/>
      <c r="J87" s="9"/>
    </row>
    <row r="88" spans="1:14" x14ac:dyDescent="0.25">
      <c r="I88" s="9"/>
      <c r="J88" s="9"/>
    </row>
    <row r="89" spans="1:14" x14ac:dyDescent="0.25">
      <c r="I89" s="9"/>
      <c r="J89" s="9"/>
    </row>
    <row r="90" spans="1:14" x14ac:dyDescent="0.25">
      <c r="I90" s="9"/>
      <c r="J90" s="9"/>
    </row>
    <row r="91" spans="1:14" x14ac:dyDescent="0.25">
      <c r="I91" s="9"/>
      <c r="J91" s="9"/>
    </row>
    <row r="92" spans="1:14" x14ac:dyDescent="0.25">
      <c r="I92" s="9"/>
      <c r="J92" s="9"/>
    </row>
    <row r="93" spans="1:14" x14ac:dyDescent="0.25">
      <c r="I93" s="9"/>
      <c r="J93" s="9"/>
    </row>
    <row r="94" spans="1:14" x14ac:dyDescent="0.25">
      <c r="I94" s="9"/>
      <c r="J94" s="9"/>
    </row>
    <row r="95" spans="1:14" x14ac:dyDescent="0.25">
      <c r="I95" s="9"/>
      <c r="J95" s="9"/>
    </row>
    <row r="96" spans="1:14" x14ac:dyDescent="0.25">
      <c r="I96" s="9"/>
      <c r="J96" s="9"/>
    </row>
    <row r="97" spans="9:10" x14ac:dyDescent="0.25">
      <c r="I97" s="9"/>
      <c r="J97" s="9"/>
    </row>
    <row r="98" spans="9:10" x14ac:dyDescent="0.25">
      <c r="I98" s="9"/>
      <c r="J98" s="9"/>
    </row>
    <row r="99" spans="9:10" x14ac:dyDescent="0.25">
      <c r="I99" s="9"/>
      <c r="J99" s="9"/>
    </row>
    <row r="100" spans="9:10" x14ac:dyDescent="0.25">
      <c r="I100" s="9"/>
      <c r="J100" s="9"/>
    </row>
    <row r="101" spans="9:10" x14ac:dyDescent="0.25">
      <c r="I101" s="9"/>
      <c r="J101" s="9"/>
    </row>
    <row r="102" spans="9:10" x14ac:dyDescent="0.25">
      <c r="I102" s="9"/>
      <c r="J102" s="9"/>
    </row>
    <row r="103" spans="9:10" x14ac:dyDescent="0.25">
      <c r="I103" s="9"/>
      <c r="J103" s="9"/>
    </row>
    <row r="104" spans="9:10" x14ac:dyDescent="0.25">
      <c r="I104" s="9"/>
      <c r="J104" s="9"/>
    </row>
    <row r="105" spans="9:10" x14ac:dyDescent="0.25">
      <c r="I105" s="9"/>
      <c r="J105" s="9"/>
    </row>
    <row r="106" spans="9:10" x14ac:dyDescent="0.25">
      <c r="I106" s="9"/>
      <c r="J106" s="9"/>
    </row>
    <row r="107" spans="9:10" x14ac:dyDescent="0.25">
      <c r="I107" s="9"/>
      <c r="J107" s="9"/>
    </row>
    <row r="108" spans="9:10" x14ac:dyDescent="0.25">
      <c r="I108" s="9"/>
      <c r="J108" s="9"/>
    </row>
    <row r="109" spans="9:10" x14ac:dyDescent="0.25">
      <c r="I109" s="9"/>
      <c r="J109" s="9"/>
    </row>
    <row r="110" spans="9:10" x14ac:dyDescent="0.25">
      <c r="I110" s="9"/>
      <c r="J110" s="9"/>
    </row>
    <row r="111" spans="9:10" x14ac:dyDescent="0.25">
      <c r="I111" s="9"/>
      <c r="J111" s="9"/>
    </row>
    <row r="112" spans="9:10" x14ac:dyDescent="0.25">
      <c r="I112" s="9"/>
      <c r="J112" s="9"/>
    </row>
    <row r="113" spans="9:10" x14ac:dyDescent="0.25">
      <c r="I113" s="9"/>
      <c r="J113" s="9"/>
    </row>
    <row r="114" spans="9:10" x14ac:dyDescent="0.25">
      <c r="I114" s="9"/>
      <c r="J114" s="9"/>
    </row>
    <row r="115" spans="9:10" x14ac:dyDescent="0.25">
      <c r="I115" s="9"/>
      <c r="J115" s="9"/>
    </row>
    <row r="116" spans="9:10" x14ac:dyDescent="0.25">
      <c r="I116" s="9"/>
      <c r="J116" s="9"/>
    </row>
    <row r="117" spans="9:10" x14ac:dyDescent="0.25">
      <c r="I117" s="9"/>
      <c r="J117" s="9"/>
    </row>
    <row r="118" spans="9:10" x14ac:dyDescent="0.25">
      <c r="I118" s="9"/>
      <c r="J118" s="9"/>
    </row>
    <row r="119" spans="9:10" x14ac:dyDescent="0.25">
      <c r="I119" s="9"/>
      <c r="J119" s="9"/>
    </row>
    <row r="120" spans="9:10" x14ac:dyDescent="0.25">
      <c r="I120" s="9"/>
      <c r="J120" s="9"/>
    </row>
    <row r="121" spans="9:10" x14ac:dyDescent="0.25">
      <c r="I121" s="9"/>
      <c r="J121" s="9"/>
    </row>
    <row r="122" spans="9:10" x14ac:dyDescent="0.25">
      <c r="I122" s="9"/>
      <c r="J122" s="9"/>
    </row>
    <row r="123" spans="9:10" x14ac:dyDescent="0.25">
      <c r="I123" s="9"/>
      <c r="J123" s="9"/>
    </row>
    <row r="124" spans="9:10" x14ac:dyDescent="0.25">
      <c r="I124" s="9"/>
      <c r="J124" s="9"/>
    </row>
    <row r="125" spans="9:10" x14ac:dyDescent="0.25">
      <c r="I125" s="9"/>
      <c r="J125" s="9"/>
    </row>
    <row r="126" spans="9:10" x14ac:dyDescent="0.25">
      <c r="I126" s="9"/>
      <c r="J126" s="9"/>
    </row>
    <row r="127" spans="9:10" x14ac:dyDescent="0.25">
      <c r="I127" s="9"/>
      <c r="J127" s="9"/>
    </row>
    <row r="128" spans="9:10" x14ac:dyDescent="0.25">
      <c r="I128" s="9"/>
      <c r="J128" s="9"/>
    </row>
    <row r="129" spans="9:10" x14ac:dyDescent="0.25">
      <c r="I129" s="9"/>
      <c r="J129" s="9"/>
    </row>
    <row r="130" spans="9:10" x14ac:dyDescent="0.25">
      <c r="I130" s="9"/>
      <c r="J130" s="9"/>
    </row>
    <row r="131" spans="9:10" x14ac:dyDescent="0.25">
      <c r="I131" s="9"/>
      <c r="J131" s="9"/>
    </row>
    <row r="132" spans="9:10" x14ac:dyDescent="0.25">
      <c r="I132" s="9"/>
      <c r="J132" s="9"/>
    </row>
    <row r="133" spans="9:10" x14ac:dyDescent="0.25">
      <c r="I133" s="9"/>
      <c r="J133" s="9"/>
    </row>
    <row r="134" spans="9:10" x14ac:dyDescent="0.25">
      <c r="I134" s="9"/>
      <c r="J134" s="9"/>
    </row>
    <row r="135" spans="9:10" x14ac:dyDescent="0.25">
      <c r="I135" s="9"/>
      <c r="J135" s="9"/>
    </row>
    <row r="136" spans="9:10" x14ac:dyDescent="0.25">
      <c r="I136" s="9"/>
      <c r="J136" s="9"/>
    </row>
    <row r="137" spans="9:10" x14ac:dyDescent="0.25">
      <c r="I137" s="9"/>
      <c r="J137" s="9"/>
    </row>
    <row r="138" spans="9:10" x14ac:dyDescent="0.25">
      <c r="I138" s="9"/>
      <c r="J138" s="9"/>
    </row>
    <row r="139" spans="9:10" x14ac:dyDescent="0.25">
      <c r="I139" s="9"/>
      <c r="J139" s="9"/>
    </row>
    <row r="140" spans="9:10" x14ac:dyDescent="0.25">
      <c r="I140" s="9"/>
      <c r="J140" s="9"/>
    </row>
    <row r="141" spans="9:10" x14ac:dyDescent="0.25">
      <c r="I141" s="9"/>
      <c r="J141" s="9"/>
    </row>
    <row r="142" spans="9:10" x14ac:dyDescent="0.25">
      <c r="I142" s="9"/>
      <c r="J142" s="9"/>
    </row>
    <row r="143" spans="9:10" x14ac:dyDescent="0.25">
      <c r="I143" s="9"/>
      <c r="J143" s="9"/>
    </row>
    <row r="144" spans="9:10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  <row r="367" spans="9:10" x14ac:dyDescent="0.25">
      <c r="I367" s="9"/>
      <c r="J367" s="9"/>
    </row>
    <row r="368" spans="9:10" x14ac:dyDescent="0.25">
      <c r="I368" s="9"/>
      <c r="J368" s="9"/>
    </row>
    <row r="369" spans="9:10" x14ac:dyDescent="0.25">
      <c r="I369" s="9"/>
      <c r="J369" s="9"/>
    </row>
    <row r="370" spans="9:10" x14ac:dyDescent="0.25">
      <c r="I370" s="9"/>
      <c r="J370" s="9"/>
    </row>
    <row r="371" spans="9:10" x14ac:dyDescent="0.25">
      <c r="I371" s="9"/>
      <c r="J371" s="9"/>
    </row>
    <row r="372" spans="9:10" x14ac:dyDescent="0.25">
      <c r="I372" s="9"/>
      <c r="J372" s="9"/>
    </row>
    <row r="373" spans="9:10" x14ac:dyDescent="0.25">
      <c r="I373" s="9"/>
      <c r="J373" s="9"/>
    </row>
    <row r="374" spans="9:10" x14ac:dyDescent="0.25">
      <c r="I374" s="9"/>
      <c r="J374" s="9"/>
    </row>
    <row r="375" spans="9:10" x14ac:dyDescent="0.25">
      <c r="I375" s="9"/>
      <c r="J375" s="9"/>
    </row>
    <row r="376" spans="9:10" x14ac:dyDescent="0.25">
      <c r="I376" s="9"/>
      <c r="J376" s="9"/>
    </row>
    <row r="377" spans="9:10" x14ac:dyDescent="0.25">
      <c r="I377" s="9"/>
      <c r="J377" s="9"/>
    </row>
    <row r="378" spans="9:10" x14ac:dyDescent="0.25">
      <c r="I378" s="9"/>
      <c r="J378" s="9"/>
    </row>
    <row r="379" spans="9:10" x14ac:dyDescent="0.25">
      <c r="I379" s="9"/>
      <c r="J379" s="9"/>
    </row>
    <row r="380" spans="9:10" x14ac:dyDescent="0.25">
      <c r="I380" s="9"/>
      <c r="J380" s="9"/>
    </row>
    <row r="381" spans="9:10" x14ac:dyDescent="0.25">
      <c r="I381" s="9"/>
      <c r="J381" s="9"/>
    </row>
    <row r="382" spans="9:10" x14ac:dyDescent="0.25">
      <c r="I382" s="9"/>
      <c r="J382" s="9"/>
    </row>
    <row r="383" spans="9:10" x14ac:dyDescent="0.25">
      <c r="I383" s="9"/>
      <c r="J383" s="9"/>
    </row>
    <row r="384" spans="9:10" x14ac:dyDescent="0.25">
      <c r="I384" s="9"/>
      <c r="J384" s="9"/>
    </row>
    <row r="385" spans="9:10" x14ac:dyDescent="0.25">
      <c r="I385" s="9"/>
      <c r="J385" s="9"/>
    </row>
    <row r="386" spans="9:10" x14ac:dyDescent="0.25">
      <c r="I386" s="9"/>
      <c r="J386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кв.2015г.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martianov</cp:lastModifiedBy>
  <cp:lastPrinted>2015-03-19T07:41:46Z</cp:lastPrinted>
  <dcterms:created xsi:type="dcterms:W3CDTF">2007-01-25T06:11:58Z</dcterms:created>
  <dcterms:modified xsi:type="dcterms:W3CDTF">2015-06-02T09:55:51Z</dcterms:modified>
</cp:coreProperties>
</file>