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-2010" sheetId="1" r:id="rId1"/>
  </sheets>
  <definedNames>
    <definedName name="_xlnm._FilterDatabase" localSheetId="0" hidden="1">'проект 2009-2010'!$A$13:$G$685</definedName>
    <definedName name="_xlnm.Print_Titles" localSheetId="0">'проект 2009-2010'!$13:$17</definedName>
    <definedName name="_xlnm.Print_Area" localSheetId="0">'проект 2009-2010'!$A$1:$BN$696</definedName>
  </definedNames>
  <calcPr fullCalcOnLoad="1"/>
</workbook>
</file>

<file path=xl/sharedStrings.xml><?xml version="1.0" encoding="utf-8"?>
<sst xmlns="http://schemas.openxmlformats.org/spreadsheetml/2006/main" count="2796" uniqueCount="478">
  <si>
    <t>02.06.2010г. №_____</t>
  </si>
  <si>
    <t>Поддержка жилищного хозяйства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</si>
  <si>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</si>
  <si>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</si>
  <si>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</si>
  <si>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 xml:space="preserve">Обеспечение мероприятий, направленных на ремонт индивидуальных жилых домов, в которых проживают ветераны Великой Отечественной войны 1941-1945 годов, вдовы инвалидов и участников Великой Отечественной войны 1941-1945 годов. </t>
  </si>
  <si>
    <t>Приложение №3</t>
  </si>
  <si>
    <t>И.о председателя Думы</t>
  </si>
  <si>
    <t>В.И.Дуцев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</si>
  <si>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</si>
  <si>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образования-качество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 2009-2011 годы городского округа Тольятти</t>
    </r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</si>
  <si>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</si>
  <si>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Мероприятия в рамках долгосрочной  программы «Поддержка и развитие малого и среднего предпринимательства  городского округа Тольятти на 2010-2015гг.»</t>
  </si>
  <si>
    <t>Долгосрочная  программа «Поддержка и развитие малого и среднего предпринимательства  городского округа Тольятти на 2010-2015гг.»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</si>
  <si>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</si>
  <si>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</si>
  <si>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</si>
  <si>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</si>
  <si>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Уточнение</t>
  </si>
  <si>
    <t>Налог на имущество</t>
  </si>
  <si>
    <t>Налог на тр-т</t>
  </si>
  <si>
    <t>Земельный налог</t>
  </si>
  <si>
    <t>Обл.</t>
  </si>
  <si>
    <t>Загрязнение</t>
  </si>
  <si>
    <t>Cубсидии вновь созданным субъектам малого и среднего предпринимательства в целях возмещения затрат на приобретение основных средств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</si>
  <si>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</si>
  <si>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</si>
  <si>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</si>
  <si>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795 07 02</t>
  </si>
  <si>
    <t>795 07 01</t>
  </si>
  <si>
    <t>Мероприятия в рамках ведомственной целевой программы «Семья и дети городского округа Тольятти на 2009-2011годы»</t>
  </si>
  <si>
    <t>Пахоменко А.В.</t>
  </si>
  <si>
    <t>522 49 00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</si>
  <si>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</si>
  <si>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</si>
  <si>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Подпрограмма «Обеспечение жильем молодых семей»</t>
  </si>
  <si>
    <t xml:space="preserve">104 02 00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</si>
  <si>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лиц,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</si>
  <si>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</si>
  <si>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505 34 01</t>
  </si>
  <si>
    <t>Обеспечение жильем отдельных категорий граждан, установленных федеральными законами от 12.01.95г. № 5-ФЗ «О ветеранах» и от 24.11.95г. №181-ФЗ «О социальной защите инвалидов в Российской Федерации»</t>
  </si>
  <si>
    <t>505 34 02</t>
  </si>
  <si>
    <t>505 47 00</t>
  </si>
  <si>
    <t>522 42 00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</si>
  <si>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</si>
  <si>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505 05 02</t>
  </si>
  <si>
    <t xml:space="preserve">Обеспечение жильем отдельных категорий граждан, установленных Федеральным законом от 12.01.95г. № 5-ФЗ «О ветеранах», в соответствии с Указом Президента Российской Федерации от 07.05.2008г. № 714 «Об обеспечении жильем ветеранов Великой Отечественной войны 1941-1945 годов» 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</si>
  <si>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2009-2012годы</t>
    </r>
    <r>
      <rPr>
        <sz val="13"/>
        <rFont val="Arial"/>
        <family val="2"/>
      </rPr>
      <t xml:space="preserve">» </t>
    </r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</si>
  <si>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малого и среднего предпринимательства в Самарской области</t>
    </r>
    <r>
      <rPr>
        <sz val="13"/>
        <rFont val="Arial"/>
        <family val="2"/>
      </rPr>
      <t>»</t>
    </r>
  </si>
  <si>
    <t>Охрана объектов растительного и животного мира и среды их обитания</t>
  </si>
  <si>
    <r>
      <t xml:space="preserve">Обеспечение мероприятий в рамках реализации областной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Совершенствование системы обращения с отходами производства и потребления и формирования кластера использования вторичных ресурсов на территории Самарской области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2010-2012 годы и на период до 2020 года</t>
    </r>
  </si>
  <si>
    <t>522 52 00</t>
  </si>
  <si>
    <t xml:space="preserve">522 52 00 </t>
  </si>
  <si>
    <t>520 57 00</t>
  </si>
  <si>
    <t xml:space="preserve">520 57 00 </t>
  </si>
  <si>
    <t>дополнительно</t>
  </si>
  <si>
    <t>Выплата единовременного пособия при передаче ребенка на воспитание в семью, за исключением выплаты единовременного пособия при передаче ребенка на усыновление (удочерение)</t>
  </si>
  <si>
    <t>432 00 01</t>
  </si>
  <si>
    <t>075 00 00</t>
  </si>
  <si>
    <t>Бюджетные инвестиции</t>
  </si>
  <si>
    <t>Инвестиционный фонд</t>
  </si>
  <si>
    <r>
      <t xml:space="preserve">Субсидии в целях возмещения затрат в связи с выполнением работ по капитальному ремонту детских оздоровительных лагерей, переданных в муниципальную собственность от ОАО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АвтоВАЗ</t>
    </r>
    <r>
      <rPr>
        <sz val="13"/>
        <rFont val="Arial"/>
        <family val="2"/>
      </rPr>
      <t>»</t>
    </r>
  </si>
  <si>
    <t>`</t>
  </si>
  <si>
    <t>для формул</t>
  </si>
  <si>
    <t>областные</t>
  </si>
  <si>
    <t>Перемещение</t>
  </si>
  <si>
    <t>прочие</t>
  </si>
  <si>
    <t>345 01 00</t>
  </si>
  <si>
    <t>520 59 00</t>
  </si>
  <si>
    <t xml:space="preserve">городского округа 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</si>
  <si>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  2010-2011гг. </t>
  </si>
  <si>
    <t>098 01 01</t>
  </si>
  <si>
    <t>098 01 00</t>
  </si>
  <si>
    <t>Обеспечение мероприятий по капитальному ремонту  многоквартирных домов и переселению граждан из аварийного жилищного  фонда за счёт средств, поступивших от государственной корпорации Фонд содействия реформированию жилищно-коммунального хозяйства</t>
  </si>
  <si>
    <t>Субсидии на государственную поддержку малого предпринимательства, включая фермерские хозяйства</t>
  </si>
  <si>
    <t>Субсидии вновь созданным субъектам малого и среднего предпринимательства в целях возмещения затрат на приобретение основных средств</t>
  </si>
  <si>
    <t>Субсидии микрофинансовым организациям - некоммерческим организациям, не являющимся бюджетными и автономными учреждениями, на развитие микрофинансирования, расширения доступа к микрофинансовым займам, для выдачи займов субъектам малого и среднего предпринимательства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</si>
  <si>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</si>
  <si>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Областные</t>
  </si>
  <si>
    <t>формулы</t>
  </si>
  <si>
    <t>Доп.потр.</t>
  </si>
  <si>
    <t>Резервные фонды исполнительных органов государственной власти субъектов Российской Федерации</t>
  </si>
  <si>
    <t>070 04 00</t>
  </si>
  <si>
    <t>001 27 00</t>
  </si>
  <si>
    <t>Проведение статистических обследований и переписей</t>
  </si>
  <si>
    <t>795 05 03</t>
  </si>
  <si>
    <t xml:space="preserve">Обеспечение мероприятий по капитальному ремонту многоквартирных домов </t>
  </si>
  <si>
    <t xml:space="preserve"> Обеспечение мероприятий по капитальному ремонту многоквартирных домов  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</si>
  <si>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</si>
  <si>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</si>
  <si>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</si>
  <si>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</si>
  <si>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</si>
  <si>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Руководство и управление в сфере установленных функций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</si>
  <si>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</si>
  <si>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</si>
  <si>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</si>
  <si>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</si>
  <si>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</si>
  <si>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</si>
  <si>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</si>
  <si>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</si>
  <si>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</si>
  <si>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</si>
  <si>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</si>
  <si>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</si>
  <si>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</si>
  <si>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</si>
  <si>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</si>
  <si>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</si>
  <si>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</si>
  <si>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</si>
  <si>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</si>
  <si>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</si>
  <si>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</si>
  <si>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</si>
  <si>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</si>
  <si>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</si>
  <si>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</si>
  <si>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</si>
  <si>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</si>
  <si>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</si>
  <si>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</si>
  <si>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</si>
  <si>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</si>
  <si>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</si>
  <si>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</si>
  <si>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</si>
  <si>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</si>
  <si>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</si>
  <si>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</si>
  <si>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</si>
  <si>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</si>
  <si>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</si>
  <si>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</si>
  <si>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</si>
  <si>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</si>
  <si>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</si>
  <si>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</si>
  <si>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</si>
  <si>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</si>
  <si>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</si>
  <si>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</si>
  <si>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</si>
  <si>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</si>
  <si>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</si>
  <si>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</si>
  <si>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</si>
  <si>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</si>
  <si>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</si>
  <si>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</si>
  <si>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</si>
  <si>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</si>
  <si>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</si>
  <si>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</si>
  <si>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</si>
  <si>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</si>
  <si>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</si>
  <si>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</si>
  <si>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</si>
  <si>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</si>
  <si>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</si>
  <si>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</si>
  <si>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</si>
  <si>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</si>
  <si>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</si>
  <si>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</si>
  <si>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</si>
  <si>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</si>
  <si>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</si>
  <si>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</si>
  <si>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</si>
  <si>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</si>
  <si>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</si>
  <si>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</si>
  <si>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</si>
  <si>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</si>
  <si>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</si>
  <si>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</si>
  <si>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</si>
  <si>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</si>
  <si>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</si>
  <si>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</si>
  <si>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</si>
  <si>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</si>
  <si>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</si>
  <si>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</si>
  <si>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</si>
  <si>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</si>
  <si>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</si>
  <si>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</si>
  <si>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</si>
  <si>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</si>
  <si>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</si>
  <si>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</si>
  <si>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</si>
  <si>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</si>
  <si>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</si>
  <si>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</si>
  <si>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</si>
  <si>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</si>
  <si>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</si>
  <si>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</si>
  <si>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</si>
  <si>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</si>
  <si>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</si>
  <si>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</si>
  <si>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</si>
  <si>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Дорожное хозяйство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</si>
  <si>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</si>
  <si>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</si>
  <si>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</si>
  <si>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</si>
  <si>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</si>
  <si>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</si>
  <si>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</si>
  <si>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</si>
  <si>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</si>
  <si>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</si>
  <si>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</si>
  <si>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</si>
  <si>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</si>
  <si>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</si>
  <si>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</si>
  <si>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</si>
  <si>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</si>
  <si>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</si>
  <si>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</si>
  <si>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</si>
  <si>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</si>
  <si>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</si>
  <si>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</si>
  <si>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</si>
  <si>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</si>
  <si>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</si>
  <si>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</si>
  <si>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</si>
  <si>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</si>
  <si>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</si>
  <si>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</si>
  <si>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</si>
  <si>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</si>
  <si>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</si>
  <si>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</si>
  <si>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</si>
  <si>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</si>
  <si>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</si>
  <si>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</si>
  <si>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</si>
  <si>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</si>
  <si>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</si>
  <si>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</si>
  <si>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</si>
  <si>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</si>
  <si>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</si>
  <si>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</si>
  <si>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</si>
  <si>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</si>
  <si>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</si>
  <si>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</si>
  <si>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</si>
  <si>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</si>
  <si>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</si>
  <si>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</si>
  <si>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</si>
  <si>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</si>
  <si>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</si>
  <si>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</si>
  <si>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</si>
  <si>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</si>
  <si>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</si>
  <si>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</si>
  <si>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</si>
  <si>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</si>
  <si>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</si>
  <si>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</si>
  <si>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</si>
  <si>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</si>
  <si>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</si>
  <si>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</si>
  <si>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</si>
  <si>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</si>
  <si>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</si>
  <si>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</si>
  <si>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</si>
  <si>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</si>
  <si>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</si>
  <si>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</si>
  <si>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</si>
  <si>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</si>
  <si>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</si>
  <si>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</si>
  <si>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</si>
  <si>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</si>
  <si>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</si>
  <si>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</si>
  <si>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</si>
  <si>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</si>
  <si>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</si>
  <si>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</si>
  <si>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</si>
  <si>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</si>
  <si>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</si>
  <si>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</si>
  <si>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</si>
  <si>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</si>
  <si>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</si>
  <si>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</si>
  <si>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</si>
  <si>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</si>
  <si>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</si>
  <si>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</si>
  <si>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</si>
  <si>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</si>
  <si>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</si>
  <si>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</si>
  <si>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</si>
  <si>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</si>
  <si>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</si>
  <si>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</si>
  <si>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</si>
  <si>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</si>
  <si>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</si>
  <si>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</si>
  <si>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</si>
  <si>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А.Н.Дроботов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</si>
  <si>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</si>
  <si>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</si>
  <si>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</si>
  <si>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</si>
  <si>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</si>
  <si>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</si>
  <si>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 xml:space="preserve"> Cубсидии  муниципальным автономным учреждениям на возмещение нормативных затрат по развитию молодежного театрального творчества</t>
  </si>
  <si>
    <t>Департамент  общественной безопасности и мобилизационной подготовки  мэрии городского округа Тольятти</t>
  </si>
  <si>
    <t>Изменения 2010</t>
  </si>
  <si>
    <t>795 00 03</t>
  </si>
  <si>
    <t>795 00 04</t>
  </si>
  <si>
    <t>092 00 01</t>
  </si>
  <si>
    <t>508 00 00</t>
  </si>
  <si>
    <t>338 00 01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</si>
  <si>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</si>
  <si>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</si>
  <si>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795 02 00</t>
  </si>
  <si>
    <t>795 03 00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</si>
  <si>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</si>
  <si>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</si>
  <si>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</si>
  <si>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</si>
  <si>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</si>
  <si>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</si>
  <si>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</si>
  <si>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</si>
  <si>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</si>
  <si>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</si>
  <si>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</si>
  <si>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</si>
  <si>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Функционирование высшего должностного лица субъекта Российской Федерации и муниципального образования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</si>
  <si>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</si>
  <si>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</si>
  <si>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Школы-детские сады, школы начальные, неполные средние и средние</t>
  </si>
  <si>
    <t>Долгосрочная целевая программа «Переселение граждан из жилищного фонда, признанного непригодным для проживания на территории городского округа Тольятти на 2005-2010 годы»</t>
  </si>
  <si>
    <t>Закупка товаров, работ и услугдля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</si>
  <si>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</si>
  <si>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</si>
  <si>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</si>
  <si>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</si>
  <si>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491 00 00</t>
  </si>
  <si>
    <t>Приложение №6</t>
  </si>
  <si>
    <t>к решению Думы</t>
  </si>
  <si>
    <t>Сумма (тыс.руб.)</t>
  </si>
  <si>
    <t>Всего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</si>
  <si>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2010 год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</si>
  <si>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</si>
  <si>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</si>
  <si>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А.В.Пахоменко</t>
  </si>
  <si>
    <t>098 02 00</t>
  </si>
  <si>
    <t>098 02 01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</si>
  <si>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</si>
  <si>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795 01 00</t>
  </si>
  <si>
    <t>795 01 01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</si>
  <si>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</si>
  <si>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ДЦП 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</si>
  <si>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795 04 00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</si>
  <si>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</si>
  <si>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Иные безвозмездные и безвозвратные перечисления</t>
  </si>
  <si>
    <t xml:space="preserve">520 00 00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</si>
  <si>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</si>
  <si>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</si>
  <si>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505 55 00</t>
  </si>
  <si>
    <t>Реализация мер социальной поддержки отдельных категорий граждан</t>
  </si>
  <si>
    <t>795 01 03</t>
  </si>
  <si>
    <t>795 10 00</t>
  </si>
  <si>
    <t>795 10 02</t>
  </si>
  <si>
    <t>795 05 00</t>
  </si>
  <si>
    <t>Управление земельных ресурсов мэрии городского округа Тольятти</t>
  </si>
  <si>
    <t>Малое и среднее предпринимательство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</si>
  <si>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</si>
  <si>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795 08 00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</si>
  <si>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</si>
  <si>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</si>
  <si>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795 14 00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</si>
  <si>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</si>
  <si>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795 09 00</t>
  </si>
  <si>
    <t>795 10 01</t>
  </si>
  <si>
    <t>795 11 00</t>
  </si>
  <si>
    <t>795 11 01</t>
  </si>
  <si>
    <t>795 12 00</t>
  </si>
  <si>
    <t>522 56 00</t>
  </si>
  <si>
    <t>795 15 00</t>
  </si>
  <si>
    <t>795 16 00</t>
  </si>
  <si>
    <t>Долгосрочная целевая программа профилактики правонарушений на территории городского округа Тольятти на 2009-2012 годы</t>
  </si>
  <si>
    <t xml:space="preserve">Обеспечение мероприятий по капитальному ремонту  многоквартирных домов и переселению граждан из аварийного жилищного  фонда </t>
  </si>
  <si>
    <t>098 00 00</t>
  </si>
  <si>
    <t xml:space="preserve">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</si>
  <si>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795 17 00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</si>
  <si>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</si>
  <si>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795 06 00</t>
  </si>
  <si>
    <t>795 06 02</t>
  </si>
  <si>
    <t>795 06 01</t>
  </si>
  <si>
    <t>Мероприятия в области образования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</si>
  <si>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</si>
  <si>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795 07 00</t>
  </si>
  <si>
    <t>Охрана семьи и детства</t>
  </si>
  <si>
    <t>520 00 00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</si>
  <si>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</si>
  <si>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</si>
  <si>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</si>
  <si>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</si>
  <si>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</si>
  <si>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795 09 01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</si>
  <si>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</si>
  <si>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505 55 20</t>
  </si>
  <si>
    <t>Обеспечение мер социальной поддержки ветеранов труда и тружеников тыла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</si>
  <si>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</si>
  <si>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</si>
  <si>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Поддержка коммунального хозяйства</t>
  </si>
  <si>
    <t>Долгосрочная целевая программа «Противодействие коррупции в городском округе Тольятти на 2010-2012 годы»</t>
  </si>
  <si>
    <t>Областная целевая программа «Строительство объектов образования на территории Самарской области в 2010-2012 годах»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</si>
  <si>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</si>
  <si>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Субсидии на возмещение затрат, связанных с корректировкой размера платы граждан за коммунальные услуги по горячему и холодному водоснабжению для многоквартирных домов, не имеющих общедомовых приборов учета</t>
  </si>
  <si>
    <t>351 00 02</t>
  </si>
  <si>
    <t/>
  </si>
  <si>
    <t>092 00 02</t>
  </si>
  <si>
    <t>Управление по жилищным вопросам мэрии городского округа Тольятти</t>
  </si>
  <si>
    <t>Уточнения</t>
  </si>
  <si>
    <t>Обл</t>
  </si>
  <si>
    <t>Перемещения</t>
  </si>
  <si>
    <t>Другие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</si>
  <si>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</si>
  <si>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Мероприятия в рамках реализации ведомственной целевой программы «Пожарная безопасность  на  2009-2011гг.»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</si>
  <si>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</si>
  <si>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r>
      <t xml:space="preserve">Ведомственная целевая программа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Семья и дети городского округа Тольятти на 2009-2011годы</t>
    </r>
    <r>
      <rPr>
        <sz val="12"/>
        <rFont val="Arial"/>
        <family val="2"/>
      </rPr>
      <t>»</t>
    </r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</si>
  <si>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</si>
  <si>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</si>
  <si>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 г. и плановый период   2010-2011гг. </t>
  </si>
  <si>
    <t>Ведомственная целевая программа «Пожарная безопасность на 2009-2011гг.»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</si>
  <si>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</si>
  <si>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</si>
  <si>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r>
      <t xml:space="preserve">ДЦП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</si>
  <si>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</si>
  <si>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 дошкольного образования </t>
  </si>
  <si>
    <t>В том числе средства выше-                                    стоящих бюджетов</t>
  </si>
  <si>
    <t>Ведомственная целевая программа  «Пожарная безопасность  на  2009-2011гг.»</t>
  </si>
  <si>
    <t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</si>
  <si>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</si>
  <si>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795 05 01</t>
  </si>
  <si>
    <t>795 05 02</t>
  </si>
  <si>
    <t>Больницы, клиники, госпитали, медико-санитарные части</t>
  </si>
  <si>
    <t>доп. Потр</t>
  </si>
  <si>
    <t>Сбор, удаление отходов и очистка сточных вод</t>
  </si>
  <si>
    <t>400 00 00</t>
  </si>
  <si>
    <t>Обеспечение мер социальной поддержки тружеников тыла</t>
  </si>
  <si>
    <t>505 31 20</t>
  </si>
  <si>
    <t>505 31 00</t>
  </si>
  <si>
    <t>Мероприятия в области социальной политики</t>
  </si>
  <si>
    <t>505 33 00</t>
  </si>
  <si>
    <t>Бюджетные инвестиции в объекты капитального строительства, не включённые в целевые программы</t>
  </si>
  <si>
    <t>от 09.12.2009г. №180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</si>
</sst>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color indexed="53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9.75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10"/>
      <name val="Times New Roman"/>
      <family val="1"/>
    </font>
    <font>
      <b/>
      <sz val="14"/>
      <color indexed="53"/>
      <name val="Times New Roman"/>
      <family val="1"/>
    </font>
    <font>
      <sz val="13"/>
      <color indexed="53"/>
      <name val="Times New Roman"/>
      <family val="1"/>
    </font>
    <font>
      <sz val="14"/>
      <color indexed="53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53"/>
      <name val="Times New Roman"/>
      <family val="1"/>
    </font>
    <font>
      <b/>
      <sz val="13"/>
      <name val="Arial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181" fontId="16" fillId="0" borderId="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181" fontId="13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1" fontId="2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81" fontId="13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18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37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81" fontId="16" fillId="0" borderId="1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center" wrapText="1"/>
    </xf>
    <xf numFmtId="181" fontId="16" fillId="0" borderId="15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3" fontId="16" fillId="0" borderId="15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left" wrapText="1"/>
    </xf>
    <xf numFmtId="49" fontId="14" fillId="0" borderId="15" xfId="0" applyNumberFormat="1" applyFont="1" applyFill="1" applyBorder="1" applyAlignment="1">
      <alignment horizontal="center" wrapText="1"/>
    </xf>
    <xf numFmtId="181" fontId="14" fillId="0" borderId="15" xfId="0" applyNumberFormat="1" applyFont="1" applyFill="1" applyBorder="1" applyAlignment="1">
      <alignment horizontal="center" wrapText="1"/>
    </xf>
    <xf numFmtId="3" fontId="14" fillId="0" borderId="15" xfId="61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center"/>
    </xf>
    <xf numFmtId="3" fontId="26" fillId="0" borderId="15" xfId="61" applyNumberFormat="1" applyFont="1" applyFill="1" applyBorder="1" applyAlignment="1">
      <alignment horizontal="center"/>
    </xf>
    <xf numFmtId="3" fontId="21" fillId="0" borderId="15" xfId="61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181" fontId="16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 horizontal="center" wrapText="1"/>
    </xf>
    <xf numFmtId="3" fontId="13" fillId="0" borderId="15" xfId="0" applyNumberFormat="1" applyFont="1" applyFill="1" applyBorder="1" applyAlignment="1">
      <alignment horizontal="center" wrapText="1"/>
    </xf>
    <xf numFmtId="3" fontId="13" fillId="0" borderId="15" xfId="61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3" fontId="32" fillId="0" borderId="15" xfId="61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181" fontId="13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49" fontId="24" fillId="0" borderId="15" xfId="0" applyNumberFormat="1" applyFont="1" applyFill="1" applyBorder="1" applyAlignment="1">
      <alignment horizontal="center" wrapText="1"/>
    </xf>
    <xf numFmtId="0" fontId="13" fillId="0" borderId="15" xfId="0" applyNumberFormat="1" applyFont="1" applyFill="1" applyBorder="1" applyAlignment="1">
      <alignment horizontal="center" wrapText="1"/>
    </xf>
    <xf numFmtId="0" fontId="28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 horizontal="center" wrapText="1"/>
    </xf>
    <xf numFmtId="1" fontId="14" fillId="0" borderId="15" xfId="0" applyNumberFormat="1" applyFont="1" applyFill="1" applyBorder="1" applyAlignment="1">
      <alignment horizontal="center" wrapText="1"/>
    </xf>
    <xf numFmtId="3" fontId="16" fillId="0" borderId="15" xfId="61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5" xfId="0" applyNumberFormat="1" applyFont="1" applyFill="1" applyBorder="1" applyAlignment="1">
      <alignment horizontal="center" wrapText="1"/>
    </xf>
    <xf numFmtId="3" fontId="24" fillId="0" borderId="15" xfId="61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wrapText="1"/>
    </xf>
    <xf numFmtId="3" fontId="23" fillId="0" borderId="15" xfId="61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1" fontId="13" fillId="0" borderId="15" xfId="0" applyNumberFormat="1" applyFont="1" applyFill="1" applyBorder="1" applyAlignment="1">
      <alignment horizontal="left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left" wrapText="1"/>
    </xf>
    <xf numFmtId="181" fontId="26" fillId="0" borderId="15" xfId="0" applyNumberFormat="1" applyFont="1" applyFill="1" applyBorder="1" applyAlignment="1">
      <alignment horizontal="center" wrapText="1"/>
    </xf>
    <xf numFmtId="0" fontId="29" fillId="0" borderId="15" xfId="0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wrapText="1"/>
    </xf>
    <xf numFmtId="3" fontId="32" fillId="24" borderId="15" xfId="61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 wrapText="1"/>
    </xf>
    <xf numFmtId="3" fontId="13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1" fontId="28" fillId="0" borderId="15" xfId="0" applyNumberFormat="1" applyFont="1" applyFill="1" applyBorder="1" applyAlignment="1">
      <alignment horizontal="center" wrapText="1"/>
    </xf>
    <xf numFmtId="0" fontId="24" fillId="0" borderId="15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/>
    </xf>
    <xf numFmtId="49" fontId="13" fillId="0" borderId="15" xfId="0" applyNumberFormat="1" applyFont="1" applyFill="1" applyBorder="1" applyAlignment="1">
      <alignment wrapText="1"/>
    </xf>
    <xf numFmtId="49" fontId="25" fillId="0" borderId="15" xfId="0" applyNumberFormat="1" applyFont="1" applyFill="1" applyBorder="1" applyAlignment="1">
      <alignment horizontal="center" wrapText="1"/>
    </xf>
    <xf numFmtId="1" fontId="24" fillId="0" borderId="15" xfId="0" applyNumberFormat="1" applyFont="1" applyFill="1" applyBorder="1" applyAlignment="1">
      <alignment horizontal="center" wrapText="1"/>
    </xf>
    <xf numFmtId="181" fontId="24" fillId="0" borderId="15" xfId="0" applyNumberFormat="1" applyFont="1" applyFill="1" applyBorder="1" applyAlignment="1">
      <alignment horizontal="center" wrapText="1"/>
    </xf>
    <xf numFmtId="0" fontId="32" fillId="0" borderId="15" xfId="0" applyFont="1" applyFill="1" applyBorder="1" applyAlignment="1">
      <alignment/>
    </xf>
    <xf numFmtId="49" fontId="32" fillId="0" borderId="15" xfId="0" applyNumberFormat="1" applyFont="1" applyFill="1" applyBorder="1" applyAlignment="1">
      <alignment horizontal="center" wrapText="1"/>
    </xf>
    <xf numFmtId="0" fontId="32" fillId="0" borderId="15" xfId="0" applyNumberFormat="1" applyFont="1" applyFill="1" applyBorder="1" applyAlignment="1">
      <alignment horizontal="center" wrapText="1"/>
    </xf>
    <xf numFmtId="3" fontId="32" fillId="0" borderId="15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/>
    </xf>
    <xf numFmtId="49" fontId="13" fillId="0" borderId="15" xfId="0" applyNumberFormat="1" applyFont="1" applyFill="1" applyBorder="1" applyAlignment="1">
      <alignment horizontal="left" wrapText="1"/>
    </xf>
    <xf numFmtId="0" fontId="14" fillId="0" borderId="1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0" fontId="26" fillId="0" borderId="15" xfId="0" applyFont="1" applyFill="1" applyBorder="1" applyAlignment="1">
      <alignment/>
    </xf>
    <xf numFmtId="49" fontId="13" fillId="0" borderId="15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/>
    </xf>
    <xf numFmtId="0" fontId="35" fillId="0" borderId="15" xfId="0" applyFont="1" applyFill="1" applyBorder="1" applyAlignment="1">
      <alignment wrapText="1"/>
    </xf>
    <xf numFmtId="49" fontId="35" fillId="0" borderId="15" xfId="0" applyNumberFormat="1" applyFont="1" applyFill="1" applyBorder="1" applyAlignment="1">
      <alignment horizontal="center" wrapText="1"/>
    </xf>
    <xf numFmtId="181" fontId="35" fillId="0" borderId="15" xfId="0" applyNumberFormat="1" applyFont="1" applyFill="1" applyBorder="1" applyAlignment="1">
      <alignment horizontal="center" wrapText="1"/>
    </xf>
    <xf numFmtId="3" fontId="35" fillId="0" borderId="15" xfId="61" applyNumberFormat="1" applyFont="1" applyFill="1" applyBorder="1" applyAlignment="1">
      <alignment horizontal="center"/>
    </xf>
    <xf numFmtId="3" fontId="35" fillId="0" borderId="15" xfId="0" applyNumberFormat="1" applyFont="1" applyFill="1" applyBorder="1" applyAlignment="1">
      <alignment horizontal="center"/>
    </xf>
    <xf numFmtId="3" fontId="36" fillId="0" borderId="15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3" fontId="36" fillId="0" borderId="15" xfId="0" applyNumberFormat="1" applyFont="1" applyFill="1" applyBorder="1" applyAlignment="1">
      <alignment/>
    </xf>
    <xf numFmtId="3" fontId="59" fillId="0" borderId="15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81" fontId="23" fillId="0" borderId="0" xfId="0" applyNumberFormat="1" applyFont="1" applyFill="1" applyAlignment="1">
      <alignment/>
    </xf>
    <xf numFmtId="0" fontId="61" fillId="0" borderId="0" xfId="0" applyFont="1" applyFill="1" applyAlignment="1">
      <alignment horizontal="right"/>
    </xf>
    <xf numFmtId="0" fontId="16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right"/>
    </xf>
    <xf numFmtId="3" fontId="6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6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0"/>
  <sheetViews>
    <sheetView showZeros="0" tabSelected="1" view="pageBreakPreview" zoomScale="75" zoomScaleNormal="75" zoomScaleSheetLayoutView="75" zoomScalePageLayoutView="0" workbookViewId="0" topLeftCell="A1">
      <selection activeCell="C695" sqref="C695"/>
    </sheetView>
  </sheetViews>
  <sheetFormatPr defaultColWidth="9.00390625" defaultRowHeight="12.75"/>
  <cols>
    <col min="1" max="1" width="9.25390625" style="19" customWidth="1"/>
    <col min="2" max="2" width="44.625" style="19" customWidth="1"/>
    <col min="3" max="3" width="9.875" style="19" customWidth="1"/>
    <col min="4" max="4" width="9.375" style="19" customWidth="1"/>
    <col min="5" max="5" width="14.125" style="20" customWidth="1"/>
    <col min="6" max="6" width="6.75390625" style="19" customWidth="1"/>
    <col min="7" max="7" width="17.875" style="19" hidden="1" customWidth="1"/>
    <col min="8" max="8" width="17.625" style="19" hidden="1" customWidth="1"/>
    <col min="9" max="9" width="19.125" style="19" hidden="1" customWidth="1"/>
    <col min="10" max="10" width="20.375" style="21" hidden="1" customWidth="1"/>
    <col min="11" max="11" width="20.25390625" style="21" hidden="1" customWidth="1"/>
    <col min="12" max="12" width="13.125" style="21" hidden="1" customWidth="1"/>
    <col min="13" max="13" width="14.875" style="21" hidden="1" customWidth="1"/>
    <col min="14" max="14" width="15.875" style="22" hidden="1" customWidth="1"/>
    <col min="15" max="15" width="15.00390625" style="23" hidden="1" customWidth="1"/>
    <col min="16" max="17" width="16.00390625" style="21" hidden="1" customWidth="1"/>
    <col min="18" max="18" width="16.00390625" style="23" hidden="1" customWidth="1"/>
    <col min="19" max="19" width="18.125" style="21" hidden="1" customWidth="1"/>
    <col min="20" max="20" width="15.875" style="24" hidden="1" customWidth="1"/>
    <col min="21" max="21" width="14.875" style="24" hidden="1" customWidth="1"/>
    <col min="22" max="22" width="13.625" style="25" hidden="1" customWidth="1"/>
    <col min="23" max="23" width="12.125" style="24" hidden="1" customWidth="1"/>
    <col min="24" max="24" width="7.875" style="24" hidden="1" customWidth="1"/>
    <col min="25" max="25" width="8.75390625" style="24" hidden="1" customWidth="1"/>
    <col min="26" max="26" width="12.00390625" style="24" hidden="1" customWidth="1"/>
    <col min="27" max="27" width="13.625" style="21" hidden="1" customWidth="1"/>
    <col min="28" max="28" width="13.75390625" style="21" hidden="1" customWidth="1"/>
    <col min="29" max="29" width="11.625" style="1" hidden="1" customWidth="1"/>
    <col min="30" max="30" width="8.00390625" style="1" hidden="1" customWidth="1"/>
    <col min="31" max="31" width="12.00390625" style="1" hidden="1" customWidth="1"/>
    <col min="32" max="32" width="12.00390625" style="63" hidden="1" customWidth="1"/>
    <col min="33" max="33" width="10.75390625" style="63" hidden="1" customWidth="1"/>
    <col min="34" max="34" width="11.375" style="24" hidden="1" customWidth="1"/>
    <col min="35" max="35" width="12.625" style="24" hidden="1" customWidth="1"/>
    <col min="36" max="36" width="12.375" style="24" hidden="1" customWidth="1"/>
    <col min="37" max="37" width="10.875" style="24" hidden="1" customWidth="1"/>
    <col min="38" max="38" width="9.25390625" style="24" hidden="1" customWidth="1"/>
    <col min="39" max="39" width="9.875" style="24" hidden="1" customWidth="1"/>
    <col min="40" max="40" width="16.625" style="24" hidden="1" customWidth="1"/>
    <col min="41" max="41" width="16.125" style="24" hidden="1" customWidth="1"/>
    <col min="42" max="42" width="16.00390625" style="67" hidden="1" customWidth="1"/>
    <col min="43" max="43" width="17.00390625" style="1" hidden="1" customWidth="1"/>
    <col min="44" max="44" width="15.375" style="1" hidden="1" customWidth="1"/>
    <col min="45" max="45" width="17.625" style="1" hidden="1" customWidth="1"/>
    <col min="46" max="46" width="9.25390625" style="70" hidden="1" customWidth="1"/>
    <col min="47" max="47" width="8.75390625" style="70" hidden="1" customWidth="1"/>
    <col min="48" max="48" width="16.625" style="25" hidden="1" customWidth="1"/>
    <col min="49" max="49" width="16.00390625" style="25" hidden="1" customWidth="1"/>
    <col min="50" max="50" width="15.375" style="25" hidden="1" customWidth="1"/>
    <col min="51" max="51" width="14.25390625" style="25" hidden="1" customWidth="1"/>
    <col min="52" max="52" width="12.625" style="25" hidden="1" customWidth="1"/>
    <col min="53" max="53" width="15.125" style="74" hidden="1" customWidth="1"/>
    <col min="54" max="54" width="14.125" style="72" hidden="1" customWidth="1"/>
    <col min="55" max="55" width="15.625" style="25" hidden="1" customWidth="1"/>
    <col min="56" max="56" width="14.875" style="24" hidden="1" customWidth="1"/>
    <col min="57" max="57" width="16.00390625" style="24" hidden="1" customWidth="1"/>
    <col min="58" max="58" width="15.875" style="24" hidden="1" customWidth="1"/>
    <col min="59" max="59" width="18.625" style="1" hidden="1" customWidth="1"/>
    <col min="60" max="60" width="15.25390625" style="1" hidden="1" customWidth="1"/>
    <col min="61" max="61" width="18.125" style="23" hidden="1" customWidth="1"/>
    <col min="62" max="62" width="17.75390625" style="45" hidden="1" customWidth="1"/>
    <col min="63" max="63" width="19.625" style="45" hidden="1" customWidth="1"/>
    <col min="64" max="64" width="20.00390625" style="45" hidden="1" customWidth="1"/>
    <col min="65" max="65" width="15.375" style="21" customWidth="1"/>
    <col min="66" max="66" width="15.375" style="24" customWidth="1"/>
    <col min="67" max="16384" width="9.125" style="1" customWidth="1"/>
  </cols>
  <sheetData>
    <row r="1" spans="4:66" ht="19.5" customHeight="1">
      <c r="D1" s="203"/>
      <c r="E1" s="204"/>
      <c r="F1" s="222" t="s">
        <v>6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</row>
    <row r="2" spans="4:66" ht="19.5" customHeight="1">
      <c r="D2" s="203"/>
      <c r="E2" s="204"/>
      <c r="F2" s="222" t="s">
        <v>368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</row>
    <row r="3" spans="4:66" ht="19.5" customHeight="1">
      <c r="D3" s="222" t="s">
        <v>0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</row>
    <row r="4" spans="4:66" ht="20.25">
      <c r="D4" s="203"/>
      <c r="E4" s="204"/>
      <c r="F4" s="205"/>
      <c r="G4" s="205"/>
      <c r="H4" s="203"/>
      <c r="I4" s="203"/>
      <c r="J4" s="207"/>
      <c r="K4" s="207"/>
      <c r="L4" s="207"/>
      <c r="M4" s="207"/>
      <c r="N4" s="207"/>
      <c r="O4" s="208"/>
      <c r="P4" s="207"/>
      <c r="Q4" s="207"/>
      <c r="R4" s="208"/>
      <c r="S4" s="207"/>
      <c r="T4" s="203"/>
      <c r="U4" s="203"/>
      <c r="V4" s="208"/>
      <c r="W4" s="203"/>
      <c r="X4" s="209"/>
      <c r="Y4" s="209"/>
      <c r="Z4" s="203"/>
      <c r="AA4" s="209"/>
      <c r="AB4" s="209"/>
      <c r="AC4" s="6"/>
      <c r="AD4" s="6"/>
      <c r="AE4" s="6"/>
      <c r="AF4" s="210"/>
      <c r="AG4" s="210"/>
      <c r="AH4" s="203"/>
      <c r="AI4" s="203"/>
      <c r="AJ4" s="203"/>
      <c r="AK4" s="203"/>
      <c r="AL4" s="203"/>
      <c r="AM4" s="203"/>
      <c r="AN4" s="210"/>
      <c r="AO4" s="210"/>
      <c r="AP4" s="211"/>
      <c r="AQ4" s="6"/>
      <c r="AR4" s="6"/>
      <c r="AS4" s="6"/>
      <c r="AT4" s="210"/>
      <c r="AU4" s="210"/>
      <c r="AV4" s="208"/>
      <c r="AW4" s="208"/>
      <c r="AX4" s="208"/>
      <c r="AY4" s="208"/>
      <c r="AZ4" s="208"/>
      <c r="BA4" s="205"/>
      <c r="BB4" s="205"/>
      <c r="BC4" s="208"/>
      <c r="BD4" s="203"/>
      <c r="BE4" s="203"/>
      <c r="BF4" s="203"/>
      <c r="BG4" s="6"/>
      <c r="BH4" s="6"/>
      <c r="BI4" s="208"/>
      <c r="BJ4" s="212"/>
      <c r="BK4" s="212"/>
      <c r="BL4" s="212"/>
      <c r="BM4" s="207"/>
      <c r="BN4" s="203"/>
    </row>
    <row r="5" spans="4:66" ht="24.75" customHeight="1">
      <c r="D5" s="203"/>
      <c r="E5" s="204"/>
      <c r="F5" s="214" t="s">
        <v>367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</row>
    <row r="6" spans="4:66" ht="20.25">
      <c r="D6" s="203"/>
      <c r="E6" s="213"/>
      <c r="F6" s="214" t="s">
        <v>368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</row>
    <row r="7" spans="4:66" ht="20.25">
      <c r="D7" s="203"/>
      <c r="E7" s="213"/>
      <c r="F7" s="214" t="s">
        <v>477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</row>
    <row r="8" spans="5:19" ht="18" customHeight="1">
      <c r="E8" s="26"/>
      <c r="F8" s="26"/>
      <c r="G8" s="26"/>
      <c r="H8" s="28"/>
      <c r="I8" s="28"/>
      <c r="N8" s="27"/>
      <c r="P8" s="255"/>
      <c r="Q8" s="255"/>
      <c r="R8" s="255"/>
      <c r="S8" s="255"/>
    </row>
    <row r="9" spans="1:66" ht="12.75" customHeight="1">
      <c r="A9" s="256" t="s">
        <v>371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</row>
    <row r="10" spans="1:66" ht="36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</row>
    <row r="11" spans="1:66" ht="51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</row>
    <row r="12" spans="1:14" ht="21" thickBot="1">
      <c r="A12" s="29"/>
      <c r="B12" s="29"/>
      <c r="C12" s="29"/>
      <c r="D12" s="29"/>
      <c r="E12" s="30"/>
      <c r="F12" s="29"/>
      <c r="G12" s="29"/>
      <c r="N12" s="29"/>
    </row>
    <row r="13" spans="1:66" ht="46.5" customHeight="1" thickBot="1">
      <c r="A13" s="89" t="s">
        <v>116</v>
      </c>
      <c r="B13" s="206" t="s">
        <v>354</v>
      </c>
      <c r="C13" s="206" t="s">
        <v>117</v>
      </c>
      <c r="D13" s="206" t="s">
        <v>118</v>
      </c>
      <c r="E13" s="110" t="s">
        <v>91</v>
      </c>
      <c r="F13" s="239" t="s">
        <v>92</v>
      </c>
      <c r="G13" s="242" t="s">
        <v>189</v>
      </c>
      <c r="H13" s="257" t="s">
        <v>218</v>
      </c>
      <c r="I13" s="258"/>
      <c r="J13" s="229" t="s">
        <v>218</v>
      </c>
      <c r="K13" s="230"/>
      <c r="L13" s="231"/>
      <c r="M13" s="31"/>
      <c r="N13" s="242" t="s">
        <v>315</v>
      </c>
      <c r="O13" s="244" t="s">
        <v>334</v>
      </c>
      <c r="P13" s="229" t="s">
        <v>218</v>
      </c>
      <c r="Q13" s="230"/>
      <c r="R13" s="32"/>
      <c r="S13" s="229" t="s">
        <v>369</v>
      </c>
      <c r="T13" s="230"/>
      <c r="U13" s="230"/>
      <c r="V13" s="230"/>
      <c r="W13" s="229" t="s">
        <v>369</v>
      </c>
      <c r="X13" s="230"/>
      <c r="Y13" s="231"/>
      <c r="Z13" s="250" t="s">
        <v>313</v>
      </c>
      <c r="AA13" s="229" t="s">
        <v>369</v>
      </c>
      <c r="AB13" s="230"/>
      <c r="AC13" s="252" t="s">
        <v>444</v>
      </c>
      <c r="AD13" s="253"/>
      <c r="AE13" s="254"/>
      <c r="AF13" s="223" t="s">
        <v>369</v>
      </c>
      <c r="AG13" s="224"/>
      <c r="AH13" s="247" t="s">
        <v>18</v>
      </c>
      <c r="AI13" s="248"/>
      <c r="AJ13" s="248"/>
      <c r="AK13" s="248"/>
      <c r="AL13" s="248"/>
      <c r="AM13" s="249"/>
      <c r="AN13" s="246" t="s">
        <v>369</v>
      </c>
      <c r="AO13" s="224"/>
      <c r="AP13" s="247" t="s">
        <v>444</v>
      </c>
      <c r="AQ13" s="248"/>
      <c r="AR13" s="248"/>
      <c r="AS13" s="249"/>
      <c r="AT13" s="246" t="s">
        <v>369</v>
      </c>
      <c r="AU13" s="224"/>
      <c r="AV13" s="227" t="s">
        <v>65</v>
      </c>
      <c r="AW13" s="227" t="s">
        <v>55</v>
      </c>
      <c r="AX13" s="225" t="s">
        <v>66</v>
      </c>
      <c r="AY13" s="227" t="s">
        <v>64</v>
      </c>
      <c r="AZ13" s="227" t="s">
        <v>63</v>
      </c>
      <c r="BA13" s="246" t="s">
        <v>369</v>
      </c>
      <c r="BB13" s="224"/>
      <c r="BC13" s="227" t="s">
        <v>65</v>
      </c>
      <c r="BD13" s="235" t="s">
        <v>78</v>
      </c>
      <c r="BE13" s="264" t="s">
        <v>80</v>
      </c>
      <c r="BF13" s="264" t="s">
        <v>79</v>
      </c>
      <c r="BG13" s="223" t="s">
        <v>369</v>
      </c>
      <c r="BH13" s="224"/>
      <c r="BI13" s="225" t="s">
        <v>65</v>
      </c>
      <c r="BJ13" s="225" t="s">
        <v>64</v>
      </c>
      <c r="BK13" s="227" t="s">
        <v>21</v>
      </c>
      <c r="BL13" s="225" t="s">
        <v>468</v>
      </c>
      <c r="BM13" s="223" t="s">
        <v>369</v>
      </c>
      <c r="BN13" s="224"/>
    </row>
    <row r="14" spans="1:66" ht="34.5" customHeight="1">
      <c r="A14" s="90"/>
      <c r="B14" s="109"/>
      <c r="C14" s="109"/>
      <c r="D14" s="109"/>
      <c r="E14" s="88"/>
      <c r="F14" s="240"/>
      <c r="G14" s="243"/>
      <c r="H14" s="242" t="s">
        <v>308</v>
      </c>
      <c r="I14" s="218" t="s">
        <v>309</v>
      </c>
      <c r="J14" s="218" t="s">
        <v>313</v>
      </c>
      <c r="K14" s="218" t="s">
        <v>326</v>
      </c>
      <c r="L14" s="218" t="s">
        <v>316</v>
      </c>
      <c r="M14" s="33"/>
      <c r="N14" s="243"/>
      <c r="O14" s="245"/>
      <c r="P14" s="218">
        <v>2010</v>
      </c>
      <c r="Q14" s="218" t="s">
        <v>316</v>
      </c>
      <c r="R14" s="34"/>
      <c r="S14" s="219" t="s">
        <v>313</v>
      </c>
      <c r="T14" s="219" t="s">
        <v>370</v>
      </c>
      <c r="U14" s="219" t="s">
        <v>316</v>
      </c>
      <c r="V14" s="218" t="s">
        <v>316</v>
      </c>
      <c r="W14" s="250" t="s">
        <v>313</v>
      </c>
      <c r="X14" s="219" t="s">
        <v>370</v>
      </c>
      <c r="Y14" s="218" t="s">
        <v>316</v>
      </c>
      <c r="Z14" s="251"/>
      <c r="AA14" s="219" t="s">
        <v>370</v>
      </c>
      <c r="AB14" s="218" t="s">
        <v>316</v>
      </c>
      <c r="AC14" s="235" t="s">
        <v>447</v>
      </c>
      <c r="AD14" s="235" t="s">
        <v>446</v>
      </c>
      <c r="AE14" s="233" t="s">
        <v>445</v>
      </c>
      <c r="AF14" s="218" t="s">
        <v>370</v>
      </c>
      <c r="AG14" s="218" t="s">
        <v>461</v>
      </c>
      <c r="AH14" s="220" t="s">
        <v>446</v>
      </c>
      <c r="AI14" s="220" t="s">
        <v>19</v>
      </c>
      <c r="AJ14" s="220" t="s">
        <v>20</v>
      </c>
      <c r="AK14" s="220" t="s">
        <v>21</v>
      </c>
      <c r="AL14" s="220" t="s">
        <v>23</v>
      </c>
      <c r="AM14" s="220" t="s">
        <v>22</v>
      </c>
      <c r="AN14" s="218" t="s">
        <v>370</v>
      </c>
      <c r="AO14" s="218" t="s">
        <v>461</v>
      </c>
      <c r="AP14" s="260" t="s">
        <v>446</v>
      </c>
      <c r="AQ14" s="220" t="s">
        <v>55</v>
      </c>
      <c r="AR14" s="220"/>
      <c r="AS14" s="262" t="s">
        <v>62</v>
      </c>
      <c r="AT14" s="218" t="s">
        <v>370</v>
      </c>
      <c r="AU14" s="218" t="s">
        <v>461</v>
      </c>
      <c r="AV14" s="228"/>
      <c r="AW14" s="228"/>
      <c r="AX14" s="226"/>
      <c r="AY14" s="228"/>
      <c r="AZ14" s="228"/>
      <c r="BA14" s="218" t="s">
        <v>370</v>
      </c>
      <c r="BB14" s="218" t="s">
        <v>461</v>
      </c>
      <c r="BC14" s="228"/>
      <c r="BD14" s="236"/>
      <c r="BE14" s="265"/>
      <c r="BF14" s="265"/>
      <c r="BG14" s="216" t="s">
        <v>370</v>
      </c>
      <c r="BH14" s="218" t="s">
        <v>461</v>
      </c>
      <c r="BI14" s="226"/>
      <c r="BJ14" s="226"/>
      <c r="BK14" s="228"/>
      <c r="BL14" s="226"/>
      <c r="BM14" s="216" t="s">
        <v>370</v>
      </c>
      <c r="BN14" s="218" t="s">
        <v>461</v>
      </c>
    </row>
    <row r="15" spans="1:66" ht="20.25">
      <c r="A15" s="90"/>
      <c r="B15" s="109"/>
      <c r="C15" s="109"/>
      <c r="D15" s="109"/>
      <c r="E15" s="88"/>
      <c r="F15" s="240"/>
      <c r="G15" s="243"/>
      <c r="H15" s="243"/>
      <c r="I15" s="219"/>
      <c r="J15" s="219"/>
      <c r="K15" s="219"/>
      <c r="L15" s="219"/>
      <c r="M15" s="33"/>
      <c r="N15" s="243"/>
      <c r="O15" s="245"/>
      <c r="P15" s="219"/>
      <c r="Q15" s="219"/>
      <c r="R15" s="34"/>
      <c r="S15" s="219"/>
      <c r="T15" s="219"/>
      <c r="U15" s="219"/>
      <c r="V15" s="219"/>
      <c r="W15" s="251"/>
      <c r="X15" s="219"/>
      <c r="Y15" s="219"/>
      <c r="Z15" s="251"/>
      <c r="AA15" s="219"/>
      <c r="AB15" s="219"/>
      <c r="AC15" s="236"/>
      <c r="AD15" s="236"/>
      <c r="AE15" s="234"/>
      <c r="AF15" s="219"/>
      <c r="AG15" s="219"/>
      <c r="AH15" s="221"/>
      <c r="AI15" s="221"/>
      <c r="AJ15" s="221"/>
      <c r="AK15" s="221"/>
      <c r="AL15" s="221"/>
      <c r="AM15" s="221"/>
      <c r="AN15" s="219"/>
      <c r="AO15" s="219"/>
      <c r="AP15" s="261"/>
      <c r="AQ15" s="221"/>
      <c r="AR15" s="221"/>
      <c r="AS15" s="263"/>
      <c r="AT15" s="219"/>
      <c r="AU15" s="219"/>
      <c r="AV15" s="228"/>
      <c r="AW15" s="228"/>
      <c r="AX15" s="226"/>
      <c r="AY15" s="228"/>
      <c r="AZ15" s="228"/>
      <c r="BA15" s="219"/>
      <c r="BB15" s="219"/>
      <c r="BC15" s="228"/>
      <c r="BD15" s="236"/>
      <c r="BE15" s="265"/>
      <c r="BF15" s="265"/>
      <c r="BG15" s="217"/>
      <c r="BH15" s="219"/>
      <c r="BI15" s="226"/>
      <c r="BJ15" s="226"/>
      <c r="BK15" s="228"/>
      <c r="BL15" s="226"/>
      <c r="BM15" s="217"/>
      <c r="BN15" s="219"/>
    </row>
    <row r="16" spans="1:66" ht="34.5" customHeight="1">
      <c r="A16" s="90"/>
      <c r="B16" s="109"/>
      <c r="C16" s="109"/>
      <c r="D16" s="109"/>
      <c r="E16" s="88"/>
      <c r="F16" s="240"/>
      <c r="G16" s="243"/>
      <c r="H16" s="243"/>
      <c r="I16" s="219"/>
      <c r="J16" s="219"/>
      <c r="K16" s="219"/>
      <c r="L16" s="219"/>
      <c r="M16" s="33"/>
      <c r="N16" s="243"/>
      <c r="O16" s="245"/>
      <c r="P16" s="219"/>
      <c r="Q16" s="219"/>
      <c r="R16" s="34"/>
      <c r="S16" s="219"/>
      <c r="T16" s="219"/>
      <c r="U16" s="219"/>
      <c r="V16" s="219"/>
      <c r="W16" s="251"/>
      <c r="X16" s="219"/>
      <c r="Y16" s="219"/>
      <c r="Z16" s="251"/>
      <c r="AA16" s="219"/>
      <c r="AB16" s="219"/>
      <c r="AC16" s="236"/>
      <c r="AD16" s="236"/>
      <c r="AE16" s="234"/>
      <c r="AF16" s="219"/>
      <c r="AG16" s="219"/>
      <c r="AH16" s="221"/>
      <c r="AI16" s="221"/>
      <c r="AJ16" s="221"/>
      <c r="AK16" s="221"/>
      <c r="AL16" s="221"/>
      <c r="AM16" s="221"/>
      <c r="AN16" s="219"/>
      <c r="AO16" s="219"/>
      <c r="AP16" s="261"/>
      <c r="AQ16" s="221"/>
      <c r="AR16" s="221"/>
      <c r="AS16" s="263"/>
      <c r="AT16" s="219"/>
      <c r="AU16" s="219"/>
      <c r="AV16" s="228"/>
      <c r="AW16" s="228"/>
      <c r="AX16" s="226"/>
      <c r="AY16" s="228"/>
      <c r="AZ16" s="228"/>
      <c r="BA16" s="219"/>
      <c r="BB16" s="219"/>
      <c r="BC16" s="228"/>
      <c r="BD16" s="236"/>
      <c r="BE16" s="265"/>
      <c r="BF16" s="265"/>
      <c r="BG16" s="217"/>
      <c r="BH16" s="219"/>
      <c r="BI16" s="226"/>
      <c r="BJ16" s="226"/>
      <c r="BK16" s="228"/>
      <c r="BL16" s="226"/>
      <c r="BM16" s="217"/>
      <c r="BN16" s="219"/>
    </row>
    <row r="17" spans="1:66" ht="51" customHeight="1">
      <c r="A17" s="90"/>
      <c r="B17" s="109"/>
      <c r="C17" s="109"/>
      <c r="D17" s="109"/>
      <c r="E17" s="88"/>
      <c r="F17" s="240"/>
      <c r="G17" s="243"/>
      <c r="H17" s="243"/>
      <c r="I17" s="219"/>
      <c r="J17" s="219"/>
      <c r="K17" s="219"/>
      <c r="L17" s="219"/>
      <c r="M17" s="33"/>
      <c r="N17" s="243"/>
      <c r="O17" s="245"/>
      <c r="P17" s="219"/>
      <c r="Q17" s="219"/>
      <c r="R17" s="34"/>
      <c r="S17" s="219"/>
      <c r="T17" s="219"/>
      <c r="U17" s="219"/>
      <c r="V17" s="219"/>
      <c r="W17" s="251"/>
      <c r="X17" s="219"/>
      <c r="Y17" s="219"/>
      <c r="Z17" s="251"/>
      <c r="AA17" s="219"/>
      <c r="AB17" s="219"/>
      <c r="AC17" s="236"/>
      <c r="AD17" s="236"/>
      <c r="AE17" s="234"/>
      <c r="AF17" s="219"/>
      <c r="AG17" s="219"/>
      <c r="AH17" s="221"/>
      <c r="AI17" s="221"/>
      <c r="AJ17" s="221"/>
      <c r="AK17" s="221"/>
      <c r="AL17" s="221"/>
      <c r="AM17" s="221"/>
      <c r="AN17" s="219"/>
      <c r="AO17" s="219"/>
      <c r="AP17" s="261"/>
      <c r="AQ17" s="221"/>
      <c r="AR17" s="221"/>
      <c r="AS17" s="263"/>
      <c r="AT17" s="219"/>
      <c r="AU17" s="219"/>
      <c r="AV17" s="228"/>
      <c r="AW17" s="228"/>
      <c r="AX17" s="226"/>
      <c r="AY17" s="228"/>
      <c r="AZ17" s="228"/>
      <c r="BA17" s="219"/>
      <c r="BB17" s="219"/>
      <c r="BC17" s="228"/>
      <c r="BD17" s="236"/>
      <c r="BE17" s="265"/>
      <c r="BF17" s="265"/>
      <c r="BG17" s="217"/>
      <c r="BH17" s="219"/>
      <c r="BI17" s="226"/>
      <c r="BJ17" s="226"/>
      <c r="BK17" s="228"/>
      <c r="BL17" s="226"/>
      <c r="BM17" s="217"/>
      <c r="BN17" s="219"/>
    </row>
    <row r="18" spans="1:66" s="6" customFormat="1" ht="40.5" customHeight="1">
      <c r="A18" s="91">
        <v>900</v>
      </c>
      <c r="B18" s="92" t="s">
        <v>96</v>
      </c>
      <c r="C18" s="93"/>
      <c r="D18" s="93"/>
      <c r="E18" s="94"/>
      <c r="F18" s="95"/>
      <c r="G18" s="96">
        <f aca="true" t="shared" si="0" ref="G18:N18">G19+G26</f>
        <v>88636</v>
      </c>
      <c r="H18" s="96">
        <f t="shared" si="0"/>
        <v>88636</v>
      </c>
      <c r="I18" s="96">
        <f t="shared" si="0"/>
        <v>0</v>
      </c>
      <c r="J18" s="96">
        <f t="shared" si="0"/>
        <v>22695</v>
      </c>
      <c r="K18" s="96">
        <f t="shared" si="0"/>
        <v>111331</v>
      </c>
      <c r="L18" s="96">
        <f t="shared" si="0"/>
        <v>0</v>
      </c>
      <c r="M18" s="96"/>
      <c r="N18" s="96">
        <f t="shared" si="0"/>
        <v>118446</v>
      </c>
      <c r="O18" s="97"/>
      <c r="P18" s="96">
        <f aca="true" t="shared" si="1" ref="P18:U18">P19+P26</f>
        <v>111331</v>
      </c>
      <c r="Q18" s="96">
        <f t="shared" si="1"/>
        <v>0</v>
      </c>
      <c r="R18" s="96">
        <f t="shared" si="1"/>
        <v>0</v>
      </c>
      <c r="S18" s="96">
        <f t="shared" si="1"/>
        <v>-14779</v>
      </c>
      <c r="T18" s="96">
        <f t="shared" si="1"/>
        <v>96552</v>
      </c>
      <c r="U18" s="96">
        <f t="shared" si="1"/>
        <v>0</v>
      </c>
      <c r="V18" s="98"/>
      <c r="W18" s="96">
        <f aca="true" t="shared" si="2" ref="W18:AB18">W19+W26</f>
        <v>0</v>
      </c>
      <c r="X18" s="96">
        <f t="shared" si="2"/>
        <v>96552</v>
      </c>
      <c r="Y18" s="96">
        <f t="shared" si="2"/>
        <v>0</v>
      </c>
      <c r="Z18" s="96">
        <f t="shared" si="2"/>
        <v>0</v>
      </c>
      <c r="AA18" s="96">
        <f t="shared" si="2"/>
        <v>96552</v>
      </c>
      <c r="AB18" s="96">
        <f t="shared" si="2"/>
        <v>0</v>
      </c>
      <c r="AC18" s="96">
        <f aca="true" t="shared" si="3" ref="AC18:AU18">AC19+AC26</f>
        <v>0</v>
      </c>
      <c r="AD18" s="96">
        <f t="shared" si="3"/>
        <v>0</v>
      </c>
      <c r="AE18" s="96">
        <f t="shared" si="3"/>
        <v>0</v>
      </c>
      <c r="AF18" s="96">
        <f t="shared" si="3"/>
        <v>96552</v>
      </c>
      <c r="AG18" s="96">
        <f t="shared" si="3"/>
        <v>0</v>
      </c>
      <c r="AH18" s="96">
        <f t="shared" si="3"/>
        <v>-5</v>
      </c>
      <c r="AI18" s="96">
        <f t="shared" si="3"/>
        <v>0</v>
      </c>
      <c r="AJ18" s="96">
        <f t="shared" si="3"/>
        <v>0</v>
      </c>
      <c r="AK18" s="96">
        <f>AK19+AK26</f>
        <v>0</v>
      </c>
      <c r="AL18" s="96">
        <f>AL19+AL26</f>
        <v>15</v>
      </c>
      <c r="AM18" s="96">
        <f>AM19+AM26</f>
        <v>0</v>
      </c>
      <c r="AN18" s="96">
        <f t="shared" si="3"/>
        <v>96562</v>
      </c>
      <c r="AO18" s="96">
        <f t="shared" si="3"/>
        <v>0</v>
      </c>
      <c r="AP18" s="96">
        <f t="shared" si="3"/>
        <v>0</v>
      </c>
      <c r="AQ18" s="96">
        <f>AQ19+AQ26</f>
        <v>0</v>
      </c>
      <c r="AR18" s="96">
        <f t="shared" si="3"/>
        <v>0</v>
      </c>
      <c r="AS18" s="96">
        <f t="shared" si="3"/>
        <v>0</v>
      </c>
      <c r="AT18" s="96">
        <f t="shared" si="3"/>
        <v>96562</v>
      </c>
      <c r="AU18" s="96">
        <f t="shared" si="3"/>
        <v>0</v>
      </c>
      <c r="AV18" s="99">
        <f aca="true" t="shared" si="4" ref="AV18:BH18">AV19+AV26</f>
        <v>0</v>
      </c>
      <c r="AW18" s="99">
        <f t="shared" si="4"/>
        <v>0</v>
      </c>
      <c r="AX18" s="99">
        <f t="shared" si="4"/>
        <v>0</v>
      </c>
      <c r="AY18" s="99">
        <f t="shared" si="4"/>
        <v>0</v>
      </c>
      <c r="AZ18" s="99">
        <f>AZ19+AZ26</f>
        <v>0</v>
      </c>
      <c r="BA18" s="96">
        <f t="shared" si="4"/>
        <v>96562</v>
      </c>
      <c r="BB18" s="100">
        <f t="shared" si="4"/>
        <v>0</v>
      </c>
      <c r="BC18" s="96">
        <f t="shared" si="4"/>
        <v>0</v>
      </c>
      <c r="BD18" s="96">
        <f t="shared" si="4"/>
        <v>0</v>
      </c>
      <c r="BE18" s="96">
        <f t="shared" si="4"/>
        <v>0</v>
      </c>
      <c r="BF18" s="96">
        <f t="shared" si="4"/>
        <v>0</v>
      </c>
      <c r="BG18" s="96">
        <f t="shared" si="4"/>
        <v>96562</v>
      </c>
      <c r="BH18" s="96">
        <f t="shared" si="4"/>
        <v>0</v>
      </c>
      <c r="BI18" s="96">
        <f aca="true" t="shared" si="5" ref="BI18:BN18">BI19+BI26</f>
        <v>0</v>
      </c>
      <c r="BJ18" s="96">
        <f t="shared" si="5"/>
        <v>0</v>
      </c>
      <c r="BK18" s="96">
        <f t="shared" si="5"/>
        <v>0</v>
      </c>
      <c r="BL18" s="96">
        <f t="shared" si="5"/>
        <v>0</v>
      </c>
      <c r="BM18" s="96">
        <f t="shared" si="5"/>
        <v>96562</v>
      </c>
      <c r="BN18" s="96">
        <f t="shared" si="5"/>
        <v>0</v>
      </c>
    </row>
    <row r="19" spans="1:66" s="2" customFormat="1" ht="117.75" customHeight="1">
      <c r="A19" s="101"/>
      <c r="B19" s="102" t="s">
        <v>125</v>
      </c>
      <c r="C19" s="103" t="s">
        <v>119</v>
      </c>
      <c r="D19" s="103" t="s">
        <v>121</v>
      </c>
      <c r="E19" s="104"/>
      <c r="F19" s="103"/>
      <c r="G19" s="105">
        <f aca="true" t="shared" si="6" ref="G19:L19">G20+G22+G24</f>
        <v>87504</v>
      </c>
      <c r="H19" s="105">
        <f t="shared" si="6"/>
        <v>87504</v>
      </c>
      <c r="I19" s="105">
        <f t="shared" si="6"/>
        <v>0</v>
      </c>
      <c r="J19" s="105">
        <f>J20+J22+J24</f>
        <v>22625</v>
      </c>
      <c r="K19" s="105">
        <f t="shared" si="6"/>
        <v>110129</v>
      </c>
      <c r="L19" s="105">
        <f t="shared" si="6"/>
        <v>0</v>
      </c>
      <c r="M19" s="105"/>
      <c r="N19" s="105">
        <f>N20+N22+N24</f>
        <v>117159</v>
      </c>
      <c r="O19" s="106"/>
      <c r="P19" s="105">
        <f aca="true" t="shared" si="7" ref="P19:U19">P20+P22+P24</f>
        <v>110129</v>
      </c>
      <c r="Q19" s="105">
        <f t="shared" si="7"/>
        <v>0</v>
      </c>
      <c r="R19" s="105">
        <f t="shared" si="7"/>
        <v>0</v>
      </c>
      <c r="S19" s="105">
        <f t="shared" si="7"/>
        <v>-14677</v>
      </c>
      <c r="T19" s="105">
        <f t="shared" si="7"/>
        <v>95452</v>
      </c>
      <c r="U19" s="105">
        <f t="shared" si="7"/>
        <v>0</v>
      </c>
      <c r="V19" s="98"/>
      <c r="W19" s="105">
        <f aca="true" t="shared" si="8" ref="W19:AB19">W20+W22+W24</f>
        <v>0</v>
      </c>
      <c r="X19" s="105">
        <f t="shared" si="8"/>
        <v>95452</v>
      </c>
      <c r="Y19" s="105">
        <f t="shared" si="8"/>
        <v>0</v>
      </c>
      <c r="Z19" s="105">
        <f t="shared" si="8"/>
        <v>0</v>
      </c>
      <c r="AA19" s="105">
        <f t="shared" si="8"/>
        <v>95452</v>
      </c>
      <c r="AB19" s="105">
        <f t="shared" si="8"/>
        <v>0</v>
      </c>
      <c r="AC19" s="105">
        <f aca="true" t="shared" si="9" ref="AC19:AU19">AC20+AC22+AC24</f>
        <v>0</v>
      </c>
      <c r="AD19" s="105">
        <f t="shared" si="9"/>
        <v>0</v>
      </c>
      <c r="AE19" s="105">
        <f t="shared" si="9"/>
        <v>0</v>
      </c>
      <c r="AF19" s="105">
        <f t="shared" si="9"/>
        <v>95452</v>
      </c>
      <c r="AG19" s="105">
        <f t="shared" si="9"/>
        <v>0</v>
      </c>
      <c r="AH19" s="105">
        <f t="shared" si="9"/>
        <v>-5</v>
      </c>
      <c r="AI19" s="105">
        <f t="shared" si="9"/>
        <v>0</v>
      </c>
      <c r="AJ19" s="105">
        <f t="shared" si="9"/>
        <v>0</v>
      </c>
      <c r="AK19" s="105">
        <f>AK20+AK22+AK24</f>
        <v>0</v>
      </c>
      <c r="AL19" s="105">
        <f>AL20+AL22+AL24</f>
        <v>15</v>
      </c>
      <c r="AM19" s="105">
        <f>AM20+AM22+AM24</f>
        <v>0</v>
      </c>
      <c r="AN19" s="105">
        <f t="shared" si="9"/>
        <v>95462</v>
      </c>
      <c r="AO19" s="105">
        <f t="shared" si="9"/>
        <v>0</v>
      </c>
      <c r="AP19" s="105">
        <f t="shared" si="9"/>
        <v>0</v>
      </c>
      <c r="AQ19" s="105">
        <f>AQ20+AQ22+AQ24</f>
        <v>0</v>
      </c>
      <c r="AR19" s="105">
        <f t="shared" si="9"/>
        <v>0</v>
      </c>
      <c r="AS19" s="105">
        <f t="shared" si="9"/>
        <v>0</v>
      </c>
      <c r="AT19" s="105">
        <f t="shared" si="9"/>
        <v>95462</v>
      </c>
      <c r="AU19" s="105">
        <f t="shared" si="9"/>
        <v>0</v>
      </c>
      <c r="AV19" s="107">
        <f aca="true" t="shared" si="10" ref="AV19:BH19">AV20+AV22+AV24</f>
        <v>0</v>
      </c>
      <c r="AW19" s="107">
        <f t="shared" si="10"/>
        <v>0</v>
      </c>
      <c r="AX19" s="107">
        <f t="shared" si="10"/>
        <v>0</v>
      </c>
      <c r="AY19" s="107">
        <f t="shared" si="10"/>
        <v>0</v>
      </c>
      <c r="AZ19" s="107">
        <f>AZ20+AZ22+AZ24</f>
        <v>0</v>
      </c>
      <c r="BA19" s="105">
        <f t="shared" si="10"/>
        <v>95462</v>
      </c>
      <c r="BB19" s="108">
        <f t="shared" si="10"/>
        <v>0</v>
      </c>
      <c r="BC19" s="105">
        <f t="shared" si="10"/>
        <v>0</v>
      </c>
      <c r="BD19" s="105">
        <f t="shared" si="10"/>
        <v>0</v>
      </c>
      <c r="BE19" s="105">
        <f t="shared" si="10"/>
        <v>0</v>
      </c>
      <c r="BF19" s="105">
        <f t="shared" si="10"/>
        <v>0</v>
      </c>
      <c r="BG19" s="105">
        <f t="shared" si="10"/>
        <v>95462</v>
      </c>
      <c r="BH19" s="105">
        <f t="shared" si="10"/>
        <v>0</v>
      </c>
      <c r="BI19" s="105">
        <f aca="true" t="shared" si="11" ref="BI19:BN19">BI20+BI22+BI24</f>
        <v>0</v>
      </c>
      <c r="BJ19" s="105">
        <f t="shared" si="11"/>
        <v>0</v>
      </c>
      <c r="BK19" s="105">
        <f t="shared" si="11"/>
        <v>0</v>
      </c>
      <c r="BL19" s="105">
        <f t="shared" si="11"/>
        <v>0</v>
      </c>
      <c r="BM19" s="105">
        <f t="shared" si="11"/>
        <v>95462</v>
      </c>
      <c r="BN19" s="105">
        <f t="shared" si="11"/>
        <v>0</v>
      </c>
    </row>
    <row r="20" spans="1:66" ht="89.25" customHeight="1">
      <c r="A20" s="111"/>
      <c r="B20" s="112" t="s">
        <v>123</v>
      </c>
      <c r="C20" s="113" t="s">
        <v>119</v>
      </c>
      <c r="D20" s="113" t="s">
        <v>121</v>
      </c>
      <c r="E20" s="114" t="s">
        <v>203</v>
      </c>
      <c r="F20" s="113"/>
      <c r="G20" s="115">
        <f aca="true" t="shared" si="12" ref="G20:BN20">G21</f>
        <v>85663</v>
      </c>
      <c r="H20" s="115">
        <f t="shared" si="12"/>
        <v>85663</v>
      </c>
      <c r="I20" s="115">
        <f t="shared" si="12"/>
        <v>0</v>
      </c>
      <c r="J20" s="115">
        <f t="shared" si="12"/>
        <v>21771</v>
      </c>
      <c r="K20" s="115">
        <f t="shared" si="12"/>
        <v>107434</v>
      </c>
      <c r="L20" s="115">
        <f t="shared" si="12"/>
        <v>0</v>
      </c>
      <c r="M20" s="115"/>
      <c r="N20" s="115">
        <f t="shared" si="12"/>
        <v>114272</v>
      </c>
      <c r="O20" s="116"/>
      <c r="P20" s="115">
        <f t="shared" si="12"/>
        <v>107434</v>
      </c>
      <c r="Q20" s="115">
        <f t="shared" si="12"/>
        <v>0</v>
      </c>
      <c r="R20" s="115">
        <f t="shared" si="12"/>
        <v>0</v>
      </c>
      <c r="S20" s="115">
        <f t="shared" si="12"/>
        <v>-13961</v>
      </c>
      <c r="T20" s="115">
        <f t="shared" si="12"/>
        <v>93473</v>
      </c>
      <c r="U20" s="115">
        <f t="shared" si="12"/>
        <v>0</v>
      </c>
      <c r="V20" s="98"/>
      <c r="W20" s="115">
        <f t="shared" si="12"/>
        <v>0</v>
      </c>
      <c r="X20" s="115">
        <f t="shared" si="12"/>
        <v>93473</v>
      </c>
      <c r="Y20" s="115">
        <f t="shared" si="12"/>
        <v>0</v>
      </c>
      <c r="Z20" s="115">
        <f t="shared" si="12"/>
        <v>0</v>
      </c>
      <c r="AA20" s="115">
        <f t="shared" si="12"/>
        <v>93473</v>
      </c>
      <c r="AB20" s="115">
        <f t="shared" si="12"/>
        <v>0</v>
      </c>
      <c r="AC20" s="115">
        <f t="shared" si="12"/>
        <v>0</v>
      </c>
      <c r="AD20" s="115">
        <f t="shared" si="12"/>
        <v>0</v>
      </c>
      <c r="AE20" s="115">
        <f t="shared" si="12"/>
        <v>0</v>
      </c>
      <c r="AF20" s="115">
        <f t="shared" si="12"/>
        <v>93473</v>
      </c>
      <c r="AG20" s="115">
        <f t="shared" si="12"/>
        <v>0</v>
      </c>
      <c r="AH20" s="115">
        <f t="shared" si="12"/>
        <v>-5</v>
      </c>
      <c r="AI20" s="115">
        <f t="shared" si="12"/>
        <v>0</v>
      </c>
      <c r="AJ20" s="115">
        <f t="shared" si="12"/>
        <v>0</v>
      </c>
      <c r="AK20" s="115">
        <f t="shared" si="12"/>
        <v>0</v>
      </c>
      <c r="AL20" s="115">
        <f t="shared" si="12"/>
        <v>15</v>
      </c>
      <c r="AM20" s="115">
        <f t="shared" si="12"/>
        <v>0</v>
      </c>
      <c r="AN20" s="115">
        <f t="shared" si="12"/>
        <v>93483</v>
      </c>
      <c r="AO20" s="115">
        <f t="shared" si="12"/>
        <v>0</v>
      </c>
      <c r="AP20" s="115">
        <f t="shared" si="12"/>
        <v>0</v>
      </c>
      <c r="AQ20" s="115">
        <f t="shared" si="12"/>
        <v>0</v>
      </c>
      <c r="AR20" s="115">
        <f t="shared" si="12"/>
        <v>0</v>
      </c>
      <c r="AS20" s="115">
        <f t="shared" si="12"/>
        <v>0</v>
      </c>
      <c r="AT20" s="115">
        <f t="shared" si="12"/>
        <v>93483</v>
      </c>
      <c r="AU20" s="115">
        <f t="shared" si="12"/>
        <v>0</v>
      </c>
      <c r="AV20" s="115">
        <f t="shared" si="12"/>
        <v>0</v>
      </c>
      <c r="AW20" s="115">
        <f t="shared" si="12"/>
        <v>0</v>
      </c>
      <c r="AX20" s="115">
        <f t="shared" si="12"/>
        <v>0</v>
      </c>
      <c r="AY20" s="115">
        <f>AY21</f>
        <v>0</v>
      </c>
      <c r="AZ20" s="115">
        <f t="shared" si="12"/>
        <v>0</v>
      </c>
      <c r="BA20" s="115">
        <f t="shared" si="12"/>
        <v>93483</v>
      </c>
      <c r="BB20" s="117">
        <f t="shared" si="12"/>
        <v>0</v>
      </c>
      <c r="BC20" s="115">
        <f t="shared" si="12"/>
        <v>0</v>
      </c>
      <c r="BD20" s="115">
        <f t="shared" si="12"/>
        <v>0</v>
      </c>
      <c r="BE20" s="115">
        <f t="shared" si="12"/>
        <v>0</v>
      </c>
      <c r="BF20" s="115">
        <f t="shared" si="12"/>
        <v>0</v>
      </c>
      <c r="BG20" s="115">
        <f t="shared" si="12"/>
        <v>93483</v>
      </c>
      <c r="BH20" s="117"/>
      <c r="BI20" s="115">
        <f t="shared" si="12"/>
        <v>0</v>
      </c>
      <c r="BJ20" s="115">
        <f t="shared" si="12"/>
        <v>0</v>
      </c>
      <c r="BK20" s="115">
        <f t="shared" si="12"/>
        <v>0</v>
      </c>
      <c r="BL20" s="115">
        <f t="shared" si="12"/>
        <v>0</v>
      </c>
      <c r="BM20" s="115">
        <f t="shared" si="12"/>
        <v>93483</v>
      </c>
      <c r="BN20" s="115">
        <f t="shared" si="12"/>
        <v>0</v>
      </c>
    </row>
    <row r="21" spans="1:66" ht="43.5" customHeight="1">
      <c r="A21" s="118"/>
      <c r="B21" s="112" t="s">
        <v>126</v>
      </c>
      <c r="C21" s="113" t="s">
        <v>119</v>
      </c>
      <c r="D21" s="113" t="s">
        <v>121</v>
      </c>
      <c r="E21" s="119" t="s">
        <v>203</v>
      </c>
      <c r="F21" s="113" t="s">
        <v>127</v>
      </c>
      <c r="G21" s="98">
        <f>H21+I21</f>
        <v>85663</v>
      </c>
      <c r="H21" s="98">
        <f>73459+12204</f>
        <v>85663</v>
      </c>
      <c r="I21" s="98"/>
      <c r="J21" s="98">
        <f>K21-G21</f>
        <v>21771</v>
      </c>
      <c r="K21" s="98">
        <v>107434</v>
      </c>
      <c r="L21" s="98"/>
      <c r="M21" s="98"/>
      <c r="N21" s="98">
        <v>114272</v>
      </c>
      <c r="O21" s="116"/>
      <c r="P21" s="98">
        <f>O21+K21</f>
        <v>107434</v>
      </c>
      <c r="Q21" s="98">
        <f>L21</f>
        <v>0</v>
      </c>
      <c r="R21" s="98"/>
      <c r="S21" s="98">
        <f>T21-P21</f>
        <v>-13961</v>
      </c>
      <c r="T21" s="98">
        <v>93473</v>
      </c>
      <c r="U21" s="98"/>
      <c r="V21" s="98"/>
      <c r="W21" s="98"/>
      <c r="X21" s="98">
        <f>W21+T21</f>
        <v>93473</v>
      </c>
      <c r="Y21" s="98">
        <f>V21</f>
        <v>0</v>
      </c>
      <c r="Z21" s="120"/>
      <c r="AA21" s="98">
        <f>X21+Z21</f>
        <v>93473</v>
      </c>
      <c r="AB21" s="98">
        <f>Y21</f>
        <v>0</v>
      </c>
      <c r="AC21" s="120"/>
      <c r="AD21" s="120"/>
      <c r="AE21" s="120"/>
      <c r="AF21" s="98">
        <f>AD21+AC21+AA21+AE21</f>
        <v>93473</v>
      </c>
      <c r="AG21" s="116">
        <f>AE21+AB21</f>
        <v>0</v>
      </c>
      <c r="AH21" s="115">
        <f>-16+11</f>
        <v>-5</v>
      </c>
      <c r="AI21" s="120"/>
      <c r="AJ21" s="120"/>
      <c r="AK21" s="120"/>
      <c r="AL21" s="121">
        <v>15</v>
      </c>
      <c r="AM21" s="120"/>
      <c r="AN21" s="98">
        <f>AI21+AH21+AF21+AJ21+AK21+AL21+AM21</f>
        <v>93483</v>
      </c>
      <c r="AO21" s="98">
        <f>AM21+AG21</f>
        <v>0</v>
      </c>
      <c r="AP21" s="122"/>
      <c r="AQ21" s="120"/>
      <c r="AR21" s="120"/>
      <c r="AS21" s="120"/>
      <c r="AT21" s="98">
        <f>AR21+AQ21+AP21+AN21+AS21</f>
        <v>93483</v>
      </c>
      <c r="AU21" s="98">
        <f>AS21+AO21</f>
        <v>0</v>
      </c>
      <c r="AV21" s="98"/>
      <c r="AW21" s="98"/>
      <c r="AX21" s="98"/>
      <c r="AY21" s="98"/>
      <c r="AZ21" s="98"/>
      <c r="BA21" s="98">
        <f>AY21+AX21+AW21+AV21+AT21</f>
        <v>93483</v>
      </c>
      <c r="BB21" s="123">
        <f>AU21+AY21</f>
        <v>0</v>
      </c>
      <c r="BC21" s="98"/>
      <c r="BD21" s="98"/>
      <c r="BE21" s="98"/>
      <c r="BF21" s="98"/>
      <c r="BG21" s="98">
        <f>BF21+BE21+BD21+BC21+BA21</f>
        <v>93483</v>
      </c>
      <c r="BH21" s="123">
        <f>BB21+BD21</f>
        <v>0</v>
      </c>
      <c r="BI21" s="98"/>
      <c r="BJ21" s="98"/>
      <c r="BK21" s="98"/>
      <c r="BL21" s="98"/>
      <c r="BM21" s="98">
        <f>BG21+BI21+BJ21+BK21+BL21</f>
        <v>93483</v>
      </c>
      <c r="BN21" s="98">
        <f>BH21+BJ21</f>
        <v>0</v>
      </c>
    </row>
    <row r="22" spans="1:66" ht="45" customHeight="1">
      <c r="A22" s="111"/>
      <c r="B22" s="112" t="s">
        <v>97</v>
      </c>
      <c r="C22" s="113" t="s">
        <v>119</v>
      </c>
      <c r="D22" s="113" t="s">
        <v>121</v>
      </c>
      <c r="E22" s="114" t="s">
        <v>203</v>
      </c>
      <c r="F22" s="113"/>
      <c r="G22" s="98">
        <f aca="true" t="shared" si="13" ref="G22:BN22">G23</f>
        <v>681</v>
      </c>
      <c r="H22" s="98">
        <f t="shared" si="13"/>
        <v>681</v>
      </c>
      <c r="I22" s="98">
        <f t="shared" si="13"/>
        <v>0</v>
      </c>
      <c r="J22" s="98">
        <f t="shared" si="13"/>
        <v>357</v>
      </c>
      <c r="K22" s="98">
        <f t="shared" si="13"/>
        <v>1038</v>
      </c>
      <c r="L22" s="98">
        <f t="shared" si="13"/>
        <v>0</v>
      </c>
      <c r="M22" s="98"/>
      <c r="N22" s="98">
        <f t="shared" si="13"/>
        <v>1112</v>
      </c>
      <c r="O22" s="98">
        <f t="shared" si="13"/>
        <v>0</v>
      </c>
      <c r="P22" s="98">
        <f t="shared" si="13"/>
        <v>1038</v>
      </c>
      <c r="Q22" s="98">
        <f t="shared" si="13"/>
        <v>0</v>
      </c>
      <c r="R22" s="98">
        <f t="shared" si="13"/>
        <v>0</v>
      </c>
      <c r="S22" s="98">
        <f t="shared" si="13"/>
        <v>-331</v>
      </c>
      <c r="T22" s="98">
        <f t="shared" si="13"/>
        <v>707</v>
      </c>
      <c r="U22" s="98">
        <f t="shared" si="13"/>
        <v>0</v>
      </c>
      <c r="V22" s="98"/>
      <c r="W22" s="98">
        <f t="shared" si="13"/>
        <v>0</v>
      </c>
      <c r="X22" s="98">
        <f t="shared" si="13"/>
        <v>707</v>
      </c>
      <c r="Y22" s="98">
        <f t="shared" si="13"/>
        <v>0</v>
      </c>
      <c r="Z22" s="98">
        <f t="shared" si="13"/>
        <v>0</v>
      </c>
      <c r="AA22" s="98">
        <f t="shared" si="13"/>
        <v>707</v>
      </c>
      <c r="AB22" s="98">
        <f t="shared" si="13"/>
        <v>0</v>
      </c>
      <c r="AC22" s="98">
        <f t="shared" si="13"/>
        <v>0</v>
      </c>
      <c r="AD22" s="98">
        <f t="shared" si="13"/>
        <v>0</v>
      </c>
      <c r="AE22" s="98">
        <f t="shared" si="13"/>
        <v>0</v>
      </c>
      <c r="AF22" s="98">
        <f t="shared" si="13"/>
        <v>707</v>
      </c>
      <c r="AG22" s="98">
        <f t="shared" si="13"/>
        <v>0</v>
      </c>
      <c r="AH22" s="98">
        <f t="shared" si="13"/>
        <v>0</v>
      </c>
      <c r="AI22" s="98">
        <f t="shared" si="13"/>
        <v>0</v>
      </c>
      <c r="AJ22" s="98">
        <f t="shared" si="13"/>
        <v>0</v>
      </c>
      <c r="AK22" s="98">
        <f t="shared" si="13"/>
        <v>0</v>
      </c>
      <c r="AL22" s="98">
        <f t="shared" si="13"/>
        <v>0</v>
      </c>
      <c r="AM22" s="98">
        <f t="shared" si="13"/>
        <v>0</v>
      </c>
      <c r="AN22" s="98">
        <f t="shared" si="13"/>
        <v>707</v>
      </c>
      <c r="AO22" s="98">
        <f t="shared" si="13"/>
        <v>0</v>
      </c>
      <c r="AP22" s="98">
        <f t="shared" si="13"/>
        <v>0</v>
      </c>
      <c r="AQ22" s="98">
        <f t="shared" si="13"/>
        <v>0</v>
      </c>
      <c r="AR22" s="98">
        <f t="shared" si="13"/>
        <v>0</v>
      </c>
      <c r="AS22" s="98">
        <f t="shared" si="13"/>
        <v>0</v>
      </c>
      <c r="AT22" s="98">
        <f t="shared" si="13"/>
        <v>707</v>
      </c>
      <c r="AU22" s="98">
        <f t="shared" si="13"/>
        <v>0</v>
      </c>
      <c r="AV22" s="98">
        <f t="shared" si="13"/>
        <v>0</v>
      </c>
      <c r="AW22" s="98">
        <f t="shared" si="13"/>
        <v>0</v>
      </c>
      <c r="AX22" s="98">
        <f t="shared" si="13"/>
        <v>0</v>
      </c>
      <c r="AY22" s="98">
        <f t="shared" si="13"/>
        <v>0</v>
      </c>
      <c r="AZ22" s="98">
        <f t="shared" si="13"/>
        <v>0</v>
      </c>
      <c r="BA22" s="98">
        <f t="shared" si="13"/>
        <v>707</v>
      </c>
      <c r="BB22" s="98">
        <f t="shared" si="13"/>
        <v>0</v>
      </c>
      <c r="BC22" s="98">
        <f t="shared" si="13"/>
        <v>0</v>
      </c>
      <c r="BD22" s="98">
        <f t="shared" si="13"/>
        <v>0</v>
      </c>
      <c r="BE22" s="98">
        <f t="shared" si="13"/>
        <v>0</v>
      </c>
      <c r="BF22" s="98">
        <f t="shared" si="13"/>
        <v>0</v>
      </c>
      <c r="BG22" s="98">
        <f t="shared" si="13"/>
        <v>707</v>
      </c>
      <c r="BH22" s="98">
        <f t="shared" si="13"/>
        <v>0</v>
      </c>
      <c r="BI22" s="98">
        <f t="shared" si="13"/>
        <v>0</v>
      </c>
      <c r="BJ22" s="98">
        <f t="shared" si="13"/>
        <v>0</v>
      </c>
      <c r="BK22" s="98">
        <f t="shared" si="13"/>
        <v>0</v>
      </c>
      <c r="BL22" s="98">
        <f t="shared" si="13"/>
        <v>0</v>
      </c>
      <c r="BM22" s="98">
        <f t="shared" si="13"/>
        <v>707</v>
      </c>
      <c r="BN22" s="98">
        <f t="shared" si="13"/>
        <v>0</v>
      </c>
    </row>
    <row r="23" spans="1:66" ht="38.25" customHeight="1">
      <c r="A23" s="118"/>
      <c r="B23" s="112" t="s">
        <v>126</v>
      </c>
      <c r="C23" s="113" t="s">
        <v>119</v>
      </c>
      <c r="D23" s="113" t="s">
        <v>121</v>
      </c>
      <c r="E23" s="114" t="s">
        <v>203</v>
      </c>
      <c r="F23" s="113" t="s">
        <v>127</v>
      </c>
      <c r="G23" s="98">
        <f>H23+I23</f>
        <v>681</v>
      </c>
      <c r="H23" s="98">
        <f>1030-349</f>
        <v>681</v>
      </c>
      <c r="I23" s="98"/>
      <c r="J23" s="98">
        <f>K23-G23</f>
        <v>357</v>
      </c>
      <c r="K23" s="98">
        <v>1038</v>
      </c>
      <c r="L23" s="98"/>
      <c r="M23" s="98"/>
      <c r="N23" s="98">
        <v>1112</v>
      </c>
      <c r="O23" s="116"/>
      <c r="P23" s="98">
        <f>O23+K23</f>
        <v>1038</v>
      </c>
      <c r="Q23" s="98">
        <f>L23</f>
        <v>0</v>
      </c>
      <c r="R23" s="98"/>
      <c r="S23" s="98">
        <f>T23-P23</f>
        <v>-331</v>
      </c>
      <c r="T23" s="98">
        <v>707</v>
      </c>
      <c r="U23" s="98"/>
      <c r="V23" s="98"/>
      <c r="W23" s="98"/>
      <c r="X23" s="98">
        <f>W23+T23</f>
        <v>707</v>
      </c>
      <c r="Y23" s="98">
        <f>V23</f>
        <v>0</v>
      </c>
      <c r="Z23" s="120"/>
      <c r="AA23" s="98">
        <f>X23+Z23</f>
        <v>707</v>
      </c>
      <c r="AB23" s="98">
        <f>Y23</f>
        <v>0</v>
      </c>
      <c r="AC23" s="120"/>
      <c r="AD23" s="120"/>
      <c r="AE23" s="120"/>
      <c r="AF23" s="98">
        <f>AD23+AC23+AA23+AE23</f>
        <v>707</v>
      </c>
      <c r="AG23" s="116">
        <f>AE23+AB23</f>
        <v>0</v>
      </c>
      <c r="AH23" s="120"/>
      <c r="AI23" s="120"/>
      <c r="AJ23" s="120"/>
      <c r="AK23" s="120"/>
      <c r="AL23" s="120"/>
      <c r="AM23" s="120"/>
      <c r="AN23" s="98">
        <f>AI23+AH23+AF23+AJ23+AK23+AL23+AM23</f>
        <v>707</v>
      </c>
      <c r="AO23" s="98">
        <f>AM23+AG23</f>
        <v>0</v>
      </c>
      <c r="AP23" s="122"/>
      <c r="AQ23" s="120"/>
      <c r="AR23" s="120"/>
      <c r="AS23" s="120"/>
      <c r="AT23" s="98">
        <f>AR23+AQ23+AP23+AN23+AS23</f>
        <v>707</v>
      </c>
      <c r="AU23" s="98">
        <f>AS23+AO23</f>
        <v>0</v>
      </c>
      <c r="AV23" s="98"/>
      <c r="AW23" s="98"/>
      <c r="AX23" s="98"/>
      <c r="AY23" s="98"/>
      <c r="AZ23" s="98"/>
      <c r="BA23" s="98">
        <f>AY23+AX23+AW23+AV23+AT23</f>
        <v>707</v>
      </c>
      <c r="BB23" s="123">
        <f>AU23+AY23</f>
        <v>0</v>
      </c>
      <c r="BC23" s="98"/>
      <c r="BD23" s="120"/>
      <c r="BE23" s="120"/>
      <c r="BF23" s="120"/>
      <c r="BG23" s="98">
        <f>BF23+BE23+BD23+BC23+BA23</f>
        <v>707</v>
      </c>
      <c r="BH23" s="123">
        <f>BB23+BD23</f>
        <v>0</v>
      </c>
      <c r="BI23" s="116"/>
      <c r="BJ23" s="122"/>
      <c r="BK23" s="122"/>
      <c r="BL23" s="122"/>
      <c r="BM23" s="98">
        <f>BG23+BI23+BJ23+BK23+BL23</f>
        <v>707</v>
      </c>
      <c r="BN23" s="98">
        <f>BH23+BJ23</f>
        <v>0</v>
      </c>
    </row>
    <row r="24" spans="1:66" ht="36" customHeight="1">
      <c r="A24" s="118"/>
      <c r="B24" s="112" t="s">
        <v>98</v>
      </c>
      <c r="C24" s="113" t="s">
        <v>119</v>
      </c>
      <c r="D24" s="113" t="s">
        <v>121</v>
      </c>
      <c r="E24" s="114" t="s">
        <v>203</v>
      </c>
      <c r="F24" s="113"/>
      <c r="G24" s="98">
        <f aca="true" t="shared" si="14" ref="G24:BN24">G25</f>
        <v>1160</v>
      </c>
      <c r="H24" s="98">
        <f t="shared" si="14"/>
        <v>1160</v>
      </c>
      <c r="I24" s="98">
        <f t="shared" si="14"/>
        <v>0</v>
      </c>
      <c r="J24" s="98">
        <f t="shared" si="14"/>
        <v>497</v>
      </c>
      <c r="K24" s="98">
        <f t="shared" si="14"/>
        <v>1657</v>
      </c>
      <c r="L24" s="98">
        <f t="shared" si="14"/>
        <v>0</v>
      </c>
      <c r="M24" s="98"/>
      <c r="N24" s="98">
        <f t="shared" si="14"/>
        <v>1775</v>
      </c>
      <c r="O24" s="98">
        <f t="shared" si="14"/>
        <v>0</v>
      </c>
      <c r="P24" s="98">
        <f t="shared" si="14"/>
        <v>1657</v>
      </c>
      <c r="Q24" s="98">
        <f t="shared" si="14"/>
        <v>0</v>
      </c>
      <c r="R24" s="98">
        <f t="shared" si="14"/>
        <v>0</v>
      </c>
      <c r="S24" s="98">
        <f t="shared" si="14"/>
        <v>-385</v>
      </c>
      <c r="T24" s="98">
        <f t="shared" si="14"/>
        <v>1272</v>
      </c>
      <c r="U24" s="98">
        <f t="shared" si="14"/>
        <v>0</v>
      </c>
      <c r="V24" s="98"/>
      <c r="W24" s="98">
        <f t="shared" si="14"/>
        <v>0</v>
      </c>
      <c r="X24" s="98">
        <f t="shared" si="14"/>
        <v>1272</v>
      </c>
      <c r="Y24" s="98">
        <f t="shared" si="14"/>
        <v>0</v>
      </c>
      <c r="Z24" s="98">
        <f t="shared" si="14"/>
        <v>0</v>
      </c>
      <c r="AA24" s="98">
        <f t="shared" si="14"/>
        <v>1272</v>
      </c>
      <c r="AB24" s="98">
        <f t="shared" si="14"/>
        <v>0</v>
      </c>
      <c r="AC24" s="98">
        <f t="shared" si="14"/>
        <v>0</v>
      </c>
      <c r="AD24" s="98">
        <f t="shared" si="14"/>
        <v>0</v>
      </c>
      <c r="AE24" s="98">
        <f t="shared" si="14"/>
        <v>0</v>
      </c>
      <c r="AF24" s="98">
        <f t="shared" si="14"/>
        <v>1272</v>
      </c>
      <c r="AG24" s="98">
        <f t="shared" si="14"/>
        <v>0</v>
      </c>
      <c r="AH24" s="98">
        <f t="shared" si="14"/>
        <v>0</v>
      </c>
      <c r="AI24" s="98">
        <f t="shared" si="14"/>
        <v>0</v>
      </c>
      <c r="AJ24" s="98">
        <f t="shared" si="14"/>
        <v>0</v>
      </c>
      <c r="AK24" s="98">
        <f t="shared" si="14"/>
        <v>0</v>
      </c>
      <c r="AL24" s="98">
        <f t="shared" si="14"/>
        <v>0</v>
      </c>
      <c r="AM24" s="98">
        <f t="shared" si="14"/>
        <v>0</v>
      </c>
      <c r="AN24" s="98">
        <f t="shared" si="14"/>
        <v>1272</v>
      </c>
      <c r="AO24" s="98">
        <f t="shared" si="14"/>
        <v>0</v>
      </c>
      <c r="AP24" s="98">
        <f t="shared" si="14"/>
        <v>0</v>
      </c>
      <c r="AQ24" s="98">
        <f t="shared" si="14"/>
        <v>0</v>
      </c>
      <c r="AR24" s="98">
        <f t="shared" si="14"/>
        <v>0</v>
      </c>
      <c r="AS24" s="98">
        <f t="shared" si="14"/>
        <v>0</v>
      </c>
      <c r="AT24" s="98">
        <f t="shared" si="14"/>
        <v>1272</v>
      </c>
      <c r="AU24" s="98">
        <f t="shared" si="14"/>
        <v>0</v>
      </c>
      <c r="AV24" s="98">
        <f t="shared" si="14"/>
        <v>0</v>
      </c>
      <c r="AW24" s="98">
        <f t="shared" si="14"/>
        <v>0</v>
      </c>
      <c r="AX24" s="98">
        <f t="shared" si="14"/>
        <v>0</v>
      </c>
      <c r="AY24" s="98">
        <f t="shared" si="14"/>
        <v>0</v>
      </c>
      <c r="AZ24" s="98">
        <f t="shared" si="14"/>
        <v>0</v>
      </c>
      <c r="BA24" s="98">
        <f t="shared" si="14"/>
        <v>1272</v>
      </c>
      <c r="BB24" s="98">
        <f t="shared" si="14"/>
        <v>0</v>
      </c>
      <c r="BC24" s="98">
        <f t="shared" si="14"/>
        <v>0</v>
      </c>
      <c r="BD24" s="98">
        <f t="shared" si="14"/>
        <v>0</v>
      </c>
      <c r="BE24" s="98">
        <f t="shared" si="14"/>
        <v>0</v>
      </c>
      <c r="BF24" s="98">
        <f t="shared" si="14"/>
        <v>0</v>
      </c>
      <c r="BG24" s="98">
        <f t="shared" si="14"/>
        <v>1272</v>
      </c>
      <c r="BH24" s="98">
        <f t="shared" si="14"/>
        <v>0</v>
      </c>
      <c r="BI24" s="98">
        <f t="shared" si="14"/>
        <v>0</v>
      </c>
      <c r="BJ24" s="98">
        <f t="shared" si="14"/>
        <v>0</v>
      </c>
      <c r="BK24" s="98">
        <f t="shared" si="14"/>
        <v>0</v>
      </c>
      <c r="BL24" s="98">
        <f t="shared" si="14"/>
        <v>0</v>
      </c>
      <c r="BM24" s="98">
        <f t="shared" si="14"/>
        <v>1272</v>
      </c>
      <c r="BN24" s="98">
        <f t="shared" si="14"/>
        <v>0</v>
      </c>
    </row>
    <row r="25" spans="1:66" ht="39" customHeight="1">
      <c r="A25" s="118"/>
      <c r="B25" s="112" t="s">
        <v>126</v>
      </c>
      <c r="C25" s="113" t="s">
        <v>119</v>
      </c>
      <c r="D25" s="113" t="s">
        <v>121</v>
      </c>
      <c r="E25" s="114" t="s">
        <v>203</v>
      </c>
      <c r="F25" s="113" t="s">
        <v>127</v>
      </c>
      <c r="G25" s="98">
        <f>H25+I25</f>
        <v>1160</v>
      </c>
      <c r="H25" s="98">
        <f>13015-11855</f>
        <v>1160</v>
      </c>
      <c r="I25" s="98"/>
      <c r="J25" s="98">
        <f>K25-G25</f>
        <v>497</v>
      </c>
      <c r="K25" s="98">
        <v>1657</v>
      </c>
      <c r="L25" s="98"/>
      <c r="M25" s="98"/>
      <c r="N25" s="98">
        <v>1775</v>
      </c>
      <c r="O25" s="116"/>
      <c r="P25" s="98">
        <f>O25+K25</f>
        <v>1657</v>
      </c>
      <c r="Q25" s="98">
        <f>L25</f>
        <v>0</v>
      </c>
      <c r="R25" s="98"/>
      <c r="S25" s="98">
        <f>T25-P25</f>
        <v>-385</v>
      </c>
      <c r="T25" s="98">
        <v>1272</v>
      </c>
      <c r="U25" s="98"/>
      <c r="V25" s="98"/>
      <c r="W25" s="98"/>
      <c r="X25" s="98">
        <f>W25+T25</f>
        <v>1272</v>
      </c>
      <c r="Y25" s="98">
        <f>W25+V25</f>
        <v>0</v>
      </c>
      <c r="Z25" s="120"/>
      <c r="AA25" s="98">
        <f>X25+Z25</f>
        <v>1272</v>
      </c>
      <c r="AB25" s="98">
        <f>Y25</f>
        <v>0</v>
      </c>
      <c r="AC25" s="120"/>
      <c r="AD25" s="120"/>
      <c r="AE25" s="120"/>
      <c r="AF25" s="98">
        <f>AD25+AC25+AA25+AE25</f>
        <v>1272</v>
      </c>
      <c r="AG25" s="116">
        <f>AE25+AB25</f>
        <v>0</v>
      </c>
      <c r="AH25" s="120"/>
      <c r="AI25" s="120"/>
      <c r="AJ25" s="120"/>
      <c r="AK25" s="120"/>
      <c r="AL25" s="120"/>
      <c r="AM25" s="120"/>
      <c r="AN25" s="98">
        <f>AI25+AH25+AF25+AJ25+AK25+AL25+AM25</f>
        <v>1272</v>
      </c>
      <c r="AO25" s="98">
        <f>AM25+AG25</f>
        <v>0</v>
      </c>
      <c r="AP25" s="122"/>
      <c r="AQ25" s="120"/>
      <c r="AR25" s="120"/>
      <c r="AS25" s="120"/>
      <c r="AT25" s="98">
        <f>AR25+AQ25+AP25+AN25+AS25</f>
        <v>1272</v>
      </c>
      <c r="AU25" s="98">
        <f>AS25+AO25</f>
        <v>0</v>
      </c>
      <c r="AV25" s="98"/>
      <c r="AW25" s="98"/>
      <c r="AX25" s="98"/>
      <c r="AY25" s="98"/>
      <c r="AZ25" s="98"/>
      <c r="BA25" s="98">
        <f>AY25+AX25+AW25+AV25+AT25</f>
        <v>1272</v>
      </c>
      <c r="BB25" s="123">
        <f>AU25+AY25</f>
        <v>0</v>
      </c>
      <c r="BC25" s="98"/>
      <c r="BD25" s="120"/>
      <c r="BE25" s="120"/>
      <c r="BF25" s="120"/>
      <c r="BG25" s="98">
        <f>BF25+BE25+BD25+BC25+BA25</f>
        <v>1272</v>
      </c>
      <c r="BH25" s="123">
        <f>BB25+BD25</f>
        <v>0</v>
      </c>
      <c r="BI25" s="116"/>
      <c r="BJ25" s="122"/>
      <c r="BK25" s="122"/>
      <c r="BL25" s="122"/>
      <c r="BM25" s="98">
        <f>BG25+BI25+BJ25+BK25+BL25</f>
        <v>1272</v>
      </c>
      <c r="BN25" s="98">
        <f>BH25+BJ25</f>
        <v>0</v>
      </c>
    </row>
    <row r="26" spans="1:66" s="7" customFormat="1" ht="43.5" customHeight="1">
      <c r="A26" s="124"/>
      <c r="B26" s="102" t="s">
        <v>102</v>
      </c>
      <c r="C26" s="103" t="s">
        <v>119</v>
      </c>
      <c r="D26" s="103" t="s">
        <v>129</v>
      </c>
      <c r="E26" s="104"/>
      <c r="F26" s="103"/>
      <c r="G26" s="125">
        <f aca="true" t="shared" si="15" ref="G26:BN26">G27</f>
        <v>1132</v>
      </c>
      <c r="H26" s="125">
        <f t="shared" si="15"/>
        <v>1132</v>
      </c>
      <c r="I26" s="125">
        <f t="shared" si="15"/>
        <v>0</v>
      </c>
      <c r="J26" s="125">
        <f t="shared" si="15"/>
        <v>70</v>
      </c>
      <c r="K26" s="125">
        <f t="shared" si="15"/>
        <v>1202</v>
      </c>
      <c r="L26" s="125">
        <f t="shared" si="15"/>
        <v>0</v>
      </c>
      <c r="M26" s="125"/>
      <c r="N26" s="125">
        <f t="shared" si="15"/>
        <v>1287</v>
      </c>
      <c r="O26" s="125">
        <f t="shared" si="15"/>
        <v>0</v>
      </c>
      <c r="P26" s="125">
        <f t="shared" si="15"/>
        <v>1202</v>
      </c>
      <c r="Q26" s="125">
        <f t="shared" si="15"/>
        <v>0</v>
      </c>
      <c r="R26" s="125">
        <f t="shared" si="15"/>
        <v>0</v>
      </c>
      <c r="S26" s="125">
        <f t="shared" si="15"/>
        <v>-102</v>
      </c>
      <c r="T26" s="125">
        <f t="shared" si="15"/>
        <v>1100</v>
      </c>
      <c r="U26" s="125">
        <f t="shared" si="15"/>
        <v>0</v>
      </c>
      <c r="V26" s="99"/>
      <c r="W26" s="125">
        <f t="shared" si="15"/>
        <v>0</v>
      </c>
      <c r="X26" s="125">
        <f t="shared" si="15"/>
        <v>1100</v>
      </c>
      <c r="Y26" s="125">
        <f t="shared" si="15"/>
        <v>0</v>
      </c>
      <c r="Z26" s="125">
        <f t="shared" si="15"/>
        <v>0</v>
      </c>
      <c r="AA26" s="125">
        <f t="shared" si="15"/>
        <v>1100</v>
      </c>
      <c r="AB26" s="125">
        <f t="shared" si="15"/>
        <v>0</v>
      </c>
      <c r="AC26" s="125">
        <f t="shared" si="15"/>
        <v>0</v>
      </c>
      <c r="AD26" s="125">
        <f t="shared" si="15"/>
        <v>0</v>
      </c>
      <c r="AE26" s="125">
        <f t="shared" si="15"/>
        <v>0</v>
      </c>
      <c r="AF26" s="125">
        <f t="shared" si="15"/>
        <v>1100</v>
      </c>
      <c r="AG26" s="125">
        <f t="shared" si="15"/>
        <v>0</v>
      </c>
      <c r="AH26" s="125">
        <f t="shared" si="15"/>
        <v>0</v>
      </c>
      <c r="AI26" s="125">
        <f t="shared" si="15"/>
        <v>0</v>
      </c>
      <c r="AJ26" s="125">
        <f t="shared" si="15"/>
        <v>0</v>
      </c>
      <c r="AK26" s="125">
        <f t="shared" si="15"/>
        <v>0</v>
      </c>
      <c r="AL26" s="125">
        <f t="shared" si="15"/>
        <v>0</v>
      </c>
      <c r="AM26" s="125">
        <f t="shared" si="15"/>
        <v>0</v>
      </c>
      <c r="AN26" s="125">
        <f t="shared" si="15"/>
        <v>1100</v>
      </c>
      <c r="AO26" s="125">
        <f t="shared" si="15"/>
        <v>0</v>
      </c>
      <c r="AP26" s="125">
        <f t="shared" si="15"/>
        <v>0</v>
      </c>
      <c r="AQ26" s="125">
        <f t="shared" si="15"/>
        <v>0</v>
      </c>
      <c r="AR26" s="125">
        <f t="shared" si="15"/>
        <v>0</v>
      </c>
      <c r="AS26" s="125">
        <f t="shared" si="15"/>
        <v>0</v>
      </c>
      <c r="AT26" s="125">
        <f t="shared" si="15"/>
        <v>1100</v>
      </c>
      <c r="AU26" s="125">
        <f t="shared" si="15"/>
        <v>0</v>
      </c>
      <c r="AV26" s="99">
        <f t="shared" si="15"/>
        <v>0</v>
      </c>
      <c r="AW26" s="99">
        <f t="shared" si="15"/>
        <v>0</v>
      </c>
      <c r="AX26" s="99">
        <f t="shared" si="15"/>
        <v>0</v>
      </c>
      <c r="AY26" s="99">
        <f t="shared" si="15"/>
        <v>0</v>
      </c>
      <c r="AZ26" s="99">
        <f t="shared" si="15"/>
        <v>0</v>
      </c>
      <c r="BA26" s="125">
        <f t="shared" si="15"/>
        <v>1100</v>
      </c>
      <c r="BB26" s="125">
        <f t="shared" si="15"/>
        <v>0</v>
      </c>
      <c r="BC26" s="125">
        <f t="shared" si="15"/>
        <v>0</v>
      </c>
      <c r="BD26" s="125">
        <f t="shared" si="15"/>
        <v>0</v>
      </c>
      <c r="BE26" s="125">
        <f t="shared" si="15"/>
        <v>0</v>
      </c>
      <c r="BF26" s="125">
        <f t="shared" si="15"/>
        <v>0</v>
      </c>
      <c r="BG26" s="125">
        <f t="shared" si="15"/>
        <v>1100</v>
      </c>
      <c r="BH26" s="125">
        <f t="shared" si="15"/>
        <v>0</v>
      </c>
      <c r="BI26" s="125">
        <f t="shared" si="15"/>
        <v>0</v>
      </c>
      <c r="BJ26" s="125">
        <f t="shared" si="15"/>
        <v>0</v>
      </c>
      <c r="BK26" s="125">
        <f t="shared" si="15"/>
        <v>0</v>
      </c>
      <c r="BL26" s="125">
        <f t="shared" si="15"/>
        <v>0</v>
      </c>
      <c r="BM26" s="125">
        <f t="shared" si="15"/>
        <v>1100</v>
      </c>
      <c r="BN26" s="125">
        <f t="shared" si="15"/>
        <v>0</v>
      </c>
    </row>
    <row r="27" spans="1:66" ht="54.75" customHeight="1">
      <c r="A27" s="111"/>
      <c r="B27" s="112" t="s">
        <v>103</v>
      </c>
      <c r="C27" s="113" t="s">
        <v>119</v>
      </c>
      <c r="D27" s="113" t="s">
        <v>129</v>
      </c>
      <c r="E27" s="119" t="s">
        <v>221</v>
      </c>
      <c r="F27" s="113"/>
      <c r="G27" s="98">
        <f aca="true" t="shared" si="16" ref="G27:BN27">G28</f>
        <v>1132</v>
      </c>
      <c r="H27" s="98">
        <f t="shared" si="16"/>
        <v>1132</v>
      </c>
      <c r="I27" s="98">
        <f t="shared" si="16"/>
        <v>0</v>
      </c>
      <c r="J27" s="98">
        <f t="shared" si="16"/>
        <v>70</v>
      </c>
      <c r="K27" s="98">
        <f t="shared" si="16"/>
        <v>1202</v>
      </c>
      <c r="L27" s="98">
        <f t="shared" si="16"/>
        <v>0</v>
      </c>
      <c r="M27" s="98"/>
      <c r="N27" s="98">
        <f t="shared" si="16"/>
        <v>1287</v>
      </c>
      <c r="O27" s="98">
        <f t="shared" si="16"/>
        <v>0</v>
      </c>
      <c r="P27" s="98">
        <f t="shared" si="16"/>
        <v>1202</v>
      </c>
      <c r="Q27" s="98">
        <f t="shared" si="16"/>
        <v>0</v>
      </c>
      <c r="R27" s="98">
        <f t="shared" si="16"/>
        <v>0</v>
      </c>
      <c r="S27" s="98">
        <f t="shared" si="16"/>
        <v>-102</v>
      </c>
      <c r="T27" s="98">
        <f t="shared" si="16"/>
        <v>1100</v>
      </c>
      <c r="U27" s="98">
        <f t="shared" si="16"/>
        <v>0</v>
      </c>
      <c r="V27" s="98"/>
      <c r="W27" s="98">
        <f t="shared" si="16"/>
        <v>0</v>
      </c>
      <c r="X27" s="98">
        <f t="shared" si="16"/>
        <v>1100</v>
      </c>
      <c r="Y27" s="98">
        <f t="shared" si="16"/>
        <v>0</v>
      </c>
      <c r="Z27" s="98">
        <f t="shared" si="16"/>
        <v>0</v>
      </c>
      <c r="AA27" s="98">
        <f t="shared" si="16"/>
        <v>1100</v>
      </c>
      <c r="AB27" s="98">
        <f t="shared" si="16"/>
        <v>0</v>
      </c>
      <c r="AC27" s="98">
        <f t="shared" si="16"/>
        <v>0</v>
      </c>
      <c r="AD27" s="98">
        <f t="shared" si="16"/>
        <v>0</v>
      </c>
      <c r="AE27" s="98">
        <f t="shared" si="16"/>
        <v>0</v>
      </c>
      <c r="AF27" s="98">
        <f t="shared" si="16"/>
        <v>1100</v>
      </c>
      <c r="AG27" s="98">
        <f t="shared" si="16"/>
        <v>0</v>
      </c>
      <c r="AH27" s="98">
        <f t="shared" si="16"/>
        <v>0</v>
      </c>
      <c r="AI27" s="98">
        <f t="shared" si="16"/>
        <v>0</v>
      </c>
      <c r="AJ27" s="98">
        <f t="shared" si="16"/>
        <v>0</v>
      </c>
      <c r="AK27" s="98">
        <f t="shared" si="16"/>
        <v>0</v>
      </c>
      <c r="AL27" s="98">
        <f t="shared" si="16"/>
        <v>0</v>
      </c>
      <c r="AM27" s="98">
        <f t="shared" si="16"/>
        <v>0</v>
      </c>
      <c r="AN27" s="98">
        <f t="shared" si="16"/>
        <v>1100</v>
      </c>
      <c r="AO27" s="98">
        <f t="shared" si="16"/>
        <v>0</v>
      </c>
      <c r="AP27" s="98">
        <f t="shared" si="16"/>
        <v>0</v>
      </c>
      <c r="AQ27" s="98">
        <f t="shared" si="16"/>
        <v>0</v>
      </c>
      <c r="AR27" s="98">
        <f t="shared" si="16"/>
        <v>0</v>
      </c>
      <c r="AS27" s="98">
        <f t="shared" si="16"/>
        <v>0</v>
      </c>
      <c r="AT27" s="98">
        <f t="shared" si="16"/>
        <v>1100</v>
      </c>
      <c r="AU27" s="98">
        <f t="shared" si="16"/>
        <v>0</v>
      </c>
      <c r="AV27" s="98">
        <f t="shared" si="16"/>
        <v>0</v>
      </c>
      <c r="AW27" s="98">
        <f t="shared" si="16"/>
        <v>0</v>
      </c>
      <c r="AX27" s="98">
        <f t="shared" si="16"/>
        <v>0</v>
      </c>
      <c r="AY27" s="98">
        <f t="shared" si="16"/>
        <v>0</v>
      </c>
      <c r="AZ27" s="98">
        <f t="shared" si="16"/>
        <v>0</v>
      </c>
      <c r="BA27" s="98">
        <f t="shared" si="16"/>
        <v>1100</v>
      </c>
      <c r="BB27" s="98">
        <f t="shared" si="16"/>
        <v>0</v>
      </c>
      <c r="BC27" s="98">
        <f t="shared" si="16"/>
        <v>0</v>
      </c>
      <c r="BD27" s="98">
        <f t="shared" si="16"/>
        <v>0</v>
      </c>
      <c r="BE27" s="98">
        <f t="shared" si="16"/>
        <v>0</v>
      </c>
      <c r="BF27" s="98">
        <f t="shared" si="16"/>
        <v>0</v>
      </c>
      <c r="BG27" s="98">
        <f t="shared" si="16"/>
        <v>1100</v>
      </c>
      <c r="BH27" s="98">
        <f t="shared" si="16"/>
        <v>0</v>
      </c>
      <c r="BI27" s="98">
        <f t="shared" si="16"/>
        <v>0</v>
      </c>
      <c r="BJ27" s="98">
        <f t="shared" si="16"/>
        <v>0</v>
      </c>
      <c r="BK27" s="98">
        <f t="shared" si="16"/>
        <v>0</v>
      </c>
      <c r="BL27" s="98">
        <f t="shared" si="16"/>
        <v>0</v>
      </c>
      <c r="BM27" s="98">
        <f t="shared" si="16"/>
        <v>1100</v>
      </c>
      <c r="BN27" s="98">
        <f t="shared" si="16"/>
        <v>0</v>
      </c>
    </row>
    <row r="28" spans="1:66" ht="69.75" customHeight="1">
      <c r="A28" s="111"/>
      <c r="B28" s="112" t="s">
        <v>130</v>
      </c>
      <c r="C28" s="113" t="s">
        <v>119</v>
      </c>
      <c r="D28" s="113" t="s">
        <v>129</v>
      </c>
      <c r="E28" s="119" t="s">
        <v>221</v>
      </c>
      <c r="F28" s="113" t="s">
        <v>131</v>
      </c>
      <c r="G28" s="98">
        <f>H28+I28</f>
        <v>1132</v>
      </c>
      <c r="H28" s="98">
        <v>1132</v>
      </c>
      <c r="I28" s="98"/>
      <c r="J28" s="98">
        <f>K28-G28</f>
        <v>70</v>
      </c>
      <c r="K28" s="98">
        <v>1202</v>
      </c>
      <c r="L28" s="98"/>
      <c r="M28" s="98"/>
      <c r="N28" s="98">
        <v>1287</v>
      </c>
      <c r="O28" s="116"/>
      <c r="P28" s="98">
        <f>O28+K28</f>
        <v>1202</v>
      </c>
      <c r="Q28" s="98">
        <f>L28</f>
        <v>0</v>
      </c>
      <c r="R28" s="98"/>
      <c r="S28" s="98">
        <f>T28-P28</f>
        <v>-102</v>
      </c>
      <c r="T28" s="98">
        <v>1100</v>
      </c>
      <c r="U28" s="98"/>
      <c r="V28" s="98"/>
      <c r="W28" s="98"/>
      <c r="X28" s="98">
        <f>W28+T28</f>
        <v>1100</v>
      </c>
      <c r="Y28" s="98">
        <f>W28+V28</f>
        <v>0</v>
      </c>
      <c r="Z28" s="120"/>
      <c r="AA28" s="98">
        <f>X28+Z28</f>
        <v>1100</v>
      </c>
      <c r="AB28" s="98">
        <f>Y28</f>
        <v>0</v>
      </c>
      <c r="AC28" s="120"/>
      <c r="AD28" s="120"/>
      <c r="AE28" s="120"/>
      <c r="AF28" s="98">
        <f>AD28+AC28+AA28+AE28</f>
        <v>1100</v>
      </c>
      <c r="AG28" s="116">
        <f>AE28+AB28</f>
        <v>0</v>
      </c>
      <c r="AH28" s="120"/>
      <c r="AI28" s="120"/>
      <c r="AJ28" s="120"/>
      <c r="AK28" s="120"/>
      <c r="AL28" s="120"/>
      <c r="AM28" s="120"/>
      <c r="AN28" s="98">
        <f>AI28+AH28+AF28+AJ28+AK28+AL28+AM28</f>
        <v>1100</v>
      </c>
      <c r="AO28" s="98">
        <f>AM28+AG28</f>
        <v>0</v>
      </c>
      <c r="AP28" s="122"/>
      <c r="AQ28" s="120"/>
      <c r="AR28" s="120"/>
      <c r="AS28" s="120"/>
      <c r="AT28" s="98">
        <f>AR28+AQ28+AP28+AN28+AS28</f>
        <v>1100</v>
      </c>
      <c r="AU28" s="98">
        <f>AS28+AO28</f>
        <v>0</v>
      </c>
      <c r="AV28" s="98"/>
      <c r="AW28" s="98"/>
      <c r="AX28" s="98"/>
      <c r="AY28" s="98"/>
      <c r="AZ28" s="98"/>
      <c r="BA28" s="98">
        <f>AY28+AX28+AW28+AV28+AT28</f>
        <v>1100</v>
      </c>
      <c r="BB28" s="123">
        <f>AU28+AY28</f>
        <v>0</v>
      </c>
      <c r="BC28" s="98"/>
      <c r="BD28" s="120"/>
      <c r="BE28" s="120"/>
      <c r="BF28" s="120"/>
      <c r="BG28" s="98">
        <f>BF28+BE28+BD28+BC28+BA28</f>
        <v>1100</v>
      </c>
      <c r="BH28" s="123">
        <f>BB28+BD28</f>
        <v>0</v>
      </c>
      <c r="BI28" s="116"/>
      <c r="BJ28" s="122"/>
      <c r="BK28" s="122"/>
      <c r="BL28" s="122"/>
      <c r="BM28" s="98">
        <f>BG28+BI28+BJ28+BK28+BL28</f>
        <v>1100</v>
      </c>
      <c r="BN28" s="98">
        <f>BH28+BJ28</f>
        <v>0</v>
      </c>
    </row>
    <row r="29" spans="1:66" ht="16.5">
      <c r="A29" s="111"/>
      <c r="B29" s="112"/>
      <c r="C29" s="113"/>
      <c r="D29" s="113"/>
      <c r="E29" s="119"/>
      <c r="F29" s="113"/>
      <c r="G29" s="98"/>
      <c r="H29" s="98"/>
      <c r="I29" s="98"/>
      <c r="J29" s="121"/>
      <c r="K29" s="121"/>
      <c r="L29" s="121"/>
      <c r="M29" s="121"/>
      <c r="N29" s="98"/>
      <c r="O29" s="116"/>
      <c r="P29" s="126"/>
      <c r="Q29" s="126"/>
      <c r="R29" s="116"/>
      <c r="S29" s="126"/>
      <c r="T29" s="126"/>
      <c r="U29" s="126"/>
      <c r="V29" s="98"/>
      <c r="W29" s="126"/>
      <c r="X29" s="126"/>
      <c r="Y29" s="126"/>
      <c r="Z29" s="120"/>
      <c r="AA29" s="126"/>
      <c r="AB29" s="126"/>
      <c r="AC29" s="120"/>
      <c r="AD29" s="120"/>
      <c r="AE29" s="120"/>
      <c r="AF29" s="116"/>
      <c r="AG29" s="116"/>
      <c r="AH29" s="120"/>
      <c r="AI29" s="120"/>
      <c r="AJ29" s="120"/>
      <c r="AK29" s="120"/>
      <c r="AL29" s="120"/>
      <c r="AM29" s="120"/>
      <c r="AN29" s="120"/>
      <c r="AO29" s="120"/>
      <c r="AP29" s="122"/>
      <c r="AQ29" s="120"/>
      <c r="AR29" s="120"/>
      <c r="AS29" s="120"/>
      <c r="AT29" s="126"/>
      <c r="AU29" s="126"/>
      <c r="AV29" s="98"/>
      <c r="AW29" s="98"/>
      <c r="AX29" s="98"/>
      <c r="AY29" s="98"/>
      <c r="AZ29" s="98"/>
      <c r="BA29" s="98"/>
      <c r="BB29" s="123"/>
      <c r="BC29" s="98"/>
      <c r="BD29" s="120"/>
      <c r="BE29" s="120"/>
      <c r="BF29" s="120"/>
      <c r="BG29" s="98"/>
      <c r="BH29" s="123"/>
      <c r="BI29" s="116"/>
      <c r="BJ29" s="122"/>
      <c r="BK29" s="122"/>
      <c r="BL29" s="122"/>
      <c r="BM29" s="126"/>
      <c r="BN29" s="120"/>
    </row>
    <row r="30" spans="1:66" s="5" customFormat="1" ht="40.5">
      <c r="A30" s="91">
        <v>901</v>
      </c>
      <c r="B30" s="92" t="s">
        <v>95</v>
      </c>
      <c r="C30" s="93"/>
      <c r="D30" s="93"/>
      <c r="E30" s="94"/>
      <c r="F30" s="95"/>
      <c r="G30" s="96">
        <f aca="true" t="shared" si="17" ref="G30:N30">G31+G34+G37+G54+G57+G60+G63+G66</f>
        <v>625989</v>
      </c>
      <c r="H30" s="96">
        <f t="shared" si="17"/>
        <v>625989</v>
      </c>
      <c r="I30" s="96">
        <f t="shared" si="17"/>
        <v>0</v>
      </c>
      <c r="J30" s="96">
        <f t="shared" si="17"/>
        <v>238001</v>
      </c>
      <c r="K30" s="96">
        <f t="shared" si="17"/>
        <v>863990</v>
      </c>
      <c r="L30" s="96">
        <f t="shared" si="17"/>
        <v>0</v>
      </c>
      <c r="M30" s="96"/>
      <c r="N30" s="96">
        <f t="shared" si="17"/>
        <v>894128</v>
      </c>
      <c r="O30" s="96">
        <f aca="true" t="shared" si="18" ref="O30:V30">O31+O34+O37+O54+O57+O60+O63+O66</f>
        <v>0</v>
      </c>
      <c r="P30" s="96">
        <f t="shared" si="18"/>
        <v>863990</v>
      </c>
      <c r="Q30" s="96">
        <f t="shared" si="18"/>
        <v>0</v>
      </c>
      <c r="R30" s="96">
        <f t="shared" si="18"/>
        <v>0</v>
      </c>
      <c r="S30" s="96">
        <f t="shared" si="18"/>
        <v>-181378</v>
      </c>
      <c r="T30" s="96">
        <f t="shared" si="18"/>
        <v>682612</v>
      </c>
      <c r="U30" s="96">
        <f t="shared" si="18"/>
        <v>0</v>
      </c>
      <c r="V30" s="96">
        <f t="shared" si="18"/>
        <v>64019</v>
      </c>
      <c r="W30" s="96">
        <f aca="true" t="shared" si="19" ref="W30:AB30">W31+W34+W37+W54+W57+W60+W63+W66</f>
        <v>0</v>
      </c>
      <c r="X30" s="96">
        <f t="shared" si="19"/>
        <v>682612</v>
      </c>
      <c r="Y30" s="96">
        <f t="shared" si="19"/>
        <v>64019</v>
      </c>
      <c r="Z30" s="96">
        <f t="shared" si="19"/>
        <v>-500</v>
      </c>
      <c r="AA30" s="96">
        <f t="shared" si="19"/>
        <v>682112</v>
      </c>
      <c r="AB30" s="96">
        <f t="shared" si="19"/>
        <v>64019</v>
      </c>
      <c r="AC30" s="96">
        <f aca="true" t="shared" si="20" ref="AC30:AU30">AC31+AC34+AC37+AC54+AC57+AC60+AC63+AC66</f>
        <v>0</v>
      </c>
      <c r="AD30" s="96">
        <f t="shared" si="20"/>
        <v>3910</v>
      </c>
      <c r="AE30" s="96">
        <f t="shared" si="20"/>
        <v>0</v>
      </c>
      <c r="AF30" s="96">
        <f t="shared" si="20"/>
        <v>686022</v>
      </c>
      <c r="AG30" s="96">
        <f t="shared" si="20"/>
        <v>64019</v>
      </c>
      <c r="AH30" s="96">
        <f t="shared" si="20"/>
        <v>199</v>
      </c>
      <c r="AI30" s="96">
        <f t="shared" si="20"/>
        <v>50</v>
      </c>
      <c r="AJ30" s="96">
        <f t="shared" si="20"/>
        <v>0</v>
      </c>
      <c r="AK30" s="96">
        <f>AK31+AK34+AK37+AK54+AK57+AK60+AK63+AK66</f>
        <v>0</v>
      </c>
      <c r="AL30" s="96">
        <f>AL31+AL34+AL37+AL54+AL57+AL60+AL63+AL66</f>
        <v>165</v>
      </c>
      <c r="AM30" s="96">
        <f>AM31+AM34+AM37+AM54+AM57+AM60+AM63+AM66</f>
        <v>0</v>
      </c>
      <c r="AN30" s="96">
        <f t="shared" si="20"/>
        <v>686436</v>
      </c>
      <c r="AO30" s="96">
        <f t="shared" si="20"/>
        <v>64019</v>
      </c>
      <c r="AP30" s="96">
        <f t="shared" si="20"/>
        <v>500</v>
      </c>
      <c r="AQ30" s="96">
        <f>AQ31+AQ34+AQ37+AQ54+AQ57+AQ60+AQ63+AQ66</f>
        <v>5000</v>
      </c>
      <c r="AR30" s="96">
        <f t="shared" si="20"/>
        <v>0</v>
      </c>
      <c r="AS30" s="96">
        <f t="shared" si="20"/>
        <v>0</v>
      </c>
      <c r="AT30" s="96">
        <f t="shared" si="20"/>
        <v>691936</v>
      </c>
      <c r="AU30" s="96">
        <f t="shared" si="20"/>
        <v>64019</v>
      </c>
      <c r="AV30" s="99">
        <f aca="true" t="shared" si="21" ref="AV30:BH30">AV31+AV34+AV37+AV54+AV57+AV60+AV63+AV66</f>
        <v>5914</v>
      </c>
      <c r="AW30" s="99">
        <f t="shared" si="21"/>
        <v>0</v>
      </c>
      <c r="AX30" s="99">
        <f t="shared" si="21"/>
        <v>0</v>
      </c>
      <c r="AY30" s="99">
        <f t="shared" si="21"/>
        <v>0</v>
      </c>
      <c r="AZ30" s="99">
        <f>AZ31+AZ34+AZ37+AZ54+AZ57+AZ60+AZ63+AZ66</f>
        <v>0</v>
      </c>
      <c r="BA30" s="96">
        <f t="shared" si="21"/>
        <v>697850</v>
      </c>
      <c r="BB30" s="96">
        <f t="shared" si="21"/>
        <v>64019</v>
      </c>
      <c r="BC30" s="96">
        <f t="shared" si="21"/>
        <v>0</v>
      </c>
      <c r="BD30" s="96">
        <f t="shared" si="21"/>
        <v>2870</v>
      </c>
      <c r="BE30" s="96">
        <f t="shared" si="21"/>
        <v>0</v>
      </c>
      <c r="BF30" s="96">
        <f t="shared" si="21"/>
        <v>0</v>
      </c>
      <c r="BG30" s="96">
        <f t="shared" si="21"/>
        <v>700720</v>
      </c>
      <c r="BH30" s="96">
        <f t="shared" si="21"/>
        <v>66889</v>
      </c>
      <c r="BI30" s="96">
        <f aca="true" t="shared" si="22" ref="BI30:BN30">BI31+BI34+BI37+BI54+BI57+BI60+BI63+BI66</f>
        <v>0</v>
      </c>
      <c r="BJ30" s="96">
        <f t="shared" si="22"/>
        <v>0</v>
      </c>
      <c r="BK30" s="96">
        <f t="shared" si="22"/>
        <v>0</v>
      </c>
      <c r="BL30" s="96">
        <f t="shared" si="22"/>
        <v>0</v>
      </c>
      <c r="BM30" s="96">
        <f t="shared" si="22"/>
        <v>700720</v>
      </c>
      <c r="BN30" s="96">
        <f t="shared" si="22"/>
        <v>66889</v>
      </c>
    </row>
    <row r="31" spans="1:66" s="2" customFormat="1" ht="84" customHeight="1">
      <c r="A31" s="101"/>
      <c r="B31" s="102" t="s">
        <v>356</v>
      </c>
      <c r="C31" s="103" t="s">
        <v>119</v>
      </c>
      <c r="D31" s="103" t="s">
        <v>120</v>
      </c>
      <c r="E31" s="104"/>
      <c r="F31" s="103"/>
      <c r="G31" s="125">
        <f aca="true" t="shared" si="23" ref="G31:BN31">G32</f>
        <v>1116</v>
      </c>
      <c r="H31" s="125">
        <f t="shared" si="23"/>
        <v>1116</v>
      </c>
      <c r="I31" s="125">
        <f t="shared" si="23"/>
        <v>0</v>
      </c>
      <c r="J31" s="125">
        <f t="shared" si="23"/>
        <v>351</v>
      </c>
      <c r="K31" s="125">
        <f t="shared" si="23"/>
        <v>1467</v>
      </c>
      <c r="L31" s="125">
        <f t="shared" si="23"/>
        <v>0</v>
      </c>
      <c r="M31" s="125"/>
      <c r="N31" s="125">
        <f t="shared" si="23"/>
        <v>1572</v>
      </c>
      <c r="O31" s="125">
        <f t="shared" si="23"/>
        <v>0</v>
      </c>
      <c r="P31" s="125">
        <f t="shared" si="23"/>
        <v>1467</v>
      </c>
      <c r="Q31" s="125">
        <f t="shared" si="23"/>
        <v>0</v>
      </c>
      <c r="R31" s="125">
        <f t="shared" si="23"/>
        <v>0</v>
      </c>
      <c r="S31" s="125">
        <f t="shared" si="23"/>
        <v>-319</v>
      </c>
      <c r="T31" s="125">
        <f t="shared" si="23"/>
        <v>1148</v>
      </c>
      <c r="U31" s="125">
        <f t="shared" si="23"/>
        <v>0</v>
      </c>
      <c r="V31" s="98"/>
      <c r="W31" s="125">
        <f t="shared" si="23"/>
        <v>0</v>
      </c>
      <c r="X31" s="125">
        <f t="shared" si="23"/>
        <v>1148</v>
      </c>
      <c r="Y31" s="125">
        <f t="shared" si="23"/>
        <v>0</v>
      </c>
      <c r="Z31" s="125">
        <f t="shared" si="23"/>
        <v>0</v>
      </c>
      <c r="AA31" s="125">
        <f t="shared" si="23"/>
        <v>1148</v>
      </c>
      <c r="AB31" s="125">
        <f t="shared" si="23"/>
        <v>0</v>
      </c>
      <c r="AC31" s="125">
        <f t="shared" si="23"/>
        <v>0</v>
      </c>
      <c r="AD31" s="125">
        <f t="shared" si="23"/>
        <v>0</v>
      </c>
      <c r="AE31" s="125">
        <f t="shared" si="23"/>
        <v>0</v>
      </c>
      <c r="AF31" s="125">
        <f t="shared" si="23"/>
        <v>1148</v>
      </c>
      <c r="AG31" s="125">
        <f t="shared" si="23"/>
        <v>0</v>
      </c>
      <c r="AH31" s="125">
        <f t="shared" si="23"/>
        <v>0</v>
      </c>
      <c r="AI31" s="125">
        <f t="shared" si="23"/>
        <v>0</v>
      </c>
      <c r="AJ31" s="125">
        <f t="shared" si="23"/>
        <v>0</v>
      </c>
      <c r="AK31" s="125">
        <f t="shared" si="23"/>
        <v>0</v>
      </c>
      <c r="AL31" s="125">
        <f t="shared" si="23"/>
        <v>0</v>
      </c>
      <c r="AM31" s="125">
        <f t="shared" si="23"/>
        <v>0</v>
      </c>
      <c r="AN31" s="125">
        <f t="shared" si="23"/>
        <v>1148</v>
      </c>
      <c r="AO31" s="125">
        <f t="shared" si="23"/>
        <v>0</v>
      </c>
      <c r="AP31" s="125">
        <f t="shared" si="23"/>
        <v>0</v>
      </c>
      <c r="AQ31" s="125">
        <f t="shared" si="23"/>
        <v>0</v>
      </c>
      <c r="AR31" s="125">
        <f t="shared" si="23"/>
        <v>0</v>
      </c>
      <c r="AS31" s="125">
        <f t="shared" si="23"/>
        <v>0</v>
      </c>
      <c r="AT31" s="125">
        <f t="shared" si="23"/>
        <v>1148</v>
      </c>
      <c r="AU31" s="125">
        <f t="shared" si="23"/>
        <v>0</v>
      </c>
      <c r="AV31" s="99">
        <f t="shared" si="23"/>
        <v>0</v>
      </c>
      <c r="AW31" s="99">
        <f t="shared" si="23"/>
        <v>0</v>
      </c>
      <c r="AX31" s="99">
        <f t="shared" si="23"/>
        <v>0</v>
      </c>
      <c r="AY31" s="99">
        <f t="shared" si="23"/>
        <v>0</v>
      </c>
      <c r="AZ31" s="99">
        <f t="shared" si="23"/>
        <v>0</v>
      </c>
      <c r="BA31" s="125">
        <f t="shared" si="23"/>
        <v>1148</v>
      </c>
      <c r="BB31" s="125">
        <f t="shared" si="23"/>
        <v>0</v>
      </c>
      <c r="BC31" s="125">
        <f t="shared" si="23"/>
        <v>0</v>
      </c>
      <c r="BD31" s="125">
        <f t="shared" si="23"/>
        <v>0</v>
      </c>
      <c r="BE31" s="125">
        <f t="shared" si="23"/>
        <v>0</v>
      </c>
      <c r="BF31" s="125">
        <f t="shared" si="23"/>
        <v>0</v>
      </c>
      <c r="BG31" s="125">
        <f t="shared" si="23"/>
        <v>1148</v>
      </c>
      <c r="BH31" s="125">
        <f t="shared" si="23"/>
        <v>0</v>
      </c>
      <c r="BI31" s="125">
        <f t="shared" si="23"/>
        <v>0</v>
      </c>
      <c r="BJ31" s="125">
        <f t="shared" si="23"/>
        <v>0</v>
      </c>
      <c r="BK31" s="125">
        <f t="shared" si="23"/>
        <v>0</v>
      </c>
      <c r="BL31" s="125">
        <f t="shared" si="23"/>
        <v>0</v>
      </c>
      <c r="BM31" s="125">
        <f t="shared" si="23"/>
        <v>1148</v>
      </c>
      <c r="BN31" s="125">
        <f t="shared" si="23"/>
        <v>0</v>
      </c>
    </row>
    <row r="32" spans="1:66" ht="93.75" customHeight="1">
      <c r="A32" s="127"/>
      <c r="B32" s="112" t="s">
        <v>123</v>
      </c>
      <c r="C32" s="113" t="s">
        <v>119</v>
      </c>
      <c r="D32" s="113" t="s">
        <v>120</v>
      </c>
      <c r="E32" s="114" t="s">
        <v>203</v>
      </c>
      <c r="F32" s="113"/>
      <c r="G32" s="98">
        <f aca="true" t="shared" si="24" ref="G32:BN32">G33</f>
        <v>1116</v>
      </c>
      <c r="H32" s="98">
        <f t="shared" si="24"/>
        <v>1116</v>
      </c>
      <c r="I32" s="98">
        <f t="shared" si="24"/>
        <v>0</v>
      </c>
      <c r="J32" s="98">
        <f t="shared" si="24"/>
        <v>351</v>
      </c>
      <c r="K32" s="98">
        <f t="shared" si="24"/>
        <v>1467</v>
      </c>
      <c r="L32" s="98">
        <f t="shared" si="24"/>
        <v>0</v>
      </c>
      <c r="M32" s="98"/>
      <c r="N32" s="98">
        <f t="shared" si="24"/>
        <v>1572</v>
      </c>
      <c r="O32" s="98">
        <f t="shared" si="24"/>
        <v>0</v>
      </c>
      <c r="P32" s="98">
        <f t="shared" si="24"/>
        <v>1467</v>
      </c>
      <c r="Q32" s="98">
        <f t="shared" si="24"/>
        <v>0</v>
      </c>
      <c r="R32" s="98">
        <f t="shared" si="24"/>
        <v>0</v>
      </c>
      <c r="S32" s="98">
        <f t="shared" si="24"/>
        <v>-319</v>
      </c>
      <c r="T32" s="98">
        <f t="shared" si="24"/>
        <v>1148</v>
      </c>
      <c r="U32" s="98">
        <f t="shared" si="24"/>
        <v>0</v>
      </c>
      <c r="V32" s="98"/>
      <c r="W32" s="98">
        <f t="shared" si="24"/>
        <v>0</v>
      </c>
      <c r="X32" s="98">
        <f t="shared" si="24"/>
        <v>1148</v>
      </c>
      <c r="Y32" s="98">
        <f t="shared" si="24"/>
        <v>0</v>
      </c>
      <c r="Z32" s="98">
        <f t="shared" si="24"/>
        <v>0</v>
      </c>
      <c r="AA32" s="98">
        <f t="shared" si="24"/>
        <v>1148</v>
      </c>
      <c r="AB32" s="98">
        <f t="shared" si="24"/>
        <v>0</v>
      </c>
      <c r="AC32" s="98">
        <f t="shared" si="24"/>
        <v>0</v>
      </c>
      <c r="AD32" s="98">
        <f t="shared" si="24"/>
        <v>0</v>
      </c>
      <c r="AE32" s="98">
        <f t="shared" si="24"/>
        <v>0</v>
      </c>
      <c r="AF32" s="98">
        <f t="shared" si="24"/>
        <v>1148</v>
      </c>
      <c r="AG32" s="98">
        <f t="shared" si="24"/>
        <v>0</v>
      </c>
      <c r="AH32" s="98">
        <f t="shared" si="24"/>
        <v>0</v>
      </c>
      <c r="AI32" s="98">
        <f t="shared" si="24"/>
        <v>0</v>
      </c>
      <c r="AJ32" s="98">
        <f t="shared" si="24"/>
        <v>0</v>
      </c>
      <c r="AK32" s="98">
        <f t="shared" si="24"/>
        <v>0</v>
      </c>
      <c r="AL32" s="98">
        <f t="shared" si="24"/>
        <v>0</v>
      </c>
      <c r="AM32" s="98">
        <f t="shared" si="24"/>
        <v>0</v>
      </c>
      <c r="AN32" s="98">
        <f t="shared" si="24"/>
        <v>1148</v>
      </c>
      <c r="AO32" s="98">
        <f t="shared" si="24"/>
        <v>0</v>
      </c>
      <c r="AP32" s="98">
        <f t="shared" si="24"/>
        <v>0</v>
      </c>
      <c r="AQ32" s="98">
        <f t="shared" si="24"/>
        <v>0</v>
      </c>
      <c r="AR32" s="98">
        <f t="shared" si="24"/>
        <v>0</v>
      </c>
      <c r="AS32" s="98">
        <f t="shared" si="24"/>
        <v>0</v>
      </c>
      <c r="AT32" s="98">
        <f t="shared" si="24"/>
        <v>1148</v>
      </c>
      <c r="AU32" s="98">
        <f t="shared" si="24"/>
        <v>0</v>
      </c>
      <c r="AV32" s="98">
        <f t="shared" si="24"/>
        <v>0</v>
      </c>
      <c r="AW32" s="98">
        <f t="shared" si="24"/>
        <v>0</v>
      </c>
      <c r="AX32" s="98">
        <f t="shared" si="24"/>
        <v>0</v>
      </c>
      <c r="AY32" s="98">
        <f t="shared" si="24"/>
        <v>0</v>
      </c>
      <c r="AZ32" s="98">
        <f t="shared" si="24"/>
        <v>0</v>
      </c>
      <c r="BA32" s="98">
        <f t="shared" si="24"/>
        <v>1148</v>
      </c>
      <c r="BB32" s="98">
        <f t="shared" si="24"/>
        <v>0</v>
      </c>
      <c r="BC32" s="98">
        <f t="shared" si="24"/>
        <v>0</v>
      </c>
      <c r="BD32" s="98">
        <f t="shared" si="24"/>
        <v>0</v>
      </c>
      <c r="BE32" s="98">
        <f t="shared" si="24"/>
        <v>0</v>
      </c>
      <c r="BF32" s="98">
        <f t="shared" si="24"/>
        <v>0</v>
      </c>
      <c r="BG32" s="98">
        <f t="shared" si="24"/>
        <v>1148</v>
      </c>
      <c r="BH32" s="98">
        <f t="shared" si="24"/>
        <v>0</v>
      </c>
      <c r="BI32" s="98">
        <f t="shared" si="24"/>
        <v>0</v>
      </c>
      <c r="BJ32" s="98">
        <f t="shared" si="24"/>
        <v>0</v>
      </c>
      <c r="BK32" s="98">
        <f t="shared" si="24"/>
        <v>0</v>
      </c>
      <c r="BL32" s="98">
        <f t="shared" si="24"/>
        <v>0</v>
      </c>
      <c r="BM32" s="98">
        <f t="shared" si="24"/>
        <v>1148</v>
      </c>
      <c r="BN32" s="98">
        <f t="shared" si="24"/>
        <v>0</v>
      </c>
    </row>
    <row r="33" spans="1:66" ht="42" customHeight="1">
      <c r="A33" s="111"/>
      <c r="B33" s="112" t="s">
        <v>126</v>
      </c>
      <c r="C33" s="113" t="s">
        <v>119</v>
      </c>
      <c r="D33" s="113" t="s">
        <v>120</v>
      </c>
      <c r="E33" s="114" t="s">
        <v>203</v>
      </c>
      <c r="F33" s="113" t="s">
        <v>127</v>
      </c>
      <c r="G33" s="98">
        <f>H33+I33</f>
        <v>1116</v>
      </c>
      <c r="H33" s="98">
        <v>1116</v>
      </c>
      <c r="I33" s="98"/>
      <c r="J33" s="98">
        <f>K33-G33</f>
        <v>351</v>
      </c>
      <c r="K33" s="98">
        <v>1467</v>
      </c>
      <c r="L33" s="98"/>
      <c r="M33" s="98"/>
      <c r="N33" s="98">
        <v>1572</v>
      </c>
      <c r="O33" s="116"/>
      <c r="P33" s="98">
        <f>O33+K33</f>
        <v>1467</v>
      </c>
      <c r="Q33" s="98">
        <f>L33</f>
        <v>0</v>
      </c>
      <c r="R33" s="98"/>
      <c r="S33" s="98">
        <f>T33-P33</f>
        <v>-319</v>
      </c>
      <c r="T33" s="98">
        <v>1148</v>
      </c>
      <c r="U33" s="98"/>
      <c r="V33" s="98"/>
      <c r="W33" s="98"/>
      <c r="X33" s="98">
        <f>W33+T33</f>
        <v>1148</v>
      </c>
      <c r="Y33" s="98">
        <f>V33</f>
        <v>0</v>
      </c>
      <c r="Z33" s="120"/>
      <c r="AA33" s="98">
        <f>X33+Z33</f>
        <v>1148</v>
      </c>
      <c r="AB33" s="98">
        <f>Y33</f>
        <v>0</v>
      </c>
      <c r="AC33" s="120"/>
      <c r="AD33" s="120"/>
      <c r="AE33" s="120"/>
      <c r="AF33" s="98">
        <f>AD33+AC33+AA33+AE33</f>
        <v>1148</v>
      </c>
      <c r="AG33" s="116">
        <f>AE33+AB33</f>
        <v>0</v>
      </c>
      <c r="AH33" s="120"/>
      <c r="AI33" s="120"/>
      <c r="AJ33" s="120"/>
      <c r="AK33" s="120"/>
      <c r="AL33" s="120"/>
      <c r="AM33" s="120"/>
      <c r="AN33" s="98">
        <f>AI33+AH33+AF33+AJ33+AK33+AL33+AM33</f>
        <v>1148</v>
      </c>
      <c r="AO33" s="98">
        <f>AM33+AG33</f>
        <v>0</v>
      </c>
      <c r="AP33" s="122"/>
      <c r="AQ33" s="120"/>
      <c r="AR33" s="120"/>
      <c r="AS33" s="120"/>
      <c r="AT33" s="98">
        <f>AR33+AQ33+AP33+AN33+AS33</f>
        <v>1148</v>
      </c>
      <c r="AU33" s="98">
        <f>AS33+AO33</f>
        <v>0</v>
      </c>
      <c r="AV33" s="98"/>
      <c r="AW33" s="98"/>
      <c r="AX33" s="98"/>
      <c r="AY33" s="98"/>
      <c r="AZ33" s="98"/>
      <c r="BA33" s="98">
        <f>AY33+AX33+AW33+AV33+AT33</f>
        <v>1148</v>
      </c>
      <c r="BB33" s="123">
        <f>AU33+AY33</f>
        <v>0</v>
      </c>
      <c r="BC33" s="98"/>
      <c r="BD33" s="120"/>
      <c r="BE33" s="120"/>
      <c r="BF33" s="120"/>
      <c r="BG33" s="98">
        <f>BF33+BE33+BD33+BC33+BA33</f>
        <v>1148</v>
      </c>
      <c r="BH33" s="123">
        <f>BB33+BD33</f>
        <v>0</v>
      </c>
      <c r="BI33" s="116"/>
      <c r="BJ33" s="122"/>
      <c r="BK33" s="122"/>
      <c r="BL33" s="122"/>
      <c r="BM33" s="98">
        <f>BG33+BI33+BJ33+BK33+BL33</f>
        <v>1148</v>
      </c>
      <c r="BN33" s="98">
        <f>BH33+BJ33</f>
        <v>0</v>
      </c>
    </row>
    <row r="34" spans="1:66" s="2" customFormat="1" ht="120.75" customHeight="1">
      <c r="A34" s="128"/>
      <c r="B34" s="102" t="s">
        <v>124</v>
      </c>
      <c r="C34" s="103" t="s">
        <v>119</v>
      </c>
      <c r="D34" s="103" t="s">
        <v>122</v>
      </c>
      <c r="E34" s="104"/>
      <c r="F34" s="103"/>
      <c r="G34" s="125">
        <f aca="true" t="shared" si="25" ref="G34:W35">G35</f>
        <v>557703</v>
      </c>
      <c r="H34" s="125">
        <f t="shared" si="25"/>
        <v>557703</v>
      </c>
      <c r="I34" s="125">
        <f t="shared" si="25"/>
        <v>0</v>
      </c>
      <c r="J34" s="125">
        <f aca="true" t="shared" si="26" ref="J34:Z35">J35</f>
        <v>192865</v>
      </c>
      <c r="K34" s="125">
        <f t="shared" si="26"/>
        <v>750568</v>
      </c>
      <c r="L34" s="125">
        <f t="shared" si="26"/>
        <v>0</v>
      </c>
      <c r="M34" s="125"/>
      <c r="N34" s="125">
        <f t="shared" si="26"/>
        <v>809355</v>
      </c>
      <c r="O34" s="125">
        <f t="shared" si="26"/>
        <v>0</v>
      </c>
      <c r="P34" s="125">
        <f>P35</f>
        <v>750568</v>
      </c>
      <c r="Q34" s="125">
        <f t="shared" si="26"/>
        <v>0</v>
      </c>
      <c r="R34" s="125">
        <f t="shared" si="26"/>
        <v>0</v>
      </c>
      <c r="S34" s="125">
        <f t="shared" si="26"/>
        <v>-122602</v>
      </c>
      <c r="T34" s="125">
        <f t="shared" si="26"/>
        <v>627966</v>
      </c>
      <c r="U34" s="125">
        <f t="shared" si="26"/>
        <v>0</v>
      </c>
      <c r="V34" s="125">
        <f t="shared" si="26"/>
        <v>64019</v>
      </c>
      <c r="W34" s="125">
        <f t="shared" si="26"/>
        <v>0</v>
      </c>
      <c r="X34" s="125">
        <f t="shared" si="26"/>
        <v>627966</v>
      </c>
      <c r="Y34" s="125">
        <f t="shared" si="26"/>
        <v>64019</v>
      </c>
      <c r="Z34" s="125">
        <f t="shared" si="26"/>
        <v>0</v>
      </c>
      <c r="AA34" s="125">
        <f aca="true" t="shared" si="27" ref="Z34:AQ35">AA35</f>
        <v>627966</v>
      </c>
      <c r="AB34" s="125">
        <f t="shared" si="27"/>
        <v>64019</v>
      </c>
      <c r="AC34" s="125">
        <f t="shared" si="27"/>
        <v>0</v>
      </c>
      <c r="AD34" s="125">
        <f t="shared" si="27"/>
        <v>3000</v>
      </c>
      <c r="AE34" s="125">
        <f t="shared" si="27"/>
        <v>0</v>
      </c>
      <c r="AF34" s="125">
        <f t="shared" si="27"/>
        <v>630966</v>
      </c>
      <c r="AG34" s="125">
        <f t="shared" si="27"/>
        <v>64019</v>
      </c>
      <c r="AH34" s="125">
        <f t="shared" si="27"/>
        <v>144</v>
      </c>
      <c r="AI34" s="125">
        <f t="shared" si="27"/>
        <v>0</v>
      </c>
      <c r="AJ34" s="125">
        <f t="shared" si="27"/>
        <v>0</v>
      </c>
      <c r="AK34" s="125">
        <f t="shared" si="27"/>
        <v>0</v>
      </c>
      <c r="AL34" s="125">
        <f t="shared" si="27"/>
        <v>117</v>
      </c>
      <c r="AM34" s="125">
        <f t="shared" si="27"/>
        <v>0</v>
      </c>
      <c r="AN34" s="125">
        <f t="shared" si="27"/>
        <v>631227</v>
      </c>
      <c r="AO34" s="125">
        <f t="shared" si="27"/>
        <v>64019</v>
      </c>
      <c r="AP34" s="125">
        <f t="shared" si="27"/>
        <v>500</v>
      </c>
      <c r="AQ34" s="125">
        <f t="shared" si="27"/>
        <v>0</v>
      </c>
      <c r="AR34" s="125">
        <f aca="true" t="shared" si="28" ref="AP34:BE35">AR35</f>
        <v>0</v>
      </c>
      <c r="AS34" s="125">
        <f t="shared" si="28"/>
        <v>0</v>
      </c>
      <c r="AT34" s="125">
        <f t="shared" si="28"/>
        <v>631727</v>
      </c>
      <c r="AU34" s="125">
        <f t="shared" si="28"/>
        <v>64019</v>
      </c>
      <c r="AV34" s="99">
        <f t="shared" si="28"/>
        <v>0</v>
      </c>
      <c r="AW34" s="99">
        <f t="shared" si="28"/>
        <v>0</v>
      </c>
      <c r="AX34" s="99">
        <f t="shared" si="28"/>
        <v>0</v>
      </c>
      <c r="AY34" s="99">
        <f t="shared" si="28"/>
        <v>0</v>
      </c>
      <c r="AZ34" s="99">
        <f t="shared" si="28"/>
        <v>0</v>
      </c>
      <c r="BA34" s="125">
        <f t="shared" si="28"/>
        <v>631727</v>
      </c>
      <c r="BB34" s="125">
        <f t="shared" si="28"/>
        <v>64019</v>
      </c>
      <c r="BC34" s="125">
        <f t="shared" si="28"/>
        <v>0</v>
      </c>
      <c r="BD34" s="125">
        <f t="shared" si="28"/>
        <v>2870</v>
      </c>
      <c r="BE34" s="125">
        <f t="shared" si="28"/>
        <v>0</v>
      </c>
      <c r="BF34" s="125">
        <f aca="true" t="shared" si="29" ref="BF34:BN35">BF35</f>
        <v>0</v>
      </c>
      <c r="BG34" s="125">
        <f t="shared" si="29"/>
        <v>634597</v>
      </c>
      <c r="BH34" s="125">
        <f t="shared" si="29"/>
        <v>66889</v>
      </c>
      <c r="BI34" s="125">
        <f t="shared" si="29"/>
        <v>0</v>
      </c>
      <c r="BJ34" s="125">
        <f t="shared" si="29"/>
        <v>0</v>
      </c>
      <c r="BK34" s="125">
        <f t="shared" si="29"/>
        <v>0</v>
      </c>
      <c r="BL34" s="125">
        <f t="shared" si="29"/>
        <v>0</v>
      </c>
      <c r="BM34" s="125">
        <f t="shared" si="29"/>
        <v>634597</v>
      </c>
      <c r="BN34" s="125">
        <f t="shared" si="29"/>
        <v>66889</v>
      </c>
    </row>
    <row r="35" spans="1:66" ht="38.25" customHeight="1">
      <c r="A35" s="118"/>
      <c r="B35" s="112" t="s">
        <v>93</v>
      </c>
      <c r="C35" s="113" t="s">
        <v>119</v>
      </c>
      <c r="D35" s="113" t="s">
        <v>122</v>
      </c>
      <c r="E35" s="114" t="s">
        <v>203</v>
      </c>
      <c r="F35" s="113"/>
      <c r="G35" s="98">
        <f t="shared" si="25"/>
        <v>557703</v>
      </c>
      <c r="H35" s="98">
        <f t="shared" si="25"/>
        <v>557703</v>
      </c>
      <c r="I35" s="98">
        <f t="shared" si="25"/>
        <v>0</v>
      </c>
      <c r="J35" s="98">
        <f t="shared" si="25"/>
        <v>192865</v>
      </c>
      <c r="K35" s="98">
        <f t="shared" si="25"/>
        <v>750568</v>
      </c>
      <c r="L35" s="98">
        <f t="shared" si="25"/>
        <v>0</v>
      </c>
      <c r="M35" s="98"/>
      <c r="N35" s="98">
        <f t="shared" si="25"/>
        <v>809355</v>
      </c>
      <c r="O35" s="98">
        <f t="shared" si="25"/>
        <v>0</v>
      </c>
      <c r="P35" s="98">
        <f t="shared" si="25"/>
        <v>750568</v>
      </c>
      <c r="Q35" s="98">
        <f t="shared" si="25"/>
        <v>0</v>
      </c>
      <c r="R35" s="98">
        <f t="shared" si="25"/>
        <v>0</v>
      </c>
      <c r="S35" s="98">
        <f t="shared" si="25"/>
        <v>-122602</v>
      </c>
      <c r="T35" s="98">
        <f t="shared" si="25"/>
        <v>627966</v>
      </c>
      <c r="U35" s="98">
        <f t="shared" si="25"/>
        <v>0</v>
      </c>
      <c r="V35" s="98">
        <f t="shared" si="25"/>
        <v>64019</v>
      </c>
      <c r="W35" s="98">
        <f t="shared" si="25"/>
        <v>0</v>
      </c>
      <c r="X35" s="98">
        <f t="shared" si="26"/>
        <v>627966</v>
      </c>
      <c r="Y35" s="98">
        <f t="shared" si="26"/>
        <v>64019</v>
      </c>
      <c r="Z35" s="98">
        <f t="shared" si="27"/>
        <v>0</v>
      </c>
      <c r="AA35" s="98">
        <f t="shared" si="27"/>
        <v>627966</v>
      </c>
      <c r="AB35" s="98">
        <f t="shared" si="27"/>
        <v>64019</v>
      </c>
      <c r="AC35" s="98">
        <f t="shared" si="27"/>
        <v>0</v>
      </c>
      <c r="AD35" s="98">
        <f t="shared" si="27"/>
        <v>3000</v>
      </c>
      <c r="AE35" s="98">
        <f t="shared" si="27"/>
        <v>0</v>
      </c>
      <c r="AF35" s="98">
        <f t="shared" si="27"/>
        <v>630966</v>
      </c>
      <c r="AG35" s="98">
        <f t="shared" si="27"/>
        <v>64019</v>
      </c>
      <c r="AH35" s="98">
        <f t="shared" si="27"/>
        <v>144</v>
      </c>
      <c r="AI35" s="98">
        <f t="shared" si="27"/>
        <v>0</v>
      </c>
      <c r="AJ35" s="98">
        <f t="shared" si="27"/>
        <v>0</v>
      </c>
      <c r="AK35" s="98">
        <f t="shared" si="27"/>
        <v>0</v>
      </c>
      <c r="AL35" s="98">
        <f t="shared" si="27"/>
        <v>117</v>
      </c>
      <c r="AM35" s="98">
        <f t="shared" si="27"/>
        <v>0</v>
      </c>
      <c r="AN35" s="98">
        <f t="shared" si="27"/>
        <v>631227</v>
      </c>
      <c r="AO35" s="98">
        <f t="shared" si="27"/>
        <v>64019</v>
      </c>
      <c r="AP35" s="98">
        <f t="shared" si="28"/>
        <v>500</v>
      </c>
      <c r="AQ35" s="98">
        <f t="shared" si="28"/>
        <v>0</v>
      </c>
      <c r="AR35" s="98">
        <f t="shared" si="28"/>
        <v>0</v>
      </c>
      <c r="AS35" s="98">
        <f t="shared" si="28"/>
        <v>0</v>
      </c>
      <c r="AT35" s="98">
        <f t="shared" si="28"/>
        <v>631727</v>
      </c>
      <c r="AU35" s="98">
        <f t="shared" si="28"/>
        <v>64019</v>
      </c>
      <c r="AV35" s="98">
        <f t="shared" si="28"/>
        <v>0</v>
      </c>
      <c r="AW35" s="98">
        <f t="shared" si="28"/>
        <v>0</v>
      </c>
      <c r="AX35" s="98">
        <f t="shared" si="28"/>
        <v>0</v>
      </c>
      <c r="AY35" s="98">
        <f t="shared" si="28"/>
        <v>0</v>
      </c>
      <c r="AZ35" s="98">
        <f t="shared" si="28"/>
        <v>0</v>
      </c>
      <c r="BA35" s="98">
        <f t="shared" si="28"/>
        <v>631727</v>
      </c>
      <c r="BB35" s="98">
        <f t="shared" si="28"/>
        <v>64019</v>
      </c>
      <c r="BC35" s="98">
        <f t="shared" si="28"/>
        <v>0</v>
      </c>
      <c r="BD35" s="98">
        <f t="shared" si="28"/>
        <v>2870</v>
      </c>
      <c r="BE35" s="98">
        <f t="shared" si="28"/>
        <v>0</v>
      </c>
      <c r="BF35" s="98">
        <f t="shared" si="29"/>
        <v>0</v>
      </c>
      <c r="BG35" s="98">
        <f t="shared" si="29"/>
        <v>634597</v>
      </c>
      <c r="BH35" s="98">
        <f t="shared" si="29"/>
        <v>66889</v>
      </c>
      <c r="BI35" s="98">
        <f t="shared" si="29"/>
        <v>0</v>
      </c>
      <c r="BJ35" s="98">
        <f t="shared" si="29"/>
        <v>0</v>
      </c>
      <c r="BK35" s="98">
        <f t="shared" si="29"/>
        <v>0</v>
      </c>
      <c r="BL35" s="98">
        <f t="shared" si="29"/>
        <v>0</v>
      </c>
      <c r="BM35" s="98">
        <f t="shared" si="29"/>
        <v>634597</v>
      </c>
      <c r="BN35" s="98">
        <f t="shared" si="29"/>
        <v>66889</v>
      </c>
    </row>
    <row r="36" spans="1:66" ht="39" customHeight="1">
      <c r="A36" s="118"/>
      <c r="B36" s="112" t="s">
        <v>126</v>
      </c>
      <c r="C36" s="113" t="s">
        <v>119</v>
      </c>
      <c r="D36" s="113" t="s">
        <v>122</v>
      </c>
      <c r="E36" s="114" t="s">
        <v>203</v>
      </c>
      <c r="F36" s="113" t="s">
        <v>127</v>
      </c>
      <c r="G36" s="98">
        <f>H36+I36</f>
        <v>557703</v>
      </c>
      <c r="H36" s="98">
        <f>461753+95950</f>
        <v>557703</v>
      </c>
      <c r="I36" s="98"/>
      <c r="J36" s="98">
        <f>K36-G36</f>
        <v>192865</v>
      </c>
      <c r="K36" s="98">
        <v>750568</v>
      </c>
      <c r="L36" s="98"/>
      <c r="M36" s="98"/>
      <c r="N36" s="98">
        <v>809355</v>
      </c>
      <c r="O36" s="116"/>
      <c r="P36" s="98">
        <f>O36+K36</f>
        <v>750568</v>
      </c>
      <c r="Q36" s="98">
        <f>L36</f>
        <v>0</v>
      </c>
      <c r="R36" s="98"/>
      <c r="S36" s="98">
        <f>T36-P36</f>
        <v>-122602</v>
      </c>
      <c r="T36" s="98">
        <v>627966</v>
      </c>
      <c r="U36" s="98"/>
      <c r="V36" s="98">
        <v>64019</v>
      </c>
      <c r="W36" s="98"/>
      <c r="X36" s="98">
        <f>W36+T36</f>
        <v>627966</v>
      </c>
      <c r="Y36" s="98">
        <f>V36</f>
        <v>64019</v>
      </c>
      <c r="Z36" s="120"/>
      <c r="AA36" s="98">
        <f>X36+Z36</f>
        <v>627966</v>
      </c>
      <c r="AB36" s="98">
        <f>Y36</f>
        <v>64019</v>
      </c>
      <c r="AC36" s="120"/>
      <c r="AD36" s="121">
        <v>3000</v>
      </c>
      <c r="AE36" s="120"/>
      <c r="AF36" s="98">
        <f>AD36+AC36+AA36+AE36</f>
        <v>630966</v>
      </c>
      <c r="AG36" s="98">
        <f>AE36+AB36</f>
        <v>64019</v>
      </c>
      <c r="AH36" s="121">
        <v>144</v>
      </c>
      <c r="AI36" s="120"/>
      <c r="AJ36" s="120"/>
      <c r="AK36" s="120"/>
      <c r="AL36" s="121">
        <v>117</v>
      </c>
      <c r="AM36" s="120"/>
      <c r="AN36" s="98">
        <f>AI36+AH36+AF36+AJ36+AK36+AL36+AM36</f>
        <v>631227</v>
      </c>
      <c r="AO36" s="98">
        <f>AM36+AG36</f>
        <v>64019</v>
      </c>
      <c r="AP36" s="98">
        <v>500</v>
      </c>
      <c r="AQ36" s="120"/>
      <c r="AR36" s="120"/>
      <c r="AS36" s="120"/>
      <c r="AT36" s="98">
        <f>AR36+AQ36+AP36+AN36+AS36</f>
        <v>631727</v>
      </c>
      <c r="AU36" s="98">
        <f>AS36+AO36</f>
        <v>64019</v>
      </c>
      <c r="AV36" s="98"/>
      <c r="AW36" s="98"/>
      <c r="AX36" s="98"/>
      <c r="AY36" s="98"/>
      <c r="AZ36" s="98"/>
      <c r="BA36" s="98">
        <f>AY36+AX36+AW36+AV36+AT36</f>
        <v>631727</v>
      </c>
      <c r="BB36" s="123">
        <f>AU36+AY36</f>
        <v>64019</v>
      </c>
      <c r="BC36" s="98"/>
      <c r="BD36" s="98">
        <v>2870</v>
      </c>
      <c r="BE36" s="120"/>
      <c r="BF36" s="120"/>
      <c r="BG36" s="98">
        <f>BF36+BE36+BD36+BC36+BA36</f>
        <v>634597</v>
      </c>
      <c r="BH36" s="98">
        <f>BB36+BD36</f>
        <v>66889</v>
      </c>
      <c r="BI36" s="98"/>
      <c r="BJ36" s="129"/>
      <c r="BK36" s="129"/>
      <c r="BL36" s="98"/>
      <c r="BM36" s="98">
        <f>BG36+BI36+BJ36+BK36+BL36</f>
        <v>634597</v>
      </c>
      <c r="BN36" s="98">
        <f>BH36+BJ36</f>
        <v>66889</v>
      </c>
    </row>
    <row r="37" spans="1:66" s="2" customFormat="1" ht="47.25" customHeight="1">
      <c r="A37" s="101"/>
      <c r="B37" s="102" t="s">
        <v>102</v>
      </c>
      <c r="C37" s="103" t="s">
        <v>119</v>
      </c>
      <c r="D37" s="103" t="s">
        <v>129</v>
      </c>
      <c r="E37" s="104"/>
      <c r="F37" s="103"/>
      <c r="G37" s="125">
        <f>G40+G42</f>
        <v>54738</v>
      </c>
      <c r="H37" s="125">
        <f>H40+H42</f>
        <v>54738</v>
      </c>
      <c r="I37" s="125">
        <f>I40+I42</f>
        <v>0</v>
      </c>
      <c r="J37" s="125">
        <f aca="true" t="shared" si="30" ref="J37:S37">J40+J42+J49</f>
        <v>47762</v>
      </c>
      <c r="K37" s="125">
        <f t="shared" si="30"/>
        <v>102500</v>
      </c>
      <c r="L37" s="125">
        <f t="shared" si="30"/>
        <v>0</v>
      </c>
      <c r="M37" s="125"/>
      <c r="N37" s="125">
        <f t="shared" si="30"/>
        <v>73054</v>
      </c>
      <c r="O37" s="125">
        <f t="shared" si="30"/>
        <v>0</v>
      </c>
      <c r="P37" s="125">
        <f t="shared" si="30"/>
        <v>102500</v>
      </c>
      <c r="Q37" s="125">
        <f t="shared" si="30"/>
        <v>0</v>
      </c>
      <c r="R37" s="125">
        <f t="shared" si="30"/>
        <v>0</v>
      </c>
      <c r="S37" s="125">
        <f t="shared" si="30"/>
        <v>-56354</v>
      </c>
      <c r="T37" s="125">
        <f>T40+T42+T49</f>
        <v>46146</v>
      </c>
      <c r="U37" s="125">
        <f>U40+U42+U49</f>
        <v>0</v>
      </c>
      <c r="V37" s="98"/>
      <c r="W37" s="125">
        <f aca="true" t="shared" si="31" ref="W37:AB37">W40+W42+W49</f>
        <v>0</v>
      </c>
      <c r="X37" s="125">
        <f t="shared" si="31"/>
        <v>46146</v>
      </c>
      <c r="Y37" s="125">
        <f t="shared" si="31"/>
        <v>0</v>
      </c>
      <c r="Z37" s="125">
        <f t="shared" si="31"/>
        <v>-500</v>
      </c>
      <c r="AA37" s="125">
        <f t="shared" si="31"/>
        <v>45646</v>
      </c>
      <c r="AB37" s="125">
        <f t="shared" si="31"/>
        <v>0</v>
      </c>
      <c r="AC37" s="125">
        <f aca="true" t="shared" si="32" ref="AC37:AU37">AC40+AC42+AC49</f>
        <v>0</v>
      </c>
      <c r="AD37" s="125">
        <f t="shared" si="32"/>
        <v>624</v>
      </c>
      <c r="AE37" s="125">
        <f t="shared" si="32"/>
        <v>0</v>
      </c>
      <c r="AF37" s="125">
        <f t="shared" si="32"/>
        <v>46270</v>
      </c>
      <c r="AG37" s="125">
        <f t="shared" si="32"/>
        <v>0</v>
      </c>
      <c r="AH37" s="125">
        <f t="shared" si="32"/>
        <v>50</v>
      </c>
      <c r="AI37" s="125">
        <f t="shared" si="32"/>
        <v>0</v>
      </c>
      <c r="AJ37" s="125">
        <f t="shared" si="32"/>
        <v>0</v>
      </c>
      <c r="AK37" s="125">
        <f>AK40+AK42+AK49</f>
        <v>0</v>
      </c>
      <c r="AL37" s="125">
        <f>AL40+AL42+AL49</f>
        <v>44</v>
      </c>
      <c r="AM37" s="125">
        <f>AM40+AM42+AM49</f>
        <v>0</v>
      </c>
      <c r="AN37" s="125">
        <f t="shared" si="32"/>
        <v>46364</v>
      </c>
      <c r="AO37" s="125">
        <f t="shared" si="32"/>
        <v>0</v>
      </c>
      <c r="AP37" s="125">
        <f t="shared" si="32"/>
        <v>0</v>
      </c>
      <c r="AQ37" s="125">
        <f>AQ40+AQ42+AQ49</f>
        <v>0</v>
      </c>
      <c r="AR37" s="125">
        <f t="shared" si="32"/>
        <v>0</v>
      </c>
      <c r="AS37" s="125">
        <f t="shared" si="32"/>
        <v>0</v>
      </c>
      <c r="AT37" s="125">
        <f t="shared" si="32"/>
        <v>46364</v>
      </c>
      <c r="AU37" s="125">
        <f t="shared" si="32"/>
        <v>0</v>
      </c>
      <c r="AV37" s="99">
        <f aca="true" t="shared" si="33" ref="AV37:BB37">AV40+AV42+AV49</f>
        <v>5914</v>
      </c>
      <c r="AW37" s="99">
        <f t="shared" si="33"/>
        <v>0</v>
      </c>
      <c r="AX37" s="99">
        <f t="shared" si="33"/>
        <v>0</v>
      </c>
      <c r="AY37" s="99">
        <f t="shared" si="33"/>
        <v>0</v>
      </c>
      <c r="AZ37" s="99">
        <f>AZ40+AZ42+AZ49</f>
        <v>0</v>
      </c>
      <c r="BA37" s="125">
        <f t="shared" si="33"/>
        <v>52278</v>
      </c>
      <c r="BB37" s="125">
        <f t="shared" si="33"/>
        <v>0</v>
      </c>
      <c r="BC37" s="125">
        <f aca="true" t="shared" si="34" ref="BC37:BH37">BC40+BC42+BC49+BC38</f>
        <v>0</v>
      </c>
      <c r="BD37" s="125">
        <f t="shared" si="34"/>
        <v>0</v>
      </c>
      <c r="BE37" s="125">
        <f t="shared" si="34"/>
        <v>0</v>
      </c>
      <c r="BF37" s="125">
        <f t="shared" si="34"/>
        <v>0</v>
      </c>
      <c r="BG37" s="125">
        <f t="shared" si="34"/>
        <v>52278</v>
      </c>
      <c r="BH37" s="125">
        <f t="shared" si="34"/>
        <v>0</v>
      </c>
      <c r="BI37" s="125">
        <f aca="true" t="shared" si="35" ref="BI37:BN37">BI40+BI42+BI49+BI38</f>
        <v>0</v>
      </c>
      <c r="BJ37" s="125">
        <f t="shared" si="35"/>
        <v>0</v>
      </c>
      <c r="BK37" s="125">
        <f t="shared" si="35"/>
        <v>0</v>
      </c>
      <c r="BL37" s="125">
        <f t="shared" si="35"/>
        <v>0</v>
      </c>
      <c r="BM37" s="125">
        <f t="shared" si="35"/>
        <v>52278</v>
      </c>
      <c r="BN37" s="125">
        <f t="shared" si="35"/>
        <v>0</v>
      </c>
    </row>
    <row r="38" spans="1:66" s="2" customFormat="1" ht="47.25" customHeight="1" hidden="1">
      <c r="A38" s="101"/>
      <c r="B38" s="112" t="s">
        <v>84</v>
      </c>
      <c r="C38" s="130" t="s">
        <v>119</v>
      </c>
      <c r="D38" s="130" t="s">
        <v>129</v>
      </c>
      <c r="E38" s="119" t="s">
        <v>83</v>
      </c>
      <c r="F38" s="130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98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98"/>
      <c r="AW38" s="98"/>
      <c r="AX38" s="98"/>
      <c r="AY38" s="98"/>
      <c r="AZ38" s="98"/>
      <c r="BA38" s="106">
        <f>BA39</f>
        <v>0</v>
      </c>
      <c r="BB38" s="106">
        <f aca="true" t="shared" si="36" ref="BB38:BN38">BB39</f>
        <v>0</v>
      </c>
      <c r="BC38" s="106">
        <f t="shared" si="36"/>
        <v>0</v>
      </c>
      <c r="BD38" s="106">
        <f t="shared" si="36"/>
        <v>0</v>
      </c>
      <c r="BE38" s="106">
        <f t="shared" si="36"/>
        <v>0</v>
      </c>
      <c r="BF38" s="106">
        <f t="shared" si="36"/>
        <v>0</v>
      </c>
      <c r="BG38" s="98">
        <f t="shared" si="36"/>
        <v>0</v>
      </c>
      <c r="BH38" s="106">
        <f t="shared" si="36"/>
        <v>0</v>
      </c>
      <c r="BI38" s="106">
        <f t="shared" si="36"/>
        <v>0</v>
      </c>
      <c r="BJ38" s="106">
        <f t="shared" si="36"/>
        <v>0</v>
      </c>
      <c r="BK38" s="106">
        <f t="shared" si="36"/>
        <v>0</v>
      </c>
      <c r="BL38" s="106">
        <f t="shared" si="36"/>
        <v>0</v>
      </c>
      <c r="BM38" s="106">
        <f t="shared" si="36"/>
        <v>0</v>
      </c>
      <c r="BN38" s="106">
        <f t="shared" si="36"/>
        <v>0</v>
      </c>
    </row>
    <row r="39" spans="1:66" s="2" customFormat="1" ht="73.5" customHeight="1" hidden="1">
      <c r="A39" s="101"/>
      <c r="B39" s="112" t="s">
        <v>130</v>
      </c>
      <c r="C39" s="130" t="s">
        <v>119</v>
      </c>
      <c r="D39" s="130" t="s">
        <v>129</v>
      </c>
      <c r="E39" s="119" t="s">
        <v>83</v>
      </c>
      <c r="F39" s="113" t="s">
        <v>131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98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98"/>
      <c r="AW39" s="98"/>
      <c r="AX39" s="98"/>
      <c r="AY39" s="98"/>
      <c r="AZ39" s="98"/>
      <c r="BA39" s="106"/>
      <c r="BB39" s="106"/>
      <c r="BC39" s="106"/>
      <c r="BD39" s="106"/>
      <c r="BE39" s="106"/>
      <c r="BF39" s="106"/>
      <c r="BG39" s="98">
        <f>BF39+BE39+BD39+BC39+BA39</f>
        <v>0</v>
      </c>
      <c r="BH39" s="106">
        <f>BB39+BD39</f>
        <v>0</v>
      </c>
      <c r="BI39" s="106"/>
      <c r="BJ39" s="106"/>
      <c r="BK39" s="106"/>
      <c r="BL39" s="106"/>
      <c r="BM39" s="106"/>
      <c r="BN39" s="106"/>
    </row>
    <row r="40" spans="1:66" ht="91.5" customHeight="1">
      <c r="A40" s="111"/>
      <c r="B40" s="112" t="s">
        <v>123</v>
      </c>
      <c r="C40" s="113" t="s">
        <v>119</v>
      </c>
      <c r="D40" s="113" t="s">
        <v>129</v>
      </c>
      <c r="E40" s="114" t="s">
        <v>203</v>
      </c>
      <c r="F40" s="113"/>
      <c r="G40" s="98">
        <f>G41</f>
        <v>4124</v>
      </c>
      <c r="H40" s="98">
        <f aca="true" t="shared" si="37" ref="H40:BN40">H41</f>
        <v>4124</v>
      </c>
      <c r="I40" s="98">
        <f t="shared" si="37"/>
        <v>0</v>
      </c>
      <c r="J40" s="98">
        <f t="shared" si="37"/>
        <v>-3395</v>
      </c>
      <c r="K40" s="98">
        <f t="shared" si="37"/>
        <v>729</v>
      </c>
      <c r="L40" s="98">
        <f t="shared" si="37"/>
        <v>0</v>
      </c>
      <c r="M40" s="98"/>
      <c r="N40" s="98">
        <f t="shared" si="37"/>
        <v>780</v>
      </c>
      <c r="O40" s="98">
        <f t="shared" si="37"/>
        <v>0</v>
      </c>
      <c r="P40" s="98">
        <f t="shared" si="37"/>
        <v>729</v>
      </c>
      <c r="Q40" s="98">
        <f t="shared" si="37"/>
        <v>0</v>
      </c>
      <c r="R40" s="98">
        <f t="shared" si="37"/>
        <v>0</v>
      </c>
      <c r="S40" s="98">
        <f t="shared" si="37"/>
        <v>-18</v>
      </c>
      <c r="T40" s="98">
        <f t="shared" si="37"/>
        <v>711</v>
      </c>
      <c r="U40" s="98">
        <f t="shared" si="37"/>
        <v>0</v>
      </c>
      <c r="V40" s="98"/>
      <c r="W40" s="98">
        <f t="shared" si="37"/>
        <v>0</v>
      </c>
      <c r="X40" s="98">
        <f t="shared" si="37"/>
        <v>711</v>
      </c>
      <c r="Y40" s="98">
        <f t="shared" si="37"/>
        <v>0</v>
      </c>
      <c r="Z40" s="98">
        <f t="shared" si="37"/>
        <v>0</v>
      </c>
      <c r="AA40" s="98">
        <f t="shared" si="37"/>
        <v>711</v>
      </c>
      <c r="AB40" s="98">
        <f t="shared" si="37"/>
        <v>0</v>
      </c>
      <c r="AC40" s="98">
        <f t="shared" si="37"/>
        <v>0</v>
      </c>
      <c r="AD40" s="98">
        <f t="shared" si="37"/>
        <v>0</v>
      </c>
      <c r="AE40" s="98">
        <f t="shared" si="37"/>
        <v>0</v>
      </c>
      <c r="AF40" s="98">
        <f t="shared" si="37"/>
        <v>711</v>
      </c>
      <c r="AG40" s="98">
        <f t="shared" si="37"/>
        <v>0</v>
      </c>
      <c r="AH40" s="98">
        <f t="shared" si="37"/>
        <v>0</v>
      </c>
      <c r="AI40" s="98">
        <f t="shared" si="37"/>
        <v>0</v>
      </c>
      <c r="AJ40" s="98">
        <f t="shared" si="37"/>
        <v>0</v>
      </c>
      <c r="AK40" s="98">
        <f t="shared" si="37"/>
        <v>0</v>
      </c>
      <c r="AL40" s="98">
        <f t="shared" si="37"/>
        <v>0</v>
      </c>
      <c r="AM40" s="98">
        <f t="shared" si="37"/>
        <v>0</v>
      </c>
      <c r="AN40" s="98">
        <f t="shared" si="37"/>
        <v>711</v>
      </c>
      <c r="AO40" s="98">
        <f t="shared" si="37"/>
        <v>0</v>
      </c>
      <c r="AP40" s="98">
        <f t="shared" si="37"/>
        <v>0</v>
      </c>
      <c r="AQ40" s="98">
        <f t="shared" si="37"/>
        <v>0</v>
      </c>
      <c r="AR40" s="98">
        <f t="shared" si="37"/>
        <v>0</v>
      </c>
      <c r="AS40" s="98">
        <f t="shared" si="37"/>
        <v>0</v>
      </c>
      <c r="AT40" s="98">
        <f t="shared" si="37"/>
        <v>711</v>
      </c>
      <c r="AU40" s="98">
        <f t="shared" si="37"/>
        <v>0</v>
      </c>
      <c r="AV40" s="98">
        <f t="shared" si="37"/>
        <v>0</v>
      </c>
      <c r="AW40" s="98">
        <f t="shared" si="37"/>
        <v>0</v>
      </c>
      <c r="AX40" s="98">
        <f t="shared" si="37"/>
        <v>0</v>
      </c>
      <c r="AY40" s="98">
        <f t="shared" si="37"/>
        <v>0</v>
      </c>
      <c r="AZ40" s="98">
        <f t="shared" si="37"/>
        <v>0</v>
      </c>
      <c r="BA40" s="98">
        <f t="shared" si="37"/>
        <v>711</v>
      </c>
      <c r="BB40" s="98">
        <f t="shared" si="37"/>
        <v>0</v>
      </c>
      <c r="BC40" s="98">
        <f t="shared" si="37"/>
        <v>0</v>
      </c>
      <c r="BD40" s="98">
        <f t="shared" si="37"/>
        <v>0</v>
      </c>
      <c r="BE40" s="98">
        <f t="shared" si="37"/>
        <v>0</v>
      </c>
      <c r="BF40" s="98">
        <f t="shared" si="37"/>
        <v>0</v>
      </c>
      <c r="BG40" s="98">
        <f t="shared" si="37"/>
        <v>711</v>
      </c>
      <c r="BH40" s="98">
        <f t="shared" si="37"/>
        <v>0</v>
      </c>
      <c r="BI40" s="98">
        <f t="shared" si="37"/>
        <v>0</v>
      </c>
      <c r="BJ40" s="98">
        <f t="shared" si="37"/>
        <v>0</v>
      </c>
      <c r="BK40" s="98">
        <f t="shared" si="37"/>
        <v>0</v>
      </c>
      <c r="BL40" s="98">
        <f t="shared" si="37"/>
        <v>0</v>
      </c>
      <c r="BM40" s="98">
        <f t="shared" si="37"/>
        <v>711</v>
      </c>
      <c r="BN40" s="98">
        <f t="shared" si="37"/>
        <v>0</v>
      </c>
    </row>
    <row r="41" spans="1:66" ht="39" customHeight="1">
      <c r="A41" s="111"/>
      <c r="B41" s="112" t="s">
        <v>126</v>
      </c>
      <c r="C41" s="113" t="s">
        <v>119</v>
      </c>
      <c r="D41" s="113" t="s">
        <v>129</v>
      </c>
      <c r="E41" s="114" t="s">
        <v>203</v>
      </c>
      <c r="F41" s="113" t="s">
        <v>127</v>
      </c>
      <c r="G41" s="98">
        <f>H41+I41</f>
        <v>4124</v>
      </c>
      <c r="H41" s="98">
        <f>3459+665</f>
        <v>4124</v>
      </c>
      <c r="I41" s="98"/>
      <c r="J41" s="98">
        <f>K41-G41</f>
        <v>-3395</v>
      </c>
      <c r="K41" s="98">
        <v>729</v>
      </c>
      <c r="L41" s="98"/>
      <c r="M41" s="98"/>
      <c r="N41" s="98">
        <v>780</v>
      </c>
      <c r="O41" s="116"/>
      <c r="P41" s="98">
        <f>O41+K41</f>
        <v>729</v>
      </c>
      <c r="Q41" s="98">
        <f>L41</f>
        <v>0</v>
      </c>
      <c r="R41" s="98"/>
      <c r="S41" s="98">
        <f>T41-P41</f>
        <v>-18</v>
      </c>
      <c r="T41" s="98">
        <v>711</v>
      </c>
      <c r="U41" s="98"/>
      <c r="V41" s="98"/>
      <c r="W41" s="98"/>
      <c r="X41" s="98">
        <f>W41+T41</f>
        <v>711</v>
      </c>
      <c r="Y41" s="98">
        <f>V41</f>
        <v>0</v>
      </c>
      <c r="Z41" s="120"/>
      <c r="AA41" s="98">
        <f>X41+Z41</f>
        <v>711</v>
      </c>
      <c r="AB41" s="98">
        <f>Y41</f>
        <v>0</v>
      </c>
      <c r="AC41" s="120"/>
      <c r="AD41" s="120"/>
      <c r="AE41" s="120"/>
      <c r="AF41" s="98">
        <f>AD41+AC41+AA41+AE41</f>
        <v>711</v>
      </c>
      <c r="AG41" s="116">
        <f>AE41+AB41</f>
        <v>0</v>
      </c>
      <c r="AH41" s="120"/>
      <c r="AI41" s="120"/>
      <c r="AJ41" s="120"/>
      <c r="AK41" s="120"/>
      <c r="AL41" s="120"/>
      <c r="AM41" s="120"/>
      <c r="AN41" s="98">
        <f>AI41+AH41+AF41+AJ41+AK41+AL41+AM41</f>
        <v>711</v>
      </c>
      <c r="AO41" s="98">
        <f>AM41+AG41</f>
        <v>0</v>
      </c>
      <c r="AP41" s="122"/>
      <c r="AQ41" s="120"/>
      <c r="AR41" s="120"/>
      <c r="AS41" s="120"/>
      <c r="AT41" s="98">
        <f>AR41+AQ41+AP41+AN41+AS41</f>
        <v>711</v>
      </c>
      <c r="AU41" s="98">
        <f>AS41+AO41</f>
        <v>0</v>
      </c>
      <c r="AV41" s="98"/>
      <c r="AW41" s="98"/>
      <c r="AX41" s="98"/>
      <c r="AY41" s="98"/>
      <c r="AZ41" s="98"/>
      <c r="BA41" s="98">
        <f>AY41+AX41+AW41+AV41+AT41</f>
        <v>711</v>
      </c>
      <c r="BB41" s="123">
        <f>AU41+AY41</f>
        <v>0</v>
      </c>
      <c r="BC41" s="98"/>
      <c r="BD41" s="120"/>
      <c r="BE41" s="120"/>
      <c r="BF41" s="120"/>
      <c r="BG41" s="98">
        <f>BF41+BE41+BD41+BC41+BA41</f>
        <v>711</v>
      </c>
      <c r="BH41" s="123">
        <f>BB41+BD41</f>
        <v>0</v>
      </c>
      <c r="BI41" s="116"/>
      <c r="BJ41" s="122"/>
      <c r="BK41" s="122"/>
      <c r="BL41" s="122"/>
      <c r="BM41" s="98">
        <f>BG41+BI41+BJ41+BK41+BL41</f>
        <v>711</v>
      </c>
      <c r="BN41" s="98">
        <f>BH41+BJ41</f>
        <v>0</v>
      </c>
    </row>
    <row r="42" spans="1:66" ht="57" customHeight="1">
      <c r="A42" s="111"/>
      <c r="B42" s="112" t="s">
        <v>103</v>
      </c>
      <c r="C42" s="113" t="s">
        <v>119</v>
      </c>
      <c r="D42" s="113" t="s">
        <v>129</v>
      </c>
      <c r="E42" s="119" t="s">
        <v>221</v>
      </c>
      <c r="F42" s="113"/>
      <c r="G42" s="98">
        <f aca="true" t="shared" si="38" ref="G42:R42">G43+G44</f>
        <v>50614</v>
      </c>
      <c r="H42" s="98">
        <f t="shared" si="38"/>
        <v>50614</v>
      </c>
      <c r="I42" s="98">
        <f t="shared" si="38"/>
        <v>0</v>
      </c>
      <c r="J42" s="98">
        <f t="shared" si="38"/>
        <v>31239</v>
      </c>
      <c r="K42" s="98">
        <f t="shared" si="38"/>
        <v>81853</v>
      </c>
      <c r="L42" s="98">
        <f t="shared" si="38"/>
        <v>0</v>
      </c>
      <c r="M42" s="98"/>
      <c r="N42" s="98">
        <f>N43+N44</f>
        <v>54032</v>
      </c>
      <c r="O42" s="98">
        <f t="shared" si="38"/>
        <v>0</v>
      </c>
      <c r="P42" s="98">
        <f t="shared" si="38"/>
        <v>81853</v>
      </c>
      <c r="Q42" s="98">
        <f t="shared" si="38"/>
        <v>0</v>
      </c>
      <c r="R42" s="98">
        <f t="shared" si="38"/>
        <v>0</v>
      </c>
      <c r="S42" s="98">
        <f>S43+S44+S45</f>
        <v>-40108</v>
      </c>
      <c r="T42" s="98">
        <f>T43+T44+T45</f>
        <v>41745</v>
      </c>
      <c r="U42" s="98">
        <f>U43+U44+U45</f>
        <v>0</v>
      </c>
      <c r="V42" s="98"/>
      <c r="W42" s="98">
        <f>W43+W44+W45</f>
        <v>0</v>
      </c>
      <c r="X42" s="98">
        <f>X43+X44+X45</f>
        <v>41745</v>
      </c>
      <c r="Y42" s="98">
        <f>Y43+Y44+Y45</f>
        <v>0</v>
      </c>
      <c r="Z42" s="98">
        <f aca="true" t="shared" si="39" ref="Z42:AG42">Z43+Z44+Z45+Z47</f>
        <v>-500</v>
      </c>
      <c r="AA42" s="98">
        <f t="shared" si="39"/>
        <v>41245</v>
      </c>
      <c r="AB42" s="98">
        <f t="shared" si="39"/>
        <v>0</v>
      </c>
      <c r="AC42" s="98">
        <f t="shared" si="39"/>
        <v>0</v>
      </c>
      <c r="AD42" s="98">
        <f t="shared" si="39"/>
        <v>624</v>
      </c>
      <c r="AE42" s="98">
        <f t="shared" si="39"/>
        <v>0</v>
      </c>
      <c r="AF42" s="98">
        <f t="shared" si="39"/>
        <v>41869</v>
      </c>
      <c r="AG42" s="98">
        <f t="shared" si="39"/>
        <v>0</v>
      </c>
      <c r="AH42" s="98">
        <f aca="true" t="shared" si="40" ref="AH42:AO42">AH43+AH44+AH45+AH47</f>
        <v>50</v>
      </c>
      <c r="AI42" s="98">
        <f t="shared" si="40"/>
        <v>0</v>
      </c>
      <c r="AJ42" s="98">
        <f t="shared" si="40"/>
        <v>0</v>
      </c>
      <c r="AK42" s="98">
        <f t="shared" si="40"/>
        <v>0</v>
      </c>
      <c r="AL42" s="98">
        <f t="shared" si="40"/>
        <v>44</v>
      </c>
      <c r="AM42" s="98">
        <f t="shared" si="40"/>
        <v>0</v>
      </c>
      <c r="AN42" s="98">
        <f t="shared" si="40"/>
        <v>41963</v>
      </c>
      <c r="AO42" s="98">
        <f t="shared" si="40"/>
        <v>0</v>
      </c>
      <c r="AP42" s="98">
        <f aca="true" t="shared" si="41" ref="AP42:AU42">AP43+AP44+AP45+AP47</f>
        <v>0</v>
      </c>
      <c r="AQ42" s="98">
        <f>AQ43+AQ44+AQ45+AQ47</f>
        <v>0</v>
      </c>
      <c r="AR42" s="98">
        <f t="shared" si="41"/>
        <v>0</v>
      </c>
      <c r="AS42" s="98">
        <f t="shared" si="41"/>
        <v>0</v>
      </c>
      <c r="AT42" s="98">
        <f t="shared" si="41"/>
        <v>41963</v>
      </c>
      <c r="AU42" s="98">
        <f t="shared" si="41"/>
        <v>0</v>
      </c>
      <c r="AV42" s="98">
        <f aca="true" t="shared" si="42" ref="AV42:BH42">AV43+AV44+AV45+AV47</f>
        <v>0</v>
      </c>
      <c r="AW42" s="98">
        <f t="shared" si="42"/>
        <v>0</v>
      </c>
      <c r="AX42" s="98">
        <f t="shared" si="42"/>
        <v>0</v>
      </c>
      <c r="AY42" s="98">
        <f t="shared" si="42"/>
        <v>0</v>
      </c>
      <c r="AZ42" s="98">
        <f>AZ43+AZ44+AZ45+AZ47</f>
        <v>0</v>
      </c>
      <c r="BA42" s="98">
        <f t="shared" si="42"/>
        <v>41963</v>
      </c>
      <c r="BB42" s="98">
        <f t="shared" si="42"/>
        <v>0</v>
      </c>
      <c r="BC42" s="98">
        <f t="shared" si="42"/>
        <v>0</v>
      </c>
      <c r="BD42" s="98">
        <f t="shared" si="42"/>
        <v>0</v>
      </c>
      <c r="BE42" s="98">
        <f t="shared" si="42"/>
        <v>0</v>
      </c>
      <c r="BF42" s="98">
        <f t="shared" si="42"/>
        <v>0</v>
      </c>
      <c r="BG42" s="98">
        <f t="shared" si="42"/>
        <v>41963</v>
      </c>
      <c r="BH42" s="98">
        <f t="shared" si="42"/>
        <v>0</v>
      </c>
      <c r="BI42" s="98">
        <f aca="true" t="shared" si="43" ref="BI42:BN42">BI43+BI44+BI45+BI47</f>
        <v>0</v>
      </c>
      <c r="BJ42" s="98">
        <f t="shared" si="43"/>
        <v>0</v>
      </c>
      <c r="BK42" s="98">
        <f t="shared" si="43"/>
        <v>0</v>
      </c>
      <c r="BL42" s="98">
        <f t="shared" si="43"/>
        <v>0</v>
      </c>
      <c r="BM42" s="98">
        <f t="shared" si="43"/>
        <v>41963</v>
      </c>
      <c r="BN42" s="98">
        <f t="shared" si="43"/>
        <v>0</v>
      </c>
    </row>
    <row r="43" spans="1:66" ht="72.75" customHeight="1">
      <c r="A43" s="111"/>
      <c r="B43" s="112" t="s">
        <v>130</v>
      </c>
      <c r="C43" s="113" t="s">
        <v>119</v>
      </c>
      <c r="D43" s="113" t="s">
        <v>129</v>
      </c>
      <c r="E43" s="119" t="s">
        <v>221</v>
      </c>
      <c r="F43" s="113" t="s">
        <v>131</v>
      </c>
      <c r="G43" s="98">
        <f>H43+I43</f>
        <v>26614</v>
      </c>
      <c r="H43" s="98">
        <f>13536+2300+10062+716</f>
        <v>26614</v>
      </c>
      <c r="I43" s="98"/>
      <c r="J43" s="98">
        <f>K43-G43</f>
        <v>1239</v>
      </c>
      <c r="K43" s="98">
        <f>10338+17515</f>
        <v>27853</v>
      </c>
      <c r="L43" s="98"/>
      <c r="M43" s="98"/>
      <c r="N43" s="98">
        <f>11072+18960</f>
        <v>30032</v>
      </c>
      <c r="O43" s="116"/>
      <c r="P43" s="98">
        <f>O43+K43</f>
        <v>27853</v>
      </c>
      <c r="Q43" s="98">
        <f>L43</f>
        <v>0</v>
      </c>
      <c r="R43" s="98"/>
      <c r="S43" s="98">
        <f>T43-P43</f>
        <v>-17030</v>
      </c>
      <c r="T43" s="98">
        <v>10823</v>
      </c>
      <c r="U43" s="98"/>
      <c r="V43" s="98"/>
      <c r="W43" s="98"/>
      <c r="X43" s="98">
        <f>W43+T43</f>
        <v>10823</v>
      </c>
      <c r="Y43" s="98">
        <f>V43</f>
        <v>0</v>
      </c>
      <c r="Z43" s="120">
        <v>-7860</v>
      </c>
      <c r="AA43" s="98">
        <f>X43+Z43</f>
        <v>2963</v>
      </c>
      <c r="AB43" s="98">
        <f>Y43</f>
        <v>0</v>
      </c>
      <c r="AC43" s="120"/>
      <c r="AD43" s="121">
        <v>624</v>
      </c>
      <c r="AE43" s="120"/>
      <c r="AF43" s="98">
        <f>AD43+AC43+AA43+AE43</f>
        <v>3587</v>
      </c>
      <c r="AG43" s="116">
        <f>AE43+AB43</f>
        <v>0</v>
      </c>
      <c r="AH43" s="121">
        <v>50</v>
      </c>
      <c r="AI43" s="120"/>
      <c r="AJ43" s="120"/>
      <c r="AK43" s="120"/>
      <c r="AL43" s="121">
        <v>44</v>
      </c>
      <c r="AM43" s="120"/>
      <c r="AN43" s="98">
        <f>AI43+AH43+AF43+AJ43+AK43+AL43+AM43</f>
        <v>3681</v>
      </c>
      <c r="AO43" s="98">
        <f>AM43+AG43</f>
        <v>0</v>
      </c>
      <c r="AP43" s="98">
        <v>1096</v>
      </c>
      <c r="AQ43" s="120"/>
      <c r="AR43" s="120"/>
      <c r="AS43" s="120"/>
      <c r="AT43" s="98">
        <f>AR43+AQ43+AP43+AN43+AS43</f>
        <v>4777</v>
      </c>
      <c r="AU43" s="98">
        <f>AS43+AO43</f>
        <v>0</v>
      </c>
      <c r="AV43" s="98"/>
      <c r="AW43" s="98"/>
      <c r="AX43" s="98"/>
      <c r="AY43" s="98"/>
      <c r="AZ43" s="98"/>
      <c r="BA43" s="98">
        <f>AY43+AX43+AW43+AV43+AT43</f>
        <v>4777</v>
      </c>
      <c r="BB43" s="123">
        <f>AU43+AY43</f>
        <v>0</v>
      </c>
      <c r="BC43" s="98"/>
      <c r="BD43" s="120"/>
      <c r="BE43" s="120"/>
      <c r="BF43" s="120"/>
      <c r="BG43" s="98">
        <f>BF43+BE43+BD43+BC43+BA43</f>
        <v>4777</v>
      </c>
      <c r="BH43" s="123">
        <f>BB43+BD43</f>
        <v>0</v>
      </c>
      <c r="BI43" s="116"/>
      <c r="BJ43" s="122"/>
      <c r="BK43" s="122"/>
      <c r="BL43" s="122"/>
      <c r="BM43" s="98">
        <f>BG43+BI43+BJ43+BK43+BL43</f>
        <v>4777</v>
      </c>
      <c r="BN43" s="98">
        <f>BH43+BJ43</f>
        <v>0</v>
      </c>
    </row>
    <row r="44" spans="1:66" ht="126.75" customHeight="1">
      <c r="A44" s="111"/>
      <c r="B44" s="112" t="s">
        <v>88</v>
      </c>
      <c r="C44" s="113" t="s">
        <v>119</v>
      </c>
      <c r="D44" s="113" t="s">
        <v>129</v>
      </c>
      <c r="E44" s="119" t="s">
        <v>221</v>
      </c>
      <c r="F44" s="113" t="s">
        <v>89</v>
      </c>
      <c r="G44" s="98">
        <f>H44+I44</f>
        <v>24000</v>
      </c>
      <c r="H44" s="98">
        <v>24000</v>
      </c>
      <c r="I44" s="98"/>
      <c r="J44" s="98">
        <f>K44-G44</f>
        <v>30000</v>
      </c>
      <c r="K44" s="98">
        <v>54000</v>
      </c>
      <c r="L44" s="98"/>
      <c r="M44" s="98"/>
      <c r="N44" s="98">
        <v>24000</v>
      </c>
      <c r="O44" s="116"/>
      <c r="P44" s="98">
        <f>O44+K44</f>
        <v>54000</v>
      </c>
      <c r="Q44" s="98">
        <f>L44</f>
        <v>0</v>
      </c>
      <c r="R44" s="98"/>
      <c r="S44" s="98">
        <f>T44-P44</f>
        <v>-30000</v>
      </c>
      <c r="T44" s="98">
        <v>24000</v>
      </c>
      <c r="U44" s="98"/>
      <c r="V44" s="98"/>
      <c r="W44" s="98"/>
      <c r="X44" s="98">
        <f>W44+T44</f>
        <v>24000</v>
      </c>
      <c r="Y44" s="98">
        <f>V44</f>
        <v>0</v>
      </c>
      <c r="Z44" s="120"/>
      <c r="AA44" s="98">
        <f>X44+Z44</f>
        <v>24000</v>
      </c>
      <c r="AB44" s="98">
        <f>Y44</f>
        <v>0</v>
      </c>
      <c r="AC44" s="120"/>
      <c r="AD44" s="120"/>
      <c r="AE44" s="120"/>
      <c r="AF44" s="98">
        <f>AD44+AC44+AA44+AE44</f>
        <v>24000</v>
      </c>
      <c r="AG44" s="116">
        <f>AE44+AB44</f>
        <v>0</v>
      </c>
      <c r="AH44" s="120"/>
      <c r="AI44" s="120"/>
      <c r="AJ44" s="120"/>
      <c r="AK44" s="120"/>
      <c r="AL44" s="120"/>
      <c r="AM44" s="120"/>
      <c r="AN44" s="98">
        <f>AI44+AH44+AF44+AJ44+AK44+AL44+AM44</f>
        <v>24000</v>
      </c>
      <c r="AO44" s="98">
        <f>AM44+AG44</f>
        <v>0</v>
      </c>
      <c r="AP44" s="122"/>
      <c r="AQ44" s="120"/>
      <c r="AR44" s="120"/>
      <c r="AS44" s="120"/>
      <c r="AT44" s="98">
        <f>AR44+AQ44+AP44+AN44+AS44</f>
        <v>24000</v>
      </c>
      <c r="AU44" s="98">
        <f>AS44+AO44</f>
        <v>0</v>
      </c>
      <c r="AV44" s="98"/>
      <c r="AW44" s="98"/>
      <c r="AX44" s="98"/>
      <c r="AY44" s="98"/>
      <c r="AZ44" s="98"/>
      <c r="BA44" s="98">
        <f>AY44+AX44+AW44+AV44+AT44</f>
        <v>24000</v>
      </c>
      <c r="BB44" s="123">
        <f>AU44+AY44</f>
        <v>0</v>
      </c>
      <c r="BC44" s="98"/>
      <c r="BD44" s="120"/>
      <c r="BE44" s="120"/>
      <c r="BF44" s="120"/>
      <c r="BG44" s="98">
        <f>BF44+BE44+BD44+BC44+BA44</f>
        <v>24000</v>
      </c>
      <c r="BH44" s="123">
        <f>BB44+BD44</f>
        <v>0</v>
      </c>
      <c r="BI44" s="116"/>
      <c r="BJ44" s="122"/>
      <c r="BK44" s="122"/>
      <c r="BL44" s="122"/>
      <c r="BM44" s="98">
        <f>BG44+BI44+BJ44+BK44+BL44</f>
        <v>24000</v>
      </c>
      <c r="BN44" s="98">
        <f>BH44+BJ44</f>
        <v>0</v>
      </c>
    </row>
    <row r="45" spans="1:66" ht="140.25" customHeight="1">
      <c r="A45" s="111"/>
      <c r="B45" s="112" t="s">
        <v>372</v>
      </c>
      <c r="C45" s="113" t="s">
        <v>119</v>
      </c>
      <c r="D45" s="113" t="s">
        <v>129</v>
      </c>
      <c r="E45" s="131" t="s">
        <v>337</v>
      </c>
      <c r="F45" s="113"/>
      <c r="G45" s="98"/>
      <c r="H45" s="98"/>
      <c r="I45" s="98"/>
      <c r="J45" s="98"/>
      <c r="K45" s="98"/>
      <c r="L45" s="98"/>
      <c r="M45" s="98"/>
      <c r="N45" s="98"/>
      <c r="O45" s="116"/>
      <c r="P45" s="98"/>
      <c r="Q45" s="98"/>
      <c r="R45" s="98"/>
      <c r="S45" s="98">
        <f>S46</f>
        <v>6922</v>
      </c>
      <c r="T45" s="98">
        <f>T46</f>
        <v>6922</v>
      </c>
      <c r="U45" s="98"/>
      <c r="V45" s="98"/>
      <c r="W45" s="98">
        <f aca="true" t="shared" si="44" ref="W45:BN45">W46</f>
        <v>0</v>
      </c>
      <c r="X45" s="98">
        <f t="shared" si="44"/>
        <v>6922</v>
      </c>
      <c r="Y45" s="98">
        <f t="shared" si="44"/>
        <v>0</v>
      </c>
      <c r="Z45" s="98">
        <f t="shared" si="44"/>
        <v>0</v>
      </c>
      <c r="AA45" s="98">
        <f t="shared" si="44"/>
        <v>6922</v>
      </c>
      <c r="AB45" s="98">
        <f t="shared" si="44"/>
        <v>0</v>
      </c>
      <c r="AC45" s="98">
        <f t="shared" si="44"/>
        <v>0</v>
      </c>
      <c r="AD45" s="98">
        <f t="shared" si="44"/>
        <v>0</v>
      </c>
      <c r="AE45" s="98">
        <f t="shared" si="44"/>
        <v>0</v>
      </c>
      <c r="AF45" s="98">
        <f t="shared" si="44"/>
        <v>6922</v>
      </c>
      <c r="AG45" s="98">
        <f t="shared" si="44"/>
        <v>0</v>
      </c>
      <c r="AH45" s="98">
        <f t="shared" si="44"/>
        <v>0</v>
      </c>
      <c r="AI45" s="98">
        <f t="shared" si="44"/>
        <v>0</v>
      </c>
      <c r="AJ45" s="98">
        <f t="shared" si="44"/>
        <v>0</v>
      </c>
      <c r="AK45" s="98">
        <f t="shared" si="44"/>
        <v>0</v>
      </c>
      <c r="AL45" s="98">
        <f t="shared" si="44"/>
        <v>0</v>
      </c>
      <c r="AM45" s="98">
        <f t="shared" si="44"/>
        <v>0</v>
      </c>
      <c r="AN45" s="98">
        <f t="shared" si="44"/>
        <v>6922</v>
      </c>
      <c r="AO45" s="98">
        <f t="shared" si="44"/>
        <v>0</v>
      </c>
      <c r="AP45" s="98">
        <f t="shared" si="44"/>
        <v>-1096</v>
      </c>
      <c r="AQ45" s="98">
        <f t="shared" si="44"/>
        <v>0</v>
      </c>
      <c r="AR45" s="98">
        <f t="shared" si="44"/>
        <v>0</v>
      </c>
      <c r="AS45" s="98">
        <f t="shared" si="44"/>
        <v>0</v>
      </c>
      <c r="AT45" s="98">
        <f t="shared" si="44"/>
        <v>5826</v>
      </c>
      <c r="AU45" s="98">
        <f t="shared" si="44"/>
        <v>0</v>
      </c>
      <c r="AV45" s="98">
        <f t="shared" si="44"/>
        <v>0</v>
      </c>
      <c r="AW45" s="98">
        <f t="shared" si="44"/>
        <v>0</v>
      </c>
      <c r="AX45" s="98">
        <f t="shared" si="44"/>
        <v>0</v>
      </c>
      <c r="AY45" s="98">
        <f t="shared" si="44"/>
        <v>0</v>
      </c>
      <c r="AZ45" s="98">
        <f t="shared" si="44"/>
        <v>0</v>
      </c>
      <c r="BA45" s="98">
        <f t="shared" si="44"/>
        <v>5826</v>
      </c>
      <c r="BB45" s="98">
        <f t="shared" si="44"/>
        <v>0</v>
      </c>
      <c r="BC45" s="98">
        <f t="shared" si="44"/>
        <v>0</v>
      </c>
      <c r="BD45" s="98">
        <f t="shared" si="44"/>
        <v>0</v>
      </c>
      <c r="BE45" s="98">
        <f t="shared" si="44"/>
        <v>0</v>
      </c>
      <c r="BF45" s="98">
        <f t="shared" si="44"/>
        <v>0</v>
      </c>
      <c r="BG45" s="98">
        <f t="shared" si="44"/>
        <v>5826</v>
      </c>
      <c r="BH45" s="98">
        <f t="shared" si="44"/>
        <v>0</v>
      </c>
      <c r="BI45" s="98">
        <f t="shared" si="44"/>
        <v>0</v>
      </c>
      <c r="BJ45" s="98">
        <f t="shared" si="44"/>
        <v>0</v>
      </c>
      <c r="BK45" s="98">
        <f t="shared" si="44"/>
        <v>0</v>
      </c>
      <c r="BL45" s="98">
        <f t="shared" si="44"/>
        <v>0</v>
      </c>
      <c r="BM45" s="98">
        <f t="shared" si="44"/>
        <v>5826</v>
      </c>
      <c r="BN45" s="98">
        <f t="shared" si="44"/>
        <v>0</v>
      </c>
    </row>
    <row r="46" spans="1:66" ht="108" customHeight="1">
      <c r="A46" s="111"/>
      <c r="B46" s="132" t="s">
        <v>330</v>
      </c>
      <c r="C46" s="113" t="s">
        <v>119</v>
      </c>
      <c r="D46" s="113" t="s">
        <v>129</v>
      </c>
      <c r="E46" s="131" t="s">
        <v>337</v>
      </c>
      <c r="F46" s="113" t="s">
        <v>142</v>
      </c>
      <c r="G46" s="98"/>
      <c r="H46" s="98"/>
      <c r="I46" s="98"/>
      <c r="J46" s="98"/>
      <c r="K46" s="98"/>
      <c r="L46" s="98"/>
      <c r="M46" s="98"/>
      <c r="N46" s="98"/>
      <c r="O46" s="116"/>
      <c r="P46" s="98"/>
      <c r="Q46" s="98"/>
      <c r="R46" s="98"/>
      <c r="S46" s="98">
        <f>T46-P46</f>
        <v>6922</v>
      </c>
      <c r="T46" s="98">
        <v>6922</v>
      </c>
      <c r="U46" s="98"/>
      <c r="V46" s="98"/>
      <c r="W46" s="98"/>
      <c r="X46" s="98">
        <f>W46+T46</f>
        <v>6922</v>
      </c>
      <c r="Y46" s="98">
        <f>V46</f>
        <v>0</v>
      </c>
      <c r="Z46" s="120"/>
      <c r="AA46" s="98">
        <f>X46+Z46</f>
        <v>6922</v>
      </c>
      <c r="AB46" s="98">
        <f>Y46</f>
        <v>0</v>
      </c>
      <c r="AC46" s="120"/>
      <c r="AD46" s="120"/>
      <c r="AE46" s="120"/>
      <c r="AF46" s="98">
        <f>AD46+AC46+AA46+AE46</f>
        <v>6922</v>
      </c>
      <c r="AG46" s="116">
        <f>AE46+AB46</f>
        <v>0</v>
      </c>
      <c r="AH46" s="120"/>
      <c r="AI46" s="120"/>
      <c r="AJ46" s="120"/>
      <c r="AK46" s="120"/>
      <c r="AL46" s="120"/>
      <c r="AM46" s="120"/>
      <c r="AN46" s="98">
        <f>AI46+AH46+AF46+AJ46+AK46+AL46+AM46</f>
        <v>6922</v>
      </c>
      <c r="AO46" s="98">
        <f>AM46+AG46</f>
        <v>0</v>
      </c>
      <c r="AP46" s="98">
        <v>-1096</v>
      </c>
      <c r="AQ46" s="120"/>
      <c r="AR46" s="120"/>
      <c r="AS46" s="120"/>
      <c r="AT46" s="98">
        <f>AR46+AQ46+AP46+AN46+AS46</f>
        <v>5826</v>
      </c>
      <c r="AU46" s="98">
        <f>AS46+AO46</f>
        <v>0</v>
      </c>
      <c r="AV46" s="98"/>
      <c r="AW46" s="98"/>
      <c r="AX46" s="98"/>
      <c r="AY46" s="98"/>
      <c r="AZ46" s="98"/>
      <c r="BA46" s="98">
        <f>AY46+AX46+AW46+AV46+AT46</f>
        <v>5826</v>
      </c>
      <c r="BB46" s="123">
        <f>AU46+AY46</f>
        <v>0</v>
      </c>
      <c r="BC46" s="98"/>
      <c r="BD46" s="120"/>
      <c r="BE46" s="120"/>
      <c r="BF46" s="120"/>
      <c r="BG46" s="98">
        <f>BF46+BE46+BD46+BC46+BA46</f>
        <v>5826</v>
      </c>
      <c r="BH46" s="123">
        <f>BB46+BD46</f>
        <v>0</v>
      </c>
      <c r="BI46" s="116"/>
      <c r="BJ46" s="122"/>
      <c r="BK46" s="122"/>
      <c r="BL46" s="122"/>
      <c r="BM46" s="98">
        <f>BG46+BI46+BJ46+BK46+BL46</f>
        <v>5826</v>
      </c>
      <c r="BN46" s="98">
        <f>BH46+BJ46</f>
        <v>0</v>
      </c>
    </row>
    <row r="47" spans="1:66" ht="210.75" customHeight="1">
      <c r="A47" s="111"/>
      <c r="B47" s="132" t="s">
        <v>26</v>
      </c>
      <c r="C47" s="113" t="s">
        <v>119</v>
      </c>
      <c r="D47" s="113" t="s">
        <v>129</v>
      </c>
      <c r="E47" s="131" t="s">
        <v>442</v>
      </c>
      <c r="F47" s="113"/>
      <c r="G47" s="98"/>
      <c r="H47" s="98"/>
      <c r="I47" s="98"/>
      <c r="J47" s="98"/>
      <c r="K47" s="98"/>
      <c r="L47" s="98"/>
      <c r="M47" s="98"/>
      <c r="N47" s="98"/>
      <c r="O47" s="116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111">
        <f aca="true" t="shared" si="45" ref="Z47:BN47">Z48</f>
        <v>7360</v>
      </c>
      <c r="AA47" s="121">
        <f t="shared" si="45"/>
        <v>7360</v>
      </c>
      <c r="AB47" s="111">
        <f t="shared" si="45"/>
        <v>0</v>
      </c>
      <c r="AC47" s="111">
        <f t="shared" si="45"/>
        <v>0</v>
      </c>
      <c r="AD47" s="111">
        <f t="shared" si="45"/>
        <v>0</v>
      </c>
      <c r="AE47" s="111">
        <f t="shared" si="45"/>
        <v>0</v>
      </c>
      <c r="AF47" s="98">
        <f t="shared" si="45"/>
        <v>7360</v>
      </c>
      <c r="AG47" s="98">
        <f t="shared" si="45"/>
        <v>0</v>
      </c>
      <c r="AH47" s="111">
        <f t="shared" si="45"/>
        <v>0</v>
      </c>
      <c r="AI47" s="111">
        <f t="shared" si="45"/>
        <v>0</v>
      </c>
      <c r="AJ47" s="111">
        <f t="shared" si="45"/>
        <v>0</v>
      </c>
      <c r="AK47" s="111">
        <f t="shared" si="45"/>
        <v>0</v>
      </c>
      <c r="AL47" s="111">
        <f t="shared" si="45"/>
        <v>0</v>
      </c>
      <c r="AM47" s="111">
        <f t="shared" si="45"/>
        <v>0</v>
      </c>
      <c r="AN47" s="121">
        <f t="shared" si="45"/>
        <v>7360</v>
      </c>
      <c r="AO47" s="111">
        <f t="shared" si="45"/>
        <v>0</v>
      </c>
      <c r="AP47" s="129">
        <f t="shared" si="45"/>
        <v>0</v>
      </c>
      <c r="AQ47" s="111">
        <f t="shared" si="45"/>
        <v>0</v>
      </c>
      <c r="AR47" s="111">
        <f t="shared" si="45"/>
        <v>0</v>
      </c>
      <c r="AS47" s="111">
        <f t="shared" si="45"/>
        <v>0</v>
      </c>
      <c r="AT47" s="121">
        <f t="shared" si="45"/>
        <v>7360</v>
      </c>
      <c r="AU47" s="121">
        <f t="shared" si="45"/>
        <v>0</v>
      </c>
      <c r="AV47" s="98">
        <f t="shared" si="45"/>
        <v>0</v>
      </c>
      <c r="AW47" s="98">
        <f t="shared" si="45"/>
        <v>0</v>
      </c>
      <c r="AX47" s="98">
        <f t="shared" si="45"/>
        <v>0</v>
      </c>
      <c r="AY47" s="98">
        <f t="shared" si="45"/>
        <v>0</v>
      </c>
      <c r="AZ47" s="98">
        <f t="shared" si="45"/>
        <v>0</v>
      </c>
      <c r="BA47" s="98">
        <f t="shared" si="45"/>
        <v>7360</v>
      </c>
      <c r="BB47" s="98">
        <f t="shared" si="45"/>
        <v>0</v>
      </c>
      <c r="BC47" s="98">
        <f t="shared" si="45"/>
        <v>0</v>
      </c>
      <c r="BD47" s="98">
        <f t="shared" si="45"/>
        <v>0</v>
      </c>
      <c r="BE47" s="98">
        <f t="shared" si="45"/>
        <v>0</v>
      </c>
      <c r="BF47" s="98">
        <f t="shared" si="45"/>
        <v>0</v>
      </c>
      <c r="BG47" s="98">
        <f t="shared" si="45"/>
        <v>7360</v>
      </c>
      <c r="BH47" s="98">
        <f t="shared" si="45"/>
        <v>0</v>
      </c>
      <c r="BI47" s="98">
        <f t="shared" si="45"/>
        <v>0</v>
      </c>
      <c r="BJ47" s="98">
        <f t="shared" si="45"/>
        <v>0</v>
      </c>
      <c r="BK47" s="98">
        <f t="shared" si="45"/>
        <v>0</v>
      </c>
      <c r="BL47" s="98">
        <f t="shared" si="45"/>
        <v>0</v>
      </c>
      <c r="BM47" s="98">
        <f t="shared" si="45"/>
        <v>7360</v>
      </c>
      <c r="BN47" s="98">
        <f t="shared" si="45"/>
        <v>0</v>
      </c>
    </row>
    <row r="48" spans="1:66" ht="110.25" customHeight="1">
      <c r="A48" s="111"/>
      <c r="B48" s="132" t="s">
        <v>330</v>
      </c>
      <c r="C48" s="113" t="s">
        <v>119</v>
      </c>
      <c r="D48" s="113" t="s">
        <v>129</v>
      </c>
      <c r="E48" s="131" t="s">
        <v>442</v>
      </c>
      <c r="F48" s="113" t="s">
        <v>142</v>
      </c>
      <c r="G48" s="98"/>
      <c r="H48" s="98"/>
      <c r="I48" s="98"/>
      <c r="J48" s="98"/>
      <c r="K48" s="98"/>
      <c r="L48" s="98"/>
      <c r="M48" s="98"/>
      <c r="N48" s="98"/>
      <c r="O48" s="116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120">
        <v>7360</v>
      </c>
      <c r="AA48" s="98">
        <f>Z48</f>
        <v>7360</v>
      </c>
      <c r="AB48" s="98"/>
      <c r="AC48" s="120"/>
      <c r="AD48" s="120"/>
      <c r="AE48" s="120"/>
      <c r="AF48" s="98">
        <f>AD48+AC48+AA48+AE48</f>
        <v>7360</v>
      </c>
      <c r="AG48" s="116">
        <f>AE48+AB48</f>
        <v>0</v>
      </c>
      <c r="AH48" s="120"/>
      <c r="AI48" s="120"/>
      <c r="AJ48" s="120"/>
      <c r="AK48" s="120"/>
      <c r="AL48" s="120"/>
      <c r="AM48" s="120"/>
      <c r="AN48" s="98">
        <f>AI48+AH48+AF48+AJ48+AK48+AL48+AM48</f>
        <v>7360</v>
      </c>
      <c r="AO48" s="98">
        <f>AM48+AG48</f>
        <v>0</v>
      </c>
      <c r="AP48" s="122"/>
      <c r="AQ48" s="120"/>
      <c r="AR48" s="120"/>
      <c r="AS48" s="120"/>
      <c r="AT48" s="98">
        <f>AR48+AQ48+AP48+AN48+AS48</f>
        <v>7360</v>
      </c>
      <c r="AU48" s="98">
        <f>AS48+AO48</f>
        <v>0</v>
      </c>
      <c r="AV48" s="98"/>
      <c r="AW48" s="98"/>
      <c r="AX48" s="98"/>
      <c r="AY48" s="98"/>
      <c r="AZ48" s="98"/>
      <c r="BA48" s="98">
        <f>AY48+AX48+AW48+AV48+AT48</f>
        <v>7360</v>
      </c>
      <c r="BB48" s="123"/>
      <c r="BC48" s="98"/>
      <c r="BD48" s="120"/>
      <c r="BE48" s="120"/>
      <c r="BF48" s="120"/>
      <c r="BG48" s="98">
        <f>BF48+BE48+BD48+BC48+BA48</f>
        <v>7360</v>
      </c>
      <c r="BH48" s="123">
        <f>BB48+BD48</f>
        <v>0</v>
      </c>
      <c r="BI48" s="116"/>
      <c r="BJ48" s="122"/>
      <c r="BK48" s="122"/>
      <c r="BL48" s="122"/>
      <c r="BM48" s="98">
        <f>BG48+BI48</f>
        <v>7360</v>
      </c>
      <c r="BN48" s="98">
        <f>BH48+BJ48</f>
        <v>0</v>
      </c>
    </row>
    <row r="49" spans="1:66" ht="39" customHeight="1">
      <c r="A49" s="111"/>
      <c r="B49" s="112" t="s">
        <v>171</v>
      </c>
      <c r="C49" s="113" t="s">
        <v>119</v>
      </c>
      <c r="D49" s="113" t="s">
        <v>129</v>
      </c>
      <c r="E49" s="131" t="s">
        <v>211</v>
      </c>
      <c r="F49" s="113"/>
      <c r="G49" s="98"/>
      <c r="H49" s="98"/>
      <c r="I49" s="98"/>
      <c r="J49" s="98">
        <f aca="true" t="shared" si="46" ref="J49:U49">J50</f>
        <v>19918</v>
      </c>
      <c r="K49" s="98">
        <f t="shared" si="46"/>
        <v>19918</v>
      </c>
      <c r="L49" s="98">
        <f t="shared" si="46"/>
        <v>0</v>
      </c>
      <c r="M49" s="98"/>
      <c r="N49" s="98">
        <f t="shared" si="46"/>
        <v>18242</v>
      </c>
      <c r="O49" s="98">
        <f t="shared" si="46"/>
        <v>0</v>
      </c>
      <c r="P49" s="98">
        <f t="shared" si="46"/>
        <v>19918</v>
      </c>
      <c r="Q49" s="98">
        <f t="shared" si="46"/>
        <v>0</v>
      </c>
      <c r="R49" s="98">
        <f t="shared" si="46"/>
        <v>0</v>
      </c>
      <c r="S49" s="98">
        <f>S50+S51</f>
        <v>-16228</v>
      </c>
      <c r="T49" s="98">
        <f>T50+T51</f>
        <v>3690</v>
      </c>
      <c r="U49" s="98">
        <f t="shared" si="46"/>
        <v>0</v>
      </c>
      <c r="V49" s="98"/>
      <c r="W49" s="98">
        <f aca="true" t="shared" si="47" ref="W49:AB49">W50+W51</f>
        <v>0</v>
      </c>
      <c r="X49" s="98">
        <f t="shared" si="47"/>
        <v>3690</v>
      </c>
      <c r="Y49" s="98">
        <f t="shared" si="47"/>
        <v>0</v>
      </c>
      <c r="Z49" s="98">
        <f t="shared" si="47"/>
        <v>0</v>
      </c>
      <c r="AA49" s="98">
        <f t="shared" si="47"/>
        <v>3690</v>
      </c>
      <c r="AB49" s="98">
        <f t="shared" si="47"/>
        <v>0</v>
      </c>
      <c r="AC49" s="98">
        <f aca="true" t="shared" si="48" ref="AC49:AU49">AC50+AC51</f>
        <v>0</v>
      </c>
      <c r="AD49" s="98">
        <f t="shared" si="48"/>
        <v>0</v>
      </c>
      <c r="AE49" s="98">
        <f t="shared" si="48"/>
        <v>0</v>
      </c>
      <c r="AF49" s="98">
        <f t="shared" si="48"/>
        <v>3690</v>
      </c>
      <c r="AG49" s="98">
        <f t="shared" si="48"/>
        <v>0</v>
      </c>
      <c r="AH49" s="98">
        <f t="shared" si="48"/>
        <v>0</v>
      </c>
      <c r="AI49" s="98">
        <f t="shared" si="48"/>
        <v>0</v>
      </c>
      <c r="AJ49" s="98">
        <f t="shared" si="48"/>
        <v>0</v>
      </c>
      <c r="AK49" s="98">
        <f>AK50+AK51</f>
        <v>0</v>
      </c>
      <c r="AL49" s="98">
        <f>AL50+AL51</f>
        <v>0</v>
      </c>
      <c r="AM49" s="98">
        <f>AM50+AM51</f>
        <v>0</v>
      </c>
      <c r="AN49" s="98">
        <f t="shared" si="48"/>
        <v>3690</v>
      </c>
      <c r="AO49" s="98">
        <f t="shared" si="48"/>
        <v>0</v>
      </c>
      <c r="AP49" s="98">
        <f t="shared" si="48"/>
        <v>0</v>
      </c>
      <c r="AQ49" s="98">
        <f>AQ50+AQ51</f>
        <v>0</v>
      </c>
      <c r="AR49" s="98">
        <f t="shared" si="48"/>
        <v>0</v>
      </c>
      <c r="AS49" s="98">
        <f t="shared" si="48"/>
        <v>0</v>
      </c>
      <c r="AT49" s="98">
        <f t="shared" si="48"/>
        <v>3690</v>
      </c>
      <c r="AU49" s="98">
        <f t="shared" si="48"/>
        <v>0</v>
      </c>
      <c r="AV49" s="98">
        <f aca="true" t="shared" si="49" ref="AV49:BH49">AV50+AV51</f>
        <v>5914</v>
      </c>
      <c r="AW49" s="98">
        <f t="shared" si="49"/>
        <v>0</v>
      </c>
      <c r="AX49" s="98">
        <f t="shared" si="49"/>
        <v>0</v>
      </c>
      <c r="AY49" s="98">
        <f t="shared" si="49"/>
        <v>0</v>
      </c>
      <c r="AZ49" s="98">
        <f>AZ50+AZ51</f>
        <v>0</v>
      </c>
      <c r="BA49" s="98">
        <f t="shared" si="49"/>
        <v>9604</v>
      </c>
      <c r="BB49" s="98">
        <f t="shared" si="49"/>
        <v>0</v>
      </c>
      <c r="BC49" s="98">
        <f t="shared" si="49"/>
        <v>0</v>
      </c>
      <c r="BD49" s="98">
        <f t="shared" si="49"/>
        <v>0</v>
      </c>
      <c r="BE49" s="98">
        <f t="shared" si="49"/>
        <v>0</v>
      </c>
      <c r="BF49" s="98">
        <f t="shared" si="49"/>
        <v>0</v>
      </c>
      <c r="BG49" s="98">
        <f t="shared" si="49"/>
        <v>9604</v>
      </c>
      <c r="BH49" s="98">
        <f t="shared" si="49"/>
        <v>0</v>
      </c>
      <c r="BI49" s="98">
        <f aca="true" t="shared" si="50" ref="BI49:BN49">BI50+BI51</f>
        <v>0</v>
      </c>
      <c r="BJ49" s="98">
        <f t="shared" si="50"/>
        <v>0</v>
      </c>
      <c r="BK49" s="98">
        <f t="shared" si="50"/>
        <v>0</v>
      </c>
      <c r="BL49" s="98">
        <f t="shared" si="50"/>
        <v>0</v>
      </c>
      <c r="BM49" s="98">
        <f t="shared" si="50"/>
        <v>9604</v>
      </c>
      <c r="BN49" s="98">
        <f t="shared" si="50"/>
        <v>0</v>
      </c>
    </row>
    <row r="50" spans="1:66" ht="66" customHeight="1" hidden="1">
      <c r="A50" s="111"/>
      <c r="B50" s="112" t="s">
        <v>130</v>
      </c>
      <c r="C50" s="113" t="s">
        <v>119</v>
      </c>
      <c r="D50" s="113" t="s">
        <v>129</v>
      </c>
      <c r="E50" s="131" t="s">
        <v>211</v>
      </c>
      <c r="F50" s="113" t="s">
        <v>131</v>
      </c>
      <c r="G50" s="98"/>
      <c r="H50" s="98"/>
      <c r="I50" s="98"/>
      <c r="J50" s="98">
        <f>K50-G50</f>
        <v>19918</v>
      </c>
      <c r="K50" s="98">
        <v>19918</v>
      </c>
      <c r="L50" s="98"/>
      <c r="M50" s="98"/>
      <c r="N50" s="98">
        <v>18242</v>
      </c>
      <c r="O50" s="116"/>
      <c r="P50" s="98">
        <f>O50+K50</f>
        <v>19918</v>
      </c>
      <c r="Q50" s="98">
        <f>L50</f>
        <v>0</v>
      </c>
      <c r="R50" s="98"/>
      <c r="S50" s="98">
        <f>T50-P50</f>
        <v>-19918</v>
      </c>
      <c r="T50" s="98"/>
      <c r="U50" s="98"/>
      <c r="V50" s="98"/>
      <c r="W50" s="98"/>
      <c r="X50" s="98">
        <f>W50+T50</f>
        <v>0</v>
      </c>
      <c r="Y50" s="98">
        <f>V50</f>
        <v>0</v>
      </c>
      <c r="Z50" s="98">
        <f>Y50+V50</f>
        <v>0</v>
      </c>
      <c r="AA50" s="98">
        <f>Z50+W50</f>
        <v>0</v>
      </c>
      <c r="AB50" s="98">
        <f>AA50+X50</f>
        <v>0</v>
      </c>
      <c r="AC50" s="98">
        <f>AB50+Y50</f>
        <v>0</v>
      </c>
      <c r="AD50" s="98">
        <f>AC50+Z50</f>
        <v>0</v>
      </c>
      <c r="AE50" s="98">
        <f>AC50+Z50</f>
        <v>0</v>
      </c>
      <c r="AF50" s="98">
        <f>AE50+AA50</f>
        <v>0</v>
      </c>
      <c r="AG50" s="98">
        <f>AF50+AB50</f>
        <v>0</v>
      </c>
      <c r="AH50" s="98">
        <f>AF50+AC50</f>
        <v>0</v>
      </c>
      <c r="AI50" s="98">
        <f>AG50+AD50</f>
        <v>0</v>
      </c>
      <c r="AJ50" s="98">
        <f>AH50+AE50</f>
        <v>0</v>
      </c>
      <c r="AK50" s="98">
        <f>AG50+AD50</f>
        <v>0</v>
      </c>
      <c r="AL50" s="98">
        <f>AH50+AE50</f>
        <v>0</v>
      </c>
      <c r="AM50" s="98">
        <f>AI50+AF50</f>
        <v>0</v>
      </c>
      <c r="AN50" s="98">
        <f>AI50+AH50+AF50</f>
        <v>0</v>
      </c>
      <c r="AO50" s="98">
        <f>AI50+AG50</f>
        <v>0</v>
      </c>
      <c r="AP50" s="98">
        <f>AL50+AI50</f>
        <v>0</v>
      </c>
      <c r="AQ50" s="98">
        <f>AM50+AJ50</f>
        <v>0</v>
      </c>
      <c r="AR50" s="98">
        <f aca="true" t="shared" si="51" ref="AR50:AZ50">AM50+AJ50</f>
        <v>0</v>
      </c>
      <c r="AS50" s="98">
        <f t="shared" si="51"/>
        <v>0</v>
      </c>
      <c r="AT50" s="98">
        <f t="shared" si="51"/>
        <v>0</v>
      </c>
      <c r="AU50" s="98">
        <f t="shared" si="51"/>
        <v>0</v>
      </c>
      <c r="AV50" s="98">
        <f t="shared" si="51"/>
        <v>0</v>
      </c>
      <c r="AW50" s="98">
        <f t="shared" si="51"/>
        <v>0</v>
      </c>
      <c r="AX50" s="98">
        <f t="shared" si="51"/>
        <v>0</v>
      </c>
      <c r="AY50" s="98">
        <f t="shared" si="51"/>
        <v>0</v>
      </c>
      <c r="AZ50" s="98">
        <f t="shared" si="51"/>
        <v>0</v>
      </c>
      <c r="BA50" s="98">
        <f>AU50+AR50</f>
        <v>0</v>
      </c>
      <c r="BB50" s="123">
        <f>AV50+AS50</f>
        <v>0</v>
      </c>
      <c r="BC50" s="98"/>
      <c r="BD50" s="120"/>
      <c r="BE50" s="120"/>
      <c r="BF50" s="120"/>
      <c r="BG50" s="98"/>
      <c r="BH50" s="123"/>
      <c r="BI50" s="116"/>
      <c r="BJ50" s="122"/>
      <c r="BK50" s="122"/>
      <c r="BL50" s="122"/>
      <c r="BM50" s="126"/>
      <c r="BN50" s="120"/>
    </row>
    <row r="51" spans="1:66" ht="56.25" customHeight="1">
      <c r="A51" s="111"/>
      <c r="B51" s="133" t="s">
        <v>448</v>
      </c>
      <c r="C51" s="113" t="s">
        <v>119</v>
      </c>
      <c r="D51" s="113" t="s">
        <v>129</v>
      </c>
      <c r="E51" s="131" t="s">
        <v>391</v>
      </c>
      <c r="F51" s="113"/>
      <c r="G51" s="98"/>
      <c r="H51" s="98"/>
      <c r="I51" s="98"/>
      <c r="J51" s="98"/>
      <c r="K51" s="98"/>
      <c r="L51" s="98"/>
      <c r="M51" s="98"/>
      <c r="N51" s="98"/>
      <c r="O51" s="116"/>
      <c r="P51" s="98"/>
      <c r="Q51" s="98"/>
      <c r="R51" s="98"/>
      <c r="S51" s="98">
        <f>S52</f>
        <v>3690</v>
      </c>
      <c r="T51" s="98">
        <f>T52</f>
        <v>3690</v>
      </c>
      <c r="U51" s="98">
        <f>U52</f>
        <v>0</v>
      </c>
      <c r="V51" s="98">
        <f>V52</f>
        <v>0</v>
      </c>
      <c r="W51" s="98">
        <f aca="true" t="shared" si="52" ref="W51:AQ52">W52</f>
        <v>0</v>
      </c>
      <c r="X51" s="98">
        <f t="shared" si="52"/>
        <v>3690</v>
      </c>
      <c r="Y51" s="98">
        <f t="shared" si="52"/>
        <v>0</v>
      </c>
      <c r="Z51" s="98">
        <f t="shared" si="52"/>
        <v>0</v>
      </c>
      <c r="AA51" s="98">
        <f t="shared" si="52"/>
        <v>3690</v>
      </c>
      <c r="AB51" s="98">
        <f t="shared" si="52"/>
        <v>0</v>
      </c>
      <c r="AC51" s="98">
        <f t="shared" si="52"/>
        <v>0</v>
      </c>
      <c r="AD51" s="98">
        <f t="shared" si="52"/>
        <v>0</v>
      </c>
      <c r="AE51" s="98">
        <f t="shared" si="52"/>
        <v>0</v>
      </c>
      <c r="AF51" s="98">
        <f t="shared" si="52"/>
        <v>3690</v>
      </c>
      <c r="AG51" s="98">
        <f t="shared" si="52"/>
        <v>0</v>
      </c>
      <c r="AH51" s="98">
        <f t="shared" si="52"/>
        <v>0</v>
      </c>
      <c r="AI51" s="98">
        <f t="shared" si="52"/>
        <v>0</v>
      </c>
      <c r="AJ51" s="98">
        <f t="shared" si="52"/>
        <v>0</v>
      </c>
      <c r="AK51" s="98">
        <f t="shared" si="52"/>
        <v>0</v>
      </c>
      <c r="AL51" s="98">
        <f t="shared" si="52"/>
        <v>0</v>
      </c>
      <c r="AM51" s="98">
        <f t="shared" si="52"/>
        <v>0</v>
      </c>
      <c r="AN51" s="98">
        <f t="shared" si="52"/>
        <v>3690</v>
      </c>
      <c r="AO51" s="98">
        <f t="shared" si="52"/>
        <v>0</v>
      </c>
      <c r="AP51" s="98">
        <f t="shared" si="52"/>
        <v>0</v>
      </c>
      <c r="AQ51" s="98">
        <f t="shared" si="52"/>
        <v>0</v>
      </c>
      <c r="AR51" s="98">
        <f aca="true" t="shared" si="53" ref="AP51:BE52">AR52</f>
        <v>0</v>
      </c>
      <c r="AS51" s="98">
        <f t="shared" si="53"/>
        <v>0</v>
      </c>
      <c r="AT51" s="98">
        <f t="shared" si="53"/>
        <v>3690</v>
      </c>
      <c r="AU51" s="98">
        <f t="shared" si="53"/>
        <v>0</v>
      </c>
      <c r="AV51" s="98">
        <f t="shared" si="53"/>
        <v>5914</v>
      </c>
      <c r="AW51" s="98">
        <f t="shared" si="53"/>
        <v>0</v>
      </c>
      <c r="AX51" s="98">
        <f t="shared" si="53"/>
        <v>0</v>
      </c>
      <c r="AY51" s="98">
        <f t="shared" si="53"/>
        <v>0</v>
      </c>
      <c r="AZ51" s="98">
        <f t="shared" si="53"/>
        <v>0</v>
      </c>
      <c r="BA51" s="98">
        <f t="shared" si="53"/>
        <v>9604</v>
      </c>
      <c r="BB51" s="98">
        <f t="shared" si="53"/>
        <v>0</v>
      </c>
      <c r="BC51" s="98">
        <f t="shared" si="53"/>
        <v>0</v>
      </c>
      <c r="BD51" s="98">
        <f t="shared" si="53"/>
        <v>0</v>
      </c>
      <c r="BE51" s="98">
        <f t="shared" si="53"/>
        <v>0</v>
      </c>
      <c r="BF51" s="98">
        <f aca="true" t="shared" si="54" ref="BF51:BN52">BF52</f>
        <v>0</v>
      </c>
      <c r="BG51" s="98">
        <f t="shared" si="54"/>
        <v>9604</v>
      </c>
      <c r="BH51" s="98">
        <f t="shared" si="54"/>
        <v>0</v>
      </c>
      <c r="BI51" s="98">
        <f t="shared" si="54"/>
        <v>0</v>
      </c>
      <c r="BJ51" s="98">
        <f t="shared" si="54"/>
        <v>0</v>
      </c>
      <c r="BK51" s="98">
        <f t="shared" si="54"/>
        <v>0</v>
      </c>
      <c r="BL51" s="98">
        <f t="shared" si="54"/>
        <v>0</v>
      </c>
      <c r="BM51" s="98">
        <f t="shared" si="54"/>
        <v>9604</v>
      </c>
      <c r="BN51" s="98">
        <f t="shared" si="54"/>
        <v>0</v>
      </c>
    </row>
    <row r="52" spans="1:66" ht="75" customHeight="1">
      <c r="A52" s="111"/>
      <c r="B52" s="134" t="s">
        <v>449</v>
      </c>
      <c r="C52" s="113" t="s">
        <v>119</v>
      </c>
      <c r="D52" s="113" t="s">
        <v>129</v>
      </c>
      <c r="E52" s="131" t="s">
        <v>392</v>
      </c>
      <c r="F52" s="113"/>
      <c r="G52" s="98"/>
      <c r="H52" s="98"/>
      <c r="I52" s="98"/>
      <c r="J52" s="98"/>
      <c r="K52" s="98"/>
      <c r="L52" s="98"/>
      <c r="M52" s="98"/>
      <c r="N52" s="98"/>
      <c r="O52" s="116"/>
      <c r="P52" s="98"/>
      <c r="Q52" s="98"/>
      <c r="R52" s="98"/>
      <c r="S52" s="98">
        <f>S53</f>
        <v>3690</v>
      </c>
      <c r="T52" s="98">
        <f>T53</f>
        <v>3690</v>
      </c>
      <c r="U52" s="98"/>
      <c r="V52" s="98"/>
      <c r="W52" s="98">
        <f t="shared" si="52"/>
        <v>0</v>
      </c>
      <c r="X52" s="98">
        <f t="shared" si="52"/>
        <v>3690</v>
      </c>
      <c r="Y52" s="98">
        <f t="shared" si="52"/>
        <v>0</v>
      </c>
      <c r="Z52" s="98">
        <f t="shared" si="52"/>
        <v>0</v>
      </c>
      <c r="AA52" s="98">
        <f t="shared" si="52"/>
        <v>3690</v>
      </c>
      <c r="AB52" s="98">
        <f t="shared" si="52"/>
        <v>0</v>
      </c>
      <c r="AC52" s="98">
        <f t="shared" si="52"/>
        <v>0</v>
      </c>
      <c r="AD52" s="98">
        <f t="shared" si="52"/>
        <v>0</v>
      </c>
      <c r="AE52" s="98">
        <f t="shared" si="52"/>
        <v>0</v>
      </c>
      <c r="AF52" s="98">
        <f t="shared" si="52"/>
        <v>3690</v>
      </c>
      <c r="AG52" s="98">
        <f t="shared" si="52"/>
        <v>0</v>
      </c>
      <c r="AH52" s="98">
        <f t="shared" si="52"/>
        <v>0</v>
      </c>
      <c r="AI52" s="98">
        <f t="shared" si="52"/>
        <v>0</v>
      </c>
      <c r="AJ52" s="98">
        <f t="shared" si="52"/>
        <v>0</v>
      </c>
      <c r="AK52" s="98">
        <f t="shared" si="52"/>
        <v>0</v>
      </c>
      <c r="AL52" s="98">
        <f t="shared" si="52"/>
        <v>0</v>
      </c>
      <c r="AM52" s="98">
        <f t="shared" si="52"/>
        <v>0</v>
      </c>
      <c r="AN52" s="98">
        <f t="shared" si="52"/>
        <v>3690</v>
      </c>
      <c r="AO52" s="98">
        <f t="shared" si="52"/>
        <v>0</v>
      </c>
      <c r="AP52" s="98">
        <f t="shared" si="53"/>
        <v>0</v>
      </c>
      <c r="AQ52" s="98">
        <f t="shared" si="53"/>
        <v>0</v>
      </c>
      <c r="AR52" s="98">
        <f t="shared" si="53"/>
        <v>0</v>
      </c>
      <c r="AS52" s="98">
        <f t="shared" si="53"/>
        <v>0</v>
      </c>
      <c r="AT52" s="98">
        <f t="shared" si="53"/>
        <v>3690</v>
      </c>
      <c r="AU52" s="98">
        <f t="shared" si="53"/>
        <v>0</v>
      </c>
      <c r="AV52" s="98">
        <f t="shared" si="53"/>
        <v>5914</v>
      </c>
      <c r="AW52" s="98">
        <f t="shared" si="53"/>
        <v>0</v>
      </c>
      <c r="AX52" s="98">
        <f t="shared" si="53"/>
        <v>0</v>
      </c>
      <c r="AY52" s="98">
        <f t="shared" si="53"/>
        <v>0</v>
      </c>
      <c r="AZ52" s="98">
        <f t="shared" si="53"/>
        <v>0</v>
      </c>
      <c r="BA52" s="98">
        <f t="shared" si="53"/>
        <v>9604</v>
      </c>
      <c r="BB52" s="98">
        <f t="shared" si="53"/>
        <v>0</v>
      </c>
      <c r="BC52" s="98">
        <f t="shared" si="53"/>
        <v>0</v>
      </c>
      <c r="BD52" s="98">
        <f t="shared" si="53"/>
        <v>0</v>
      </c>
      <c r="BE52" s="98">
        <f t="shared" si="53"/>
        <v>0</v>
      </c>
      <c r="BF52" s="98">
        <f t="shared" si="54"/>
        <v>0</v>
      </c>
      <c r="BG52" s="98">
        <f t="shared" si="54"/>
        <v>9604</v>
      </c>
      <c r="BH52" s="98">
        <f t="shared" si="54"/>
        <v>0</v>
      </c>
      <c r="BI52" s="98">
        <f t="shared" si="54"/>
        <v>0</v>
      </c>
      <c r="BJ52" s="98">
        <f t="shared" si="54"/>
        <v>0</v>
      </c>
      <c r="BK52" s="98">
        <f t="shared" si="54"/>
        <v>0</v>
      </c>
      <c r="BL52" s="98">
        <f t="shared" si="54"/>
        <v>0</v>
      </c>
      <c r="BM52" s="98">
        <f t="shared" si="54"/>
        <v>9604</v>
      </c>
      <c r="BN52" s="98">
        <f t="shared" si="54"/>
        <v>0</v>
      </c>
    </row>
    <row r="53" spans="1:66" ht="74.25" customHeight="1">
      <c r="A53" s="111"/>
      <c r="B53" s="112" t="s">
        <v>130</v>
      </c>
      <c r="C53" s="113" t="s">
        <v>119</v>
      </c>
      <c r="D53" s="113" t="s">
        <v>129</v>
      </c>
      <c r="E53" s="131" t="s">
        <v>392</v>
      </c>
      <c r="F53" s="113" t="s">
        <v>131</v>
      </c>
      <c r="G53" s="98"/>
      <c r="H53" s="98"/>
      <c r="I53" s="98"/>
      <c r="J53" s="98"/>
      <c r="K53" s="98"/>
      <c r="L53" s="98"/>
      <c r="M53" s="98"/>
      <c r="N53" s="98"/>
      <c r="O53" s="116"/>
      <c r="P53" s="98"/>
      <c r="Q53" s="98"/>
      <c r="R53" s="98"/>
      <c r="S53" s="98">
        <f>T53-P53</f>
        <v>3690</v>
      </c>
      <c r="T53" s="98">
        <v>3690</v>
      </c>
      <c r="U53" s="98"/>
      <c r="V53" s="98"/>
      <c r="W53" s="98"/>
      <c r="X53" s="98">
        <f>W53+T53</f>
        <v>3690</v>
      </c>
      <c r="Y53" s="98">
        <f>V53</f>
        <v>0</v>
      </c>
      <c r="Z53" s="120"/>
      <c r="AA53" s="98">
        <f>X53+Z53</f>
        <v>3690</v>
      </c>
      <c r="AB53" s="98">
        <f>Y53</f>
        <v>0</v>
      </c>
      <c r="AC53" s="120"/>
      <c r="AD53" s="120"/>
      <c r="AE53" s="120"/>
      <c r="AF53" s="98">
        <f>AD53+AC53+AA53+AE53</f>
        <v>3690</v>
      </c>
      <c r="AG53" s="116">
        <f>AE53+AB53</f>
        <v>0</v>
      </c>
      <c r="AH53" s="120"/>
      <c r="AI53" s="120"/>
      <c r="AJ53" s="120"/>
      <c r="AK53" s="120"/>
      <c r="AL53" s="120"/>
      <c r="AM53" s="120"/>
      <c r="AN53" s="98">
        <f>AI53+AH53+AF53+AJ53+AK53+AL53+AM53</f>
        <v>3690</v>
      </c>
      <c r="AO53" s="98">
        <f>AM53+AG53</f>
        <v>0</v>
      </c>
      <c r="AP53" s="122"/>
      <c r="AQ53" s="120"/>
      <c r="AR53" s="120"/>
      <c r="AS53" s="120"/>
      <c r="AT53" s="98">
        <f>AR53+AQ53+AP53+AN53+AS53</f>
        <v>3690</v>
      </c>
      <c r="AU53" s="98">
        <f>AS53+AO53</f>
        <v>0</v>
      </c>
      <c r="AV53" s="98">
        <v>5914</v>
      </c>
      <c r="AW53" s="98"/>
      <c r="AX53" s="98"/>
      <c r="AY53" s="98"/>
      <c r="AZ53" s="98"/>
      <c r="BA53" s="98">
        <f>AY53+AX53+AW53+AV53+AT53</f>
        <v>9604</v>
      </c>
      <c r="BB53" s="123">
        <f>AU53+AY53</f>
        <v>0</v>
      </c>
      <c r="BC53" s="98"/>
      <c r="BD53" s="120"/>
      <c r="BE53" s="120"/>
      <c r="BF53" s="120"/>
      <c r="BG53" s="98">
        <f>BF53+BE53+BD53+BC53+BA53</f>
        <v>9604</v>
      </c>
      <c r="BH53" s="123">
        <f>BB53+BD53</f>
        <v>0</v>
      </c>
      <c r="BI53" s="116"/>
      <c r="BJ53" s="122"/>
      <c r="BK53" s="122"/>
      <c r="BL53" s="122"/>
      <c r="BM53" s="98">
        <f>BG53+BI53+BJ53+BK53+BL53</f>
        <v>9604</v>
      </c>
      <c r="BN53" s="98">
        <f>BH53+BJ53</f>
        <v>0</v>
      </c>
    </row>
    <row r="54" spans="1:66" s="7" customFormat="1" ht="66" customHeight="1">
      <c r="A54" s="124"/>
      <c r="B54" s="102" t="s">
        <v>305</v>
      </c>
      <c r="C54" s="103" t="s">
        <v>122</v>
      </c>
      <c r="D54" s="103" t="s">
        <v>139</v>
      </c>
      <c r="E54" s="104"/>
      <c r="F54" s="103"/>
      <c r="G54" s="125">
        <f aca="true" t="shared" si="55" ref="G54:W55">G55</f>
        <v>3270</v>
      </c>
      <c r="H54" s="125">
        <f t="shared" si="55"/>
        <v>3270</v>
      </c>
      <c r="I54" s="125">
        <f t="shared" si="55"/>
        <v>0</v>
      </c>
      <c r="J54" s="125">
        <f t="shared" si="55"/>
        <v>-3270</v>
      </c>
      <c r="K54" s="125">
        <f t="shared" si="55"/>
        <v>0</v>
      </c>
      <c r="L54" s="125">
        <f t="shared" si="55"/>
        <v>0</v>
      </c>
      <c r="M54" s="125"/>
      <c r="N54" s="125">
        <f t="shared" si="55"/>
        <v>0</v>
      </c>
      <c r="O54" s="125">
        <f t="shared" si="55"/>
        <v>0</v>
      </c>
      <c r="P54" s="125">
        <f t="shared" si="55"/>
        <v>0</v>
      </c>
      <c r="Q54" s="125">
        <f t="shared" si="55"/>
        <v>0</v>
      </c>
      <c r="R54" s="125">
        <f t="shared" si="55"/>
        <v>0</v>
      </c>
      <c r="S54" s="125">
        <f t="shared" si="55"/>
        <v>0</v>
      </c>
      <c r="T54" s="125">
        <f t="shared" si="55"/>
        <v>0</v>
      </c>
      <c r="U54" s="125">
        <f t="shared" si="55"/>
        <v>0</v>
      </c>
      <c r="V54" s="99"/>
      <c r="W54" s="125">
        <f t="shared" si="55"/>
        <v>0</v>
      </c>
      <c r="X54" s="125">
        <f aca="true" t="shared" si="56" ref="W54:Y55">X55</f>
        <v>0</v>
      </c>
      <c r="Y54" s="125">
        <f t="shared" si="56"/>
        <v>0</v>
      </c>
      <c r="Z54" s="124"/>
      <c r="AA54" s="135"/>
      <c r="AB54" s="135"/>
      <c r="AC54" s="124"/>
      <c r="AD54" s="124"/>
      <c r="AE54" s="124"/>
      <c r="AF54" s="125"/>
      <c r="AG54" s="125"/>
      <c r="AH54" s="124"/>
      <c r="AI54" s="124"/>
      <c r="AJ54" s="124"/>
      <c r="AK54" s="124"/>
      <c r="AL54" s="124"/>
      <c r="AM54" s="124"/>
      <c r="AN54" s="124"/>
      <c r="AO54" s="124"/>
      <c r="AP54" s="125">
        <f>AP55</f>
        <v>0</v>
      </c>
      <c r="AQ54" s="125">
        <f aca="true" t="shared" si="57" ref="AQ54:BF55">AQ55</f>
        <v>5000</v>
      </c>
      <c r="AR54" s="125">
        <f t="shared" si="57"/>
        <v>0</v>
      </c>
      <c r="AS54" s="125">
        <f t="shared" si="57"/>
        <v>0</v>
      </c>
      <c r="AT54" s="125">
        <f t="shared" si="57"/>
        <v>5000</v>
      </c>
      <c r="AU54" s="136">
        <f t="shared" si="57"/>
        <v>0</v>
      </c>
      <c r="AV54" s="99">
        <f t="shared" si="57"/>
        <v>0</v>
      </c>
      <c r="AW54" s="99">
        <f t="shared" si="57"/>
        <v>0</v>
      </c>
      <c r="AX54" s="99">
        <f t="shared" si="57"/>
        <v>0</v>
      </c>
      <c r="AY54" s="99">
        <f t="shared" si="57"/>
        <v>0</v>
      </c>
      <c r="AZ54" s="99">
        <f t="shared" si="57"/>
        <v>0</v>
      </c>
      <c r="BA54" s="125">
        <f t="shared" si="57"/>
        <v>5000</v>
      </c>
      <c r="BB54" s="125">
        <f t="shared" si="57"/>
        <v>0</v>
      </c>
      <c r="BC54" s="125">
        <f t="shared" si="57"/>
        <v>0</v>
      </c>
      <c r="BD54" s="125">
        <f t="shared" si="57"/>
        <v>0</v>
      </c>
      <c r="BE54" s="125">
        <f t="shared" si="57"/>
        <v>0</v>
      </c>
      <c r="BF54" s="125">
        <f t="shared" si="57"/>
        <v>0</v>
      </c>
      <c r="BG54" s="125">
        <f aca="true" t="shared" si="58" ref="BG54:BI55">BG55</f>
        <v>5000</v>
      </c>
      <c r="BH54" s="125">
        <f t="shared" si="58"/>
        <v>0</v>
      </c>
      <c r="BI54" s="125">
        <f t="shared" si="58"/>
        <v>0</v>
      </c>
      <c r="BJ54" s="125">
        <f aca="true" t="shared" si="59" ref="BJ54:BN55">BJ55</f>
        <v>0</v>
      </c>
      <c r="BK54" s="125">
        <f t="shared" si="59"/>
        <v>0</v>
      </c>
      <c r="BL54" s="125">
        <f t="shared" si="59"/>
        <v>0</v>
      </c>
      <c r="BM54" s="125">
        <f t="shared" si="59"/>
        <v>5000</v>
      </c>
      <c r="BN54" s="125">
        <f t="shared" si="59"/>
        <v>0</v>
      </c>
    </row>
    <row r="55" spans="1:66" ht="43.5" customHeight="1">
      <c r="A55" s="111"/>
      <c r="B55" s="112" t="s">
        <v>108</v>
      </c>
      <c r="C55" s="113" t="s">
        <v>122</v>
      </c>
      <c r="D55" s="113" t="s">
        <v>139</v>
      </c>
      <c r="E55" s="137" t="s">
        <v>194</v>
      </c>
      <c r="F55" s="113"/>
      <c r="G55" s="98">
        <f t="shared" si="55"/>
        <v>3270</v>
      </c>
      <c r="H55" s="98">
        <f t="shared" si="55"/>
        <v>3270</v>
      </c>
      <c r="I55" s="98">
        <f t="shared" si="55"/>
        <v>0</v>
      </c>
      <c r="J55" s="98">
        <f t="shared" si="55"/>
        <v>-3270</v>
      </c>
      <c r="K55" s="98">
        <f t="shared" si="55"/>
        <v>0</v>
      </c>
      <c r="L55" s="98">
        <f t="shared" si="55"/>
        <v>0</v>
      </c>
      <c r="M55" s="98"/>
      <c r="N55" s="98">
        <f t="shared" si="55"/>
        <v>0</v>
      </c>
      <c r="O55" s="98">
        <f t="shared" si="55"/>
        <v>0</v>
      </c>
      <c r="P55" s="98">
        <f t="shared" si="55"/>
        <v>0</v>
      </c>
      <c r="Q55" s="98">
        <f t="shared" si="55"/>
        <v>0</v>
      </c>
      <c r="R55" s="98">
        <f t="shared" si="55"/>
        <v>0</v>
      </c>
      <c r="S55" s="98">
        <f t="shared" si="55"/>
        <v>0</v>
      </c>
      <c r="T55" s="98">
        <f t="shared" si="55"/>
        <v>0</v>
      </c>
      <c r="U55" s="98">
        <f t="shared" si="55"/>
        <v>0</v>
      </c>
      <c r="V55" s="98"/>
      <c r="W55" s="98">
        <f t="shared" si="56"/>
        <v>0</v>
      </c>
      <c r="X55" s="98">
        <f t="shared" si="56"/>
        <v>0</v>
      </c>
      <c r="Y55" s="98">
        <f t="shared" si="56"/>
        <v>0</v>
      </c>
      <c r="Z55" s="120"/>
      <c r="AA55" s="126"/>
      <c r="AB55" s="126"/>
      <c r="AC55" s="120"/>
      <c r="AD55" s="120"/>
      <c r="AE55" s="120"/>
      <c r="AF55" s="116"/>
      <c r="AG55" s="116"/>
      <c r="AH55" s="120"/>
      <c r="AI55" s="120"/>
      <c r="AJ55" s="120"/>
      <c r="AK55" s="120"/>
      <c r="AL55" s="120"/>
      <c r="AM55" s="120"/>
      <c r="AN55" s="120"/>
      <c r="AO55" s="120"/>
      <c r="AP55" s="98">
        <f>AP56</f>
        <v>0</v>
      </c>
      <c r="AQ55" s="98">
        <f t="shared" si="57"/>
        <v>5000</v>
      </c>
      <c r="AR55" s="98">
        <f t="shared" si="57"/>
        <v>0</v>
      </c>
      <c r="AS55" s="98">
        <f t="shared" si="57"/>
        <v>0</v>
      </c>
      <c r="AT55" s="98">
        <f t="shared" si="57"/>
        <v>5000</v>
      </c>
      <c r="AU55" s="122">
        <f t="shared" si="57"/>
        <v>0</v>
      </c>
      <c r="AV55" s="98">
        <f t="shared" si="57"/>
        <v>0</v>
      </c>
      <c r="AW55" s="98">
        <f t="shared" si="57"/>
        <v>0</v>
      </c>
      <c r="AX55" s="98">
        <f t="shared" si="57"/>
        <v>0</v>
      </c>
      <c r="AY55" s="98">
        <f t="shared" si="57"/>
        <v>0</v>
      </c>
      <c r="AZ55" s="98">
        <f t="shared" si="57"/>
        <v>0</v>
      </c>
      <c r="BA55" s="98">
        <f t="shared" si="57"/>
        <v>5000</v>
      </c>
      <c r="BB55" s="98">
        <f t="shared" si="57"/>
        <v>0</v>
      </c>
      <c r="BC55" s="98">
        <f t="shared" si="57"/>
        <v>0</v>
      </c>
      <c r="BD55" s="98">
        <f t="shared" si="57"/>
        <v>0</v>
      </c>
      <c r="BE55" s="98">
        <f t="shared" si="57"/>
        <v>0</v>
      </c>
      <c r="BF55" s="98">
        <f t="shared" si="57"/>
        <v>0</v>
      </c>
      <c r="BG55" s="98">
        <f t="shared" si="58"/>
        <v>5000</v>
      </c>
      <c r="BH55" s="98">
        <f t="shared" si="58"/>
        <v>0</v>
      </c>
      <c r="BI55" s="98">
        <f t="shared" si="58"/>
        <v>0</v>
      </c>
      <c r="BJ55" s="98">
        <f t="shared" si="59"/>
        <v>0</v>
      </c>
      <c r="BK55" s="98">
        <f t="shared" si="59"/>
        <v>0</v>
      </c>
      <c r="BL55" s="98">
        <f t="shared" si="59"/>
        <v>0</v>
      </c>
      <c r="BM55" s="98">
        <f t="shared" si="59"/>
        <v>5000</v>
      </c>
      <c r="BN55" s="98">
        <f t="shared" si="59"/>
        <v>0</v>
      </c>
    </row>
    <row r="56" spans="1:66" ht="72.75" customHeight="1">
      <c r="A56" s="111"/>
      <c r="B56" s="112" t="s">
        <v>355</v>
      </c>
      <c r="C56" s="113" t="s">
        <v>122</v>
      </c>
      <c r="D56" s="113" t="s">
        <v>139</v>
      </c>
      <c r="E56" s="137" t="s">
        <v>194</v>
      </c>
      <c r="F56" s="113" t="s">
        <v>131</v>
      </c>
      <c r="G56" s="98">
        <f>H56+I56</f>
        <v>3270</v>
      </c>
      <c r="H56" s="98">
        <v>3270</v>
      </c>
      <c r="I56" s="98"/>
      <c r="J56" s="98">
        <f>K56-G56</f>
        <v>-3270</v>
      </c>
      <c r="K56" s="98"/>
      <c r="L56" s="98"/>
      <c r="M56" s="98"/>
      <c r="N56" s="98"/>
      <c r="O56" s="116"/>
      <c r="P56" s="98">
        <f>O56+K56</f>
        <v>0</v>
      </c>
      <c r="Q56" s="98">
        <f>L56</f>
        <v>0</v>
      </c>
      <c r="R56" s="98"/>
      <c r="S56" s="98">
        <f>T56-P56</f>
        <v>0</v>
      </c>
      <c r="T56" s="98"/>
      <c r="U56" s="98"/>
      <c r="V56" s="98"/>
      <c r="W56" s="98"/>
      <c r="X56" s="98"/>
      <c r="Y56" s="98"/>
      <c r="Z56" s="120"/>
      <c r="AA56" s="126"/>
      <c r="AB56" s="126"/>
      <c r="AC56" s="120"/>
      <c r="AD56" s="120"/>
      <c r="AE56" s="120"/>
      <c r="AF56" s="116"/>
      <c r="AG56" s="116"/>
      <c r="AH56" s="120"/>
      <c r="AI56" s="120"/>
      <c r="AJ56" s="120"/>
      <c r="AK56" s="120"/>
      <c r="AL56" s="120"/>
      <c r="AM56" s="120"/>
      <c r="AN56" s="120"/>
      <c r="AO56" s="120"/>
      <c r="AP56" s="98"/>
      <c r="AQ56" s="98">
        <v>5000</v>
      </c>
      <c r="AR56" s="98"/>
      <c r="AS56" s="98"/>
      <c r="AT56" s="98">
        <f>AR56+AQ56+AP56+AN56+AS56</f>
        <v>5000</v>
      </c>
      <c r="AU56" s="98">
        <f>AS56+AO56</f>
        <v>0</v>
      </c>
      <c r="AV56" s="98"/>
      <c r="AW56" s="98"/>
      <c r="AX56" s="98"/>
      <c r="AY56" s="98"/>
      <c r="AZ56" s="98"/>
      <c r="BA56" s="98">
        <f>AY56+AX56+AW56+AV56+AT56</f>
        <v>5000</v>
      </c>
      <c r="BB56" s="123">
        <f>AU56+AY56</f>
        <v>0</v>
      </c>
      <c r="BC56" s="98"/>
      <c r="BD56" s="120"/>
      <c r="BE56" s="120"/>
      <c r="BF56" s="120"/>
      <c r="BG56" s="98">
        <f>BF56+BE56+BD56+BC56+BA56</f>
        <v>5000</v>
      </c>
      <c r="BH56" s="123">
        <f>BB56+BD56</f>
        <v>0</v>
      </c>
      <c r="BI56" s="116"/>
      <c r="BJ56" s="122"/>
      <c r="BK56" s="122"/>
      <c r="BL56" s="122"/>
      <c r="BM56" s="98">
        <f>BG56+BI56+BJ56+BK56+BL56</f>
        <v>5000</v>
      </c>
      <c r="BN56" s="98">
        <f>BH56+BJ56</f>
        <v>0</v>
      </c>
    </row>
    <row r="57" spans="1:66" s="7" customFormat="1" ht="66.75" customHeight="1">
      <c r="A57" s="124"/>
      <c r="B57" s="102" t="s">
        <v>215</v>
      </c>
      <c r="C57" s="103" t="s">
        <v>132</v>
      </c>
      <c r="D57" s="103" t="s">
        <v>147</v>
      </c>
      <c r="E57" s="104"/>
      <c r="F57" s="103"/>
      <c r="G57" s="125">
        <f aca="true" t="shared" si="60" ref="G57:W58">G58</f>
        <v>2477</v>
      </c>
      <c r="H57" s="125">
        <f t="shared" si="60"/>
        <v>2477</v>
      </c>
      <c r="I57" s="125">
        <f t="shared" si="60"/>
        <v>0</v>
      </c>
      <c r="J57" s="125">
        <f t="shared" si="60"/>
        <v>189</v>
      </c>
      <c r="K57" s="125">
        <f t="shared" si="60"/>
        <v>2666</v>
      </c>
      <c r="L57" s="125">
        <f t="shared" si="60"/>
        <v>0</v>
      </c>
      <c r="M57" s="125"/>
      <c r="N57" s="125">
        <f t="shared" si="60"/>
        <v>2855</v>
      </c>
      <c r="O57" s="125">
        <f t="shared" si="60"/>
        <v>0</v>
      </c>
      <c r="P57" s="125">
        <f t="shared" si="60"/>
        <v>2666</v>
      </c>
      <c r="Q57" s="125">
        <f t="shared" si="60"/>
        <v>0</v>
      </c>
      <c r="R57" s="125">
        <f t="shared" si="60"/>
        <v>0</v>
      </c>
      <c r="S57" s="125">
        <f t="shared" si="60"/>
        <v>-362</v>
      </c>
      <c r="T57" s="125">
        <f t="shared" si="60"/>
        <v>2304</v>
      </c>
      <c r="U57" s="125">
        <f t="shared" si="60"/>
        <v>0</v>
      </c>
      <c r="V57" s="99"/>
      <c r="W57" s="125">
        <f t="shared" si="60"/>
        <v>0</v>
      </c>
      <c r="X57" s="125">
        <f aca="true" t="shared" si="61" ref="W57:AQ58">X58</f>
        <v>2304</v>
      </c>
      <c r="Y57" s="125">
        <f t="shared" si="61"/>
        <v>0</v>
      </c>
      <c r="Z57" s="125">
        <f t="shared" si="61"/>
        <v>0</v>
      </c>
      <c r="AA57" s="125">
        <f t="shared" si="61"/>
        <v>2304</v>
      </c>
      <c r="AB57" s="125">
        <f t="shared" si="61"/>
        <v>0</v>
      </c>
      <c r="AC57" s="125">
        <f t="shared" si="61"/>
        <v>0</v>
      </c>
      <c r="AD57" s="125">
        <f t="shared" si="61"/>
        <v>286</v>
      </c>
      <c r="AE57" s="125">
        <f t="shared" si="61"/>
        <v>0</v>
      </c>
      <c r="AF57" s="125">
        <f t="shared" si="61"/>
        <v>2590</v>
      </c>
      <c r="AG57" s="125">
        <f t="shared" si="61"/>
        <v>0</v>
      </c>
      <c r="AH57" s="125">
        <f t="shared" si="61"/>
        <v>4</v>
      </c>
      <c r="AI57" s="125">
        <f t="shared" si="61"/>
        <v>4</v>
      </c>
      <c r="AJ57" s="125">
        <f t="shared" si="61"/>
        <v>0</v>
      </c>
      <c r="AK57" s="125">
        <f t="shared" si="61"/>
        <v>0</v>
      </c>
      <c r="AL57" s="125">
        <f t="shared" si="61"/>
        <v>3</v>
      </c>
      <c r="AM57" s="125">
        <f t="shared" si="61"/>
        <v>0</v>
      </c>
      <c r="AN57" s="125">
        <f t="shared" si="61"/>
        <v>2601</v>
      </c>
      <c r="AO57" s="125">
        <f t="shared" si="61"/>
        <v>0</v>
      </c>
      <c r="AP57" s="125">
        <f t="shared" si="61"/>
        <v>0</v>
      </c>
      <c r="AQ57" s="125">
        <f t="shared" si="61"/>
        <v>0</v>
      </c>
      <c r="AR57" s="125">
        <f aca="true" t="shared" si="62" ref="AP57:BE58">AR58</f>
        <v>0</v>
      </c>
      <c r="AS57" s="125">
        <f t="shared" si="62"/>
        <v>0</v>
      </c>
      <c r="AT57" s="125">
        <f t="shared" si="62"/>
        <v>2601</v>
      </c>
      <c r="AU57" s="125">
        <f t="shared" si="62"/>
        <v>0</v>
      </c>
      <c r="AV57" s="99">
        <f t="shared" si="62"/>
        <v>0</v>
      </c>
      <c r="AW57" s="99">
        <f t="shared" si="62"/>
        <v>0</v>
      </c>
      <c r="AX57" s="99">
        <f t="shared" si="62"/>
        <v>0</v>
      </c>
      <c r="AY57" s="99">
        <f t="shared" si="62"/>
        <v>0</v>
      </c>
      <c r="AZ57" s="99">
        <f t="shared" si="62"/>
        <v>0</v>
      </c>
      <c r="BA57" s="125">
        <f t="shared" si="62"/>
        <v>2601</v>
      </c>
      <c r="BB57" s="125">
        <f t="shared" si="62"/>
        <v>0</v>
      </c>
      <c r="BC57" s="125">
        <f t="shared" si="62"/>
        <v>0</v>
      </c>
      <c r="BD57" s="125">
        <f t="shared" si="62"/>
        <v>0</v>
      </c>
      <c r="BE57" s="125">
        <f t="shared" si="62"/>
        <v>0</v>
      </c>
      <c r="BF57" s="125">
        <f aca="true" t="shared" si="63" ref="BB57:BN58">BF58</f>
        <v>0</v>
      </c>
      <c r="BG57" s="125">
        <f t="shared" si="63"/>
        <v>2601</v>
      </c>
      <c r="BH57" s="125">
        <f t="shared" si="63"/>
        <v>0</v>
      </c>
      <c r="BI57" s="125">
        <f t="shared" si="63"/>
        <v>0</v>
      </c>
      <c r="BJ57" s="125">
        <f t="shared" si="63"/>
        <v>0</v>
      </c>
      <c r="BK57" s="125">
        <f t="shared" si="63"/>
        <v>0</v>
      </c>
      <c r="BL57" s="125">
        <f t="shared" si="63"/>
        <v>0</v>
      </c>
      <c r="BM57" s="125">
        <f t="shared" si="63"/>
        <v>2601</v>
      </c>
      <c r="BN57" s="125">
        <f t="shared" si="63"/>
        <v>0</v>
      </c>
    </row>
    <row r="58" spans="1:66" ht="33">
      <c r="A58" s="111"/>
      <c r="B58" s="112" t="s">
        <v>110</v>
      </c>
      <c r="C58" s="113" t="s">
        <v>132</v>
      </c>
      <c r="D58" s="113" t="s">
        <v>147</v>
      </c>
      <c r="E58" s="119" t="s">
        <v>224</v>
      </c>
      <c r="F58" s="113"/>
      <c r="G58" s="98">
        <f t="shared" si="60"/>
        <v>2477</v>
      </c>
      <c r="H58" s="98">
        <f t="shared" si="60"/>
        <v>2477</v>
      </c>
      <c r="I58" s="98">
        <f t="shared" si="60"/>
        <v>0</v>
      </c>
      <c r="J58" s="98">
        <f t="shared" si="60"/>
        <v>189</v>
      </c>
      <c r="K58" s="98">
        <f t="shared" si="60"/>
        <v>2666</v>
      </c>
      <c r="L58" s="98">
        <f t="shared" si="60"/>
        <v>0</v>
      </c>
      <c r="M58" s="98"/>
      <c r="N58" s="98">
        <f t="shared" si="60"/>
        <v>2855</v>
      </c>
      <c r="O58" s="98">
        <f t="shared" si="60"/>
        <v>0</v>
      </c>
      <c r="P58" s="98">
        <f t="shared" si="60"/>
        <v>2666</v>
      </c>
      <c r="Q58" s="98">
        <f t="shared" si="60"/>
        <v>0</v>
      </c>
      <c r="R58" s="98">
        <f t="shared" si="60"/>
        <v>0</v>
      </c>
      <c r="S58" s="98">
        <f t="shared" si="60"/>
        <v>-362</v>
      </c>
      <c r="T58" s="98">
        <f t="shared" si="60"/>
        <v>2304</v>
      </c>
      <c r="U58" s="98">
        <f t="shared" si="60"/>
        <v>0</v>
      </c>
      <c r="V58" s="98"/>
      <c r="W58" s="98">
        <f t="shared" si="61"/>
        <v>0</v>
      </c>
      <c r="X58" s="98">
        <f t="shared" si="61"/>
        <v>2304</v>
      </c>
      <c r="Y58" s="98">
        <f t="shared" si="61"/>
        <v>0</v>
      </c>
      <c r="Z58" s="98">
        <f t="shared" si="61"/>
        <v>0</v>
      </c>
      <c r="AA58" s="98">
        <f t="shared" si="61"/>
        <v>2304</v>
      </c>
      <c r="AB58" s="98">
        <f t="shared" si="61"/>
        <v>0</v>
      </c>
      <c r="AC58" s="98">
        <f t="shared" si="61"/>
        <v>0</v>
      </c>
      <c r="AD58" s="98">
        <f t="shared" si="61"/>
        <v>286</v>
      </c>
      <c r="AE58" s="98">
        <f t="shared" si="61"/>
        <v>0</v>
      </c>
      <c r="AF58" s="98">
        <f t="shared" si="61"/>
        <v>2590</v>
      </c>
      <c r="AG58" s="98">
        <f t="shared" si="61"/>
        <v>0</v>
      </c>
      <c r="AH58" s="98">
        <f t="shared" si="61"/>
        <v>4</v>
      </c>
      <c r="AI58" s="98">
        <f t="shared" si="61"/>
        <v>4</v>
      </c>
      <c r="AJ58" s="98">
        <f t="shared" si="61"/>
        <v>0</v>
      </c>
      <c r="AK58" s="98">
        <f t="shared" si="61"/>
        <v>0</v>
      </c>
      <c r="AL58" s="98">
        <f t="shared" si="61"/>
        <v>3</v>
      </c>
      <c r="AM58" s="98">
        <f t="shared" si="61"/>
        <v>0</v>
      </c>
      <c r="AN58" s="98">
        <f t="shared" si="61"/>
        <v>2601</v>
      </c>
      <c r="AO58" s="98">
        <f t="shared" si="61"/>
        <v>0</v>
      </c>
      <c r="AP58" s="98">
        <f t="shared" si="62"/>
        <v>0</v>
      </c>
      <c r="AQ58" s="98">
        <f t="shared" si="62"/>
        <v>0</v>
      </c>
      <c r="AR58" s="98">
        <f t="shared" si="62"/>
        <v>0</v>
      </c>
      <c r="AS58" s="98">
        <f t="shared" si="62"/>
        <v>0</v>
      </c>
      <c r="AT58" s="98">
        <f t="shared" si="62"/>
        <v>2601</v>
      </c>
      <c r="AU58" s="98">
        <f t="shared" si="62"/>
        <v>0</v>
      </c>
      <c r="AV58" s="98">
        <f t="shared" si="62"/>
        <v>0</v>
      </c>
      <c r="AW58" s="98">
        <f t="shared" si="62"/>
        <v>0</v>
      </c>
      <c r="AX58" s="98">
        <f t="shared" si="62"/>
        <v>0</v>
      </c>
      <c r="AY58" s="98">
        <f t="shared" si="62"/>
        <v>0</v>
      </c>
      <c r="AZ58" s="98">
        <f t="shared" si="62"/>
        <v>0</v>
      </c>
      <c r="BA58" s="98">
        <f t="shared" si="62"/>
        <v>2601</v>
      </c>
      <c r="BB58" s="98">
        <f t="shared" si="63"/>
        <v>0</v>
      </c>
      <c r="BC58" s="98">
        <f t="shared" si="63"/>
        <v>0</v>
      </c>
      <c r="BD58" s="98">
        <f t="shared" si="63"/>
        <v>0</v>
      </c>
      <c r="BE58" s="98">
        <f t="shared" si="63"/>
        <v>0</v>
      </c>
      <c r="BF58" s="98">
        <f t="shared" si="63"/>
        <v>0</v>
      </c>
      <c r="BG58" s="98">
        <f t="shared" si="63"/>
        <v>2601</v>
      </c>
      <c r="BH58" s="98">
        <f t="shared" si="63"/>
        <v>0</v>
      </c>
      <c r="BI58" s="98">
        <f t="shared" si="63"/>
        <v>0</v>
      </c>
      <c r="BJ58" s="98">
        <f t="shared" si="63"/>
        <v>0</v>
      </c>
      <c r="BK58" s="98">
        <f t="shared" si="63"/>
        <v>0</v>
      </c>
      <c r="BL58" s="98">
        <f t="shared" si="63"/>
        <v>0</v>
      </c>
      <c r="BM58" s="98">
        <f t="shared" si="63"/>
        <v>2601</v>
      </c>
      <c r="BN58" s="98">
        <f t="shared" si="63"/>
        <v>0</v>
      </c>
    </row>
    <row r="59" spans="1:66" ht="39.75" customHeight="1">
      <c r="A59" s="111"/>
      <c r="B59" s="112" t="s">
        <v>126</v>
      </c>
      <c r="C59" s="113" t="s">
        <v>132</v>
      </c>
      <c r="D59" s="113" t="s">
        <v>147</v>
      </c>
      <c r="E59" s="119" t="s">
        <v>224</v>
      </c>
      <c r="F59" s="113" t="s">
        <v>127</v>
      </c>
      <c r="G59" s="98">
        <f>H59+I59</f>
        <v>2477</v>
      </c>
      <c r="H59" s="98">
        <v>2477</v>
      </c>
      <c r="I59" s="98"/>
      <c r="J59" s="98">
        <f>K59-G59</f>
        <v>189</v>
      </c>
      <c r="K59" s="98">
        <v>2666</v>
      </c>
      <c r="L59" s="98"/>
      <c r="M59" s="98"/>
      <c r="N59" s="98">
        <v>2855</v>
      </c>
      <c r="O59" s="116"/>
      <c r="P59" s="98">
        <f>O59+K59</f>
        <v>2666</v>
      </c>
      <c r="Q59" s="98">
        <f>L59</f>
        <v>0</v>
      </c>
      <c r="R59" s="98"/>
      <c r="S59" s="98">
        <f>T59-P59</f>
        <v>-362</v>
      </c>
      <c r="T59" s="98">
        <v>2304</v>
      </c>
      <c r="U59" s="98"/>
      <c r="V59" s="98"/>
      <c r="W59" s="98"/>
      <c r="X59" s="98">
        <f>W59+T59</f>
        <v>2304</v>
      </c>
      <c r="Y59" s="98">
        <f>V59</f>
        <v>0</v>
      </c>
      <c r="Z59" s="98"/>
      <c r="AA59" s="98">
        <f>X59+Z59</f>
        <v>2304</v>
      </c>
      <c r="AB59" s="98">
        <f>Y59</f>
        <v>0</v>
      </c>
      <c r="AC59" s="98"/>
      <c r="AD59" s="98">
        <v>286</v>
      </c>
      <c r="AE59" s="98"/>
      <c r="AF59" s="98">
        <f>AD59+AC59+AA59+AE59</f>
        <v>2590</v>
      </c>
      <c r="AG59" s="116">
        <f>AE59+AB59</f>
        <v>0</v>
      </c>
      <c r="AH59" s="98">
        <v>4</v>
      </c>
      <c r="AI59" s="98">
        <v>4</v>
      </c>
      <c r="AJ59" s="98"/>
      <c r="AK59" s="98"/>
      <c r="AL59" s="98">
        <v>3</v>
      </c>
      <c r="AM59" s="98"/>
      <c r="AN59" s="98">
        <f>AI59+AH59+AF59+AJ59+AK59+AL59+AM59</f>
        <v>2601</v>
      </c>
      <c r="AO59" s="98">
        <f>AM59+AG59</f>
        <v>0</v>
      </c>
      <c r="AP59" s="98"/>
      <c r="AQ59" s="98"/>
      <c r="AR59" s="98"/>
      <c r="AS59" s="98"/>
      <c r="AT59" s="98">
        <f>AR59+AQ59+AP59+AN59+AS59</f>
        <v>2601</v>
      </c>
      <c r="AU59" s="98">
        <f>AS59+AO59</f>
        <v>0</v>
      </c>
      <c r="AV59" s="98"/>
      <c r="AW59" s="98"/>
      <c r="AX59" s="98"/>
      <c r="AY59" s="98"/>
      <c r="AZ59" s="98"/>
      <c r="BA59" s="98">
        <f>AY59+AX59+AW59+AV59+AT59</f>
        <v>2601</v>
      </c>
      <c r="BB59" s="123">
        <f>AU59+AY59</f>
        <v>0</v>
      </c>
      <c r="BC59" s="98"/>
      <c r="BD59" s="120"/>
      <c r="BE59" s="120"/>
      <c r="BF59" s="120"/>
      <c r="BG59" s="98">
        <f>BF59+BE59+BD59+BC59+BA59</f>
        <v>2601</v>
      </c>
      <c r="BH59" s="123">
        <f>BB59+BD59</f>
        <v>0</v>
      </c>
      <c r="BI59" s="116"/>
      <c r="BJ59" s="122"/>
      <c r="BK59" s="122"/>
      <c r="BL59" s="122"/>
      <c r="BM59" s="98">
        <f>BG59+BI59+BJ59+BK59+BL59</f>
        <v>2601</v>
      </c>
      <c r="BN59" s="98">
        <f>BH59+BJ59</f>
        <v>0</v>
      </c>
    </row>
    <row r="60" spans="1:66" s="2" customFormat="1" ht="26.25" customHeight="1">
      <c r="A60" s="124"/>
      <c r="B60" s="102" t="s">
        <v>114</v>
      </c>
      <c r="C60" s="103" t="s">
        <v>145</v>
      </c>
      <c r="D60" s="103" t="s">
        <v>121</v>
      </c>
      <c r="E60" s="104"/>
      <c r="F60" s="103"/>
      <c r="G60" s="125">
        <f aca="true" t="shared" si="64" ref="G60:W61">G61</f>
        <v>4856</v>
      </c>
      <c r="H60" s="125">
        <f t="shared" si="64"/>
        <v>4856</v>
      </c>
      <c r="I60" s="125">
        <f t="shared" si="64"/>
        <v>0</v>
      </c>
      <c r="J60" s="125">
        <f t="shared" si="64"/>
        <v>309</v>
      </c>
      <c r="K60" s="125">
        <f t="shared" si="64"/>
        <v>5165</v>
      </c>
      <c r="L60" s="125">
        <f t="shared" si="64"/>
        <v>0</v>
      </c>
      <c r="M60" s="125"/>
      <c r="N60" s="125">
        <f t="shared" si="64"/>
        <v>5552</v>
      </c>
      <c r="O60" s="125">
        <f t="shared" si="64"/>
        <v>0</v>
      </c>
      <c r="P60" s="125">
        <f t="shared" si="64"/>
        <v>5165</v>
      </c>
      <c r="Q60" s="125">
        <f t="shared" si="64"/>
        <v>0</v>
      </c>
      <c r="R60" s="125">
        <f t="shared" si="64"/>
        <v>0</v>
      </c>
      <c r="S60" s="125">
        <f t="shared" si="64"/>
        <v>-1154</v>
      </c>
      <c r="T60" s="125">
        <f t="shared" si="64"/>
        <v>4011</v>
      </c>
      <c r="U60" s="125">
        <f t="shared" si="64"/>
        <v>0</v>
      </c>
      <c r="V60" s="98"/>
      <c r="W60" s="125">
        <f t="shared" si="64"/>
        <v>0</v>
      </c>
      <c r="X60" s="125">
        <f aca="true" t="shared" si="65" ref="W60:AQ61">X61</f>
        <v>4011</v>
      </c>
      <c r="Y60" s="125">
        <f t="shared" si="65"/>
        <v>0</v>
      </c>
      <c r="Z60" s="125">
        <f t="shared" si="65"/>
        <v>0</v>
      </c>
      <c r="AA60" s="125">
        <f t="shared" si="65"/>
        <v>4011</v>
      </c>
      <c r="AB60" s="125">
        <f t="shared" si="65"/>
        <v>0</v>
      </c>
      <c r="AC60" s="125">
        <f t="shared" si="65"/>
        <v>0</v>
      </c>
      <c r="AD60" s="125">
        <f t="shared" si="65"/>
        <v>0</v>
      </c>
      <c r="AE60" s="125">
        <f t="shared" si="65"/>
        <v>0</v>
      </c>
      <c r="AF60" s="125">
        <f t="shared" si="65"/>
        <v>4011</v>
      </c>
      <c r="AG60" s="125">
        <f t="shared" si="65"/>
        <v>0</v>
      </c>
      <c r="AH60" s="125">
        <f t="shared" si="65"/>
        <v>1</v>
      </c>
      <c r="AI60" s="125">
        <f t="shared" si="65"/>
        <v>46</v>
      </c>
      <c r="AJ60" s="125">
        <f t="shared" si="65"/>
        <v>0</v>
      </c>
      <c r="AK60" s="125">
        <f t="shared" si="65"/>
        <v>0</v>
      </c>
      <c r="AL60" s="125">
        <f t="shared" si="65"/>
        <v>1</v>
      </c>
      <c r="AM60" s="125">
        <f t="shared" si="65"/>
        <v>0</v>
      </c>
      <c r="AN60" s="125">
        <f t="shared" si="65"/>
        <v>4059</v>
      </c>
      <c r="AO60" s="125">
        <f t="shared" si="65"/>
        <v>0</v>
      </c>
      <c r="AP60" s="125">
        <f t="shared" si="65"/>
        <v>0</v>
      </c>
      <c r="AQ60" s="125">
        <f t="shared" si="65"/>
        <v>0</v>
      </c>
      <c r="AR60" s="125">
        <f aca="true" t="shared" si="66" ref="AP60:BE61">AR61</f>
        <v>0</v>
      </c>
      <c r="AS60" s="125">
        <f t="shared" si="66"/>
        <v>0</v>
      </c>
      <c r="AT60" s="125">
        <f t="shared" si="66"/>
        <v>4059</v>
      </c>
      <c r="AU60" s="125">
        <f t="shared" si="66"/>
        <v>0</v>
      </c>
      <c r="AV60" s="99">
        <f t="shared" si="66"/>
        <v>0</v>
      </c>
      <c r="AW60" s="99">
        <f t="shared" si="66"/>
        <v>0</v>
      </c>
      <c r="AX60" s="99">
        <f t="shared" si="66"/>
        <v>0</v>
      </c>
      <c r="AY60" s="99">
        <f t="shared" si="66"/>
        <v>0</v>
      </c>
      <c r="AZ60" s="99">
        <f t="shared" si="66"/>
        <v>0</v>
      </c>
      <c r="BA60" s="125">
        <f t="shared" si="66"/>
        <v>4059</v>
      </c>
      <c r="BB60" s="125">
        <f t="shared" si="66"/>
        <v>0</v>
      </c>
      <c r="BC60" s="125">
        <f t="shared" si="66"/>
        <v>0</v>
      </c>
      <c r="BD60" s="125">
        <f t="shared" si="66"/>
        <v>0</v>
      </c>
      <c r="BE60" s="125">
        <f t="shared" si="66"/>
        <v>0</v>
      </c>
      <c r="BF60" s="125">
        <f aca="true" t="shared" si="67" ref="BB60:BN61">BF61</f>
        <v>0</v>
      </c>
      <c r="BG60" s="125">
        <f t="shared" si="67"/>
        <v>4059</v>
      </c>
      <c r="BH60" s="125">
        <f t="shared" si="67"/>
        <v>0</v>
      </c>
      <c r="BI60" s="125">
        <f t="shared" si="67"/>
        <v>0</v>
      </c>
      <c r="BJ60" s="125">
        <f t="shared" si="67"/>
        <v>0</v>
      </c>
      <c r="BK60" s="125">
        <f t="shared" si="67"/>
        <v>0</v>
      </c>
      <c r="BL60" s="125">
        <f t="shared" si="67"/>
        <v>0</v>
      </c>
      <c r="BM60" s="125">
        <f t="shared" si="67"/>
        <v>4059</v>
      </c>
      <c r="BN60" s="125">
        <f t="shared" si="67"/>
        <v>0</v>
      </c>
    </row>
    <row r="61" spans="1:66" ht="28.5" customHeight="1">
      <c r="A61" s="111"/>
      <c r="B61" s="112" t="s">
        <v>144</v>
      </c>
      <c r="C61" s="113" t="s">
        <v>145</v>
      </c>
      <c r="D61" s="113" t="s">
        <v>121</v>
      </c>
      <c r="E61" s="119" t="s">
        <v>226</v>
      </c>
      <c r="F61" s="113"/>
      <c r="G61" s="98">
        <f t="shared" si="64"/>
        <v>4856</v>
      </c>
      <c r="H61" s="98">
        <f t="shared" si="64"/>
        <v>4856</v>
      </c>
      <c r="I61" s="98">
        <f t="shared" si="64"/>
        <v>0</v>
      </c>
      <c r="J61" s="98">
        <f t="shared" si="64"/>
        <v>309</v>
      </c>
      <c r="K61" s="98">
        <f t="shared" si="64"/>
        <v>5165</v>
      </c>
      <c r="L61" s="98">
        <f t="shared" si="64"/>
        <v>0</v>
      </c>
      <c r="M61" s="98"/>
      <c r="N61" s="98">
        <f t="shared" si="64"/>
        <v>5552</v>
      </c>
      <c r="O61" s="98">
        <f t="shared" si="64"/>
        <v>0</v>
      </c>
      <c r="P61" s="98">
        <f t="shared" si="64"/>
        <v>5165</v>
      </c>
      <c r="Q61" s="98">
        <f t="shared" si="64"/>
        <v>0</v>
      </c>
      <c r="R61" s="98">
        <f t="shared" si="64"/>
        <v>0</v>
      </c>
      <c r="S61" s="98">
        <f t="shared" si="64"/>
        <v>-1154</v>
      </c>
      <c r="T61" s="98">
        <f t="shared" si="64"/>
        <v>4011</v>
      </c>
      <c r="U61" s="98">
        <f t="shared" si="64"/>
        <v>0</v>
      </c>
      <c r="V61" s="98"/>
      <c r="W61" s="98">
        <f t="shared" si="65"/>
        <v>0</v>
      </c>
      <c r="X61" s="98">
        <f t="shared" si="65"/>
        <v>4011</v>
      </c>
      <c r="Y61" s="98">
        <f t="shared" si="65"/>
        <v>0</v>
      </c>
      <c r="Z61" s="98">
        <f t="shared" si="65"/>
        <v>0</v>
      </c>
      <c r="AA61" s="98">
        <f t="shared" si="65"/>
        <v>4011</v>
      </c>
      <c r="AB61" s="98">
        <f t="shared" si="65"/>
        <v>0</v>
      </c>
      <c r="AC61" s="98">
        <f t="shared" si="65"/>
        <v>0</v>
      </c>
      <c r="AD61" s="98">
        <f t="shared" si="65"/>
        <v>0</v>
      </c>
      <c r="AE61" s="98">
        <f t="shared" si="65"/>
        <v>0</v>
      </c>
      <c r="AF61" s="98">
        <f t="shared" si="65"/>
        <v>4011</v>
      </c>
      <c r="AG61" s="98">
        <f t="shared" si="65"/>
        <v>0</v>
      </c>
      <c r="AH61" s="98">
        <f t="shared" si="65"/>
        <v>1</v>
      </c>
      <c r="AI61" s="98">
        <f t="shared" si="65"/>
        <v>46</v>
      </c>
      <c r="AJ61" s="98">
        <f t="shared" si="65"/>
        <v>0</v>
      </c>
      <c r="AK61" s="98">
        <f t="shared" si="65"/>
        <v>0</v>
      </c>
      <c r="AL61" s="98">
        <f t="shared" si="65"/>
        <v>1</v>
      </c>
      <c r="AM61" s="98">
        <f t="shared" si="65"/>
        <v>0</v>
      </c>
      <c r="AN61" s="98">
        <f t="shared" si="65"/>
        <v>4059</v>
      </c>
      <c r="AO61" s="98">
        <f t="shared" si="65"/>
        <v>0</v>
      </c>
      <c r="AP61" s="98">
        <f t="shared" si="66"/>
        <v>0</v>
      </c>
      <c r="AQ61" s="98">
        <f t="shared" si="66"/>
        <v>0</v>
      </c>
      <c r="AR61" s="98">
        <f t="shared" si="66"/>
        <v>0</v>
      </c>
      <c r="AS61" s="98">
        <f t="shared" si="66"/>
        <v>0</v>
      </c>
      <c r="AT61" s="98">
        <f t="shared" si="66"/>
        <v>4059</v>
      </c>
      <c r="AU61" s="98">
        <f t="shared" si="66"/>
        <v>0</v>
      </c>
      <c r="AV61" s="98">
        <f t="shared" si="66"/>
        <v>0</v>
      </c>
      <c r="AW61" s="98">
        <f t="shared" si="66"/>
        <v>0</v>
      </c>
      <c r="AX61" s="98">
        <f t="shared" si="66"/>
        <v>0</v>
      </c>
      <c r="AY61" s="98">
        <f t="shared" si="66"/>
        <v>0</v>
      </c>
      <c r="AZ61" s="98">
        <f t="shared" si="66"/>
        <v>0</v>
      </c>
      <c r="BA61" s="98">
        <f t="shared" si="66"/>
        <v>4059</v>
      </c>
      <c r="BB61" s="98">
        <f t="shared" si="67"/>
        <v>0</v>
      </c>
      <c r="BC61" s="98">
        <f t="shared" si="67"/>
        <v>0</v>
      </c>
      <c r="BD61" s="98">
        <f t="shared" si="67"/>
        <v>0</v>
      </c>
      <c r="BE61" s="98">
        <f t="shared" si="67"/>
        <v>0</v>
      </c>
      <c r="BF61" s="98">
        <f t="shared" si="67"/>
        <v>0</v>
      </c>
      <c r="BG61" s="98">
        <f t="shared" si="67"/>
        <v>4059</v>
      </c>
      <c r="BH61" s="98">
        <f t="shared" si="67"/>
        <v>0</v>
      </c>
      <c r="BI61" s="98">
        <f t="shared" si="67"/>
        <v>0</v>
      </c>
      <c r="BJ61" s="98">
        <f t="shared" si="67"/>
        <v>0</v>
      </c>
      <c r="BK61" s="98">
        <f t="shared" si="67"/>
        <v>0</v>
      </c>
      <c r="BL61" s="98">
        <f t="shared" si="67"/>
        <v>0</v>
      </c>
      <c r="BM61" s="98">
        <f t="shared" si="67"/>
        <v>4059</v>
      </c>
      <c r="BN61" s="98">
        <f t="shared" si="67"/>
        <v>0</v>
      </c>
    </row>
    <row r="62" spans="1:66" ht="44.25" customHeight="1">
      <c r="A62" s="111"/>
      <c r="B62" s="112" t="s">
        <v>126</v>
      </c>
      <c r="C62" s="113" t="s">
        <v>145</v>
      </c>
      <c r="D62" s="113" t="s">
        <v>121</v>
      </c>
      <c r="E62" s="119" t="s">
        <v>226</v>
      </c>
      <c r="F62" s="113" t="s">
        <v>127</v>
      </c>
      <c r="G62" s="98">
        <f>H62+I62</f>
        <v>4856</v>
      </c>
      <c r="H62" s="98">
        <v>4856</v>
      </c>
      <c r="I62" s="98"/>
      <c r="J62" s="98">
        <f>K62-G62</f>
        <v>309</v>
      </c>
      <c r="K62" s="98">
        <v>5165</v>
      </c>
      <c r="L62" s="98"/>
      <c r="M62" s="98"/>
      <c r="N62" s="98">
        <v>5552</v>
      </c>
      <c r="O62" s="116"/>
      <c r="P62" s="98">
        <f>O62+K62</f>
        <v>5165</v>
      </c>
      <c r="Q62" s="98">
        <f>L62</f>
        <v>0</v>
      </c>
      <c r="R62" s="98"/>
      <c r="S62" s="98">
        <f>T62-P62</f>
        <v>-1154</v>
      </c>
      <c r="T62" s="98">
        <v>4011</v>
      </c>
      <c r="U62" s="98"/>
      <c r="V62" s="98"/>
      <c r="W62" s="98"/>
      <c r="X62" s="98">
        <f>W62+T62</f>
        <v>4011</v>
      </c>
      <c r="Y62" s="98">
        <f>V62</f>
        <v>0</v>
      </c>
      <c r="Z62" s="120"/>
      <c r="AA62" s="98">
        <f>X62+Z62</f>
        <v>4011</v>
      </c>
      <c r="AB62" s="98">
        <f>Y62</f>
        <v>0</v>
      </c>
      <c r="AC62" s="120"/>
      <c r="AD62" s="120"/>
      <c r="AE62" s="120"/>
      <c r="AF62" s="98">
        <f>AD62+AC62+AA62+AE62</f>
        <v>4011</v>
      </c>
      <c r="AG62" s="116">
        <f>AE62+AB62</f>
        <v>0</v>
      </c>
      <c r="AH62" s="121">
        <v>1</v>
      </c>
      <c r="AI62" s="98">
        <v>46</v>
      </c>
      <c r="AJ62" s="120"/>
      <c r="AK62" s="120"/>
      <c r="AL62" s="98">
        <v>1</v>
      </c>
      <c r="AM62" s="120"/>
      <c r="AN62" s="98">
        <f>AI62+AH62+AF62+AJ62+AK62+AL62+AM62</f>
        <v>4059</v>
      </c>
      <c r="AO62" s="98">
        <f>AM62+AG62</f>
        <v>0</v>
      </c>
      <c r="AP62" s="122"/>
      <c r="AQ62" s="120"/>
      <c r="AR62" s="120"/>
      <c r="AS62" s="120"/>
      <c r="AT62" s="98">
        <f>AR62+AQ62+AP62+AN62+AS62</f>
        <v>4059</v>
      </c>
      <c r="AU62" s="98">
        <f>AS62+AO62</f>
        <v>0</v>
      </c>
      <c r="AV62" s="98"/>
      <c r="AW62" s="98"/>
      <c r="AX62" s="98"/>
      <c r="AY62" s="98"/>
      <c r="AZ62" s="98"/>
      <c r="BA62" s="98">
        <f>AY62+AX62+AW62+AV62+AT62</f>
        <v>4059</v>
      </c>
      <c r="BB62" s="123">
        <f>AU62+AY62</f>
        <v>0</v>
      </c>
      <c r="BC62" s="98"/>
      <c r="BD62" s="120"/>
      <c r="BE62" s="120"/>
      <c r="BF62" s="120"/>
      <c r="BG62" s="98">
        <f>BF62+BE62+BD62+BC62+BA62</f>
        <v>4059</v>
      </c>
      <c r="BH62" s="123">
        <f>BB62+BD62</f>
        <v>0</v>
      </c>
      <c r="BI62" s="116"/>
      <c r="BJ62" s="122"/>
      <c r="BK62" s="122"/>
      <c r="BL62" s="122"/>
      <c r="BM62" s="98">
        <f>BG62+BI62+BJ62+BK62+BL62</f>
        <v>4059</v>
      </c>
      <c r="BN62" s="98">
        <f>BH62+BJ62</f>
        <v>0</v>
      </c>
    </row>
    <row r="63" spans="1:66" s="2" customFormat="1" ht="73.5" customHeight="1">
      <c r="A63" s="124"/>
      <c r="B63" s="102" t="s">
        <v>115</v>
      </c>
      <c r="C63" s="103" t="s">
        <v>145</v>
      </c>
      <c r="D63" s="103" t="s">
        <v>146</v>
      </c>
      <c r="E63" s="104"/>
      <c r="F63" s="103"/>
      <c r="G63" s="125">
        <f aca="true" t="shared" si="68" ref="G63:W64">G64</f>
        <v>780</v>
      </c>
      <c r="H63" s="125">
        <f t="shared" si="68"/>
        <v>780</v>
      </c>
      <c r="I63" s="125">
        <f t="shared" si="68"/>
        <v>0</v>
      </c>
      <c r="J63" s="125">
        <f t="shared" si="68"/>
        <v>-113</v>
      </c>
      <c r="K63" s="125">
        <f t="shared" si="68"/>
        <v>667</v>
      </c>
      <c r="L63" s="125">
        <f t="shared" si="68"/>
        <v>0</v>
      </c>
      <c r="M63" s="125"/>
      <c r="N63" s="125">
        <f t="shared" si="68"/>
        <v>715</v>
      </c>
      <c r="O63" s="125">
        <f t="shared" si="68"/>
        <v>0</v>
      </c>
      <c r="P63" s="125">
        <f t="shared" si="68"/>
        <v>667</v>
      </c>
      <c r="Q63" s="125">
        <f t="shared" si="68"/>
        <v>0</v>
      </c>
      <c r="R63" s="125">
        <f t="shared" si="68"/>
        <v>0</v>
      </c>
      <c r="S63" s="125">
        <f t="shared" si="68"/>
        <v>-275</v>
      </c>
      <c r="T63" s="125">
        <f t="shared" si="68"/>
        <v>392</v>
      </c>
      <c r="U63" s="125">
        <f t="shared" si="68"/>
        <v>0</v>
      </c>
      <c r="V63" s="98"/>
      <c r="W63" s="125">
        <f t="shared" si="68"/>
        <v>0</v>
      </c>
      <c r="X63" s="125">
        <f aca="true" t="shared" si="69" ref="W63:AQ64">X64</f>
        <v>392</v>
      </c>
      <c r="Y63" s="125">
        <f t="shared" si="69"/>
        <v>0</v>
      </c>
      <c r="Z63" s="125">
        <f t="shared" si="69"/>
        <v>0</v>
      </c>
      <c r="AA63" s="125">
        <f t="shared" si="69"/>
        <v>392</v>
      </c>
      <c r="AB63" s="125">
        <f t="shared" si="69"/>
        <v>0</v>
      </c>
      <c r="AC63" s="125">
        <f t="shared" si="69"/>
        <v>0</v>
      </c>
      <c r="AD63" s="125">
        <f t="shared" si="69"/>
        <v>0</v>
      </c>
      <c r="AE63" s="125">
        <f t="shared" si="69"/>
        <v>0</v>
      </c>
      <c r="AF63" s="125">
        <f t="shared" si="69"/>
        <v>392</v>
      </c>
      <c r="AG63" s="125">
        <f t="shared" si="69"/>
        <v>0</v>
      </c>
      <c r="AH63" s="125">
        <f t="shared" si="69"/>
        <v>0</v>
      </c>
      <c r="AI63" s="125">
        <f t="shared" si="69"/>
        <v>0</v>
      </c>
      <c r="AJ63" s="125">
        <f t="shared" si="69"/>
        <v>0</v>
      </c>
      <c r="AK63" s="125">
        <f t="shared" si="69"/>
        <v>0</v>
      </c>
      <c r="AL63" s="125">
        <f t="shared" si="69"/>
        <v>0</v>
      </c>
      <c r="AM63" s="125">
        <f t="shared" si="69"/>
        <v>0</v>
      </c>
      <c r="AN63" s="125">
        <f t="shared" si="69"/>
        <v>392</v>
      </c>
      <c r="AO63" s="125">
        <f t="shared" si="69"/>
        <v>0</v>
      </c>
      <c r="AP63" s="125">
        <f t="shared" si="69"/>
        <v>0</v>
      </c>
      <c r="AQ63" s="125">
        <f t="shared" si="69"/>
        <v>0</v>
      </c>
      <c r="AR63" s="125">
        <f aca="true" t="shared" si="70" ref="AP63:BE64">AR64</f>
        <v>0</v>
      </c>
      <c r="AS63" s="125">
        <f t="shared" si="70"/>
        <v>0</v>
      </c>
      <c r="AT63" s="125">
        <f t="shared" si="70"/>
        <v>392</v>
      </c>
      <c r="AU63" s="125">
        <f t="shared" si="70"/>
        <v>0</v>
      </c>
      <c r="AV63" s="99">
        <f t="shared" si="70"/>
        <v>0</v>
      </c>
      <c r="AW63" s="99">
        <f t="shared" si="70"/>
        <v>0</v>
      </c>
      <c r="AX63" s="99">
        <f t="shared" si="70"/>
        <v>0</v>
      </c>
      <c r="AY63" s="99">
        <f t="shared" si="70"/>
        <v>0</v>
      </c>
      <c r="AZ63" s="99">
        <f t="shared" si="70"/>
        <v>0</v>
      </c>
      <c r="BA63" s="125">
        <f t="shared" si="70"/>
        <v>392</v>
      </c>
      <c r="BB63" s="125">
        <f t="shared" si="70"/>
        <v>0</v>
      </c>
      <c r="BC63" s="125">
        <f t="shared" si="70"/>
        <v>0</v>
      </c>
      <c r="BD63" s="125">
        <f t="shared" si="70"/>
        <v>0</v>
      </c>
      <c r="BE63" s="125">
        <f t="shared" si="70"/>
        <v>0</v>
      </c>
      <c r="BF63" s="125">
        <f aca="true" t="shared" si="71" ref="BB63:BN64">BF64</f>
        <v>0</v>
      </c>
      <c r="BG63" s="125">
        <f t="shared" si="71"/>
        <v>392</v>
      </c>
      <c r="BH63" s="125">
        <f t="shared" si="71"/>
        <v>0</v>
      </c>
      <c r="BI63" s="125">
        <f t="shared" si="71"/>
        <v>0</v>
      </c>
      <c r="BJ63" s="125">
        <f t="shared" si="71"/>
        <v>0</v>
      </c>
      <c r="BK63" s="125">
        <f t="shared" si="71"/>
        <v>0</v>
      </c>
      <c r="BL63" s="125">
        <f t="shared" si="71"/>
        <v>0</v>
      </c>
      <c r="BM63" s="125">
        <f t="shared" si="71"/>
        <v>392</v>
      </c>
      <c r="BN63" s="125">
        <f t="shared" si="71"/>
        <v>0</v>
      </c>
    </row>
    <row r="64" spans="1:66" ht="62.25" customHeight="1">
      <c r="A64" s="111"/>
      <c r="B64" s="112" t="s">
        <v>113</v>
      </c>
      <c r="C64" s="113" t="s">
        <v>145</v>
      </c>
      <c r="D64" s="113" t="s">
        <v>146</v>
      </c>
      <c r="E64" s="119" t="s">
        <v>244</v>
      </c>
      <c r="F64" s="113"/>
      <c r="G64" s="98">
        <f t="shared" si="68"/>
        <v>780</v>
      </c>
      <c r="H64" s="98">
        <f t="shared" si="68"/>
        <v>780</v>
      </c>
      <c r="I64" s="98">
        <f t="shared" si="68"/>
        <v>0</v>
      </c>
      <c r="J64" s="98">
        <f t="shared" si="68"/>
        <v>-113</v>
      </c>
      <c r="K64" s="98">
        <f t="shared" si="68"/>
        <v>667</v>
      </c>
      <c r="L64" s="98">
        <f t="shared" si="68"/>
        <v>0</v>
      </c>
      <c r="M64" s="98"/>
      <c r="N64" s="98">
        <f t="shared" si="68"/>
        <v>715</v>
      </c>
      <c r="O64" s="98">
        <f t="shared" si="68"/>
        <v>0</v>
      </c>
      <c r="P64" s="98">
        <f t="shared" si="68"/>
        <v>667</v>
      </c>
      <c r="Q64" s="98">
        <f t="shared" si="68"/>
        <v>0</v>
      </c>
      <c r="R64" s="98">
        <f t="shared" si="68"/>
        <v>0</v>
      </c>
      <c r="S64" s="98">
        <f t="shared" si="68"/>
        <v>-275</v>
      </c>
      <c r="T64" s="98">
        <f t="shared" si="68"/>
        <v>392</v>
      </c>
      <c r="U64" s="98">
        <f t="shared" si="68"/>
        <v>0</v>
      </c>
      <c r="V64" s="98"/>
      <c r="W64" s="98">
        <f t="shared" si="69"/>
        <v>0</v>
      </c>
      <c r="X64" s="98">
        <f t="shared" si="69"/>
        <v>392</v>
      </c>
      <c r="Y64" s="98">
        <f t="shared" si="69"/>
        <v>0</v>
      </c>
      <c r="Z64" s="98">
        <f t="shared" si="69"/>
        <v>0</v>
      </c>
      <c r="AA64" s="98">
        <f t="shared" si="69"/>
        <v>392</v>
      </c>
      <c r="AB64" s="98">
        <f t="shared" si="69"/>
        <v>0</v>
      </c>
      <c r="AC64" s="98">
        <f t="shared" si="69"/>
        <v>0</v>
      </c>
      <c r="AD64" s="98">
        <f t="shared" si="69"/>
        <v>0</v>
      </c>
      <c r="AE64" s="98">
        <f t="shared" si="69"/>
        <v>0</v>
      </c>
      <c r="AF64" s="98">
        <f t="shared" si="69"/>
        <v>392</v>
      </c>
      <c r="AG64" s="98">
        <f t="shared" si="69"/>
        <v>0</v>
      </c>
      <c r="AH64" s="98">
        <f t="shared" si="69"/>
        <v>0</v>
      </c>
      <c r="AI64" s="98">
        <f t="shared" si="69"/>
        <v>0</v>
      </c>
      <c r="AJ64" s="98">
        <f t="shared" si="69"/>
        <v>0</v>
      </c>
      <c r="AK64" s="98">
        <f t="shared" si="69"/>
        <v>0</v>
      </c>
      <c r="AL64" s="98">
        <f t="shared" si="69"/>
        <v>0</v>
      </c>
      <c r="AM64" s="98">
        <f t="shared" si="69"/>
        <v>0</v>
      </c>
      <c r="AN64" s="98">
        <f t="shared" si="69"/>
        <v>392</v>
      </c>
      <c r="AO64" s="98">
        <f t="shared" si="69"/>
        <v>0</v>
      </c>
      <c r="AP64" s="98">
        <f t="shared" si="70"/>
        <v>0</v>
      </c>
      <c r="AQ64" s="98">
        <f t="shared" si="70"/>
        <v>0</v>
      </c>
      <c r="AR64" s="98">
        <f t="shared" si="70"/>
        <v>0</v>
      </c>
      <c r="AS64" s="98">
        <f t="shared" si="70"/>
        <v>0</v>
      </c>
      <c r="AT64" s="98">
        <f t="shared" si="70"/>
        <v>392</v>
      </c>
      <c r="AU64" s="98">
        <f t="shared" si="70"/>
        <v>0</v>
      </c>
      <c r="AV64" s="98">
        <f t="shared" si="70"/>
        <v>0</v>
      </c>
      <c r="AW64" s="98">
        <f t="shared" si="70"/>
        <v>0</v>
      </c>
      <c r="AX64" s="98">
        <f t="shared" si="70"/>
        <v>0</v>
      </c>
      <c r="AY64" s="98">
        <f t="shared" si="70"/>
        <v>0</v>
      </c>
      <c r="AZ64" s="98">
        <f t="shared" si="70"/>
        <v>0</v>
      </c>
      <c r="BA64" s="98">
        <f t="shared" si="70"/>
        <v>392</v>
      </c>
      <c r="BB64" s="98">
        <f t="shared" si="71"/>
        <v>0</v>
      </c>
      <c r="BC64" s="98">
        <f t="shared" si="71"/>
        <v>0</v>
      </c>
      <c r="BD64" s="98">
        <f t="shared" si="71"/>
        <v>0</v>
      </c>
      <c r="BE64" s="98">
        <f t="shared" si="71"/>
        <v>0</v>
      </c>
      <c r="BF64" s="98">
        <f t="shared" si="71"/>
        <v>0</v>
      </c>
      <c r="BG64" s="98">
        <f t="shared" si="71"/>
        <v>392</v>
      </c>
      <c r="BH64" s="98">
        <f t="shared" si="71"/>
        <v>0</v>
      </c>
      <c r="BI64" s="98">
        <f t="shared" si="71"/>
        <v>0</v>
      </c>
      <c r="BJ64" s="98">
        <f t="shared" si="71"/>
        <v>0</v>
      </c>
      <c r="BK64" s="98">
        <f t="shared" si="71"/>
        <v>0</v>
      </c>
      <c r="BL64" s="98">
        <f t="shared" si="71"/>
        <v>0</v>
      </c>
      <c r="BM64" s="98">
        <f t="shared" si="71"/>
        <v>392</v>
      </c>
      <c r="BN64" s="98">
        <f t="shared" si="71"/>
        <v>0</v>
      </c>
    </row>
    <row r="65" spans="1:66" ht="76.5" customHeight="1">
      <c r="A65" s="111"/>
      <c r="B65" s="112" t="s">
        <v>130</v>
      </c>
      <c r="C65" s="113" t="s">
        <v>145</v>
      </c>
      <c r="D65" s="113" t="s">
        <v>146</v>
      </c>
      <c r="E65" s="119" t="s">
        <v>244</v>
      </c>
      <c r="F65" s="113" t="s">
        <v>131</v>
      </c>
      <c r="G65" s="98">
        <f>H65+I65</f>
        <v>780</v>
      </c>
      <c r="H65" s="98">
        <v>780</v>
      </c>
      <c r="I65" s="98"/>
      <c r="J65" s="98">
        <f>K65-G65</f>
        <v>-113</v>
      </c>
      <c r="K65" s="98">
        <f>667</f>
        <v>667</v>
      </c>
      <c r="L65" s="98"/>
      <c r="M65" s="98"/>
      <c r="N65" s="98">
        <f>715</f>
        <v>715</v>
      </c>
      <c r="O65" s="116"/>
      <c r="P65" s="98">
        <f>O65+K65</f>
        <v>667</v>
      </c>
      <c r="Q65" s="98">
        <f>L65</f>
        <v>0</v>
      </c>
      <c r="R65" s="98"/>
      <c r="S65" s="98">
        <f>T65-P65</f>
        <v>-275</v>
      </c>
      <c r="T65" s="98">
        <v>392</v>
      </c>
      <c r="U65" s="98"/>
      <c r="V65" s="98"/>
      <c r="W65" s="98"/>
      <c r="X65" s="98">
        <f>W65+T65</f>
        <v>392</v>
      </c>
      <c r="Y65" s="98">
        <f>V65</f>
        <v>0</v>
      </c>
      <c r="Z65" s="120"/>
      <c r="AA65" s="98">
        <f>X65+Z65</f>
        <v>392</v>
      </c>
      <c r="AB65" s="98">
        <f>Y65</f>
        <v>0</v>
      </c>
      <c r="AC65" s="120"/>
      <c r="AD65" s="120"/>
      <c r="AE65" s="120"/>
      <c r="AF65" s="98">
        <f>AD65+AC65+AA65+AE65</f>
        <v>392</v>
      </c>
      <c r="AG65" s="116">
        <f>AE65+AB65</f>
        <v>0</v>
      </c>
      <c r="AH65" s="120"/>
      <c r="AI65" s="120"/>
      <c r="AJ65" s="120"/>
      <c r="AK65" s="120"/>
      <c r="AL65" s="120"/>
      <c r="AM65" s="120"/>
      <c r="AN65" s="98">
        <f>AI65+AH65+AF65+AJ65+AK65+AL65+AM65</f>
        <v>392</v>
      </c>
      <c r="AO65" s="98">
        <f>AM65+AG65</f>
        <v>0</v>
      </c>
      <c r="AP65" s="122"/>
      <c r="AQ65" s="120"/>
      <c r="AR65" s="120"/>
      <c r="AS65" s="120"/>
      <c r="AT65" s="98">
        <f>AR65+AQ65+AP65+AN65+AS65</f>
        <v>392</v>
      </c>
      <c r="AU65" s="98">
        <f>AS65+AO65</f>
        <v>0</v>
      </c>
      <c r="AV65" s="98"/>
      <c r="AW65" s="98"/>
      <c r="AX65" s="98"/>
      <c r="AY65" s="98"/>
      <c r="AZ65" s="98"/>
      <c r="BA65" s="98">
        <f>AY65+AX65+AW65+AV65+AT65</f>
        <v>392</v>
      </c>
      <c r="BB65" s="123">
        <f>AU65+AY65</f>
        <v>0</v>
      </c>
      <c r="BC65" s="98"/>
      <c r="BD65" s="120"/>
      <c r="BE65" s="120"/>
      <c r="BF65" s="120"/>
      <c r="BG65" s="98">
        <f>BF65+BE65+BD65+BC65+BA65</f>
        <v>392</v>
      </c>
      <c r="BH65" s="123">
        <f>BB65+BD65</f>
        <v>0</v>
      </c>
      <c r="BI65" s="116"/>
      <c r="BJ65" s="122"/>
      <c r="BK65" s="122"/>
      <c r="BL65" s="122"/>
      <c r="BM65" s="98">
        <f>BG65+BI65+BJ65+BK65+BL65</f>
        <v>392</v>
      </c>
      <c r="BN65" s="98">
        <f>BH65+BJ65</f>
        <v>0</v>
      </c>
    </row>
    <row r="66" spans="1:66" s="2" customFormat="1" ht="37.5">
      <c r="A66" s="101"/>
      <c r="B66" s="102" t="s">
        <v>172</v>
      </c>
      <c r="C66" s="103" t="s">
        <v>90</v>
      </c>
      <c r="D66" s="103" t="s">
        <v>146</v>
      </c>
      <c r="E66" s="138"/>
      <c r="F66" s="103"/>
      <c r="G66" s="125">
        <f aca="true" t="shared" si="72" ref="G66:W68">G67</f>
        <v>1049</v>
      </c>
      <c r="H66" s="125">
        <f t="shared" si="72"/>
        <v>1049</v>
      </c>
      <c r="I66" s="125">
        <f t="shared" si="72"/>
        <v>0</v>
      </c>
      <c r="J66" s="125">
        <f t="shared" si="72"/>
        <v>-92</v>
      </c>
      <c r="K66" s="125">
        <f t="shared" si="72"/>
        <v>957</v>
      </c>
      <c r="L66" s="125">
        <f t="shared" si="72"/>
        <v>0</v>
      </c>
      <c r="M66" s="125"/>
      <c r="N66" s="125">
        <f t="shared" si="72"/>
        <v>1025</v>
      </c>
      <c r="O66" s="125">
        <f t="shared" si="72"/>
        <v>0</v>
      </c>
      <c r="P66" s="125">
        <f t="shared" si="72"/>
        <v>957</v>
      </c>
      <c r="Q66" s="125">
        <f t="shared" si="72"/>
        <v>0</v>
      </c>
      <c r="R66" s="125">
        <f t="shared" si="72"/>
        <v>0</v>
      </c>
      <c r="S66" s="125">
        <f t="shared" si="72"/>
        <v>-312</v>
      </c>
      <c r="T66" s="125">
        <f t="shared" si="72"/>
        <v>645</v>
      </c>
      <c r="U66" s="125">
        <f t="shared" si="72"/>
        <v>0</v>
      </c>
      <c r="V66" s="98"/>
      <c r="W66" s="125">
        <f t="shared" si="72"/>
        <v>0</v>
      </c>
      <c r="X66" s="125">
        <f aca="true" t="shared" si="73" ref="W66:AQ68">X67</f>
        <v>645</v>
      </c>
      <c r="Y66" s="125">
        <f t="shared" si="73"/>
        <v>0</v>
      </c>
      <c r="Z66" s="125">
        <f t="shared" si="73"/>
        <v>0</v>
      </c>
      <c r="AA66" s="125">
        <f t="shared" si="73"/>
        <v>645</v>
      </c>
      <c r="AB66" s="125">
        <f t="shared" si="73"/>
        <v>0</v>
      </c>
      <c r="AC66" s="125">
        <f t="shared" si="73"/>
        <v>0</v>
      </c>
      <c r="AD66" s="125">
        <f t="shared" si="73"/>
        <v>0</v>
      </c>
      <c r="AE66" s="125">
        <f t="shared" si="73"/>
        <v>0</v>
      </c>
      <c r="AF66" s="125">
        <f t="shared" si="73"/>
        <v>645</v>
      </c>
      <c r="AG66" s="125">
        <f t="shared" si="73"/>
        <v>0</v>
      </c>
      <c r="AH66" s="125">
        <f t="shared" si="73"/>
        <v>0</v>
      </c>
      <c r="AI66" s="125">
        <f t="shared" si="73"/>
        <v>0</v>
      </c>
      <c r="AJ66" s="125">
        <f t="shared" si="73"/>
        <v>0</v>
      </c>
      <c r="AK66" s="125">
        <f t="shared" si="73"/>
        <v>0</v>
      </c>
      <c r="AL66" s="125">
        <f t="shared" si="73"/>
        <v>0</v>
      </c>
      <c r="AM66" s="125">
        <f t="shared" si="73"/>
        <v>0</v>
      </c>
      <c r="AN66" s="125">
        <f t="shared" si="73"/>
        <v>645</v>
      </c>
      <c r="AO66" s="125">
        <f t="shared" si="73"/>
        <v>0</v>
      </c>
      <c r="AP66" s="125">
        <f t="shared" si="73"/>
        <v>0</v>
      </c>
      <c r="AQ66" s="125">
        <f t="shared" si="73"/>
        <v>0</v>
      </c>
      <c r="AR66" s="125">
        <f aca="true" t="shared" si="74" ref="AP66:BE68">AR67</f>
        <v>0</v>
      </c>
      <c r="AS66" s="125">
        <f t="shared" si="74"/>
        <v>0</v>
      </c>
      <c r="AT66" s="125">
        <f t="shared" si="74"/>
        <v>645</v>
      </c>
      <c r="AU66" s="125">
        <f t="shared" si="74"/>
        <v>0</v>
      </c>
      <c r="AV66" s="99">
        <f t="shared" si="74"/>
        <v>0</v>
      </c>
      <c r="AW66" s="99">
        <f t="shared" si="74"/>
        <v>0</v>
      </c>
      <c r="AX66" s="99">
        <f t="shared" si="74"/>
        <v>0</v>
      </c>
      <c r="AY66" s="99">
        <f t="shared" si="74"/>
        <v>0</v>
      </c>
      <c r="AZ66" s="99">
        <f t="shared" si="74"/>
        <v>0</v>
      </c>
      <c r="BA66" s="125">
        <f t="shared" si="74"/>
        <v>645</v>
      </c>
      <c r="BB66" s="125">
        <f t="shared" si="74"/>
        <v>0</v>
      </c>
      <c r="BC66" s="125">
        <f t="shared" si="74"/>
        <v>0</v>
      </c>
      <c r="BD66" s="125">
        <f t="shared" si="74"/>
        <v>0</v>
      </c>
      <c r="BE66" s="125">
        <f t="shared" si="74"/>
        <v>0</v>
      </c>
      <c r="BF66" s="125">
        <f aca="true" t="shared" si="75" ref="BB66:BN68">BF67</f>
        <v>0</v>
      </c>
      <c r="BG66" s="125">
        <f t="shared" si="75"/>
        <v>645</v>
      </c>
      <c r="BH66" s="125">
        <f t="shared" si="75"/>
        <v>0</v>
      </c>
      <c r="BI66" s="125">
        <f t="shared" si="75"/>
        <v>0</v>
      </c>
      <c r="BJ66" s="125">
        <f t="shared" si="75"/>
        <v>0</v>
      </c>
      <c r="BK66" s="125">
        <f t="shared" si="75"/>
        <v>0</v>
      </c>
      <c r="BL66" s="125">
        <f t="shared" si="75"/>
        <v>0</v>
      </c>
      <c r="BM66" s="125">
        <f t="shared" si="75"/>
        <v>645</v>
      </c>
      <c r="BN66" s="125">
        <f t="shared" si="75"/>
        <v>0</v>
      </c>
    </row>
    <row r="67" spans="1:66" ht="39.75" customHeight="1">
      <c r="A67" s="111"/>
      <c r="B67" s="112" t="s">
        <v>289</v>
      </c>
      <c r="C67" s="113" t="s">
        <v>90</v>
      </c>
      <c r="D67" s="113" t="s">
        <v>146</v>
      </c>
      <c r="E67" s="137" t="s">
        <v>290</v>
      </c>
      <c r="F67" s="113"/>
      <c r="G67" s="98">
        <f t="shared" si="72"/>
        <v>1049</v>
      </c>
      <c r="H67" s="98">
        <f t="shared" si="72"/>
        <v>1049</v>
      </c>
      <c r="I67" s="98">
        <f t="shared" si="72"/>
        <v>0</v>
      </c>
      <c r="J67" s="98">
        <f t="shared" si="72"/>
        <v>-92</v>
      </c>
      <c r="K67" s="98">
        <f t="shared" si="72"/>
        <v>957</v>
      </c>
      <c r="L67" s="98">
        <f t="shared" si="72"/>
        <v>0</v>
      </c>
      <c r="M67" s="98"/>
      <c r="N67" s="98">
        <f t="shared" si="72"/>
        <v>1025</v>
      </c>
      <c r="O67" s="98">
        <f t="shared" si="72"/>
        <v>0</v>
      </c>
      <c r="P67" s="98">
        <f t="shared" si="72"/>
        <v>957</v>
      </c>
      <c r="Q67" s="98">
        <f t="shared" si="72"/>
        <v>0</v>
      </c>
      <c r="R67" s="98">
        <f t="shared" si="72"/>
        <v>0</v>
      </c>
      <c r="S67" s="98">
        <f aca="true" t="shared" si="76" ref="S67:Y67">S68+S70</f>
        <v>-312</v>
      </c>
      <c r="T67" s="98">
        <f t="shared" si="76"/>
        <v>645</v>
      </c>
      <c r="U67" s="98">
        <f t="shared" si="76"/>
        <v>0</v>
      </c>
      <c r="V67" s="98">
        <f t="shared" si="76"/>
        <v>0</v>
      </c>
      <c r="W67" s="98">
        <f t="shared" si="76"/>
        <v>0</v>
      </c>
      <c r="X67" s="98">
        <f t="shared" si="76"/>
        <v>645</v>
      </c>
      <c r="Y67" s="98">
        <f t="shared" si="76"/>
        <v>0</v>
      </c>
      <c r="Z67" s="98">
        <f aca="true" t="shared" si="77" ref="Z67:AG67">Z68+Z70</f>
        <v>0</v>
      </c>
      <c r="AA67" s="98">
        <f t="shared" si="77"/>
        <v>645</v>
      </c>
      <c r="AB67" s="98">
        <f t="shared" si="77"/>
        <v>0</v>
      </c>
      <c r="AC67" s="98">
        <f t="shared" si="77"/>
        <v>0</v>
      </c>
      <c r="AD67" s="98">
        <f t="shared" si="77"/>
        <v>0</v>
      </c>
      <c r="AE67" s="98">
        <f t="shared" si="77"/>
        <v>0</v>
      </c>
      <c r="AF67" s="98">
        <f t="shared" si="77"/>
        <v>645</v>
      </c>
      <c r="AG67" s="98">
        <f t="shared" si="77"/>
        <v>0</v>
      </c>
      <c r="AH67" s="98">
        <f aca="true" t="shared" si="78" ref="AH67:AO67">AH68+AH70</f>
        <v>0</v>
      </c>
      <c r="AI67" s="98">
        <f t="shared" si="78"/>
        <v>0</v>
      </c>
      <c r="AJ67" s="98">
        <f t="shared" si="78"/>
        <v>0</v>
      </c>
      <c r="AK67" s="98">
        <f t="shared" si="78"/>
        <v>0</v>
      </c>
      <c r="AL67" s="98">
        <f t="shared" si="78"/>
        <v>0</v>
      </c>
      <c r="AM67" s="98">
        <f t="shared" si="78"/>
        <v>0</v>
      </c>
      <c r="AN67" s="98">
        <f t="shared" si="78"/>
        <v>645</v>
      </c>
      <c r="AO67" s="98">
        <f t="shared" si="78"/>
        <v>0</v>
      </c>
      <c r="AP67" s="98">
        <f aca="true" t="shared" si="79" ref="AP67:AU67">AP68+AP70</f>
        <v>0</v>
      </c>
      <c r="AQ67" s="98">
        <f>AQ68+AQ70</f>
        <v>0</v>
      </c>
      <c r="AR67" s="98">
        <f t="shared" si="79"/>
        <v>0</v>
      </c>
      <c r="AS67" s="98">
        <f t="shared" si="79"/>
        <v>0</v>
      </c>
      <c r="AT67" s="98">
        <f t="shared" si="79"/>
        <v>645</v>
      </c>
      <c r="AU67" s="98">
        <f t="shared" si="79"/>
        <v>0</v>
      </c>
      <c r="AV67" s="98">
        <f aca="true" t="shared" si="80" ref="AV67:BA67">AV68+AV70</f>
        <v>0</v>
      </c>
      <c r="AW67" s="98">
        <f t="shared" si="80"/>
        <v>0</v>
      </c>
      <c r="AX67" s="98">
        <f t="shared" si="80"/>
        <v>0</v>
      </c>
      <c r="AY67" s="98">
        <f t="shared" si="80"/>
        <v>0</v>
      </c>
      <c r="AZ67" s="98">
        <f>AZ68+AZ70</f>
        <v>0</v>
      </c>
      <c r="BA67" s="98">
        <f t="shared" si="80"/>
        <v>645</v>
      </c>
      <c r="BB67" s="98">
        <f aca="true" t="shared" si="81" ref="BB67:BH67">BB68+BB70</f>
        <v>0</v>
      </c>
      <c r="BC67" s="98">
        <f t="shared" si="81"/>
        <v>0</v>
      </c>
      <c r="BD67" s="98">
        <f t="shared" si="81"/>
        <v>0</v>
      </c>
      <c r="BE67" s="98">
        <f t="shared" si="81"/>
        <v>0</v>
      </c>
      <c r="BF67" s="98">
        <f t="shared" si="81"/>
        <v>0</v>
      </c>
      <c r="BG67" s="98">
        <f t="shared" si="81"/>
        <v>645</v>
      </c>
      <c r="BH67" s="98">
        <f t="shared" si="81"/>
        <v>0</v>
      </c>
      <c r="BI67" s="98">
        <f aca="true" t="shared" si="82" ref="BI67:BN67">BI68+BI70</f>
        <v>0</v>
      </c>
      <c r="BJ67" s="98">
        <f t="shared" si="82"/>
        <v>0</v>
      </c>
      <c r="BK67" s="98">
        <f t="shared" si="82"/>
        <v>0</v>
      </c>
      <c r="BL67" s="98">
        <f t="shared" si="82"/>
        <v>0</v>
      </c>
      <c r="BM67" s="98">
        <f t="shared" si="82"/>
        <v>645</v>
      </c>
      <c r="BN67" s="98">
        <f t="shared" si="82"/>
        <v>0</v>
      </c>
    </row>
    <row r="68" spans="1:66" ht="99" customHeight="1" hidden="1">
      <c r="A68" s="111"/>
      <c r="B68" s="112" t="s">
        <v>434</v>
      </c>
      <c r="C68" s="113" t="s">
        <v>90</v>
      </c>
      <c r="D68" s="113" t="s">
        <v>146</v>
      </c>
      <c r="E68" s="137" t="s">
        <v>291</v>
      </c>
      <c r="F68" s="113"/>
      <c r="G68" s="98">
        <f t="shared" si="72"/>
        <v>1049</v>
      </c>
      <c r="H68" s="98">
        <f t="shared" si="72"/>
        <v>1049</v>
      </c>
      <c r="I68" s="98">
        <f t="shared" si="72"/>
        <v>0</v>
      </c>
      <c r="J68" s="98">
        <f t="shared" si="72"/>
        <v>-92</v>
      </c>
      <c r="K68" s="98">
        <f t="shared" si="72"/>
        <v>957</v>
      </c>
      <c r="L68" s="98">
        <f t="shared" si="72"/>
        <v>0</v>
      </c>
      <c r="M68" s="98"/>
      <c r="N68" s="98">
        <f t="shared" si="72"/>
        <v>1025</v>
      </c>
      <c r="O68" s="98">
        <f t="shared" si="72"/>
        <v>0</v>
      </c>
      <c r="P68" s="98">
        <f t="shared" si="72"/>
        <v>957</v>
      </c>
      <c r="Q68" s="98">
        <f t="shared" si="72"/>
        <v>0</v>
      </c>
      <c r="R68" s="98">
        <f t="shared" si="72"/>
        <v>0</v>
      </c>
      <c r="S68" s="98">
        <f t="shared" si="72"/>
        <v>-957</v>
      </c>
      <c r="T68" s="98">
        <f t="shared" si="72"/>
        <v>0</v>
      </c>
      <c r="U68" s="98">
        <f t="shared" si="72"/>
        <v>0</v>
      </c>
      <c r="V68" s="98"/>
      <c r="W68" s="98">
        <f t="shared" si="73"/>
        <v>0</v>
      </c>
      <c r="X68" s="98">
        <f t="shared" si="73"/>
        <v>0</v>
      </c>
      <c r="Y68" s="98">
        <f t="shared" si="73"/>
        <v>0</v>
      </c>
      <c r="Z68" s="98">
        <f t="shared" si="73"/>
        <v>0</v>
      </c>
      <c r="AA68" s="98">
        <f t="shared" si="73"/>
        <v>0</v>
      </c>
      <c r="AB68" s="98">
        <f t="shared" si="73"/>
        <v>0</v>
      </c>
      <c r="AC68" s="98">
        <f t="shared" si="73"/>
        <v>0</v>
      </c>
      <c r="AD68" s="98">
        <f t="shared" si="73"/>
        <v>0</v>
      </c>
      <c r="AE68" s="98">
        <f t="shared" si="73"/>
        <v>0</v>
      </c>
      <c r="AF68" s="98">
        <f t="shared" si="73"/>
        <v>0</v>
      </c>
      <c r="AG68" s="98">
        <f t="shared" si="73"/>
        <v>0</v>
      </c>
      <c r="AH68" s="98">
        <f t="shared" si="73"/>
        <v>0</v>
      </c>
      <c r="AI68" s="98">
        <f t="shared" si="73"/>
        <v>0</v>
      </c>
      <c r="AJ68" s="98">
        <f t="shared" si="73"/>
        <v>0</v>
      </c>
      <c r="AK68" s="98">
        <f t="shared" si="73"/>
        <v>0</v>
      </c>
      <c r="AL68" s="98">
        <f t="shared" si="73"/>
        <v>0</v>
      </c>
      <c r="AM68" s="98">
        <f t="shared" si="73"/>
        <v>0</v>
      </c>
      <c r="AN68" s="98">
        <f t="shared" si="73"/>
        <v>0</v>
      </c>
      <c r="AO68" s="98">
        <f t="shared" si="73"/>
        <v>0</v>
      </c>
      <c r="AP68" s="98">
        <f t="shared" si="74"/>
        <v>0</v>
      </c>
      <c r="AQ68" s="98">
        <f t="shared" si="74"/>
        <v>0</v>
      </c>
      <c r="AR68" s="98">
        <f t="shared" si="74"/>
        <v>0</v>
      </c>
      <c r="AS68" s="98">
        <f t="shared" si="74"/>
        <v>0</v>
      </c>
      <c r="AT68" s="98">
        <f t="shared" si="74"/>
        <v>0</v>
      </c>
      <c r="AU68" s="98">
        <f t="shared" si="74"/>
        <v>0</v>
      </c>
      <c r="AV68" s="98">
        <f t="shared" si="74"/>
        <v>0</v>
      </c>
      <c r="AW68" s="98">
        <f t="shared" si="74"/>
        <v>0</v>
      </c>
      <c r="AX68" s="98">
        <f t="shared" si="74"/>
        <v>0</v>
      </c>
      <c r="AY68" s="98">
        <f t="shared" si="74"/>
        <v>0</v>
      </c>
      <c r="AZ68" s="98">
        <f t="shared" si="74"/>
        <v>0</v>
      </c>
      <c r="BA68" s="98">
        <f t="shared" si="74"/>
        <v>0</v>
      </c>
      <c r="BB68" s="98">
        <f t="shared" si="75"/>
        <v>0</v>
      </c>
      <c r="BC68" s="98">
        <f t="shared" si="75"/>
        <v>0</v>
      </c>
      <c r="BD68" s="98">
        <f t="shared" si="75"/>
        <v>0</v>
      </c>
      <c r="BE68" s="98">
        <f t="shared" si="75"/>
        <v>0</v>
      </c>
      <c r="BF68" s="98">
        <f t="shared" si="75"/>
        <v>0</v>
      </c>
      <c r="BG68" s="98">
        <f t="shared" si="75"/>
        <v>0</v>
      </c>
      <c r="BH68" s="98">
        <f t="shared" si="75"/>
        <v>0</v>
      </c>
      <c r="BI68" s="98">
        <f t="shared" si="75"/>
        <v>0</v>
      </c>
      <c r="BJ68" s="98">
        <f t="shared" si="75"/>
        <v>0</v>
      </c>
      <c r="BK68" s="98">
        <f t="shared" si="75"/>
        <v>0</v>
      </c>
      <c r="BL68" s="98">
        <f t="shared" si="75"/>
        <v>0</v>
      </c>
      <c r="BM68" s="98">
        <f t="shared" si="75"/>
        <v>0</v>
      </c>
      <c r="BN68" s="98">
        <f t="shared" si="75"/>
        <v>0</v>
      </c>
    </row>
    <row r="69" spans="1:66" ht="99" customHeight="1" hidden="1">
      <c r="A69" s="111"/>
      <c r="B69" s="132" t="s">
        <v>330</v>
      </c>
      <c r="C69" s="113" t="s">
        <v>90</v>
      </c>
      <c r="D69" s="113" t="s">
        <v>146</v>
      </c>
      <c r="E69" s="137" t="s">
        <v>291</v>
      </c>
      <c r="F69" s="113" t="s">
        <v>142</v>
      </c>
      <c r="G69" s="98">
        <f>H69</f>
        <v>1049</v>
      </c>
      <c r="H69" s="98">
        <v>1049</v>
      </c>
      <c r="I69" s="98"/>
      <c r="J69" s="98">
        <f>K69-G69</f>
        <v>-92</v>
      </c>
      <c r="K69" s="98">
        <v>957</v>
      </c>
      <c r="L69" s="98"/>
      <c r="M69" s="98"/>
      <c r="N69" s="98">
        <v>1025</v>
      </c>
      <c r="O69" s="116"/>
      <c r="P69" s="98">
        <f>O69+K69</f>
        <v>957</v>
      </c>
      <c r="Q69" s="98">
        <f>L69</f>
        <v>0</v>
      </c>
      <c r="R69" s="98"/>
      <c r="S69" s="98">
        <f>T69-P69</f>
        <v>-957</v>
      </c>
      <c r="T69" s="98"/>
      <c r="U69" s="98"/>
      <c r="V69" s="98"/>
      <c r="W69" s="98"/>
      <c r="X69" s="98">
        <f>W69+T69</f>
        <v>0</v>
      </c>
      <c r="Y69" s="98">
        <f>V69</f>
        <v>0</v>
      </c>
      <c r="Z69" s="98">
        <f>Y69+V69</f>
        <v>0</v>
      </c>
      <c r="AA69" s="98">
        <f>Z69+W69</f>
        <v>0</v>
      </c>
      <c r="AB69" s="98">
        <f>AA69+X69</f>
        <v>0</v>
      </c>
      <c r="AC69" s="98">
        <f>AB69+Y69</f>
        <v>0</v>
      </c>
      <c r="AD69" s="98">
        <f>AC69+Z69</f>
        <v>0</v>
      </c>
      <c r="AE69" s="98">
        <f>AC69+Z69</f>
        <v>0</v>
      </c>
      <c r="AF69" s="98">
        <f>AE69+AA69</f>
        <v>0</v>
      </c>
      <c r="AG69" s="98">
        <f>AF69+AB69</f>
        <v>0</v>
      </c>
      <c r="AH69" s="98">
        <f>AF69+AC69</f>
        <v>0</v>
      </c>
      <c r="AI69" s="98">
        <f>AG69+AD69</f>
        <v>0</v>
      </c>
      <c r="AJ69" s="98">
        <f>AH69+AE69</f>
        <v>0</v>
      </c>
      <c r="AK69" s="98">
        <f>AG69+AD69</f>
        <v>0</v>
      </c>
      <c r="AL69" s="98">
        <f>AH69+AE69</f>
        <v>0</v>
      </c>
      <c r="AM69" s="98">
        <f>AI69+AF69</f>
        <v>0</v>
      </c>
      <c r="AN69" s="98">
        <f>AH69+AE69</f>
        <v>0</v>
      </c>
      <c r="AO69" s="98">
        <f>AI69+AF69</f>
        <v>0</v>
      </c>
      <c r="AP69" s="98">
        <f>AL69+AI69</f>
        <v>0</v>
      </c>
      <c r="AQ69" s="98">
        <f>AM69+AJ69</f>
        <v>0</v>
      </c>
      <c r="AR69" s="98">
        <f aca="true" t="shared" si="83" ref="AR69:AZ69">AM69+AJ69</f>
        <v>0</v>
      </c>
      <c r="AS69" s="98">
        <f t="shared" si="83"/>
        <v>0</v>
      </c>
      <c r="AT69" s="98">
        <f t="shared" si="83"/>
        <v>0</v>
      </c>
      <c r="AU69" s="98">
        <f t="shared" si="83"/>
        <v>0</v>
      </c>
      <c r="AV69" s="98">
        <f t="shared" si="83"/>
        <v>0</v>
      </c>
      <c r="AW69" s="98">
        <f t="shared" si="83"/>
        <v>0</v>
      </c>
      <c r="AX69" s="98">
        <f t="shared" si="83"/>
        <v>0</v>
      </c>
      <c r="AY69" s="98">
        <f t="shared" si="83"/>
        <v>0</v>
      </c>
      <c r="AZ69" s="98">
        <f t="shared" si="83"/>
        <v>0</v>
      </c>
      <c r="BA69" s="98">
        <f>AU69+AR69</f>
        <v>0</v>
      </c>
      <c r="BB69" s="98">
        <f aca="true" t="shared" si="84" ref="BB69:BI69">AV69+AS69</f>
        <v>0</v>
      </c>
      <c r="BC69" s="98">
        <f t="shared" si="84"/>
        <v>0</v>
      </c>
      <c r="BD69" s="98">
        <f t="shared" si="84"/>
        <v>0</v>
      </c>
      <c r="BE69" s="98">
        <f t="shared" si="84"/>
        <v>0</v>
      </c>
      <c r="BF69" s="98">
        <f t="shared" si="84"/>
        <v>0</v>
      </c>
      <c r="BG69" s="98">
        <f t="shared" si="84"/>
        <v>0</v>
      </c>
      <c r="BH69" s="98">
        <f t="shared" si="84"/>
        <v>0</v>
      </c>
      <c r="BI69" s="98">
        <f t="shared" si="84"/>
        <v>0</v>
      </c>
      <c r="BJ69" s="98">
        <f>BD69+BA69</f>
        <v>0</v>
      </c>
      <c r="BK69" s="98">
        <f>BE69+BB69</f>
        <v>0</v>
      </c>
      <c r="BL69" s="98">
        <f>BF69+BC69</f>
        <v>0</v>
      </c>
      <c r="BM69" s="98">
        <f>BG69+BD69</f>
        <v>0</v>
      </c>
      <c r="BN69" s="98">
        <f>BH69+BE69</f>
        <v>0</v>
      </c>
    </row>
    <row r="70" spans="1:66" ht="159" customHeight="1">
      <c r="A70" s="111"/>
      <c r="B70" s="112" t="s">
        <v>433</v>
      </c>
      <c r="C70" s="113" t="s">
        <v>90</v>
      </c>
      <c r="D70" s="113" t="s">
        <v>146</v>
      </c>
      <c r="E70" s="137" t="s">
        <v>291</v>
      </c>
      <c r="F70" s="113"/>
      <c r="G70" s="98"/>
      <c r="H70" s="98"/>
      <c r="I70" s="98"/>
      <c r="J70" s="98"/>
      <c r="K70" s="98"/>
      <c r="L70" s="98"/>
      <c r="M70" s="98"/>
      <c r="N70" s="98"/>
      <c r="O70" s="116"/>
      <c r="P70" s="98"/>
      <c r="Q70" s="98"/>
      <c r="R70" s="98"/>
      <c r="S70" s="98">
        <f>S71</f>
        <v>645</v>
      </c>
      <c r="T70" s="98">
        <f>T71</f>
        <v>645</v>
      </c>
      <c r="U70" s="98"/>
      <c r="V70" s="98"/>
      <c r="W70" s="98">
        <f aca="true" t="shared" si="85" ref="W70:BN70">W71</f>
        <v>0</v>
      </c>
      <c r="X70" s="98">
        <f t="shared" si="85"/>
        <v>645</v>
      </c>
      <c r="Y70" s="98">
        <f t="shared" si="85"/>
        <v>0</v>
      </c>
      <c r="Z70" s="98">
        <f t="shared" si="85"/>
        <v>0</v>
      </c>
      <c r="AA70" s="98">
        <f t="shared" si="85"/>
        <v>645</v>
      </c>
      <c r="AB70" s="98">
        <f t="shared" si="85"/>
        <v>0</v>
      </c>
      <c r="AC70" s="98">
        <f t="shared" si="85"/>
        <v>0</v>
      </c>
      <c r="AD70" s="98">
        <f t="shared" si="85"/>
        <v>0</v>
      </c>
      <c r="AE70" s="98">
        <f t="shared" si="85"/>
        <v>0</v>
      </c>
      <c r="AF70" s="98">
        <f t="shared" si="85"/>
        <v>645</v>
      </c>
      <c r="AG70" s="98">
        <f t="shared" si="85"/>
        <v>0</v>
      </c>
      <c r="AH70" s="98">
        <f t="shared" si="85"/>
        <v>0</v>
      </c>
      <c r="AI70" s="98">
        <f t="shared" si="85"/>
        <v>0</v>
      </c>
      <c r="AJ70" s="98">
        <f t="shared" si="85"/>
        <v>0</v>
      </c>
      <c r="AK70" s="98">
        <f t="shared" si="85"/>
        <v>0</v>
      </c>
      <c r="AL70" s="98">
        <f t="shared" si="85"/>
        <v>0</v>
      </c>
      <c r="AM70" s="98">
        <f t="shared" si="85"/>
        <v>0</v>
      </c>
      <c r="AN70" s="98">
        <f t="shared" si="85"/>
        <v>645</v>
      </c>
      <c r="AO70" s="98">
        <f t="shared" si="85"/>
        <v>0</v>
      </c>
      <c r="AP70" s="98">
        <f t="shared" si="85"/>
        <v>0</v>
      </c>
      <c r="AQ70" s="98">
        <f t="shared" si="85"/>
        <v>0</v>
      </c>
      <c r="AR70" s="98">
        <f t="shared" si="85"/>
        <v>0</v>
      </c>
      <c r="AS70" s="98">
        <f t="shared" si="85"/>
        <v>0</v>
      </c>
      <c r="AT70" s="98">
        <f t="shared" si="85"/>
        <v>645</v>
      </c>
      <c r="AU70" s="98">
        <f t="shared" si="85"/>
        <v>0</v>
      </c>
      <c r="AV70" s="98">
        <f t="shared" si="85"/>
        <v>0</v>
      </c>
      <c r="AW70" s="98">
        <f t="shared" si="85"/>
        <v>0</v>
      </c>
      <c r="AX70" s="98">
        <f t="shared" si="85"/>
        <v>0</v>
      </c>
      <c r="AY70" s="98">
        <f t="shared" si="85"/>
        <v>0</v>
      </c>
      <c r="AZ70" s="98">
        <f t="shared" si="85"/>
        <v>0</v>
      </c>
      <c r="BA70" s="98">
        <f t="shared" si="85"/>
        <v>645</v>
      </c>
      <c r="BB70" s="98">
        <f t="shared" si="85"/>
        <v>0</v>
      </c>
      <c r="BC70" s="98">
        <f t="shared" si="85"/>
        <v>0</v>
      </c>
      <c r="BD70" s="98">
        <f t="shared" si="85"/>
        <v>0</v>
      </c>
      <c r="BE70" s="98">
        <f t="shared" si="85"/>
        <v>0</v>
      </c>
      <c r="BF70" s="98">
        <f t="shared" si="85"/>
        <v>0</v>
      </c>
      <c r="BG70" s="98">
        <f t="shared" si="85"/>
        <v>645</v>
      </c>
      <c r="BH70" s="98">
        <f t="shared" si="85"/>
        <v>0</v>
      </c>
      <c r="BI70" s="98">
        <f t="shared" si="85"/>
        <v>0</v>
      </c>
      <c r="BJ70" s="98">
        <f t="shared" si="85"/>
        <v>0</v>
      </c>
      <c r="BK70" s="98">
        <f t="shared" si="85"/>
        <v>0</v>
      </c>
      <c r="BL70" s="98">
        <f t="shared" si="85"/>
        <v>0</v>
      </c>
      <c r="BM70" s="98">
        <f t="shared" si="85"/>
        <v>645</v>
      </c>
      <c r="BN70" s="98">
        <f t="shared" si="85"/>
        <v>0</v>
      </c>
    </row>
    <row r="71" spans="1:66" ht="108" customHeight="1">
      <c r="A71" s="111"/>
      <c r="B71" s="132" t="s">
        <v>330</v>
      </c>
      <c r="C71" s="113" t="s">
        <v>90</v>
      </c>
      <c r="D71" s="113" t="s">
        <v>146</v>
      </c>
      <c r="E71" s="137" t="s">
        <v>291</v>
      </c>
      <c r="F71" s="113" t="s">
        <v>142</v>
      </c>
      <c r="G71" s="98"/>
      <c r="H71" s="98"/>
      <c r="I71" s="98"/>
      <c r="J71" s="98"/>
      <c r="K71" s="98"/>
      <c r="L71" s="98"/>
      <c r="M71" s="98"/>
      <c r="N71" s="98"/>
      <c r="O71" s="116"/>
      <c r="P71" s="98"/>
      <c r="Q71" s="98"/>
      <c r="R71" s="98"/>
      <c r="S71" s="98">
        <f>T71-P71</f>
        <v>645</v>
      </c>
      <c r="T71" s="98">
        <v>645</v>
      </c>
      <c r="U71" s="98"/>
      <c r="V71" s="98"/>
      <c r="W71" s="98"/>
      <c r="X71" s="98">
        <f>W71+T71</f>
        <v>645</v>
      </c>
      <c r="Y71" s="98">
        <f>V71</f>
        <v>0</v>
      </c>
      <c r="Z71" s="120"/>
      <c r="AA71" s="98">
        <f>X71+Z71</f>
        <v>645</v>
      </c>
      <c r="AB71" s="98">
        <f>Y71</f>
        <v>0</v>
      </c>
      <c r="AC71" s="120"/>
      <c r="AD71" s="120"/>
      <c r="AE71" s="120"/>
      <c r="AF71" s="98">
        <f>AD71+AC71+AA71+AE71</f>
        <v>645</v>
      </c>
      <c r="AG71" s="116">
        <f>AE71+AB71</f>
        <v>0</v>
      </c>
      <c r="AH71" s="120"/>
      <c r="AI71" s="120"/>
      <c r="AJ71" s="120"/>
      <c r="AK71" s="120"/>
      <c r="AL71" s="120"/>
      <c r="AM71" s="120"/>
      <c r="AN71" s="98">
        <f>AI71+AH71+AF71+AJ71+AK71+AL71+AM71</f>
        <v>645</v>
      </c>
      <c r="AO71" s="98">
        <f>AM71+AG71</f>
        <v>0</v>
      </c>
      <c r="AP71" s="122"/>
      <c r="AQ71" s="120"/>
      <c r="AR71" s="120"/>
      <c r="AS71" s="120"/>
      <c r="AT71" s="98">
        <f>AR71+AQ71+AP71+AN71+AS71</f>
        <v>645</v>
      </c>
      <c r="AU71" s="98">
        <f>AS71+AO71</f>
        <v>0</v>
      </c>
      <c r="AV71" s="98"/>
      <c r="AW71" s="98"/>
      <c r="AX71" s="98"/>
      <c r="AY71" s="98"/>
      <c r="AZ71" s="98"/>
      <c r="BA71" s="98">
        <f>AY71+AX71+AW71+AV71+AT71</f>
        <v>645</v>
      </c>
      <c r="BB71" s="123">
        <f>AU71+AY71</f>
        <v>0</v>
      </c>
      <c r="BC71" s="98"/>
      <c r="BD71" s="120"/>
      <c r="BE71" s="120"/>
      <c r="BF71" s="120"/>
      <c r="BG71" s="98">
        <f>BF71+BE71+BD71+BC71+BA71</f>
        <v>645</v>
      </c>
      <c r="BH71" s="123">
        <f>BB71+BD71</f>
        <v>0</v>
      </c>
      <c r="BI71" s="116"/>
      <c r="BJ71" s="122"/>
      <c r="BK71" s="122"/>
      <c r="BL71" s="122"/>
      <c r="BM71" s="98">
        <f>BG71+BI71+BJ71+BK71+BL71</f>
        <v>645</v>
      </c>
      <c r="BN71" s="98">
        <f>BH71+BJ71</f>
        <v>0</v>
      </c>
    </row>
    <row r="72" spans="1:66" ht="16.5">
      <c r="A72" s="111"/>
      <c r="B72" s="112"/>
      <c r="C72" s="113"/>
      <c r="D72" s="113"/>
      <c r="E72" s="119"/>
      <c r="F72" s="113"/>
      <c r="G72" s="98"/>
      <c r="H72" s="98"/>
      <c r="I72" s="98"/>
      <c r="J72" s="121"/>
      <c r="K72" s="121"/>
      <c r="L72" s="121"/>
      <c r="M72" s="121"/>
      <c r="N72" s="98"/>
      <c r="O72" s="116"/>
      <c r="P72" s="126"/>
      <c r="Q72" s="126"/>
      <c r="R72" s="116"/>
      <c r="S72" s="126"/>
      <c r="T72" s="126"/>
      <c r="U72" s="126"/>
      <c r="V72" s="98"/>
      <c r="W72" s="126"/>
      <c r="X72" s="126"/>
      <c r="Y72" s="126"/>
      <c r="Z72" s="120"/>
      <c r="AA72" s="126"/>
      <c r="AB72" s="126"/>
      <c r="AC72" s="120"/>
      <c r="AD72" s="120"/>
      <c r="AE72" s="120"/>
      <c r="AF72" s="116"/>
      <c r="AG72" s="116"/>
      <c r="AH72" s="120"/>
      <c r="AI72" s="120"/>
      <c r="AJ72" s="120"/>
      <c r="AK72" s="120"/>
      <c r="AL72" s="120"/>
      <c r="AM72" s="120"/>
      <c r="AN72" s="120"/>
      <c r="AO72" s="120"/>
      <c r="AP72" s="122"/>
      <c r="AQ72" s="120"/>
      <c r="AR72" s="120"/>
      <c r="AS72" s="120"/>
      <c r="AT72" s="126"/>
      <c r="AU72" s="126"/>
      <c r="AV72" s="98"/>
      <c r="AW72" s="98"/>
      <c r="AX72" s="98"/>
      <c r="AY72" s="98"/>
      <c r="AZ72" s="98"/>
      <c r="BA72" s="98"/>
      <c r="BB72" s="123"/>
      <c r="BC72" s="98"/>
      <c r="BD72" s="120"/>
      <c r="BE72" s="120"/>
      <c r="BF72" s="120"/>
      <c r="BG72" s="98"/>
      <c r="BH72" s="123"/>
      <c r="BI72" s="116"/>
      <c r="BJ72" s="122"/>
      <c r="BK72" s="122"/>
      <c r="BL72" s="122"/>
      <c r="BM72" s="126"/>
      <c r="BN72" s="120"/>
    </row>
    <row r="73" spans="1:66" s="6" customFormat="1" ht="40.5">
      <c r="A73" s="91">
        <v>902</v>
      </c>
      <c r="B73" s="92" t="s">
        <v>133</v>
      </c>
      <c r="C73" s="95"/>
      <c r="D73" s="95"/>
      <c r="E73" s="94"/>
      <c r="F73" s="95"/>
      <c r="G73" s="139">
        <f aca="true" t="shared" si="86" ref="G73:S73">G74+G77+G80+G83</f>
        <v>185269</v>
      </c>
      <c r="H73" s="139">
        <f t="shared" si="86"/>
        <v>185269</v>
      </c>
      <c r="I73" s="139">
        <f t="shared" si="86"/>
        <v>0</v>
      </c>
      <c r="J73" s="139">
        <f t="shared" si="86"/>
        <v>12132</v>
      </c>
      <c r="K73" s="139">
        <f>K74+K77+K80+K83</f>
        <v>197401</v>
      </c>
      <c r="L73" s="139">
        <f t="shared" si="86"/>
        <v>0</v>
      </c>
      <c r="M73" s="139"/>
      <c r="N73" s="139">
        <f t="shared" si="86"/>
        <v>194360</v>
      </c>
      <c r="O73" s="139">
        <f t="shared" si="86"/>
        <v>0</v>
      </c>
      <c r="P73" s="139">
        <f>P74+P77+P80+P83</f>
        <v>197401</v>
      </c>
      <c r="Q73" s="139">
        <f t="shared" si="86"/>
        <v>0</v>
      </c>
      <c r="R73" s="139">
        <f t="shared" si="86"/>
        <v>0</v>
      </c>
      <c r="S73" s="139">
        <f t="shared" si="86"/>
        <v>232147</v>
      </c>
      <c r="T73" s="139">
        <f>T74+T77+T80+T83</f>
        <v>429548</v>
      </c>
      <c r="U73" s="139">
        <f>U74+U77+U80+U83</f>
        <v>0</v>
      </c>
      <c r="V73" s="98"/>
      <c r="W73" s="139">
        <f aca="true" t="shared" si="87" ref="W73:AB73">W74+W77+W80+W83</f>
        <v>-50000</v>
      </c>
      <c r="X73" s="139">
        <f t="shared" si="87"/>
        <v>379548</v>
      </c>
      <c r="Y73" s="139">
        <f t="shared" si="87"/>
        <v>0</v>
      </c>
      <c r="Z73" s="139">
        <f t="shared" si="87"/>
        <v>-7572</v>
      </c>
      <c r="AA73" s="139">
        <f t="shared" si="87"/>
        <v>371976</v>
      </c>
      <c r="AB73" s="139">
        <f t="shared" si="87"/>
        <v>0</v>
      </c>
      <c r="AC73" s="139">
        <f aca="true" t="shared" si="88" ref="AC73:AU73">AC74+AC77+AC80+AC83</f>
        <v>0</v>
      </c>
      <c r="AD73" s="139">
        <f t="shared" si="88"/>
        <v>-9448</v>
      </c>
      <c r="AE73" s="139">
        <f t="shared" si="88"/>
        <v>0</v>
      </c>
      <c r="AF73" s="139">
        <f t="shared" si="88"/>
        <v>362528</v>
      </c>
      <c r="AG73" s="139">
        <f t="shared" si="88"/>
        <v>0</v>
      </c>
      <c r="AH73" s="139">
        <f t="shared" si="88"/>
        <v>-186623</v>
      </c>
      <c r="AI73" s="139">
        <f t="shared" si="88"/>
        <v>70</v>
      </c>
      <c r="AJ73" s="139">
        <f t="shared" si="88"/>
        <v>0</v>
      </c>
      <c r="AK73" s="139">
        <f>AK74+AK77+AK80+AK83</f>
        <v>0</v>
      </c>
      <c r="AL73" s="139">
        <f>AL74+AL77+AL80+AL83</f>
        <v>0</v>
      </c>
      <c r="AM73" s="139">
        <f>AM74+AM77+AM80+AM83</f>
        <v>0</v>
      </c>
      <c r="AN73" s="139">
        <f t="shared" si="88"/>
        <v>175975</v>
      </c>
      <c r="AO73" s="139">
        <f t="shared" si="88"/>
        <v>0</v>
      </c>
      <c r="AP73" s="139">
        <f t="shared" si="88"/>
        <v>-12916</v>
      </c>
      <c r="AQ73" s="139">
        <f>AQ74+AQ77+AQ80+AQ83</f>
        <v>12104</v>
      </c>
      <c r="AR73" s="139">
        <f t="shared" si="88"/>
        <v>0</v>
      </c>
      <c r="AS73" s="139">
        <f t="shared" si="88"/>
        <v>0</v>
      </c>
      <c r="AT73" s="139">
        <f t="shared" si="88"/>
        <v>175163</v>
      </c>
      <c r="AU73" s="139">
        <f t="shared" si="88"/>
        <v>0</v>
      </c>
      <c r="AV73" s="107">
        <f aca="true" t="shared" si="89" ref="AV73:BA73">AV74+AV77+AV80+AV83</f>
        <v>-7567</v>
      </c>
      <c r="AW73" s="107">
        <f t="shared" si="89"/>
        <v>0</v>
      </c>
      <c r="AX73" s="107">
        <f t="shared" si="89"/>
        <v>0</v>
      </c>
      <c r="AY73" s="107">
        <f t="shared" si="89"/>
        <v>0</v>
      </c>
      <c r="AZ73" s="107">
        <f>AZ74+AZ77+AZ80+AZ83</f>
        <v>0</v>
      </c>
      <c r="BA73" s="139">
        <f t="shared" si="89"/>
        <v>167596</v>
      </c>
      <c r="BB73" s="139">
        <f aca="true" t="shared" si="90" ref="BB73:BH73">BB74+BB77+BB80+BB83</f>
        <v>0</v>
      </c>
      <c r="BC73" s="139">
        <f t="shared" si="90"/>
        <v>0</v>
      </c>
      <c r="BD73" s="139">
        <f t="shared" si="90"/>
        <v>0</v>
      </c>
      <c r="BE73" s="139">
        <f t="shared" si="90"/>
        <v>0</v>
      </c>
      <c r="BF73" s="139">
        <f t="shared" si="90"/>
        <v>0</v>
      </c>
      <c r="BG73" s="139">
        <f t="shared" si="90"/>
        <v>167596</v>
      </c>
      <c r="BH73" s="139">
        <f t="shared" si="90"/>
        <v>0</v>
      </c>
      <c r="BI73" s="139">
        <f aca="true" t="shared" si="91" ref="BI73:BN73">BI74+BI77+BI80+BI83</f>
        <v>0</v>
      </c>
      <c r="BJ73" s="139">
        <f t="shared" si="91"/>
        <v>0</v>
      </c>
      <c r="BK73" s="139">
        <f t="shared" si="91"/>
        <v>0</v>
      </c>
      <c r="BL73" s="139">
        <f t="shared" si="91"/>
        <v>0</v>
      </c>
      <c r="BM73" s="139">
        <f t="shared" si="91"/>
        <v>167596</v>
      </c>
      <c r="BN73" s="139">
        <f t="shared" si="91"/>
        <v>0</v>
      </c>
    </row>
    <row r="74" spans="1:66" s="2" customFormat="1" ht="120.75" customHeight="1">
      <c r="A74" s="101"/>
      <c r="B74" s="102" t="s">
        <v>124</v>
      </c>
      <c r="C74" s="103" t="s">
        <v>119</v>
      </c>
      <c r="D74" s="103" t="s">
        <v>122</v>
      </c>
      <c r="E74" s="104"/>
      <c r="F74" s="103"/>
      <c r="G74" s="125">
        <f aca="true" t="shared" si="92" ref="G74:W75">G75</f>
        <v>6211</v>
      </c>
      <c r="H74" s="125">
        <f t="shared" si="92"/>
        <v>6211</v>
      </c>
      <c r="I74" s="125">
        <f t="shared" si="92"/>
        <v>0</v>
      </c>
      <c r="J74" s="125">
        <f t="shared" si="92"/>
        <v>6170</v>
      </c>
      <c r="K74" s="125">
        <f t="shared" si="92"/>
        <v>12381</v>
      </c>
      <c r="L74" s="125">
        <f t="shared" si="92"/>
        <v>0</v>
      </c>
      <c r="M74" s="125"/>
      <c r="N74" s="125">
        <f t="shared" si="92"/>
        <v>13260</v>
      </c>
      <c r="O74" s="125">
        <f t="shared" si="92"/>
        <v>0</v>
      </c>
      <c r="P74" s="125">
        <f t="shared" si="92"/>
        <v>12381</v>
      </c>
      <c r="Q74" s="125">
        <f t="shared" si="92"/>
        <v>0</v>
      </c>
      <c r="R74" s="125">
        <f t="shared" si="92"/>
        <v>0</v>
      </c>
      <c r="S74" s="125">
        <f t="shared" si="92"/>
        <v>-4787</v>
      </c>
      <c r="T74" s="125">
        <f t="shared" si="92"/>
        <v>7594</v>
      </c>
      <c r="U74" s="125">
        <f t="shared" si="92"/>
        <v>0</v>
      </c>
      <c r="V74" s="98"/>
      <c r="W74" s="125">
        <f t="shared" si="92"/>
        <v>0</v>
      </c>
      <c r="X74" s="125">
        <f aca="true" t="shared" si="93" ref="W74:AQ75">X75</f>
        <v>7594</v>
      </c>
      <c r="Y74" s="125">
        <f t="shared" si="93"/>
        <v>0</v>
      </c>
      <c r="Z74" s="125">
        <f t="shared" si="93"/>
        <v>0</v>
      </c>
      <c r="AA74" s="125">
        <f t="shared" si="93"/>
        <v>7594</v>
      </c>
      <c r="AB74" s="125">
        <f t="shared" si="93"/>
        <v>0</v>
      </c>
      <c r="AC74" s="125">
        <f t="shared" si="93"/>
        <v>0</v>
      </c>
      <c r="AD74" s="125">
        <f t="shared" si="93"/>
        <v>0</v>
      </c>
      <c r="AE74" s="125">
        <f t="shared" si="93"/>
        <v>0</v>
      </c>
      <c r="AF74" s="125">
        <f t="shared" si="93"/>
        <v>7594</v>
      </c>
      <c r="AG74" s="125">
        <f t="shared" si="93"/>
        <v>0</v>
      </c>
      <c r="AH74" s="125">
        <f t="shared" si="93"/>
        <v>0</v>
      </c>
      <c r="AI74" s="125">
        <f t="shared" si="93"/>
        <v>70</v>
      </c>
      <c r="AJ74" s="125">
        <f t="shared" si="93"/>
        <v>0</v>
      </c>
      <c r="AK74" s="125">
        <f t="shared" si="93"/>
        <v>0</v>
      </c>
      <c r="AL74" s="125">
        <f t="shared" si="93"/>
        <v>0</v>
      </c>
      <c r="AM74" s="125">
        <f t="shared" si="93"/>
        <v>0</v>
      </c>
      <c r="AN74" s="125">
        <f t="shared" si="93"/>
        <v>7664</v>
      </c>
      <c r="AO74" s="125">
        <f t="shared" si="93"/>
        <v>0</v>
      </c>
      <c r="AP74" s="125">
        <f t="shared" si="93"/>
        <v>0</v>
      </c>
      <c r="AQ74" s="125">
        <f t="shared" si="93"/>
        <v>0</v>
      </c>
      <c r="AR74" s="125">
        <f aca="true" t="shared" si="94" ref="AP74:BE75">AR75</f>
        <v>0</v>
      </c>
      <c r="AS74" s="125">
        <f t="shared" si="94"/>
        <v>0</v>
      </c>
      <c r="AT74" s="125">
        <f t="shared" si="94"/>
        <v>7664</v>
      </c>
      <c r="AU74" s="125">
        <f t="shared" si="94"/>
        <v>0</v>
      </c>
      <c r="AV74" s="99">
        <f t="shared" si="94"/>
        <v>0</v>
      </c>
      <c r="AW74" s="99">
        <f t="shared" si="94"/>
        <v>0</v>
      </c>
      <c r="AX74" s="99">
        <f t="shared" si="94"/>
        <v>0</v>
      </c>
      <c r="AY74" s="99">
        <f t="shared" si="94"/>
        <v>0</v>
      </c>
      <c r="AZ74" s="99">
        <f t="shared" si="94"/>
        <v>0</v>
      </c>
      <c r="BA74" s="125">
        <f t="shared" si="94"/>
        <v>7664</v>
      </c>
      <c r="BB74" s="125">
        <f t="shared" si="94"/>
        <v>0</v>
      </c>
      <c r="BC74" s="125">
        <f t="shared" si="94"/>
        <v>0</v>
      </c>
      <c r="BD74" s="125">
        <f t="shared" si="94"/>
        <v>0</v>
      </c>
      <c r="BE74" s="125">
        <f t="shared" si="94"/>
        <v>0</v>
      </c>
      <c r="BF74" s="125">
        <f aca="true" t="shared" si="95" ref="BB74:BN75">BF75</f>
        <v>0</v>
      </c>
      <c r="BG74" s="125">
        <f t="shared" si="95"/>
        <v>7664</v>
      </c>
      <c r="BH74" s="125">
        <f t="shared" si="95"/>
        <v>0</v>
      </c>
      <c r="BI74" s="125">
        <f t="shared" si="95"/>
        <v>0</v>
      </c>
      <c r="BJ74" s="125">
        <f t="shared" si="95"/>
        <v>0</v>
      </c>
      <c r="BK74" s="125">
        <f t="shared" si="95"/>
        <v>0</v>
      </c>
      <c r="BL74" s="125">
        <f t="shared" si="95"/>
        <v>0</v>
      </c>
      <c r="BM74" s="125">
        <f t="shared" si="95"/>
        <v>7664</v>
      </c>
      <c r="BN74" s="125">
        <f t="shared" si="95"/>
        <v>0</v>
      </c>
    </row>
    <row r="75" spans="1:66" ht="87" customHeight="1">
      <c r="A75" s="111"/>
      <c r="B75" s="112" t="s">
        <v>123</v>
      </c>
      <c r="C75" s="113" t="s">
        <v>119</v>
      </c>
      <c r="D75" s="113" t="s">
        <v>122</v>
      </c>
      <c r="E75" s="119" t="s">
        <v>203</v>
      </c>
      <c r="F75" s="113"/>
      <c r="G75" s="98">
        <f t="shared" si="92"/>
        <v>6211</v>
      </c>
      <c r="H75" s="98">
        <f t="shared" si="92"/>
        <v>6211</v>
      </c>
      <c r="I75" s="98">
        <f t="shared" si="92"/>
        <v>0</v>
      </c>
      <c r="J75" s="98">
        <f t="shared" si="92"/>
        <v>6170</v>
      </c>
      <c r="K75" s="98">
        <f t="shared" si="92"/>
        <v>12381</v>
      </c>
      <c r="L75" s="98">
        <f t="shared" si="92"/>
        <v>0</v>
      </c>
      <c r="M75" s="98"/>
      <c r="N75" s="98">
        <f t="shared" si="92"/>
        <v>13260</v>
      </c>
      <c r="O75" s="98">
        <f t="shared" si="92"/>
        <v>0</v>
      </c>
      <c r="P75" s="98">
        <f t="shared" si="92"/>
        <v>12381</v>
      </c>
      <c r="Q75" s="98">
        <f t="shared" si="92"/>
        <v>0</v>
      </c>
      <c r="R75" s="98">
        <f t="shared" si="92"/>
        <v>0</v>
      </c>
      <c r="S75" s="98">
        <f t="shared" si="92"/>
        <v>-4787</v>
      </c>
      <c r="T75" s="98">
        <f t="shared" si="92"/>
        <v>7594</v>
      </c>
      <c r="U75" s="98">
        <f t="shared" si="92"/>
        <v>0</v>
      </c>
      <c r="V75" s="98"/>
      <c r="W75" s="98">
        <f t="shared" si="93"/>
        <v>0</v>
      </c>
      <c r="X75" s="98">
        <f t="shared" si="93"/>
        <v>7594</v>
      </c>
      <c r="Y75" s="98">
        <f t="shared" si="93"/>
        <v>0</v>
      </c>
      <c r="Z75" s="98">
        <f t="shared" si="93"/>
        <v>0</v>
      </c>
      <c r="AA75" s="98">
        <f t="shared" si="93"/>
        <v>7594</v>
      </c>
      <c r="AB75" s="98">
        <f t="shared" si="93"/>
        <v>0</v>
      </c>
      <c r="AC75" s="98">
        <f t="shared" si="93"/>
        <v>0</v>
      </c>
      <c r="AD75" s="98">
        <f t="shared" si="93"/>
        <v>0</v>
      </c>
      <c r="AE75" s="98">
        <f t="shared" si="93"/>
        <v>0</v>
      </c>
      <c r="AF75" s="98">
        <f t="shared" si="93"/>
        <v>7594</v>
      </c>
      <c r="AG75" s="98">
        <f t="shared" si="93"/>
        <v>0</v>
      </c>
      <c r="AH75" s="98">
        <f t="shared" si="93"/>
        <v>0</v>
      </c>
      <c r="AI75" s="98">
        <f t="shared" si="93"/>
        <v>70</v>
      </c>
      <c r="AJ75" s="98">
        <f t="shared" si="93"/>
        <v>0</v>
      </c>
      <c r="AK75" s="98">
        <f t="shared" si="93"/>
        <v>0</v>
      </c>
      <c r="AL75" s="98">
        <f t="shared" si="93"/>
        <v>0</v>
      </c>
      <c r="AM75" s="98">
        <f t="shared" si="93"/>
        <v>0</v>
      </c>
      <c r="AN75" s="98">
        <f t="shared" si="93"/>
        <v>7664</v>
      </c>
      <c r="AO75" s="98">
        <f t="shared" si="93"/>
        <v>0</v>
      </c>
      <c r="AP75" s="98">
        <f t="shared" si="94"/>
        <v>0</v>
      </c>
      <c r="AQ75" s="98">
        <f t="shared" si="94"/>
        <v>0</v>
      </c>
      <c r="AR75" s="98">
        <f t="shared" si="94"/>
        <v>0</v>
      </c>
      <c r="AS75" s="98">
        <f t="shared" si="94"/>
        <v>0</v>
      </c>
      <c r="AT75" s="98">
        <f t="shared" si="94"/>
        <v>7664</v>
      </c>
      <c r="AU75" s="98">
        <f t="shared" si="94"/>
        <v>0</v>
      </c>
      <c r="AV75" s="98">
        <f t="shared" si="94"/>
        <v>0</v>
      </c>
      <c r="AW75" s="98">
        <f t="shared" si="94"/>
        <v>0</v>
      </c>
      <c r="AX75" s="98">
        <f t="shared" si="94"/>
        <v>0</v>
      </c>
      <c r="AY75" s="98">
        <f t="shared" si="94"/>
        <v>0</v>
      </c>
      <c r="AZ75" s="98">
        <f t="shared" si="94"/>
        <v>0</v>
      </c>
      <c r="BA75" s="98">
        <f t="shared" si="94"/>
        <v>7664</v>
      </c>
      <c r="BB75" s="98">
        <f t="shared" si="95"/>
        <v>0</v>
      </c>
      <c r="BC75" s="98">
        <f t="shared" si="95"/>
        <v>0</v>
      </c>
      <c r="BD75" s="98">
        <f t="shared" si="95"/>
        <v>0</v>
      </c>
      <c r="BE75" s="98">
        <f t="shared" si="95"/>
        <v>0</v>
      </c>
      <c r="BF75" s="98">
        <f t="shared" si="95"/>
        <v>0</v>
      </c>
      <c r="BG75" s="98">
        <f t="shared" si="95"/>
        <v>7664</v>
      </c>
      <c r="BH75" s="98">
        <f t="shared" si="95"/>
        <v>0</v>
      </c>
      <c r="BI75" s="98">
        <f t="shared" si="95"/>
        <v>0</v>
      </c>
      <c r="BJ75" s="98">
        <f t="shared" si="95"/>
        <v>0</v>
      </c>
      <c r="BK75" s="98">
        <f t="shared" si="95"/>
        <v>0</v>
      </c>
      <c r="BL75" s="98">
        <f t="shared" si="95"/>
        <v>0</v>
      </c>
      <c r="BM75" s="98">
        <f t="shared" si="95"/>
        <v>7664</v>
      </c>
      <c r="BN75" s="98">
        <f t="shared" si="95"/>
        <v>0</v>
      </c>
    </row>
    <row r="76" spans="1:66" ht="37.5" customHeight="1">
      <c r="A76" s="118"/>
      <c r="B76" s="112" t="s">
        <v>126</v>
      </c>
      <c r="C76" s="113" t="s">
        <v>119</v>
      </c>
      <c r="D76" s="113" t="s">
        <v>122</v>
      </c>
      <c r="E76" s="119" t="s">
        <v>203</v>
      </c>
      <c r="F76" s="113" t="s">
        <v>127</v>
      </c>
      <c r="G76" s="98">
        <f>H76+I76</f>
        <v>6211</v>
      </c>
      <c r="H76" s="98">
        <f>57869-51658</f>
        <v>6211</v>
      </c>
      <c r="I76" s="98"/>
      <c r="J76" s="98">
        <f>K76-G76</f>
        <v>6170</v>
      </c>
      <c r="K76" s="98">
        <v>12381</v>
      </c>
      <c r="L76" s="98"/>
      <c r="M76" s="98"/>
      <c r="N76" s="98">
        <v>13260</v>
      </c>
      <c r="O76" s="116"/>
      <c r="P76" s="98">
        <f>O76+K76</f>
        <v>12381</v>
      </c>
      <c r="Q76" s="98">
        <f>L76</f>
        <v>0</v>
      </c>
      <c r="R76" s="98"/>
      <c r="S76" s="98">
        <f>T76-P76</f>
        <v>-4787</v>
      </c>
      <c r="T76" s="98">
        <v>7594</v>
      </c>
      <c r="U76" s="98"/>
      <c r="V76" s="98"/>
      <c r="W76" s="98"/>
      <c r="X76" s="98">
        <f>W76+T76</f>
        <v>7594</v>
      </c>
      <c r="Y76" s="98">
        <f>V76</f>
        <v>0</v>
      </c>
      <c r="Z76" s="120"/>
      <c r="AA76" s="98">
        <f>X76+Z76</f>
        <v>7594</v>
      </c>
      <c r="AB76" s="98">
        <f>Y76</f>
        <v>0</v>
      </c>
      <c r="AC76" s="120"/>
      <c r="AD76" s="120"/>
      <c r="AE76" s="120"/>
      <c r="AF76" s="98">
        <f>AD76+AC76+AA76+AE76</f>
        <v>7594</v>
      </c>
      <c r="AG76" s="116">
        <f>AE76+AB76</f>
        <v>0</v>
      </c>
      <c r="AH76" s="120"/>
      <c r="AI76" s="121">
        <v>70</v>
      </c>
      <c r="AJ76" s="120"/>
      <c r="AK76" s="120"/>
      <c r="AL76" s="120"/>
      <c r="AM76" s="120"/>
      <c r="AN76" s="98">
        <f>AI76+AH76+AF76+AJ76+AK76+AL76+AM76</f>
        <v>7664</v>
      </c>
      <c r="AO76" s="98">
        <f>AM76+AG76</f>
        <v>0</v>
      </c>
      <c r="AP76" s="122"/>
      <c r="AQ76" s="120"/>
      <c r="AR76" s="120"/>
      <c r="AS76" s="120"/>
      <c r="AT76" s="98">
        <f>AR76+AQ76+AP76+AN76+AS76</f>
        <v>7664</v>
      </c>
      <c r="AU76" s="98">
        <f>AS76+AO76</f>
        <v>0</v>
      </c>
      <c r="AV76" s="98"/>
      <c r="AW76" s="98"/>
      <c r="AX76" s="98"/>
      <c r="AY76" s="98"/>
      <c r="AZ76" s="98"/>
      <c r="BA76" s="98">
        <f>AY76+AX76+AW76+AV76+AT76</f>
        <v>7664</v>
      </c>
      <c r="BB76" s="123">
        <f>AU76+AY76</f>
        <v>0</v>
      </c>
      <c r="BC76" s="98"/>
      <c r="BD76" s="120"/>
      <c r="BE76" s="120"/>
      <c r="BF76" s="120"/>
      <c r="BG76" s="98">
        <f>BF76+BE76+BD76+BC76+BA76</f>
        <v>7664</v>
      </c>
      <c r="BH76" s="123">
        <f>BB76+BD76</f>
        <v>0</v>
      </c>
      <c r="BI76" s="116"/>
      <c r="BJ76" s="122"/>
      <c r="BK76" s="122"/>
      <c r="BL76" s="122"/>
      <c r="BM76" s="98">
        <f>BG76+BI76+BJ76+BK76+BL76</f>
        <v>7664</v>
      </c>
      <c r="BN76" s="98">
        <f>BH76+BJ76</f>
        <v>0</v>
      </c>
    </row>
    <row r="77" spans="1:66" s="2" customFormat="1" ht="38.25">
      <c r="A77" s="140"/>
      <c r="B77" s="102" t="s">
        <v>99</v>
      </c>
      <c r="C77" s="103" t="s">
        <v>119</v>
      </c>
      <c r="D77" s="103" t="s">
        <v>139</v>
      </c>
      <c r="E77" s="104"/>
      <c r="F77" s="103"/>
      <c r="G77" s="125">
        <f aca="true" t="shared" si="96" ref="G77:W78">G78</f>
        <v>142800</v>
      </c>
      <c r="H77" s="125">
        <f t="shared" si="96"/>
        <v>142800</v>
      </c>
      <c r="I77" s="125">
        <f t="shared" si="96"/>
        <v>0</v>
      </c>
      <c r="J77" s="125">
        <f t="shared" si="96"/>
        <v>-55429</v>
      </c>
      <c r="K77" s="125">
        <f t="shared" si="96"/>
        <v>87371</v>
      </c>
      <c r="L77" s="125">
        <f t="shared" si="96"/>
        <v>0</v>
      </c>
      <c r="M77" s="125"/>
      <c r="N77" s="125">
        <f t="shared" si="96"/>
        <v>127152</v>
      </c>
      <c r="O77" s="125">
        <f t="shared" si="96"/>
        <v>0</v>
      </c>
      <c r="P77" s="125">
        <f t="shared" si="96"/>
        <v>87371</v>
      </c>
      <c r="Q77" s="125">
        <f t="shared" si="96"/>
        <v>0</v>
      </c>
      <c r="R77" s="125">
        <f t="shared" si="96"/>
        <v>0</v>
      </c>
      <c r="S77" s="125">
        <f t="shared" si="96"/>
        <v>70879</v>
      </c>
      <c r="T77" s="125">
        <f t="shared" si="96"/>
        <v>158250</v>
      </c>
      <c r="U77" s="125">
        <f t="shared" si="96"/>
        <v>0</v>
      </c>
      <c r="V77" s="98"/>
      <c r="W77" s="125">
        <f t="shared" si="96"/>
        <v>0</v>
      </c>
      <c r="X77" s="125">
        <f aca="true" t="shared" si="97" ref="W77:AQ78">X78</f>
        <v>158250</v>
      </c>
      <c r="Y77" s="125">
        <f t="shared" si="97"/>
        <v>0</v>
      </c>
      <c r="Z77" s="125">
        <f t="shared" si="97"/>
        <v>-7572</v>
      </c>
      <c r="AA77" s="125">
        <f t="shared" si="97"/>
        <v>150678</v>
      </c>
      <c r="AB77" s="125">
        <f t="shared" si="97"/>
        <v>0</v>
      </c>
      <c r="AC77" s="125">
        <f t="shared" si="97"/>
        <v>0</v>
      </c>
      <c r="AD77" s="125">
        <f t="shared" si="97"/>
        <v>-9448</v>
      </c>
      <c r="AE77" s="125">
        <f t="shared" si="97"/>
        <v>0</v>
      </c>
      <c r="AF77" s="125">
        <f t="shared" si="97"/>
        <v>141230</v>
      </c>
      <c r="AG77" s="125">
        <f t="shared" si="97"/>
        <v>0</v>
      </c>
      <c r="AH77" s="125">
        <f t="shared" si="97"/>
        <v>-17567</v>
      </c>
      <c r="AI77" s="125">
        <f t="shared" si="97"/>
        <v>0</v>
      </c>
      <c r="AJ77" s="125">
        <f t="shared" si="97"/>
        <v>0</v>
      </c>
      <c r="AK77" s="125">
        <f t="shared" si="97"/>
        <v>0</v>
      </c>
      <c r="AL77" s="125">
        <f t="shared" si="97"/>
        <v>0</v>
      </c>
      <c r="AM77" s="125">
        <f t="shared" si="97"/>
        <v>0</v>
      </c>
      <c r="AN77" s="125">
        <f t="shared" si="97"/>
        <v>123663</v>
      </c>
      <c r="AO77" s="125">
        <f t="shared" si="97"/>
        <v>0</v>
      </c>
      <c r="AP77" s="99">
        <f t="shared" si="97"/>
        <v>-12916</v>
      </c>
      <c r="AQ77" s="99">
        <f t="shared" si="97"/>
        <v>0</v>
      </c>
      <c r="AR77" s="99">
        <f aca="true" t="shared" si="98" ref="AP77:BE78">AR78</f>
        <v>0</v>
      </c>
      <c r="AS77" s="99">
        <f t="shared" si="98"/>
        <v>0</v>
      </c>
      <c r="AT77" s="125">
        <f t="shared" si="98"/>
        <v>110747</v>
      </c>
      <c r="AU77" s="125">
        <f t="shared" si="98"/>
        <v>0</v>
      </c>
      <c r="AV77" s="99">
        <f t="shared" si="98"/>
        <v>-7567</v>
      </c>
      <c r="AW77" s="99">
        <f t="shared" si="98"/>
        <v>0</v>
      </c>
      <c r="AX77" s="99">
        <f t="shared" si="98"/>
        <v>0</v>
      </c>
      <c r="AY77" s="99">
        <f t="shared" si="98"/>
        <v>0</v>
      </c>
      <c r="AZ77" s="99">
        <f t="shared" si="98"/>
        <v>0</v>
      </c>
      <c r="BA77" s="125">
        <f t="shared" si="98"/>
        <v>103180</v>
      </c>
      <c r="BB77" s="125">
        <f t="shared" si="98"/>
        <v>0</v>
      </c>
      <c r="BC77" s="125">
        <f t="shared" si="98"/>
        <v>0</v>
      </c>
      <c r="BD77" s="125">
        <f t="shared" si="98"/>
        <v>0</v>
      </c>
      <c r="BE77" s="125">
        <f t="shared" si="98"/>
        <v>0</v>
      </c>
      <c r="BF77" s="125">
        <f aca="true" t="shared" si="99" ref="BB77:BN78">BF78</f>
        <v>0</v>
      </c>
      <c r="BG77" s="125">
        <f t="shared" si="99"/>
        <v>103180</v>
      </c>
      <c r="BH77" s="125">
        <f t="shared" si="99"/>
        <v>0</v>
      </c>
      <c r="BI77" s="125">
        <f t="shared" si="99"/>
        <v>0</v>
      </c>
      <c r="BJ77" s="125">
        <f t="shared" si="99"/>
        <v>0</v>
      </c>
      <c r="BK77" s="125">
        <f t="shared" si="99"/>
        <v>0</v>
      </c>
      <c r="BL77" s="125">
        <f t="shared" si="99"/>
        <v>0</v>
      </c>
      <c r="BM77" s="125">
        <f t="shared" si="99"/>
        <v>103180</v>
      </c>
      <c r="BN77" s="125">
        <f t="shared" si="99"/>
        <v>0</v>
      </c>
    </row>
    <row r="78" spans="1:66" ht="33">
      <c r="A78" s="118"/>
      <c r="B78" s="112" t="s">
        <v>100</v>
      </c>
      <c r="C78" s="113" t="s">
        <v>119</v>
      </c>
      <c r="D78" s="113" t="s">
        <v>139</v>
      </c>
      <c r="E78" s="119" t="s">
        <v>227</v>
      </c>
      <c r="F78" s="113"/>
      <c r="G78" s="98">
        <f t="shared" si="96"/>
        <v>142800</v>
      </c>
      <c r="H78" s="98">
        <f t="shared" si="96"/>
        <v>142800</v>
      </c>
      <c r="I78" s="98">
        <f t="shared" si="96"/>
        <v>0</v>
      </c>
      <c r="J78" s="98">
        <f t="shared" si="96"/>
        <v>-55429</v>
      </c>
      <c r="K78" s="98">
        <f t="shared" si="96"/>
        <v>87371</v>
      </c>
      <c r="L78" s="98">
        <f t="shared" si="96"/>
        <v>0</v>
      </c>
      <c r="M78" s="98"/>
      <c r="N78" s="98">
        <f t="shared" si="96"/>
        <v>127152</v>
      </c>
      <c r="O78" s="98">
        <f t="shared" si="96"/>
        <v>0</v>
      </c>
      <c r="P78" s="98">
        <f t="shared" si="96"/>
        <v>87371</v>
      </c>
      <c r="Q78" s="98">
        <f t="shared" si="96"/>
        <v>0</v>
      </c>
      <c r="R78" s="98">
        <f t="shared" si="96"/>
        <v>0</v>
      </c>
      <c r="S78" s="98">
        <f t="shared" si="96"/>
        <v>70879</v>
      </c>
      <c r="T78" s="98">
        <f t="shared" si="96"/>
        <v>158250</v>
      </c>
      <c r="U78" s="98">
        <f t="shared" si="96"/>
        <v>0</v>
      </c>
      <c r="V78" s="98"/>
      <c r="W78" s="98">
        <f t="shared" si="97"/>
        <v>0</v>
      </c>
      <c r="X78" s="98">
        <f t="shared" si="97"/>
        <v>158250</v>
      </c>
      <c r="Y78" s="98">
        <f t="shared" si="97"/>
        <v>0</v>
      </c>
      <c r="Z78" s="98">
        <f t="shared" si="97"/>
        <v>-7572</v>
      </c>
      <c r="AA78" s="98">
        <f t="shared" si="97"/>
        <v>150678</v>
      </c>
      <c r="AB78" s="98">
        <f t="shared" si="97"/>
        <v>0</v>
      </c>
      <c r="AC78" s="98">
        <f t="shared" si="97"/>
        <v>0</v>
      </c>
      <c r="AD78" s="98">
        <f t="shared" si="97"/>
        <v>-9448</v>
      </c>
      <c r="AE78" s="98">
        <f t="shared" si="97"/>
        <v>0</v>
      </c>
      <c r="AF78" s="98">
        <f t="shared" si="97"/>
        <v>141230</v>
      </c>
      <c r="AG78" s="98">
        <f t="shared" si="97"/>
        <v>0</v>
      </c>
      <c r="AH78" s="98">
        <f t="shared" si="97"/>
        <v>-17567</v>
      </c>
      <c r="AI78" s="98">
        <f t="shared" si="97"/>
        <v>0</v>
      </c>
      <c r="AJ78" s="98">
        <f t="shared" si="97"/>
        <v>0</v>
      </c>
      <c r="AK78" s="98">
        <f t="shared" si="97"/>
        <v>0</v>
      </c>
      <c r="AL78" s="98">
        <f t="shared" si="97"/>
        <v>0</v>
      </c>
      <c r="AM78" s="98">
        <f t="shared" si="97"/>
        <v>0</v>
      </c>
      <c r="AN78" s="98">
        <f t="shared" si="97"/>
        <v>123663</v>
      </c>
      <c r="AO78" s="98">
        <f t="shared" si="97"/>
        <v>0</v>
      </c>
      <c r="AP78" s="98">
        <f t="shared" si="98"/>
        <v>-12916</v>
      </c>
      <c r="AQ78" s="98">
        <f t="shared" si="98"/>
        <v>0</v>
      </c>
      <c r="AR78" s="98">
        <f t="shared" si="98"/>
        <v>0</v>
      </c>
      <c r="AS78" s="98">
        <f t="shared" si="98"/>
        <v>0</v>
      </c>
      <c r="AT78" s="98">
        <f t="shared" si="98"/>
        <v>110747</v>
      </c>
      <c r="AU78" s="98">
        <f t="shared" si="98"/>
        <v>0</v>
      </c>
      <c r="AV78" s="98">
        <f t="shared" si="98"/>
        <v>-7567</v>
      </c>
      <c r="AW78" s="98">
        <f t="shared" si="98"/>
        <v>0</v>
      </c>
      <c r="AX78" s="98">
        <f t="shared" si="98"/>
        <v>0</v>
      </c>
      <c r="AY78" s="98">
        <f t="shared" si="98"/>
        <v>0</v>
      </c>
      <c r="AZ78" s="98">
        <f t="shared" si="98"/>
        <v>0</v>
      </c>
      <c r="BA78" s="98">
        <f t="shared" si="98"/>
        <v>103180</v>
      </c>
      <c r="BB78" s="98">
        <f t="shared" si="99"/>
        <v>0</v>
      </c>
      <c r="BC78" s="98">
        <f t="shared" si="99"/>
        <v>0</v>
      </c>
      <c r="BD78" s="98">
        <f t="shared" si="99"/>
        <v>0</v>
      </c>
      <c r="BE78" s="98">
        <f t="shared" si="99"/>
        <v>0</v>
      </c>
      <c r="BF78" s="98">
        <f t="shared" si="99"/>
        <v>0</v>
      </c>
      <c r="BG78" s="98">
        <f t="shared" si="99"/>
        <v>103180</v>
      </c>
      <c r="BH78" s="98">
        <f t="shared" si="99"/>
        <v>0</v>
      </c>
      <c r="BI78" s="98">
        <f t="shared" si="99"/>
        <v>0</v>
      </c>
      <c r="BJ78" s="98">
        <f t="shared" si="99"/>
        <v>0</v>
      </c>
      <c r="BK78" s="98">
        <f t="shared" si="99"/>
        <v>0</v>
      </c>
      <c r="BL78" s="98">
        <f t="shared" si="99"/>
        <v>0</v>
      </c>
      <c r="BM78" s="98">
        <f t="shared" si="99"/>
        <v>103180</v>
      </c>
      <c r="BN78" s="98">
        <f t="shared" si="99"/>
        <v>0</v>
      </c>
    </row>
    <row r="79" spans="1:66" ht="22.5" customHeight="1">
      <c r="A79" s="118"/>
      <c r="B79" s="112" t="s">
        <v>140</v>
      </c>
      <c r="C79" s="113" t="s">
        <v>119</v>
      </c>
      <c r="D79" s="113" t="s">
        <v>139</v>
      </c>
      <c r="E79" s="119" t="s">
        <v>227</v>
      </c>
      <c r="F79" s="113" t="s">
        <v>94</v>
      </c>
      <c r="G79" s="98">
        <f>H79+I79</f>
        <v>142800</v>
      </c>
      <c r="H79" s="98">
        <v>142800</v>
      </c>
      <c r="I79" s="98"/>
      <c r="J79" s="98">
        <f>K79-G79</f>
        <v>-55429</v>
      </c>
      <c r="K79" s="98">
        <v>87371</v>
      </c>
      <c r="L79" s="98"/>
      <c r="M79" s="98"/>
      <c r="N79" s="98">
        <v>127152</v>
      </c>
      <c r="O79" s="116"/>
      <c r="P79" s="98">
        <f>O79+K79</f>
        <v>87371</v>
      </c>
      <c r="Q79" s="98">
        <f>L79</f>
        <v>0</v>
      </c>
      <c r="R79" s="98"/>
      <c r="S79" s="98">
        <f>T79-P79</f>
        <v>70879</v>
      </c>
      <c r="T79" s="98">
        <v>158250</v>
      </c>
      <c r="U79" s="98"/>
      <c r="V79" s="98"/>
      <c r="W79" s="98"/>
      <c r="X79" s="98">
        <f>W79+T79</f>
        <v>158250</v>
      </c>
      <c r="Y79" s="98">
        <f>V79</f>
        <v>0</v>
      </c>
      <c r="Z79" s="120">
        <f>-7541-31</f>
        <v>-7572</v>
      </c>
      <c r="AA79" s="98">
        <f>X79+Z79</f>
        <v>150678</v>
      </c>
      <c r="AB79" s="98">
        <f>Y79</f>
        <v>0</v>
      </c>
      <c r="AC79" s="120"/>
      <c r="AD79" s="121">
        <f>-8453-995</f>
        <v>-9448</v>
      </c>
      <c r="AE79" s="120"/>
      <c r="AF79" s="98">
        <f>AD79+AC79+AA79+AE79</f>
        <v>141230</v>
      </c>
      <c r="AG79" s="116">
        <f>AE79+AB79</f>
        <v>0</v>
      </c>
      <c r="AH79" s="121">
        <v>-17567</v>
      </c>
      <c r="AI79" s="120"/>
      <c r="AJ79" s="120"/>
      <c r="AK79" s="120"/>
      <c r="AL79" s="120"/>
      <c r="AM79" s="120"/>
      <c r="AN79" s="98">
        <f>AI79+AH79+AF79+AJ79+AK79+AL79+AM79</f>
        <v>123663</v>
      </c>
      <c r="AO79" s="98">
        <f>AM79+AG79</f>
        <v>0</v>
      </c>
      <c r="AP79" s="98">
        <f>-12916</f>
        <v>-12916</v>
      </c>
      <c r="AQ79" s="121"/>
      <c r="AR79" s="121"/>
      <c r="AS79" s="121"/>
      <c r="AT79" s="98">
        <f>AR79+AQ79+AP79+AN79+AS79</f>
        <v>110747</v>
      </c>
      <c r="AU79" s="98">
        <f>AS79+AO79</f>
        <v>0</v>
      </c>
      <c r="AV79" s="98">
        <f>-1533-120-5914</f>
        <v>-7567</v>
      </c>
      <c r="AW79" s="98"/>
      <c r="AX79" s="98"/>
      <c r="AY79" s="98"/>
      <c r="AZ79" s="98"/>
      <c r="BA79" s="98">
        <f>AY79+AX79+AW79+AV79+AT79</f>
        <v>103180</v>
      </c>
      <c r="BB79" s="123">
        <f>AU79+AY79</f>
        <v>0</v>
      </c>
      <c r="BC79" s="98"/>
      <c r="BD79" s="120"/>
      <c r="BE79" s="120"/>
      <c r="BF79" s="120"/>
      <c r="BG79" s="98">
        <f>BF79+BE79+BD79+BC79+BA79</f>
        <v>103180</v>
      </c>
      <c r="BH79" s="123">
        <f>BB79+BD79</f>
        <v>0</v>
      </c>
      <c r="BI79" s="116"/>
      <c r="BJ79" s="122"/>
      <c r="BK79" s="122"/>
      <c r="BL79" s="122"/>
      <c r="BM79" s="98">
        <f>BG79+BI79+BJ79+BK79+BL79</f>
        <v>103180</v>
      </c>
      <c r="BN79" s="98">
        <f>BH79+BJ79</f>
        <v>0</v>
      </c>
    </row>
    <row r="80" spans="1:66" s="2" customFormat="1" ht="23.25" customHeight="1">
      <c r="A80" s="140"/>
      <c r="B80" s="102" t="s">
        <v>101</v>
      </c>
      <c r="C80" s="103" t="s">
        <v>119</v>
      </c>
      <c r="D80" s="103" t="s">
        <v>141</v>
      </c>
      <c r="E80" s="104"/>
      <c r="F80" s="103"/>
      <c r="G80" s="125">
        <f aca="true" t="shared" si="100" ref="G80:W81">G81</f>
        <v>35000</v>
      </c>
      <c r="H80" s="125">
        <f t="shared" si="100"/>
        <v>35000</v>
      </c>
      <c r="I80" s="125">
        <f t="shared" si="100"/>
        <v>0</v>
      </c>
      <c r="J80" s="125">
        <f t="shared" si="100"/>
        <v>0</v>
      </c>
      <c r="K80" s="125">
        <f t="shared" si="100"/>
        <v>35000</v>
      </c>
      <c r="L80" s="125">
        <f t="shared" si="100"/>
        <v>0</v>
      </c>
      <c r="M80" s="125"/>
      <c r="N80" s="125">
        <f t="shared" si="100"/>
        <v>35000</v>
      </c>
      <c r="O80" s="125">
        <f t="shared" si="100"/>
        <v>0</v>
      </c>
      <c r="P80" s="125">
        <f t="shared" si="100"/>
        <v>35000</v>
      </c>
      <c r="Q80" s="125">
        <f t="shared" si="100"/>
        <v>0</v>
      </c>
      <c r="R80" s="125">
        <f t="shared" si="100"/>
        <v>0</v>
      </c>
      <c r="S80" s="125">
        <f t="shared" si="100"/>
        <v>-25500</v>
      </c>
      <c r="T80" s="125">
        <f t="shared" si="100"/>
        <v>9500</v>
      </c>
      <c r="U80" s="125">
        <f t="shared" si="100"/>
        <v>0</v>
      </c>
      <c r="V80" s="98"/>
      <c r="W80" s="125">
        <f t="shared" si="100"/>
        <v>-3573</v>
      </c>
      <c r="X80" s="125">
        <f aca="true" t="shared" si="101" ref="W80:AQ81">X81</f>
        <v>5927</v>
      </c>
      <c r="Y80" s="125">
        <f t="shared" si="101"/>
        <v>0</v>
      </c>
      <c r="Z80" s="125">
        <f t="shared" si="101"/>
        <v>0</v>
      </c>
      <c r="AA80" s="125">
        <f t="shared" si="101"/>
        <v>5927</v>
      </c>
      <c r="AB80" s="125">
        <f t="shared" si="101"/>
        <v>0</v>
      </c>
      <c r="AC80" s="125">
        <f t="shared" si="101"/>
        <v>0</v>
      </c>
      <c r="AD80" s="125">
        <f t="shared" si="101"/>
        <v>0</v>
      </c>
      <c r="AE80" s="125">
        <f t="shared" si="101"/>
        <v>0</v>
      </c>
      <c r="AF80" s="125">
        <f t="shared" si="101"/>
        <v>5927</v>
      </c>
      <c r="AG80" s="125">
        <f t="shared" si="101"/>
        <v>0</v>
      </c>
      <c r="AH80" s="125">
        <f t="shared" si="101"/>
        <v>0</v>
      </c>
      <c r="AI80" s="125">
        <f t="shared" si="101"/>
        <v>0</v>
      </c>
      <c r="AJ80" s="125">
        <f t="shared" si="101"/>
        <v>0</v>
      </c>
      <c r="AK80" s="125">
        <f t="shared" si="101"/>
        <v>0</v>
      </c>
      <c r="AL80" s="125">
        <f t="shared" si="101"/>
        <v>0</v>
      </c>
      <c r="AM80" s="125">
        <f t="shared" si="101"/>
        <v>0</v>
      </c>
      <c r="AN80" s="125">
        <f t="shared" si="101"/>
        <v>5927</v>
      </c>
      <c r="AO80" s="125">
        <f t="shared" si="101"/>
        <v>0</v>
      </c>
      <c r="AP80" s="99">
        <f t="shared" si="101"/>
        <v>0</v>
      </c>
      <c r="AQ80" s="99">
        <f t="shared" si="101"/>
        <v>0</v>
      </c>
      <c r="AR80" s="99">
        <f aca="true" t="shared" si="102" ref="AP80:BE81">AR81</f>
        <v>0</v>
      </c>
      <c r="AS80" s="99">
        <f t="shared" si="102"/>
        <v>0</v>
      </c>
      <c r="AT80" s="125">
        <f t="shared" si="102"/>
        <v>5927</v>
      </c>
      <c r="AU80" s="125">
        <f t="shared" si="102"/>
        <v>0</v>
      </c>
      <c r="AV80" s="99">
        <f t="shared" si="102"/>
        <v>0</v>
      </c>
      <c r="AW80" s="99">
        <f t="shared" si="102"/>
        <v>0</v>
      </c>
      <c r="AX80" s="99">
        <f t="shared" si="102"/>
        <v>0</v>
      </c>
      <c r="AY80" s="99">
        <f t="shared" si="102"/>
        <v>0</v>
      </c>
      <c r="AZ80" s="99">
        <f t="shared" si="102"/>
        <v>0</v>
      </c>
      <c r="BA80" s="125">
        <f t="shared" si="102"/>
        <v>5927</v>
      </c>
      <c r="BB80" s="125">
        <f t="shared" si="102"/>
        <v>0</v>
      </c>
      <c r="BC80" s="125">
        <f t="shared" si="102"/>
        <v>0</v>
      </c>
      <c r="BD80" s="125">
        <f t="shared" si="102"/>
        <v>0</v>
      </c>
      <c r="BE80" s="125">
        <f t="shared" si="102"/>
        <v>0</v>
      </c>
      <c r="BF80" s="125">
        <f aca="true" t="shared" si="103" ref="BB80:BN81">BF81</f>
        <v>0</v>
      </c>
      <c r="BG80" s="125">
        <f t="shared" si="103"/>
        <v>5927</v>
      </c>
      <c r="BH80" s="125">
        <f t="shared" si="103"/>
        <v>0</v>
      </c>
      <c r="BI80" s="125">
        <f t="shared" si="103"/>
        <v>0</v>
      </c>
      <c r="BJ80" s="125">
        <f t="shared" si="103"/>
        <v>0</v>
      </c>
      <c r="BK80" s="125">
        <f t="shared" si="103"/>
        <v>0</v>
      </c>
      <c r="BL80" s="125">
        <f t="shared" si="103"/>
        <v>0</v>
      </c>
      <c r="BM80" s="125">
        <f t="shared" si="103"/>
        <v>5927</v>
      </c>
      <c r="BN80" s="125">
        <f t="shared" si="103"/>
        <v>0</v>
      </c>
    </row>
    <row r="81" spans="1:66" ht="21.75" customHeight="1">
      <c r="A81" s="118"/>
      <c r="B81" s="112" t="s">
        <v>101</v>
      </c>
      <c r="C81" s="113" t="s">
        <v>119</v>
      </c>
      <c r="D81" s="113" t="s">
        <v>141</v>
      </c>
      <c r="E81" s="119" t="s">
        <v>228</v>
      </c>
      <c r="F81" s="113"/>
      <c r="G81" s="98">
        <f t="shared" si="100"/>
        <v>35000</v>
      </c>
      <c r="H81" s="98">
        <f t="shared" si="100"/>
        <v>35000</v>
      </c>
      <c r="I81" s="98">
        <f t="shared" si="100"/>
        <v>0</v>
      </c>
      <c r="J81" s="98">
        <f t="shared" si="100"/>
        <v>0</v>
      </c>
      <c r="K81" s="98">
        <f t="shared" si="100"/>
        <v>35000</v>
      </c>
      <c r="L81" s="98">
        <f t="shared" si="100"/>
        <v>0</v>
      </c>
      <c r="M81" s="98"/>
      <c r="N81" s="98">
        <f t="shared" si="100"/>
        <v>35000</v>
      </c>
      <c r="O81" s="98">
        <f t="shared" si="100"/>
        <v>0</v>
      </c>
      <c r="P81" s="98">
        <f t="shared" si="100"/>
        <v>35000</v>
      </c>
      <c r="Q81" s="98">
        <f t="shared" si="100"/>
        <v>0</v>
      </c>
      <c r="R81" s="98">
        <f t="shared" si="100"/>
        <v>0</v>
      </c>
      <c r="S81" s="98">
        <f t="shared" si="100"/>
        <v>-25500</v>
      </c>
      <c r="T81" s="98">
        <f t="shared" si="100"/>
        <v>9500</v>
      </c>
      <c r="U81" s="98">
        <f t="shared" si="100"/>
        <v>0</v>
      </c>
      <c r="V81" s="98"/>
      <c r="W81" s="98">
        <f t="shared" si="101"/>
        <v>-3573</v>
      </c>
      <c r="X81" s="98">
        <f t="shared" si="101"/>
        <v>5927</v>
      </c>
      <c r="Y81" s="98">
        <f t="shared" si="101"/>
        <v>0</v>
      </c>
      <c r="Z81" s="98">
        <f t="shared" si="101"/>
        <v>0</v>
      </c>
      <c r="AA81" s="98">
        <f t="shared" si="101"/>
        <v>5927</v>
      </c>
      <c r="AB81" s="98">
        <f t="shared" si="101"/>
        <v>0</v>
      </c>
      <c r="AC81" s="98">
        <f t="shared" si="101"/>
        <v>0</v>
      </c>
      <c r="AD81" s="98">
        <f t="shared" si="101"/>
        <v>0</v>
      </c>
      <c r="AE81" s="98">
        <f t="shared" si="101"/>
        <v>0</v>
      </c>
      <c r="AF81" s="98">
        <f t="shared" si="101"/>
        <v>5927</v>
      </c>
      <c r="AG81" s="98">
        <f t="shared" si="101"/>
        <v>0</v>
      </c>
      <c r="AH81" s="98">
        <f t="shared" si="101"/>
        <v>0</v>
      </c>
      <c r="AI81" s="98">
        <f t="shared" si="101"/>
        <v>0</v>
      </c>
      <c r="AJ81" s="98">
        <f t="shared" si="101"/>
        <v>0</v>
      </c>
      <c r="AK81" s="98">
        <f t="shared" si="101"/>
        <v>0</v>
      </c>
      <c r="AL81" s="98">
        <f t="shared" si="101"/>
        <v>0</v>
      </c>
      <c r="AM81" s="98">
        <f t="shared" si="101"/>
        <v>0</v>
      </c>
      <c r="AN81" s="98">
        <f t="shared" si="101"/>
        <v>5927</v>
      </c>
      <c r="AO81" s="98">
        <f t="shared" si="101"/>
        <v>0</v>
      </c>
      <c r="AP81" s="98">
        <f t="shared" si="102"/>
        <v>0</v>
      </c>
      <c r="AQ81" s="98">
        <f t="shared" si="102"/>
        <v>0</v>
      </c>
      <c r="AR81" s="98">
        <f t="shared" si="102"/>
        <v>0</v>
      </c>
      <c r="AS81" s="98">
        <f t="shared" si="102"/>
        <v>0</v>
      </c>
      <c r="AT81" s="98">
        <f t="shared" si="102"/>
        <v>5927</v>
      </c>
      <c r="AU81" s="98">
        <f t="shared" si="102"/>
        <v>0</v>
      </c>
      <c r="AV81" s="98">
        <f t="shared" si="102"/>
        <v>0</v>
      </c>
      <c r="AW81" s="98">
        <f t="shared" si="102"/>
        <v>0</v>
      </c>
      <c r="AX81" s="98">
        <f t="shared" si="102"/>
        <v>0</v>
      </c>
      <c r="AY81" s="98">
        <f t="shared" si="102"/>
        <v>0</v>
      </c>
      <c r="AZ81" s="98">
        <f t="shared" si="102"/>
        <v>0</v>
      </c>
      <c r="BA81" s="98">
        <f t="shared" si="102"/>
        <v>5927</v>
      </c>
      <c r="BB81" s="98">
        <f t="shared" si="103"/>
        <v>0</v>
      </c>
      <c r="BC81" s="98">
        <f t="shared" si="103"/>
        <v>0</v>
      </c>
      <c r="BD81" s="98">
        <f t="shared" si="103"/>
        <v>0</v>
      </c>
      <c r="BE81" s="98">
        <f t="shared" si="103"/>
        <v>0</v>
      </c>
      <c r="BF81" s="98">
        <f t="shared" si="103"/>
        <v>0</v>
      </c>
      <c r="BG81" s="98">
        <f t="shared" si="103"/>
        <v>5927</v>
      </c>
      <c r="BH81" s="98">
        <f t="shared" si="103"/>
        <v>0</v>
      </c>
      <c r="BI81" s="98">
        <f t="shared" si="103"/>
        <v>0</v>
      </c>
      <c r="BJ81" s="98">
        <f t="shared" si="103"/>
        <v>0</v>
      </c>
      <c r="BK81" s="98">
        <f t="shared" si="103"/>
        <v>0</v>
      </c>
      <c r="BL81" s="98">
        <f t="shared" si="103"/>
        <v>0</v>
      </c>
      <c r="BM81" s="98">
        <f t="shared" si="103"/>
        <v>5927</v>
      </c>
      <c r="BN81" s="98">
        <f t="shared" si="103"/>
        <v>0</v>
      </c>
    </row>
    <row r="82" spans="1:66" ht="75.75" customHeight="1">
      <c r="A82" s="118"/>
      <c r="B82" s="112" t="s">
        <v>130</v>
      </c>
      <c r="C82" s="113" t="s">
        <v>119</v>
      </c>
      <c r="D82" s="113" t="s">
        <v>141</v>
      </c>
      <c r="E82" s="119" t="s">
        <v>228</v>
      </c>
      <c r="F82" s="113" t="s">
        <v>131</v>
      </c>
      <c r="G82" s="98">
        <f>H82+I82</f>
        <v>35000</v>
      </c>
      <c r="H82" s="98">
        <v>35000</v>
      </c>
      <c r="I82" s="98"/>
      <c r="J82" s="98">
        <f>K82-G82</f>
        <v>0</v>
      </c>
      <c r="K82" s="98">
        <v>35000</v>
      </c>
      <c r="L82" s="98"/>
      <c r="M82" s="98"/>
      <c r="N82" s="98">
        <v>35000</v>
      </c>
      <c r="O82" s="116"/>
      <c r="P82" s="98">
        <f>O82+K82</f>
        <v>35000</v>
      </c>
      <c r="Q82" s="98">
        <f>L82</f>
        <v>0</v>
      </c>
      <c r="R82" s="98"/>
      <c r="S82" s="98">
        <f>T82-P82</f>
        <v>-25500</v>
      </c>
      <c r="T82" s="98">
        <v>9500</v>
      </c>
      <c r="U82" s="98"/>
      <c r="V82" s="98"/>
      <c r="W82" s="98">
        <v>-3573</v>
      </c>
      <c r="X82" s="98">
        <f>W82+T82</f>
        <v>5927</v>
      </c>
      <c r="Y82" s="98">
        <f>V82</f>
        <v>0</v>
      </c>
      <c r="Z82" s="120"/>
      <c r="AA82" s="98">
        <f>X82+Z82</f>
        <v>5927</v>
      </c>
      <c r="AB82" s="98">
        <f>Y82</f>
        <v>0</v>
      </c>
      <c r="AC82" s="120"/>
      <c r="AD82" s="120"/>
      <c r="AE82" s="120"/>
      <c r="AF82" s="98">
        <f>AD82+AC82+AA82+AE82</f>
        <v>5927</v>
      </c>
      <c r="AG82" s="116">
        <f>AE82+AB82</f>
        <v>0</v>
      </c>
      <c r="AH82" s="120"/>
      <c r="AI82" s="120"/>
      <c r="AJ82" s="120"/>
      <c r="AK82" s="120"/>
      <c r="AL82" s="120"/>
      <c r="AM82" s="120"/>
      <c r="AN82" s="98">
        <f>AI82+AH82+AF82+AJ82+AK82+AL82+AM82</f>
        <v>5927</v>
      </c>
      <c r="AO82" s="98">
        <f>AM82+AG82</f>
        <v>0</v>
      </c>
      <c r="AP82" s="122"/>
      <c r="AQ82" s="120"/>
      <c r="AR82" s="120"/>
      <c r="AS82" s="120"/>
      <c r="AT82" s="98">
        <f>AR82+AQ82+AP82+AN82+AS82</f>
        <v>5927</v>
      </c>
      <c r="AU82" s="98">
        <f>AS82+AO82</f>
        <v>0</v>
      </c>
      <c r="AV82" s="98"/>
      <c r="AW82" s="98"/>
      <c r="AX82" s="98"/>
      <c r="AY82" s="98"/>
      <c r="AZ82" s="98"/>
      <c r="BA82" s="98">
        <f>AY82+AX82+AW82+AV82+AT82</f>
        <v>5927</v>
      </c>
      <c r="BB82" s="123">
        <f>AU82+AY82</f>
        <v>0</v>
      </c>
      <c r="BC82" s="98"/>
      <c r="BD82" s="120"/>
      <c r="BE82" s="120"/>
      <c r="BF82" s="120"/>
      <c r="BG82" s="98">
        <f>BF82+BE82+BD82+BC82+BA82</f>
        <v>5927</v>
      </c>
      <c r="BH82" s="123">
        <f>BB82+BD82</f>
        <v>0</v>
      </c>
      <c r="BI82" s="116"/>
      <c r="BJ82" s="122"/>
      <c r="BK82" s="122"/>
      <c r="BL82" s="122"/>
      <c r="BM82" s="98">
        <f>BG82+BI82+BJ82+BK82+BL82</f>
        <v>5927</v>
      </c>
      <c r="BN82" s="98">
        <f>BH82+BJ82</f>
        <v>0</v>
      </c>
    </row>
    <row r="83" spans="1:66" s="2" customFormat="1" ht="37.5">
      <c r="A83" s="128"/>
      <c r="B83" s="102" t="s">
        <v>102</v>
      </c>
      <c r="C83" s="103" t="s">
        <v>119</v>
      </c>
      <c r="D83" s="103" t="s">
        <v>129</v>
      </c>
      <c r="E83" s="104"/>
      <c r="F83" s="103"/>
      <c r="G83" s="125">
        <f aca="true" t="shared" si="104" ref="G83:BN83">G84</f>
        <v>1258</v>
      </c>
      <c r="H83" s="125">
        <f t="shared" si="104"/>
        <v>1258</v>
      </c>
      <c r="I83" s="125">
        <f t="shared" si="104"/>
        <v>0</v>
      </c>
      <c r="J83" s="125">
        <f>J84</f>
        <v>61391</v>
      </c>
      <c r="K83" s="125">
        <f t="shared" si="104"/>
        <v>62649</v>
      </c>
      <c r="L83" s="125">
        <f t="shared" si="104"/>
        <v>0</v>
      </c>
      <c r="M83" s="125"/>
      <c r="N83" s="125">
        <f t="shared" si="104"/>
        <v>18948</v>
      </c>
      <c r="O83" s="125">
        <f t="shared" si="104"/>
        <v>0</v>
      </c>
      <c r="P83" s="125">
        <f t="shared" si="104"/>
        <v>62649</v>
      </c>
      <c r="Q83" s="125">
        <f t="shared" si="104"/>
        <v>0</v>
      </c>
      <c r="R83" s="125">
        <f t="shared" si="104"/>
        <v>0</v>
      </c>
      <c r="S83" s="125">
        <f t="shared" si="104"/>
        <v>191555</v>
      </c>
      <c r="T83" s="125">
        <f t="shared" si="104"/>
        <v>254204</v>
      </c>
      <c r="U83" s="125">
        <f t="shared" si="104"/>
        <v>0</v>
      </c>
      <c r="V83" s="98"/>
      <c r="W83" s="125">
        <f t="shared" si="104"/>
        <v>-46427</v>
      </c>
      <c r="X83" s="125">
        <f t="shared" si="104"/>
        <v>207777</v>
      </c>
      <c r="Y83" s="125">
        <f t="shared" si="104"/>
        <v>0</v>
      </c>
      <c r="Z83" s="125">
        <f t="shared" si="104"/>
        <v>0</v>
      </c>
      <c r="AA83" s="125">
        <f t="shared" si="104"/>
        <v>207777</v>
      </c>
      <c r="AB83" s="125">
        <f t="shared" si="104"/>
        <v>0</v>
      </c>
      <c r="AC83" s="125">
        <f t="shared" si="104"/>
        <v>0</v>
      </c>
      <c r="AD83" s="125">
        <f t="shared" si="104"/>
        <v>0</v>
      </c>
      <c r="AE83" s="125">
        <f t="shared" si="104"/>
        <v>0</v>
      </c>
      <c r="AF83" s="125">
        <f t="shared" si="104"/>
        <v>207777</v>
      </c>
      <c r="AG83" s="125">
        <f t="shared" si="104"/>
        <v>0</v>
      </c>
      <c r="AH83" s="125">
        <f t="shared" si="104"/>
        <v>-169056</v>
      </c>
      <c r="AI83" s="125">
        <f t="shared" si="104"/>
        <v>0</v>
      </c>
      <c r="AJ83" s="125">
        <f t="shared" si="104"/>
        <v>0</v>
      </c>
      <c r="AK83" s="125">
        <f t="shared" si="104"/>
        <v>0</v>
      </c>
      <c r="AL83" s="125">
        <f t="shared" si="104"/>
        <v>0</v>
      </c>
      <c r="AM83" s="125">
        <f t="shared" si="104"/>
        <v>0</v>
      </c>
      <c r="AN83" s="125">
        <f t="shared" si="104"/>
        <v>38721</v>
      </c>
      <c r="AO83" s="125">
        <f t="shared" si="104"/>
        <v>0</v>
      </c>
      <c r="AP83" s="125">
        <f t="shared" si="104"/>
        <v>0</v>
      </c>
      <c r="AQ83" s="125">
        <f t="shared" si="104"/>
        <v>12104</v>
      </c>
      <c r="AR83" s="125">
        <f t="shared" si="104"/>
        <v>0</v>
      </c>
      <c r="AS83" s="125">
        <f t="shared" si="104"/>
        <v>0</v>
      </c>
      <c r="AT83" s="125">
        <f t="shared" si="104"/>
        <v>50825</v>
      </c>
      <c r="AU83" s="125">
        <f t="shared" si="104"/>
        <v>0</v>
      </c>
      <c r="AV83" s="99">
        <f t="shared" si="104"/>
        <v>0</v>
      </c>
      <c r="AW83" s="99">
        <f t="shared" si="104"/>
        <v>0</v>
      </c>
      <c r="AX83" s="99">
        <f t="shared" si="104"/>
        <v>0</v>
      </c>
      <c r="AY83" s="99">
        <f t="shared" si="104"/>
        <v>0</v>
      </c>
      <c r="AZ83" s="99">
        <f t="shared" si="104"/>
        <v>0</v>
      </c>
      <c r="BA83" s="125">
        <f t="shared" si="104"/>
        <v>50825</v>
      </c>
      <c r="BB83" s="125">
        <f t="shared" si="104"/>
        <v>0</v>
      </c>
      <c r="BC83" s="125">
        <f t="shared" si="104"/>
        <v>0</v>
      </c>
      <c r="BD83" s="125">
        <f t="shared" si="104"/>
        <v>0</v>
      </c>
      <c r="BE83" s="125">
        <f t="shared" si="104"/>
        <v>0</v>
      </c>
      <c r="BF83" s="125">
        <f t="shared" si="104"/>
        <v>0</v>
      </c>
      <c r="BG83" s="125">
        <f t="shared" si="104"/>
        <v>50825</v>
      </c>
      <c r="BH83" s="125">
        <f t="shared" si="104"/>
        <v>0</v>
      </c>
      <c r="BI83" s="125">
        <f t="shared" si="104"/>
        <v>0</v>
      </c>
      <c r="BJ83" s="125">
        <f t="shared" si="104"/>
        <v>0</v>
      </c>
      <c r="BK83" s="125">
        <f t="shared" si="104"/>
        <v>0</v>
      </c>
      <c r="BL83" s="125">
        <f t="shared" si="104"/>
        <v>0</v>
      </c>
      <c r="BM83" s="125">
        <f t="shared" si="104"/>
        <v>50825</v>
      </c>
      <c r="BN83" s="125">
        <f t="shared" si="104"/>
        <v>0</v>
      </c>
    </row>
    <row r="84" spans="1:66" ht="59.25" customHeight="1">
      <c r="A84" s="111"/>
      <c r="B84" s="112" t="s">
        <v>103</v>
      </c>
      <c r="C84" s="113" t="s">
        <v>119</v>
      </c>
      <c r="D84" s="113" t="s">
        <v>129</v>
      </c>
      <c r="E84" s="119" t="s">
        <v>221</v>
      </c>
      <c r="F84" s="113"/>
      <c r="G84" s="98">
        <f>G85</f>
        <v>1258</v>
      </c>
      <c r="H84" s="98">
        <f>H85</f>
        <v>1258</v>
      </c>
      <c r="I84" s="98">
        <f>I85</f>
        <v>0</v>
      </c>
      <c r="J84" s="98">
        <f aca="true" t="shared" si="105" ref="J84:R84">J85+J87</f>
        <v>61391</v>
      </c>
      <c r="K84" s="98">
        <f t="shared" si="105"/>
        <v>62649</v>
      </c>
      <c r="L84" s="98">
        <f t="shared" si="105"/>
        <v>0</v>
      </c>
      <c r="M84" s="98"/>
      <c r="N84" s="98">
        <f t="shared" si="105"/>
        <v>18948</v>
      </c>
      <c r="O84" s="98">
        <f t="shared" si="105"/>
        <v>0</v>
      </c>
      <c r="P84" s="98">
        <f t="shared" si="105"/>
        <v>62649</v>
      </c>
      <c r="Q84" s="98">
        <f t="shared" si="105"/>
        <v>0</v>
      </c>
      <c r="R84" s="98">
        <f t="shared" si="105"/>
        <v>0</v>
      </c>
      <c r="S84" s="98">
        <f>S85+S87+S86</f>
        <v>191555</v>
      </c>
      <c r="T84" s="98">
        <f>T85+T87+T86</f>
        <v>254204</v>
      </c>
      <c r="U84" s="98">
        <f>U85+U87+U86</f>
        <v>0</v>
      </c>
      <c r="V84" s="98"/>
      <c r="W84" s="98">
        <f aca="true" t="shared" si="106" ref="W84:AB84">W85+W87+W86</f>
        <v>-46427</v>
      </c>
      <c r="X84" s="98">
        <f t="shared" si="106"/>
        <v>207777</v>
      </c>
      <c r="Y84" s="98">
        <f t="shared" si="106"/>
        <v>0</v>
      </c>
      <c r="Z84" s="98">
        <f t="shared" si="106"/>
        <v>0</v>
      </c>
      <c r="AA84" s="98">
        <f t="shared" si="106"/>
        <v>207777</v>
      </c>
      <c r="AB84" s="98">
        <f t="shared" si="106"/>
        <v>0</v>
      </c>
      <c r="AC84" s="98">
        <f aca="true" t="shared" si="107" ref="AC84:AU84">AC85+AC87+AC86</f>
        <v>0</v>
      </c>
      <c r="AD84" s="98">
        <f t="shared" si="107"/>
        <v>0</v>
      </c>
      <c r="AE84" s="98">
        <f t="shared" si="107"/>
        <v>0</v>
      </c>
      <c r="AF84" s="98">
        <f t="shared" si="107"/>
        <v>207777</v>
      </c>
      <c r="AG84" s="98">
        <f t="shared" si="107"/>
        <v>0</v>
      </c>
      <c r="AH84" s="98">
        <f t="shared" si="107"/>
        <v>-169056</v>
      </c>
      <c r="AI84" s="98">
        <f t="shared" si="107"/>
        <v>0</v>
      </c>
      <c r="AJ84" s="98">
        <f t="shared" si="107"/>
        <v>0</v>
      </c>
      <c r="AK84" s="98">
        <f>AK85+AK87+AK86</f>
        <v>0</v>
      </c>
      <c r="AL84" s="98">
        <f>AL85+AL87+AL86</f>
        <v>0</v>
      </c>
      <c r="AM84" s="98">
        <f>AM85+AM87+AM86</f>
        <v>0</v>
      </c>
      <c r="AN84" s="98">
        <f t="shared" si="107"/>
        <v>38721</v>
      </c>
      <c r="AO84" s="98">
        <f t="shared" si="107"/>
        <v>0</v>
      </c>
      <c r="AP84" s="98">
        <f t="shared" si="107"/>
        <v>0</v>
      </c>
      <c r="AQ84" s="98">
        <f>AQ85+AQ87+AQ86</f>
        <v>12104</v>
      </c>
      <c r="AR84" s="98">
        <f t="shared" si="107"/>
        <v>0</v>
      </c>
      <c r="AS84" s="98">
        <f t="shared" si="107"/>
        <v>0</v>
      </c>
      <c r="AT84" s="98">
        <f t="shared" si="107"/>
        <v>50825</v>
      </c>
      <c r="AU84" s="98">
        <f t="shared" si="107"/>
        <v>0</v>
      </c>
      <c r="AV84" s="98">
        <f aca="true" t="shared" si="108" ref="AV84:BA84">AV85+AV87+AV86</f>
        <v>0</v>
      </c>
      <c r="AW84" s="98">
        <f t="shared" si="108"/>
        <v>0</v>
      </c>
      <c r="AX84" s="98">
        <f t="shared" si="108"/>
        <v>0</v>
      </c>
      <c r="AY84" s="98">
        <f t="shared" si="108"/>
        <v>0</v>
      </c>
      <c r="AZ84" s="98">
        <f>AZ85+AZ87+AZ86</f>
        <v>0</v>
      </c>
      <c r="BA84" s="98">
        <f t="shared" si="108"/>
        <v>50825</v>
      </c>
      <c r="BB84" s="98">
        <f aca="true" t="shared" si="109" ref="BB84:BH84">BB85+BB87+BB86</f>
        <v>0</v>
      </c>
      <c r="BC84" s="98">
        <f t="shared" si="109"/>
        <v>0</v>
      </c>
      <c r="BD84" s="98">
        <f t="shared" si="109"/>
        <v>0</v>
      </c>
      <c r="BE84" s="98">
        <f t="shared" si="109"/>
        <v>0</v>
      </c>
      <c r="BF84" s="98">
        <f t="shared" si="109"/>
        <v>0</v>
      </c>
      <c r="BG84" s="98">
        <f t="shared" si="109"/>
        <v>50825</v>
      </c>
      <c r="BH84" s="98">
        <f t="shared" si="109"/>
        <v>0</v>
      </c>
      <c r="BI84" s="98">
        <f aca="true" t="shared" si="110" ref="BI84:BN84">BI85+BI87+BI86</f>
        <v>0</v>
      </c>
      <c r="BJ84" s="98">
        <f t="shared" si="110"/>
        <v>0</v>
      </c>
      <c r="BK84" s="98">
        <f t="shared" si="110"/>
        <v>0</v>
      </c>
      <c r="BL84" s="98">
        <f t="shared" si="110"/>
        <v>0</v>
      </c>
      <c r="BM84" s="98">
        <f t="shared" si="110"/>
        <v>50825</v>
      </c>
      <c r="BN84" s="98">
        <f t="shared" si="110"/>
        <v>0</v>
      </c>
    </row>
    <row r="85" spans="1:66" ht="72" customHeight="1">
      <c r="A85" s="111"/>
      <c r="B85" s="112" t="s">
        <v>130</v>
      </c>
      <c r="C85" s="113" t="s">
        <v>119</v>
      </c>
      <c r="D85" s="113" t="s">
        <v>129</v>
      </c>
      <c r="E85" s="119" t="s">
        <v>221</v>
      </c>
      <c r="F85" s="113" t="s">
        <v>131</v>
      </c>
      <c r="G85" s="98">
        <f>H85+I85</f>
        <v>1258</v>
      </c>
      <c r="H85" s="98">
        <v>1258</v>
      </c>
      <c r="I85" s="98"/>
      <c r="J85" s="98">
        <f>K85-G85</f>
        <v>-1044</v>
      </c>
      <c r="K85" s="98">
        <f>214</f>
        <v>214</v>
      </c>
      <c r="L85" s="98"/>
      <c r="M85" s="98"/>
      <c r="N85" s="98">
        <f>230</f>
        <v>230</v>
      </c>
      <c r="O85" s="116"/>
      <c r="P85" s="98">
        <f>O85+K85</f>
        <v>214</v>
      </c>
      <c r="Q85" s="98">
        <f>L85</f>
        <v>0</v>
      </c>
      <c r="R85" s="98"/>
      <c r="S85" s="98">
        <f>T85-P85</f>
        <v>250490</v>
      </c>
      <c r="T85" s="98">
        <v>250704</v>
      </c>
      <c r="U85" s="98"/>
      <c r="V85" s="98"/>
      <c r="W85" s="98">
        <v>-46427</v>
      </c>
      <c r="X85" s="98">
        <f>W85+T85</f>
        <v>204277</v>
      </c>
      <c r="Y85" s="98">
        <f>V85</f>
        <v>0</v>
      </c>
      <c r="Z85" s="120"/>
      <c r="AA85" s="98">
        <f>X85+Z85</f>
        <v>204277</v>
      </c>
      <c r="AB85" s="98">
        <f>Y85</f>
        <v>0</v>
      </c>
      <c r="AC85" s="120"/>
      <c r="AD85" s="120"/>
      <c r="AE85" s="120"/>
      <c r="AF85" s="98">
        <f>AD85+AC85+AA85+AE85</f>
        <v>204277</v>
      </c>
      <c r="AG85" s="116">
        <f>AE85+AB85</f>
        <v>0</v>
      </c>
      <c r="AH85" s="98">
        <f>-104000-64936-120</f>
        <v>-169056</v>
      </c>
      <c r="AI85" s="120"/>
      <c r="AJ85" s="120"/>
      <c r="AK85" s="120"/>
      <c r="AL85" s="120"/>
      <c r="AM85" s="120"/>
      <c r="AN85" s="98">
        <f>AI85+AH85+AF85+AJ85+AK85+AL85+AM85</f>
        <v>35221</v>
      </c>
      <c r="AO85" s="98">
        <f>AM85+AG85</f>
        <v>0</v>
      </c>
      <c r="AP85" s="122"/>
      <c r="AQ85" s="120"/>
      <c r="AR85" s="120"/>
      <c r="AS85" s="120"/>
      <c r="AT85" s="98">
        <f>AR85+AQ85+AP85+AN85+AS85</f>
        <v>35221</v>
      </c>
      <c r="AU85" s="98">
        <f>AS85+AO85</f>
        <v>0</v>
      </c>
      <c r="AV85" s="98"/>
      <c r="AW85" s="98"/>
      <c r="AX85" s="98"/>
      <c r="AY85" s="98"/>
      <c r="AZ85" s="98"/>
      <c r="BA85" s="98">
        <f>AY85+AX85+AW85+AV85+AT85</f>
        <v>35221</v>
      </c>
      <c r="BB85" s="123">
        <f>AU85+AY85</f>
        <v>0</v>
      </c>
      <c r="BC85" s="98"/>
      <c r="BD85" s="120"/>
      <c r="BE85" s="120"/>
      <c r="BF85" s="120"/>
      <c r="BG85" s="98">
        <f>BF85+BE85+BD85+BC85+BA85</f>
        <v>35221</v>
      </c>
      <c r="BH85" s="123">
        <f>BB85+BD85</f>
        <v>0</v>
      </c>
      <c r="BI85" s="116"/>
      <c r="BJ85" s="122"/>
      <c r="BK85" s="98"/>
      <c r="BL85" s="122"/>
      <c r="BM85" s="98">
        <f>BG85+BI85+BJ85+BK85+BL85</f>
        <v>35221</v>
      </c>
      <c r="BN85" s="98">
        <f>BH85+BJ85</f>
        <v>0</v>
      </c>
    </row>
    <row r="86" spans="1:66" ht="123.75" customHeight="1">
      <c r="A86" s="111"/>
      <c r="B86" s="112" t="s">
        <v>88</v>
      </c>
      <c r="C86" s="113" t="s">
        <v>119</v>
      </c>
      <c r="D86" s="113" t="s">
        <v>129</v>
      </c>
      <c r="E86" s="119" t="s">
        <v>221</v>
      </c>
      <c r="F86" s="113" t="s">
        <v>89</v>
      </c>
      <c r="G86" s="98"/>
      <c r="H86" s="98"/>
      <c r="I86" s="98"/>
      <c r="J86" s="98"/>
      <c r="K86" s="98"/>
      <c r="L86" s="98"/>
      <c r="M86" s="98"/>
      <c r="N86" s="98"/>
      <c r="O86" s="116"/>
      <c r="P86" s="98"/>
      <c r="Q86" s="98"/>
      <c r="R86" s="98"/>
      <c r="S86" s="98">
        <f>T86-P86</f>
        <v>3500</v>
      </c>
      <c r="T86" s="98">
        <v>3500</v>
      </c>
      <c r="U86" s="98"/>
      <c r="V86" s="98"/>
      <c r="W86" s="98"/>
      <c r="X86" s="98">
        <f>W86+T86</f>
        <v>3500</v>
      </c>
      <c r="Y86" s="98">
        <f>V86</f>
        <v>0</v>
      </c>
      <c r="Z86" s="120"/>
      <c r="AA86" s="98">
        <f>X86+Z86</f>
        <v>3500</v>
      </c>
      <c r="AB86" s="98">
        <f>Y86</f>
        <v>0</v>
      </c>
      <c r="AC86" s="120"/>
      <c r="AD86" s="120"/>
      <c r="AE86" s="120"/>
      <c r="AF86" s="98">
        <f>AD86+AC86+AA86+AE86</f>
        <v>3500</v>
      </c>
      <c r="AG86" s="116">
        <f>AE86+AB86</f>
        <v>0</v>
      </c>
      <c r="AH86" s="120"/>
      <c r="AI86" s="120"/>
      <c r="AJ86" s="120"/>
      <c r="AK86" s="120"/>
      <c r="AL86" s="120"/>
      <c r="AM86" s="120"/>
      <c r="AN86" s="98">
        <f>AI86+AH86+AF86+AJ86+AK86+AL86+AM86</f>
        <v>3500</v>
      </c>
      <c r="AO86" s="98">
        <f>AM86+AG86</f>
        <v>0</v>
      </c>
      <c r="AP86" s="98"/>
      <c r="AQ86" s="98">
        <v>12104</v>
      </c>
      <c r="AR86" s="120"/>
      <c r="AS86" s="120"/>
      <c r="AT86" s="98">
        <f>AR86+AQ86+AP86+AN86+AS86</f>
        <v>15604</v>
      </c>
      <c r="AU86" s="98">
        <f>AS86+AO86</f>
        <v>0</v>
      </c>
      <c r="AV86" s="98"/>
      <c r="AW86" s="98"/>
      <c r="AX86" s="98"/>
      <c r="AY86" s="98"/>
      <c r="AZ86" s="98"/>
      <c r="BA86" s="98">
        <f>AY86+AX86+AW86+AV86+AT86</f>
        <v>15604</v>
      </c>
      <c r="BB86" s="123">
        <f>AU86+AY86</f>
        <v>0</v>
      </c>
      <c r="BC86" s="98"/>
      <c r="BD86" s="120"/>
      <c r="BE86" s="120"/>
      <c r="BF86" s="120"/>
      <c r="BG86" s="98">
        <f>BF86+BE86+BD86+BC86+BA86</f>
        <v>15604</v>
      </c>
      <c r="BH86" s="123">
        <f>BB86+BD86</f>
        <v>0</v>
      </c>
      <c r="BI86" s="116"/>
      <c r="BJ86" s="122"/>
      <c r="BK86" s="122"/>
      <c r="BL86" s="122"/>
      <c r="BM86" s="98">
        <f>BG86+BI86+BJ86+BK86+BL86</f>
        <v>15604</v>
      </c>
      <c r="BN86" s="98">
        <f>BH86+BJ86</f>
        <v>0</v>
      </c>
    </row>
    <row r="87" spans="1:66" ht="16.5" customHeight="1" hidden="1">
      <c r="A87" s="111"/>
      <c r="B87" s="112" t="s">
        <v>319</v>
      </c>
      <c r="C87" s="113" t="s">
        <v>119</v>
      </c>
      <c r="D87" s="113" t="s">
        <v>129</v>
      </c>
      <c r="E87" s="131" t="s">
        <v>221</v>
      </c>
      <c r="F87" s="113" t="s">
        <v>320</v>
      </c>
      <c r="G87" s="98"/>
      <c r="H87" s="98"/>
      <c r="I87" s="98"/>
      <c r="J87" s="98">
        <f>K87-G87</f>
        <v>62435</v>
      </c>
      <c r="K87" s="98">
        <v>62435</v>
      </c>
      <c r="L87" s="121"/>
      <c r="M87" s="121"/>
      <c r="N87" s="98">
        <v>18718</v>
      </c>
      <c r="O87" s="116"/>
      <c r="P87" s="98">
        <f>O87+K87</f>
        <v>62435</v>
      </c>
      <c r="Q87" s="98">
        <f>L87</f>
        <v>0</v>
      </c>
      <c r="R87" s="98"/>
      <c r="S87" s="98">
        <f>T87-P87</f>
        <v>-62435</v>
      </c>
      <c r="T87" s="98"/>
      <c r="U87" s="98"/>
      <c r="V87" s="98"/>
      <c r="W87" s="98"/>
      <c r="X87" s="98">
        <f>W87+T87</f>
        <v>0</v>
      </c>
      <c r="Y87" s="98">
        <f>V87</f>
        <v>0</v>
      </c>
      <c r="Z87" s="120"/>
      <c r="AA87" s="126"/>
      <c r="AB87" s="126"/>
      <c r="AC87" s="120"/>
      <c r="AD87" s="120"/>
      <c r="AE87" s="120"/>
      <c r="AF87" s="116"/>
      <c r="AG87" s="116"/>
      <c r="AH87" s="120"/>
      <c r="AI87" s="120"/>
      <c r="AJ87" s="120"/>
      <c r="AK87" s="120"/>
      <c r="AL87" s="120"/>
      <c r="AM87" s="120"/>
      <c r="AN87" s="120"/>
      <c r="AO87" s="120"/>
      <c r="AP87" s="122"/>
      <c r="AQ87" s="120"/>
      <c r="AR87" s="120"/>
      <c r="AS87" s="120"/>
      <c r="AT87" s="126"/>
      <c r="AU87" s="126"/>
      <c r="AV87" s="98"/>
      <c r="AW87" s="98"/>
      <c r="AX87" s="98"/>
      <c r="AY87" s="98"/>
      <c r="AZ87" s="98"/>
      <c r="BA87" s="98"/>
      <c r="BB87" s="123"/>
      <c r="BC87" s="98"/>
      <c r="BD87" s="120"/>
      <c r="BE87" s="120"/>
      <c r="BF87" s="120"/>
      <c r="BG87" s="98"/>
      <c r="BH87" s="123"/>
      <c r="BI87" s="116"/>
      <c r="BJ87" s="122"/>
      <c r="BK87" s="122"/>
      <c r="BL87" s="122"/>
      <c r="BM87" s="126"/>
      <c r="BN87" s="120"/>
    </row>
    <row r="88" spans="1:66" ht="15.75" customHeight="1">
      <c r="A88" s="111"/>
      <c r="B88" s="112"/>
      <c r="C88" s="113"/>
      <c r="D88" s="113"/>
      <c r="E88" s="131"/>
      <c r="F88" s="113"/>
      <c r="G88" s="98"/>
      <c r="H88" s="98"/>
      <c r="I88" s="98"/>
      <c r="J88" s="98"/>
      <c r="K88" s="98"/>
      <c r="L88" s="121"/>
      <c r="M88" s="121"/>
      <c r="N88" s="98"/>
      <c r="O88" s="116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120"/>
      <c r="AA88" s="126"/>
      <c r="AB88" s="126"/>
      <c r="AC88" s="120"/>
      <c r="AD88" s="120"/>
      <c r="AE88" s="120"/>
      <c r="AF88" s="116"/>
      <c r="AG88" s="116"/>
      <c r="AH88" s="120"/>
      <c r="AI88" s="120"/>
      <c r="AJ88" s="120"/>
      <c r="AK88" s="120"/>
      <c r="AL88" s="120"/>
      <c r="AM88" s="120"/>
      <c r="AN88" s="120"/>
      <c r="AO88" s="120"/>
      <c r="AP88" s="122"/>
      <c r="AQ88" s="120"/>
      <c r="AR88" s="120"/>
      <c r="AS88" s="120"/>
      <c r="AT88" s="126"/>
      <c r="AU88" s="126"/>
      <c r="AV88" s="98"/>
      <c r="AW88" s="98"/>
      <c r="AX88" s="98"/>
      <c r="AY88" s="98"/>
      <c r="AZ88" s="98"/>
      <c r="BA88" s="98"/>
      <c r="BB88" s="123"/>
      <c r="BC88" s="98"/>
      <c r="BD88" s="120"/>
      <c r="BE88" s="120"/>
      <c r="BF88" s="120"/>
      <c r="BG88" s="98"/>
      <c r="BH88" s="123"/>
      <c r="BI88" s="116"/>
      <c r="BJ88" s="122"/>
      <c r="BK88" s="122"/>
      <c r="BL88" s="122"/>
      <c r="BM88" s="126"/>
      <c r="BN88" s="120"/>
    </row>
    <row r="89" spans="1:66" s="6" customFormat="1" ht="81">
      <c r="A89" s="91">
        <v>903</v>
      </c>
      <c r="B89" s="92" t="s">
        <v>137</v>
      </c>
      <c r="C89" s="141"/>
      <c r="D89" s="141"/>
      <c r="E89" s="142"/>
      <c r="F89" s="141"/>
      <c r="G89" s="139">
        <f aca="true" t="shared" si="111" ref="G89:L89">G90</f>
        <v>0</v>
      </c>
      <c r="H89" s="139">
        <f t="shared" si="111"/>
        <v>0</v>
      </c>
      <c r="I89" s="139">
        <f t="shared" si="111"/>
        <v>0</v>
      </c>
      <c r="J89" s="139">
        <f t="shared" si="111"/>
        <v>1896</v>
      </c>
      <c r="K89" s="139">
        <f t="shared" si="111"/>
        <v>1896</v>
      </c>
      <c r="L89" s="139">
        <f t="shared" si="111"/>
        <v>0</v>
      </c>
      <c r="M89" s="139"/>
      <c r="N89" s="139">
        <f aca="true" t="shared" si="112" ref="N89:U89">N90</f>
        <v>2035</v>
      </c>
      <c r="O89" s="139">
        <f t="shared" si="112"/>
        <v>0</v>
      </c>
      <c r="P89" s="139">
        <f t="shared" si="112"/>
        <v>1896</v>
      </c>
      <c r="Q89" s="139">
        <f t="shared" si="112"/>
        <v>0</v>
      </c>
      <c r="R89" s="139">
        <f t="shared" si="112"/>
        <v>0</v>
      </c>
      <c r="S89" s="139">
        <f t="shared" si="112"/>
        <v>1585</v>
      </c>
      <c r="T89" s="139">
        <f t="shared" si="112"/>
        <v>3481</v>
      </c>
      <c r="U89" s="139">
        <f t="shared" si="112"/>
        <v>0</v>
      </c>
      <c r="V89" s="98"/>
      <c r="W89" s="139">
        <f aca="true" t="shared" si="113" ref="W89:BN89">W90</f>
        <v>0</v>
      </c>
      <c r="X89" s="139">
        <f t="shared" si="113"/>
        <v>3481</v>
      </c>
      <c r="Y89" s="139">
        <f t="shared" si="113"/>
        <v>0</v>
      </c>
      <c r="Z89" s="139">
        <f t="shared" si="113"/>
        <v>400</v>
      </c>
      <c r="AA89" s="139">
        <f t="shared" si="113"/>
        <v>3881</v>
      </c>
      <c r="AB89" s="139">
        <f t="shared" si="113"/>
        <v>0</v>
      </c>
      <c r="AC89" s="139">
        <f t="shared" si="113"/>
        <v>0</v>
      </c>
      <c r="AD89" s="139">
        <f t="shared" si="113"/>
        <v>0</v>
      </c>
      <c r="AE89" s="139">
        <f t="shared" si="113"/>
        <v>0</v>
      </c>
      <c r="AF89" s="139">
        <f t="shared" si="113"/>
        <v>3881</v>
      </c>
      <c r="AG89" s="139">
        <f t="shared" si="113"/>
        <v>0</v>
      </c>
      <c r="AH89" s="139">
        <f t="shared" si="113"/>
        <v>1625</v>
      </c>
      <c r="AI89" s="139">
        <f t="shared" si="113"/>
        <v>0</v>
      </c>
      <c r="AJ89" s="139">
        <f t="shared" si="113"/>
        <v>0</v>
      </c>
      <c r="AK89" s="139">
        <f t="shared" si="113"/>
        <v>0</v>
      </c>
      <c r="AL89" s="139">
        <f t="shared" si="113"/>
        <v>0</v>
      </c>
      <c r="AM89" s="139">
        <f t="shared" si="113"/>
        <v>0</v>
      </c>
      <c r="AN89" s="139">
        <f t="shared" si="113"/>
        <v>5506</v>
      </c>
      <c r="AO89" s="139">
        <f t="shared" si="113"/>
        <v>0</v>
      </c>
      <c r="AP89" s="139">
        <f t="shared" si="113"/>
        <v>0</v>
      </c>
      <c r="AQ89" s="139">
        <f t="shared" si="113"/>
        <v>0</v>
      </c>
      <c r="AR89" s="139">
        <f t="shared" si="113"/>
        <v>0</v>
      </c>
      <c r="AS89" s="139">
        <f t="shared" si="113"/>
        <v>0</v>
      </c>
      <c r="AT89" s="139">
        <f t="shared" si="113"/>
        <v>5506</v>
      </c>
      <c r="AU89" s="139">
        <f t="shared" si="113"/>
        <v>0</v>
      </c>
      <c r="AV89" s="107">
        <f t="shared" si="113"/>
        <v>0</v>
      </c>
      <c r="AW89" s="107">
        <f t="shared" si="113"/>
        <v>0</v>
      </c>
      <c r="AX89" s="107">
        <f t="shared" si="113"/>
        <v>0</v>
      </c>
      <c r="AY89" s="107">
        <f t="shared" si="113"/>
        <v>0</v>
      </c>
      <c r="AZ89" s="107">
        <f t="shared" si="113"/>
        <v>0</v>
      </c>
      <c r="BA89" s="139">
        <f t="shared" si="113"/>
        <v>5506</v>
      </c>
      <c r="BB89" s="139">
        <f t="shared" si="113"/>
        <v>0</v>
      </c>
      <c r="BC89" s="139">
        <f t="shared" si="113"/>
        <v>0</v>
      </c>
      <c r="BD89" s="139">
        <f t="shared" si="113"/>
        <v>0</v>
      </c>
      <c r="BE89" s="139">
        <f t="shared" si="113"/>
        <v>0</v>
      </c>
      <c r="BF89" s="139">
        <f t="shared" si="113"/>
        <v>0</v>
      </c>
      <c r="BG89" s="139">
        <f t="shared" si="113"/>
        <v>5506</v>
      </c>
      <c r="BH89" s="139">
        <f t="shared" si="113"/>
        <v>0</v>
      </c>
      <c r="BI89" s="139">
        <f t="shared" si="113"/>
        <v>0</v>
      </c>
      <c r="BJ89" s="139">
        <f t="shared" si="113"/>
        <v>0</v>
      </c>
      <c r="BK89" s="139">
        <f t="shared" si="113"/>
        <v>0</v>
      </c>
      <c r="BL89" s="139">
        <f t="shared" si="113"/>
        <v>0</v>
      </c>
      <c r="BM89" s="139">
        <f t="shared" si="113"/>
        <v>5506</v>
      </c>
      <c r="BN89" s="139">
        <f t="shared" si="113"/>
        <v>0</v>
      </c>
    </row>
    <row r="90" spans="1:66" s="2" customFormat="1" ht="44.25" customHeight="1">
      <c r="A90" s="124"/>
      <c r="B90" s="102" t="s">
        <v>102</v>
      </c>
      <c r="C90" s="103" t="s">
        <v>119</v>
      </c>
      <c r="D90" s="103" t="s">
        <v>129</v>
      </c>
      <c r="E90" s="131"/>
      <c r="F90" s="113"/>
      <c r="G90" s="105">
        <f aca="true" t="shared" si="114" ref="G90:L90">G95</f>
        <v>0</v>
      </c>
      <c r="H90" s="105">
        <f t="shared" si="114"/>
        <v>0</v>
      </c>
      <c r="I90" s="105">
        <f t="shared" si="114"/>
        <v>0</v>
      </c>
      <c r="J90" s="105">
        <f t="shared" si="114"/>
        <v>1896</v>
      </c>
      <c r="K90" s="105">
        <f t="shared" si="114"/>
        <v>1896</v>
      </c>
      <c r="L90" s="105">
        <f t="shared" si="114"/>
        <v>0</v>
      </c>
      <c r="M90" s="105"/>
      <c r="N90" s="105">
        <f aca="true" t="shared" si="115" ref="N90:U90">N95</f>
        <v>2035</v>
      </c>
      <c r="O90" s="105">
        <f t="shared" si="115"/>
        <v>0</v>
      </c>
      <c r="P90" s="105">
        <f t="shared" si="115"/>
        <v>1896</v>
      </c>
      <c r="Q90" s="105">
        <f t="shared" si="115"/>
        <v>0</v>
      </c>
      <c r="R90" s="105">
        <f t="shared" si="115"/>
        <v>0</v>
      </c>
      <c r="S90" s="105">
        <f t="shared" si="115"/>
        <v>1585</v>
      </c>
      <c r="T90" s="105">
        <f t="shared" si="115"/>
        <v>3481</v>
      </c>
      <c r="U90" s="105">
        <f t="shared" si="115"/>
        <v>0</v>
      </c>
      <c r="V90" s="98"/>
      <c r="W90" s="105">
        <f>W95</f>
        <v>0</v>
      </c>
      <c r="X90" s="105">
        <f>X95</f>
        <v>3481</v>
      </c>
      <c r="Y90" s="105">
        <f>Y95</f>
        <v>0</v>
      </c>
      <c r="Z90" s="105">
        <f aca="true" t="shared" si="116" ref="Z90:AG90">Z93+Z95</f>
        <v>400</v>
      </c>
      <c r="AA90" s="105">
        <f t="shared" si="116"/>
        <v>3881</v>
      </c>
      <c r="AB90" s="105">
        <f t="shared" si="116"/>
        <v>0</v>
      </c>
      <c r="AC90" s="105">
        <f t="shared" si="116"/>
        <v>0</v>
      </c>
      <c r="AD90" s="105">
        <f t="shared" si="116"/>
        <v>0</v>
      </c>
      <c r="AE90" s="105">
        <f t="shared" si="116"/>
        <v>0</v>
      </c>
      <c r="AF90" s="105">
        <f t="shared" si="116"/>
        <v>3881</v>
      </c>
      <c r="AG90" s="105">
        <f t="shared" si="116"/>
        <v>0</v>
      </c>
      <c r="AH90" s="105">
        <f aca="true" t="shared" si="117" ref="AH90:AO90">AH93+AH95</f>
        <v>1625</v>
      </c>
      <c r="AI90" s="105">
        <f t="shared" si="117"/>
        <v>0</v>
      </c>
      <c r="AJ90" s="105">
        <f t="shared" si="117"/>
        <v>0</v>
      </c>
      <c r="AK90" s="105">
        <f t="shared" si="117"/>
        <v>0</v>
      </c>
      <c r="AL90" s="105">
        <f t="shared" si="117"/>
        <v>0</v>
      </c>
      <c r="AM90" s="105">
        <f t="shared" si="117"/>
        <v>0</v>
      </c>
      <c r="AN90" s="105">
        <f t="shared" si="117"/>
        <v>5506</v>
      </c>
      <c r="AO90" s="105">
        <f t="shared" si="117"/>
        <v>0</v>
      </c>
      <c r="AP90" s="105">
        <f aca="true" t="shared" si="118" ref="AP90:AU90">AP93+AP95</f>
        <v>0</v>
      </c>
      <c r="AQ90" s="105">
        <f>AQ93+AQ95</f>
        <v>0</v>
      </c>
      <c r="AR90" s="105">
        <f t="shared" si="118"/>
        <v>0</v>
      </c>
      <c r="AS90" s="105">
        <f t="shared" si="118"/>
        <v>0</v>
      </c>
      <c r="AT90" s="105">
        <f t="shared" si="118"/>
        <v>5506</v>
      </c>
      <c r="AU90" s="105">
        <f t="shared" si="118"/>
        <v>0</v>
      </c>
      <c r="AV90" s="107">
        <f aca="true" t="shared" si="119" ref="AV90:BA90">AV93+AV95</f>
        <v>0</v>
      </c>
      <c r="AW90" s="107">
        <f t="shared" si="119"/>
        <v>0</v>
      </c>
      <c r="AX90" s="107">
        <f t="shared" si="119"/>
        <v>0</v>
      </c>
      <c r="AY90" s="107">
        <f t="shared" si="119"/>
        <v>0</v>
      </c>
      <c r="AZ90" s="107">
        <f>AZ93+AZ95</f>
        <v>0</v>
      </c>
      <c r="BA90" s="105">
        <f t="shared" si="119"/>
        <v>5506</v>
      </c>
      <c r="BB90" s="105">
        <f>BB93+BB95</f>
        <v>0</v>
      </c>
      <c r="BC90" s="105">
        <f aca="true" t="shared" si="120" ref="BC90:BH90">BC93+BC95+BC91</f>
        <v>0</v>
      </c>
      <c r="BD90" s="105">
        <f t="shared" si="120"/>
        <v>0</v>
      </c>
      <c r="BE90" s="105">
        <f t="shared" si="120"/>
        <v>0</v>
      </c>
      <c r="BF90" s="105">
        <f t="shared" si="120"/>
        <v>0</v>
      </c>
      <c r="BG90" s="105">
        <f t="shared" si="120"/>
        <v>5506</v>
      </c>
      <c r="BH90" s="105">
        <f t="shared" si="120"/>
        <v>0</v>
      </c>
      <c r="BI90" s="105">
        <f aca="true" t="shared" si="121" ref="BI90:BN90">BI93+BI95+BI91</f>
        <v>0</v>
      </c>
      <c r="BJ90" s="105">
        <f t="shared" si="121"/>
        <v>0</v>
      </c>
      <c r="BK90" s="105">
        <f t="shared" si="121"/>
        <v>0</v>
      </c>
      <c r="BL90" s="105">
        <f t="shared" si="121"/>
        <v>0</v>
      </c>
      <c r="BM90" s="105">
        <f t="shared" si="121"/>
        <v>5506</v>
      </c>
      <c r="BN90" s="105">
        <f t="shared" si="121"/>
        <v>0</v>
      </c>
    </row>
    <row r="91" spans="1:66" s="2" customFormat="1" ht="22.5" customHeight="1" hidden="1">
      <c r="A91" s="124"/>
      <c r="B91" s="112" t="s">
        <v>60</v>
      </c>
      <c r="C91" s="113" t="s">
        <v>119</v>
      </c>
      <c r="D91" s="113" t="s">
        <v>129</v>
      </c>
      <c r="E91" s="131" t="s">
        <v>58</v>
      </c>
      <c r="F91" s="113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98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7"/>
      <c r="AW91" s="107"/>
      <c r="AX91" s="107"/>
      <c r="AY91" s="107"/>
      <c r="AZ91" s="107"/>
      <c r="BA91" s="105"/>
      <c r="BB91" s="105"/>
      <c r="BC91" s="115"/>
      <c r="BD91" s="115"/>
      <c r="BE91" s="115">
        <f aca="true" t="shared" si="122" ref="BE91:BN91">BE92</f>
        <v>0</v>
      </c>
      <c r="BF91" s="115">
        <f t="shared" si="122"/>
        <v>0</v>
      </c>
      <c r="BG91" s="115">
        <f t="shared" si="122"/>
        <v>0</v>
      </c>
      <c r="BH91" s="115">
        <f t="shared" si="122"/>
        <v>0</v>
      </c>
      <c r="BI91" s="115">
        <f t="shared" si="122"/>
        <v>0</v>
      </c>
      <c r="BJ91" s="115">
        <f t="shared" si="122"/>
        <v>0</v>
      </c>
      <c r="BK91" s="115">
        <f t="shared" si="122"/>
        <v>0</v>
      </c>
      <c r="BL91" s="115">
        <f t="shared" si="122"/>
        <v>0</v>
      </c>
      <c r="BM91" s="115">
        <f t="shared" si="122"/>
        <v>0</v>
      </c>
      <c r="BN91" s="115">
        <f t="shared" si="122"/>
        <v>0</v>
      </c>
    </row>
    <row r="92" spans="1:66" s="2" customFormat="1" ht="33" customHeight="1" hidden="1">
      <c r="A92" s="124"/>
      <c r="B92" s="112" t="s">
        <v>59</v>
      </c>
      <c r="C92" s="113" t="s">
        <v>119</v>
      </c>
      <c r="D92" s="113" t="s">
        <v>129</v>
      </c>
      <c r="E92" s="131" t="s">
        <v>58</v>
      </c>
      <c r="F92" s="113" t="s">
        <v>214</v>
      </c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98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7"/>
      <c r="AW92" s="107"/>
      <c r="AX92" s="107"/>
      <c r="AY92" s="107"/>
      <c r="AZ92" s="107"/>
      <c r="BA92" s="105"/>
      <c r="BB92" s="105"/>
      <c r="BC92" s="115"/>
      <c r="BD92" s="115"/>
      <c r="BE92" s="115"/>
      <c r="BF92" s="115"/>
      <c r="BG92" s="115">
        <f>BF92+BE92+BD92+BC92+BA92</f>
        <v>0</v>
      </c>
      <c r="BH92" s="115">
        <f>BD92+BB92</f>
        <v>0</v>
      </c>
      <c r="BI92" s="115"/>
      <c r="BJ92" s="115"/>
      <c r="BK92" s="115"/>
      <c r="BL92" s="115"/>
      <c r="BM92" s="98">
        <f>BG92+BI92+BJ92+BK92+BL92</f>
        <v>0</v>
      </c>
      <c r="BN92" s="98">
        <f>BH92+BJ92</f>
        <v>0</v>
      </c>
    </row>
    <row r="93" spans="1:66" s="2" customFormat="1" ht="62.25" customHeight="1">
      <c r="A93" s="124"/>
      <c r="B93" s="112" t="s">
        <v>103</v>
      </c>
      <c r="C93" s="113" t="s">
        <v>119</v>
      </c>
      <c r="D93" s="113" t="s">
        <v>129</v>
      </c>
      <c r="E93" s="119" t="s">
        <v>221</v>
      </c>
      <c r="F93" s="113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98"/>
      <c r="W93" s="105"/>
      <c r="X93" s="105"/>
      <c r="Y93" s="105"/>
      <c r="Z93" s="115">
        <f>Z94</f>
        <v>400</v>
      </c>
      <c r="AA93" s="115">
        <f>AA94</f>
        <v>400</v>
      </c>
      <c r="AB93" s="115">
        <f>AB94+AB96</f>
        <v>0</v>
      </c>
      <c r="AC93" s="115">
        <f aca="true" t="shared" si="123" ref="AC93:BN93">AC94</f>
        <v>0</v>
      </c>
      <c r="AD93" s="115">
        <f t="shared" si="123"/>
        <v>0</v>
      </c>
      <c r="AE93" s="115">
        <f t="shared" si="123"/>
        <v>0</v>
      </c>
      <c r="AF93" s="115">
        <f t="shared" si="123"/>
        <v>400</v>
      </c>
      <c r="AG93" s="115">
        <f t="shared" si="123"/>
        <v>0</v>
      </c>
      <c r="AH93" s="115">
        <f t="shared" si="123"/>
        <v>1625</v>
      </c>
      <c r="AI93" s="115">
        <f t="shared" si="123"/>
        <v>0</v>
      </c>
      <c r="AJ93" s="115">
        <f t="shared" si="123"/>
        <v>0</v>
      </c>
      <c r="AK93" s="115">
        <f t="shared" si="123"/>
        <v>0</v>
      </c>
      <c r="AL93" s="115">
        <f t="shared" si="123"/>
        <v>0</v>
      </c>
      <c r="AM93" s="115">
        <f t="shared" si="123"/>
        <v>0</v>
      </c>
      <c r="AN93" s="115">
        <f t="shared" si="123"/>
        <v>2025</v>
      </c>
      <c r="AO93" s="115">
        <f t="shared" si="123"/>
        <v>0</v>
      </c>
      <c r="AP93" s="115">
        <f t="shared" si="123"/>
        <v>0</v>
      </c>
      <c r="AQ93" s="115">
        <f t="shared" si="123"/>
        <v>0</v>
      </c>
      <c r="AR93" s="115">
        <f t="shared" si="123"/>
        <v>0</v>
      </c>
      <c r="AS93" s="115">
        <f t="shared" si="123"/>
        <v>0</v>
      </c>
      <c r="AT93" s="115">
        <f t="shared" si="123"/>
        <v>2025</v>
      </c>
      <c r="AU93" s="115">
        <f t="shared" si="123"/>
        <v>0</v>
      </c>
      <c r="AV93" s="115">
        <f t="shared" si="123"/>
        <v>0</v>
      </c>
      <c r="AW93" s="115">
        <f t="shared" si="123"/>
        <v>0</v>
      </c>
      <c r="AX93" s="115">
        <f t="shared" si="123"/>
        <v>0</v>
      </c>
      <c r="AY93" s="115">
        <f t="shared" si="123"/>
        <v>0</v>
      </c>
      <c r="AZ93" s="115">
        <f t="shared" si="123"/>
        <v>0</v>
      </c>
      <c r="BA93" s="115">
        <f t="shared" si="123"/>
        <v>2025</v>
      </c>
      <c r="BB93" s="115">
        <f t="shared" si="123"/>
        <v>0</v>
      </c>
      <c r="BC93" s="115">
        <f t="shared" si="123"/>
        <v>0</v>
      </c>
      <c r="BD93" s="115">
        <f t="shared" si="123"/>
        <v>0</v>
      </c>
      <c r="BE93" s="115">
        <f t="shared" si="123"/>
        <v>0</v>
      </c>
      <c r="BF93" s="115">
        <f t="shared" si="123"/>
        <v>0</v>
      </c>
      <c r="BG93" s="115">
        <f t="shared" si="123"/>
        <v>2025</v>
      </c>
      <c r="BH93" s="115">
        <f t="shared" si="123"/>
        <v>0</v>
      </c>
      <c r="BI93" s="115">
        <f t="shared" si="123"/>
        <v>0</v>
      </c>
      <c r="BJ93" s="115">
        <f t="shared" si="123"/>
        <v>0</v>
      </c>
      <c r="BK93" s="115">
        <f t="shared" si="123"/>
        <v>0</v>
      </c>
      <c r="BL93" s="115">
        <f t="shared" si="123"/>
        <v>0</v>
      </c>
      <c r="BM93" s="115">
        <f t="shared" si="123"/>
        <v>2025</v>
      </c>
      <c r="BN93" s="115">
        <f t="shared" si="123"/>
        <v>0</v>
      </c>
    </row>
    <row r="94" spans="1:66" s="2" customFormat="1" ht="75.75" customHeight="1">
      <c r="A94" s="124"/>
      <c r="B94" s="112" t="s">
        <v>130</v>
      </c>
      <c r="C94" s="113" t="s">
        <v>119</v>
      </c>
      <c r="D94" s="113" t="s">
        <v>129</v>
      </c>
      <c r="E94" s="119" t="s">
        <v>221</v>
      </c>
      <c r="F94" s="113" t="s">
        <v>131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98"/>
      <c r="W94" s="105"/>
      <c r="X94" s="105"/>
      <c r="Y94" s="105"/>
      <c r="Z94" s="143">
        <v>400</v>
      </c>
      <c r="AA94" s="98">
        <f>X94+Z94</f>
        <v>400</v>
      </c>
      <c r="AB94" s="98">
        <f>Y94</f>
        <v>0</v>
      </c>
      <c r="AC94" s="143"/>
      <c r="AD94" s="143"/>
      <c r="AE94" s="143"/>
      <c r="AF94" s="98">
        <f>AD94+AC94+AA94+AE94</f>
        <v>400</v>
      </c>
      <c r="AG94" s="116">
        <f>AE94+AB94</f>
        <v>0</v>
      </c>
      <c r="AH94" s="115">
        <v>1625</v>
      </c>
      <c r="AI94" s="143"/>
      <c r="AJ94" s="143"/>
      <c r="AK94" s="143"/>
      <c r="AL94" s="143"/>
      <c r="AM94" s="143"/>
      <c r="AN94" s="98">
        <f>AI94+AH94+AF94+AJ94+AK94+AL94+AM94</f>
        <v>2025</v>
      </c>
      <c r="AO94" s="98">
        <f>AM94+AG94</f>
        <v>0</v>
      </c>
      <c r="AP94" s="143"/>
      <c r="AQ94" s="143"/>
      <c r="AR94" s="143"/>
      <c r="AS94" s="143"/>
      <c r="AT94" s="98">
        <f>AR94+AQ94+AP94+AN94+AS94</f>
        <v>2025</v>
      </c>
      <c r="AU94" s="98">
        <f>AS94+AO94</f>
        <v>0</v>
      </c>
      <c r="AV94" s="115"/>
      <c r="AW94" s="115"/>
      <c r="AX94" s="115"/>
      <c r="AY94" s="115"/>
      <c r="AZ94" s="115"/>
      <c r="BA94" s="98">
        <f>AY94+AX94+AW94+AV94+AT94</f>
        <v>2025</v>
      </c>
      <c r="BB94" s="123">
        <f>AU94+AY94</f>
        <v>0</v>
      </c>
      <c r="BC94" s="115"/>
      <c r="BD94" s="101"/>
      <c r="BE94" s="101"/>
      <c r="BF94" s="101"/>
      <c r="BG94" s="98">
        <f>BF94+BE94+BD94+BC94+BA94</f>
        <v>2025</v>
      </c>
      <c r="BH94" s="123">
        <f>BB94+BD94</f>
        <v>0</v>
      </c>
      <c r="BI94" s="106"/>
      <c r="BJ94" s="144"/>
      <c r="BK94" s="144"/>
      <c r="BL94" s="144"/>
      <c r="BM94" s="98">
        <f>BG94+BI94+BJ94+BK94+BL94</f>
        <v>2025</v>
      </c>
      <c r="BN94" s="98">
        <f>BH94+BJ94</f>
        <v>0</v>
      </c>
    </row>
    <row r="95" spans="1:66" ht="75" customHeight="1">
      <c r="A95" s="124"/>
      <c r="B95" s="112" t="s">
        <v>317</v>
      </c>
      <c r="C95" s="113" t="s">
        <v>119</v>
      </c>
      <c r="D95" s="113" t="s">
        <v>129</v>
      </c>
      <c r="E95" s="131" t="s">
        <v>318</v>
      </c>
      <c r="F95" s="113"/>
      <c r="G95" s="115">
        <f aca="true" t="shared" si="124" ref="G95:U95">G96</f>
        <v>0</v>
      </c>
      <c r="H95" s="115">
        <f t="shared" si="124"/>
        <v>0</v>
      </c>
      <c r="I95" s="115">
        <f t="shared" si="124"/>
        <v>0</v>
      </c>
      <c r="J95" s="115">
        <f t="shared" si="124"/>
        <v>1896</v>
      </c>
      <c r="K95" s="115">
        <f t="shared" si="124"/>
        <v>1896</v>
      </c>
      <c r="L95" s="115">
        <f t="shared" si="124"/>
        <v>0</v>
      </c>
      <c r="M95" s="115"/>
      <c r="N95" s="115">
        <f>N96</f>
        <v>2035</v>
      </c>
      <c r="O95" s="115">
        <f t="shared" si="124"/>
        <v>0</v>
      </c>
      <c r="P95" s="115">
        <f t="shared" si="124"/>
        <v>1896</v>
      </c>
      <c r="Q95" s="115">
        <f t="shared" si="124"/>
        <v>0</v>
      </c>
      <c r="R95" s="115">
        <f t="shared" si="124"/>
        <v>0</v>
      </c>
      <c r="S95" s="115">
        <f t="shared" si="124"/>
        <v>1585</v>
      </c>
      <c r="T95" s="115">
        <f t="shared" si="124"/>
        <v>3481</v>
      </c>
      <c r="U95" s="115">
        <f t="shared" si="124"/>
        <v>0</v>
      </c>
      <c r="V95" s="98"/>
      <c r="W95" s="115">
        <f aca="true" t="shared" si="125" ref="W95:BN95">W96</f>
        <v>0</v>
      </c>
      <c r="X95" s="115">
        <f t="shared" si="125"/>
        <v>3481</v>
      </c>
      <c r="Y95" s="115">
        <f t="shared" si="125"/>
        <v>0</v>
      </c>
      <c r="Z95" s="115">
        <f t="shared" si="125"/>
        <v>0</v>
      </c>
      <c r="AA95" s="115">
        <f t="shared" si="125"/>
        <v>3481</v>
      </c>
      <c r="AB95" s="115">
        <f t="shared" si="125"/>
        <v>0</v>
      </c>
      <c r="AC95" s="115">
        <f t="shared" si="125"/>
        <v>0</v>
      </c>
      <c r="AD95" s="115">
        <f t="shared" si="125"/>
        <v>0</v>
      </c>
      <c r="AE95" s="115">
        <f t="shared" si="125"/>
        <v>0</v>
      </c>
      <c r="AF95" s="115">
        <f t="shared" si="125"/>
        <v>3481</v>
      </c>
      <c r="AG95" s="115">
        <f t="shared" si="125"/>
        <v>0</v>
      </c>
      <c r="AH95" s="115">
        <f t="shared" si="125"/>
        <v>0</v>
      </c>
      <c r="AI95" s="115">
        <f t="shared" si="125"/>
        <v>0</v>
      </c>
      <c r="AJ95" s="115">
        <f t="shared" si="125"/>
        <v>0</v>
      </c>
      <c r="AK95" s="115">
        <f t="shared" si="125"/>
        <v>0</v>
      </c>
      <c r="AL95" s="115">
        <f t="shared" si="125"/>
        <v>0</v>
      </c>
      <c r="AM95" s="115">
        <f t="shared" si="125"/>
        <v>0</v>
      </c>
      <c r="AN95" s="115">
        <f t="shared" si="125"/>
        <v>3481</v>
      </c>
      <c r="AO95" s="115">
        <f t="shared" si="125"/>
        <v>0</v>
      </c>
      <c r="AP95" s="115">
        <f t="shared" si="125"/>
        <v>0</v>
      </c>
      <c r="AQ95" s="115">
        <f t="shared" si="125"/>
        <v>0</v>
      </c>
      <c r="AR95" s="115">
        <f t="shared" si="125"/>
        <v>0</v>
      </c>
      <c r="AS95" s="115">
        <f t="shared" si="125"/>
        <v>0</v>
      </c>
      <c r="AT95" s="115">
        <f t="shared" si="125"/>
        <v>3481</v>
      </c>
      <c r="AU95" s="115">
        <f t="shared" si="125"/>
        <v>0</v>
      </c>
      <c r="AV95" s="115">
        <f t="shared" si="125"/>
        <v>0</v>
      </c>
      <c r="AW95" s="115">
        <f t="shared" si="125"/>
        <v>0</v>
      </c>
      <c r="AX95" s="115">
        <f t="shared" si="125"/>
        <v>0</v>
      </c>
      <c r="AY95" s="115">
        <f t="shared" si="125"/>
        <v>0</v>
      </c>
      <c r="AZ95" s="115">
        <f t="shared" si="125"/>
        <v>0</v>
      </c>
      <c r="BA95" s="115">
        <f t="shared" si="125"/>
        <v>3481</v>
      </c>
      <c r="BB95" s="115">
        <f t="shared" si="125"/>
        <v>0</v>
      </c>
      <c r="BC95" s="115">
        <f t="shared" si="125"/>
        <v>0</v>
      </c>
      <c r="BD95" s="115">
        <f t="shared" si="125"/>
        <v>0</v>
      </c>
      <c r="BE95" s="115">
        <f t="shared" si="125"/>
        <v>0</v>
      </c>
      <c r="BF95" s="115">
        <f t="shared" si="125"/>
        <v>0</v>
      </c>
      <c r="BG95" s="115">
        <f t="shared" si="125"/>
        <v>3481</v>
      </c>
      <c r="BH95" s="115">
        <f t="shared" si="125"/>
        <v>0</v>
      </c>
      <c r="BI95" s="115">
        <f t="shared" si="125"/>
        <v>0</v>
      </c>
      <c r="BJ95" s="115">
        <f t="shared" si="125"/>
        <v>0</v>
      </c>
      <c r="BK95" s="115">
        <f t="shared" si="125"/>
        <v>0</v>
      </c>
      <c r="BL95" s="115">
        <f t="shared" si="125"/>
        <v>0</v>
      </c>
      <c r="BM95" s="115">
        <f t="shared" si="125"/>
        <v>3481</v>
      </c>
      <c r="BN95" s="115">
        <f t="shared" si="125"/>
        <v>0</v>
      </c>
    </row>
    <row r="96" spans="1:66" ht="26.25" customHeight="1">
      <c r="A96" s="124"/>
      <c r="B96" s="112" t="s">
        <v>319</v>
      </c>
      <c r="C96" s="113" t="s">
        <v>119</v>
      </c>
      <c r="D96" s="113" t="s">
        <v>129</v>
      </c>
      <c r="E96" s="131" t="s">
        <v>318</v>
      </c>
      <c r="F96" s="113" t="s">
        <v>320</v>
      </c>
      <c r="G96" s="115"/>
      <c r="H96" s="115">
        <f>20404-20404</f>
        <v>0</v>
      </c>
      <c r="I96" s="115"/>
      <c r="J96" s="98">
        <f>K96-G96</f>
        <v>1896</v>
      </c>
      <c r="K96" s="121">
        <v>1896</v>
      </c>
      <c r="L96" s="121"/>
      <c r="M96" s="121"/>
      <c r="N96" s="115">
        <v>2035</v>
      </c>
      <c r="O96" s="116"/>
      <c r="P96" s="98">
        <f>O96+K96</f>
        <v>1896</v>
      </c>
      <c r="Q96" s="98">
        <f>L96</f>
        <v>0</v>
      </c>
      <c r="R96" s="98"/>
      <c r="S96" s="98">
        <f>T96-P96</f>
        <v>1585</v>
      </c>
      <c r="T96" s="98">
        <v>3481</v>
      </c>
      <c r="U96" s="98"/>
      <c r="V96" s="98"/>
      <c r="W96" s="98"/>
      <c r="X96" s="98">
        <f>W96+T96</f>
        <v>3481</v>
      </c>
      <c r="Y96" s="98">
        <f>V96</f>
        <v>0</v>
      </c>
      <c r="Z96" s="120"/>
      <c r="AA96" s="98">
        <f>X96+Z96</f>
        <v>3481</v>
      </c>
      <c r="AB96" s="98">
        <f>Y96</f>
        <v>0</v>
      </c>
      <c r="AC96" s="120"/>
      <c r="AD96" s="120"/>
      <c r="AE96" s="120"/>
      <c r="AF96" s="98">
        <f>AD96+AC96+AA96+AE96</f>
        <v>3481</v>
      </c>
      <c r="AG96" s="116">
        <f>AE96+AB96</f>
        <v>0</v>
      </c>
      <c r="AH96" s="120"/>
      <c r="AI96" s="120"/>
      <c r="AJ96" s="120"/>
      <c r="AK96" s="120"/>
      <c r="AL96" s="120"/>
      <c r="AM96" s="120"/>
      <c r="AN96" s="98">
        <f>AI96+AH96+AF96+AJ96+AK96+AL96+AM96</f>
        <v>3481</v>
      </c>
      <c r="AO96" s="98">
        <f>AM96+AG96</f>
        <v>0</v>
      </c>
      <c r="AP96" s="122"/>
      <c r="AQ96" s="120"/>
      <c r="AR96" s="120"/>
      <c r="AS96" s="120"/>
      <c r="AT96" s="98">
        <f>AR96+AQ96+AP96+AN96+AS96</f>
        <v>3481</v>
      </c>
      <c r="AU96" s="98">
        <f>AS96+AO96</f>
        <v>0</v>
      </c>
      <c r="AV96" s="98"/>
      <c r="AW96" s="98"/>
      <c r="AX96" s="98"/>
      <c r="AY96" s="98"/>
      <c r="AZ96" s="98"/>
      <c r="BA96" s="98">
        <f>AY96+AX96+AW96+AV96+AT96</f>
        <v>3481</v>
      </c>
      <c r="BB96" s="123">
        <f>AU96+AY96</f>
        <v>0</v>
      </c>
      <c r="BC96" s="98"/>
      <c r="BD96" s="120"/>
      <c r="BE96" s="120"/>
      <c r="BF96" s="120"/>
      <c r="BG96" s="98">
        <f>BF96+BE96+BD96+BC96+BA96</f>
        <v>3481</v>
      </c>
      <c r="BH96" s="123">
        <f>BB96+BD96</f>
        <v>0</v>
      </c>
      <c r="BI96" s="116"/>
      <c r="BJ96" s="122"/>
      <c r="BK96" s="122"/>
      <c r="BL96" s="98"/>
      <c r="BM96" s="98">
        <f>BG96+BI96+BJ96+BK96+BL96</f>
        <v>3481</v>
      </c>
      <c r="BN96" s="98">
        <f>BH96+BJ96</f>
        <v>0</v>
      </c>
    </row>
    <row r="97" spans="1:66" s="2" customFormat="1" ht="18.75">
      <c r="A97" s="124"/>
      <c r="B97" s="112"/>
      <c r="C97" s="113"/>
      <c r="D97" s="113"/>
      <c r="E97" s="131"/>
      <c r="F97" s="113"/>
      <c r="G97" s="115"/>
      <c r="H97" s="115"/>
      <c r="I97" s="115"/>
      <c r="J97" s="121"/>
      <c r="K97" s="121"/>
      <c r="L97" s="121"/>
      <c r="M97" s="121"/>
      <c r="N97" s="115"/>
      <c r="O97" s="106"/>
      <c r="P97" s="145"/>
      <c r="Q97" s="145"/>
      <c r="R97" s="106"/>
      <c r="S97" s="145"/>
      <c r="T97" s="145"/>
      <c r="U97" s="145"/>
      <c r="V97" s="98"/>
      <c r="W97" s="145"/>
      <c r="X97" s="145"/>
      <c r="Y97" s="145"/>
      <c r="Z97" s="101"/>
      <c r="AA97" s="145"/>
      <c r="AB97" s="145"/>
      <c r="AC97" s="101"/>
      <c r="AD97" s="101"/>
      <c r="AE97" s="101"/>
      <c r="AF97" s="106"/>
      <c r="AG97" s="106"/>
      <c r="AH97" s="101"/>
      <c r="AI97" s="101"/>
      <c r="AJ97" s="101"/>
      <c r="AK97" s="101"/>
      <c r="AL97" s="101"/>
      <c r="AM97" s="101"/>
      <c r="AN97" s="101"/>
      <c r="AO97" s="101"/>
      <c r="AP97" s="144"/>
      <c r="AQ97" s="101"/>
      <c r="AR97" s="101"/>
      <c r="AS97" s="101"/>
      <c r="AT97" s="145"/>
      <c r="AU97" s="145"/>
      <c r="AV97" s="98"/>
      <c r="AW97" s="98"/>
      <c r="AX97" s="98"/>
      <c r="AY97" s="98"/>
      <c r="AZ97" s="98"/>
      <c r="BA97" s="98"/>
      <c r="BB97" s="123"/>
      <c r="BC97" s="98"/>
      <c r="BD97" s="101"/>
      <c r="BE97" s="101"/>
      <c r="BF97" s="101"/>
      <c r="BG97" s="98"/>
      <c r="BH97" s="123"/>
      <c r="BI97" s="106"/>
      <c r="BJ97" s="144"/>
      <c r="BK97" s="144"/>
      <c r="BL97" s="144"/>
      <c r="BM97" s="145"/>
      <c r="BN97" s="101"/>
    </row>
    <row r="98" spans="1:66" s="16" customFormat="1" ht="60.75">
      <c r="A98" s="91">
        <v>904</v>
      </c>
      <c r="B98" s="92" t="s">
        <v>394</v>
      </c>
      <c r="C98" s="95"/>
      <c r="D98" s="95"/>
      <c r="E98" s="146"/>
      <c r="F98" s="95"/>
      <c r="G98" s="147"/>
      <c r="H98" s="147"/>
      <c r="I98" s="147"/>
      <c r="J98" s="148"/>
      <c r="K98" s="148"/>
      <c r="L98" s="148"/>
      <c r="M98" s="148"/>
      <c r="N98" s="147"/>
      <c r="O98" s="97"/>
      <c r="P98" s="148"/>
      <c r="Q98" s="148"/>
      <c r="R98" s="97"/>
      <c r="S98" s="149">
        <f aca="true" t="shared" si="126" ref="S98:T100">S99</f>
        <v>1</v>
      </c>
      <c r="T98" s="149">
        <f t="shared" si="126"/>
        <v>1</v>
      </c>
      <c r="U98" s="148"/>
      <c r="V98" s="98"/>
      <c r="W98" s="149">
        <f aca="true" t="shared" si="127" ref="W98:AQ100">W99</f>
        <v>0</v>
      </c>
      <c r="X98" s="149">
        <f t="shared" si="127"/>
        <v>1</v>
      </c>
      <c r="Y98" s="149">
        <f t="shared" si="127"/>
        <v>0</v>
      </c>
      <c r="Z98" s="149">
        <f t="shared" si="127"/>
        <v>0</v>
      </c>
      <c r="AA98" s="149">
        <f t="shared" si="127"/>
        <v>1</v>
      </c>
      <c r="AB98" s="149">
        <f t="shared" si="127"/>
        <v>0</v>
      </c>
      <c r="AC98" s="149">
        <f t="shared" si="127"/>
        <v>0</v>
      </c>
      <c r="AD98" s="149">
        <f t="shared" si="127"/>
        <v>0</v>
      </c>
      <c r="AE98" s="149">
        <f t="shared" si="127"/>
        <v>0</v>
      </c>
      <c r="AF98" s="96">
        <f t="shared" si="127"/>
        <v>1</v>
      </c>
      <c r="AG98" s="96">
        <f t="shared" si="127"/>
        <v>0</v>
      </c>
      <c r="AH98" s="149">
        <f t="shared" si="127"/>
        <v>0</v>
      </c>
      <c r="AI98" s="149">
        <f t="shared" si="127"/>
        <v>0</v>
      </c>
      <c r="AJ98" s="149">
        <f t="shared" si="127"/>
        <v>0</v>
      </c>
      <c r="AK98" s="149">
        <f t="shared" si="127"/>
        <v>0</v>
      </c>
      <c r="AL98" s="149">
        <f t="shared" si="127"/>
        <v>0</v>
      </c>
      <c r="AM98" s="149">
        <f t="shared" si="127"/>
        <v>0</v>
      </c>
      <c r="AN98" s="149">
        <f t="shared" si="127"/>
        <v>1</v>
      </c>
      <c r="AO98" s="149">
        <f t="shared" si="127"/>
        <v>0</v>
      </c>
      <c r="AP98" s="96">
        <f t="shared" si="127"/>
        <v>0</v>
      </c>
      <c r="AQ98" s="149">
        <f t="shared" si="127"/>
        <v>0</v>
      </c>
      <c r="AR98" s="149">
        <f aca="true" t="shared" si="128" ref="AP98:BE100">AR99</f>
        <v>0</v>
      </c>
      <c r="AS98" s="149">
        <f t="shared" si="128"/>
        <v>0</v>
      </c>
      <c r="AT98" s="149">
        <f t="shared" si="128"/>
        <v>1</v>
      </c>
      <c r="AU98" s="149">
        <f t="shared" si="128"/>
        <v>0</v>
      </c>
      <c r="AV98" s="99">
        <f t="shared" si="128"/>
        <v>0</v>
      </c>
      <c r="AW98" s="99">
        <f t="shared" si="128"/>
        <v>0</v>
      </c>
      <c r="AX98" s="99">
        <f t="shared" si="128"/>
        <v>0</v>
      </c>
      <c r="AY98" s="99">
        <f t="shared" si="128"/>
        <v>0</v>
      </c>
      <c r="AZ98" s="99">
        <f t="shared" si="128"/>
        <v>0</v>
      </c>
      <c r="BA98" s="96">
        <f t="shared" si="128"/>
        <v>1</v>
      </c>
      <c r="BB98" s="96">
        <f t="shared" si="128"/>
        <v>0</v>
      </c>
      <c r="BC98" s="96">
        <f t="shared" si="128"/>
        <v>0</v>
      </c>
      <c r="BD98" s="96">
        <f t="shared" si="128"/>
        <v>0</v>
      </c>
      <c r="BE98" s="96">
        <f t="shared" si="128"/>
        <v>0</v>
      </c>
      <c r="BF98" s="96">
        <f aca="true" t="shared" si="129" ref="BB98:BN100">BF99</f>
        <v>0</v>
      </c>
      <c r="BG98" s="96">
        <f t="shared" si="129"/>
        <v>1</v>
      </c>
      <c r="BH98" s="96">
        <f t="shared" si="129"/>
        <v>0</v>
      </c>
      <c r="BI98" s="96">
        <f t="shared" si="129"/>
        <v>0</v>
      </c>
      <c r="BJ98" s="96">
        <f t="shared" si="129"/>
        <v>0</v>
      </c>
      <c r="BK98" s="96">
        <f t="shared" si="129"/>
        <v>0</v>
      </c>
      <c r="BL98" s="96">
        <f t="shared" si="129"/>
        <v>0</v>
      </c>
      <c r="BM98" s="96">
        <f t="shared" si="129"/>
        <v>1</v>
      </c>
      <c r="BN98" s="96">
        <f t="shared" si="129"/>
        <v>0</v>
      </c>
    </row>
    <row r="99" spans="1:66" s="2" customFormat="1" ht="120" customHeight="1">
      <c r="A99" s="91"/>
      <c r="B99" s="102" t="s">
        <v>124</v>
      </c>
      <c r="C99" s="103" t="s">
        <v>119</v>
      </c>
      <c r="D99" s="103" t="s">
        <v>122</v>
      </c>
      <c r="E99" s="150"/>
      <c r="F99" s="103"/>
      <c r="G99" s="115"/>
      <c r="H99" s="115"/>
      <c r="I99" s="115"/>
      <c r="J99" s="121"/>
      <c r="K99" s="121"/>
      <c r="L99" s="121"/>
      <c r="M99" s="121"/>
      <c r="N99" s="115"/>
      <c r="O99" s="106"/>
      <c r="P99" s="145"/>
      <c r="Q99" s="145"/>
      <c r="R99" s="106"/>
      <c r="S99" s="135">
        <f t="shared" si="126"/>
        <v>1</v>
      </c>
      <c r="T99" s="135">
        <f t="shared" si="126"/>
        <v>1</v>
      </c>
      <c r="U99" s="145"/>
      <c r="V99" s="98"/>
      <c r="W99" s="135">
        <f t="shared" si="127"/>
        <v>0</v>
      </c>
      <c r="X99" s="135">
        <f t="shared" si="127"/>
        <v>1</v>
      </c>
      <c r="Y99" s="135">
        <f t="shared" si="127"/>
        <v>0</v>
      </c>
      <c r="Z99" s="135">
        <f t="shared" si="127"/>
        <v>0</v>
      </c>
      <c r="AA99" s="135">
        <f t="shared" si="127"/>
        <v>1</v>
      </c>
      <c r="AB99" s="135">
        <f t="shared" si="127"/>
        <v>0</v>
      </c>
      <c r="AC99" s="135">
        <f t="shared" si="127"/>
        <v>0</v>
      </c>
      <c r="AD99" s="135">
        <f t="shared" si="127"/>
        <v>0</v>
      </c>
      <c r="AE99" s="135">
        <f t="shared" si="127"/>
        <v>0</v>
      </c>
      <c r="AF99" s="125">
        <f t="shared" si="127"/>
        <v>1</v>
      </c>
      <c r="AG99" s="125">
        <f t="shared" si="127"/>
        <v>0</v>
      </c>
      <c r="AH99" s="135">
        <f t="shared" si="127"/>
        <v>0</v>
      </c>
      <c r="AI99" s="135">
        <f t="shared" si="127"/>
        <v>0</v>
      </c>
      <c r="AJ99" s="135">
        <f t="shared" si="127"/>
        <v>0</v>
      </c>
      <c r="AK99" s="135">
        <f t="shared" si="127"/>
        <v>0</v>
      </c>
      <c r="AL99" s="135">
        <f t="shared" si="127"/>
        <v>0</v>
      </c>
      <c r="AM99" s="135">
        <f t="shared" si="127"/>
        <v>0</v>
      </c>
      <c r="AN99" s="135">
        <f t="shared" si="127"/>
        <v>1</v>
      </c>
      <c r="AO99" s="135">
        <f t="shared" si="127"/>
        <v>0</v>
      </c>
      <c r="AP99" s="125">
        <f t="shared" si="128"/>
        <v>0</v>
      </c>
      <c r="AQ99" s="135">
        <f t="shared" si="128"/>
        <v>0</v>
      </c>
      <c r="AR99" s="135">
        <f t="shared" si="128"/>
        <v>0</v>
      </c>
      <c r="AS99" s="135">
        <f t="shared" si="128"/>
        <v>0</v>
      </c>
      <c r="AT99" s="135">
        <f t="shared" si="128"/>
        <v>1</v>
      </c>
      <c r="AU99" s="135">
        <f t="shared" si="128"/>
        <v>0</v>
      </c>
      <c r="AV99" s="99">
        <f t="shared" si="128"/>
        <v>0</v>
      </c>
      <c r="AW99" s="99">
        <f t="shared" si="128"/>
        <v>0</v>
      </c>
      <c r="AX99" s="99">
        <f t="shared" si="128"/>
        <v>0</v>
      </c>
      <c r="AY99" s="99">
        <f t="shared" si="128"/>
        <v>0</v>
      </c>
      <c r="AZ99" s="99">
        <f t="shared" si="128"/>
        <v>0</v>
      </c>
      <c r="BA99" s="125">
        <f t="shared" si="128"/>
        <v>1</v>
      </c>
      <c r="BB99" s="125">
        <f t="shared" si="129"/>
        <v>0</v>
      </c>
      <c r="BC99" s="125">
        <f t="shared" si="129"/>
        <v>0</v>
      </c>
      <c r="BD99" s="125">
        <f t="shared" si="129"/>
        <v>0</v>
      </c>
      <c r="BE99" s="125">
        <f t="shared" si="129"/>
        <v>0</v>
      </c>
      <c r="BF99" s="125">
        <f t="shared" si="129"/>
        <v>0</v>
      </c>
      <c r="BG99" s="125">
        <f t="shared" si="129"/>
        <v>1</v>
      </c>
      <c r="BH99" s="125">
        <f t="shared" si="129"/>
        <v>0</v>
      </c>
      <c r="BI99" s="125">
        <f t="shared" si="129"/>
        <v>0</v>
      </c>
      <c r="BJ99" s="125">
        <f t="shared" si="129"/>
        <v>0</v>
      </c>
      <c r="BK99" s="125">
        <f t="shared" si="129"/>
        <v>0</v>
      </c>
      <c r="BL99" s="125">
        <f t="shared" si="129"/>
        <v>0</v>
      </c>
      <c r="BM99" s="125">
        <f t="shared" si="129"/>
        <v>1</v>
      </c>
      <c r="BN99" s="125">
        <f t="shared" si="129"/>
        <v>0</v>
      </c>
    </row>
    <row r="100" spans="1:66" s="3" customFormat="1" ht="91.5" customHeight="1">
      <c r="A100" s="127"/>
      <c r="B100" s="112" t="s">
        <v>123</v>
      </c>
      <c r="C100" s="113" t="s">
        <v>119</v>
      </c>
      <c r="D100" s="113" t="s">
        <v>122</v>
      </c>
      <c r="E100" s="131" t="s">
        <v>203</v>
      </c>
      <c r="F100" s="113"/>
      <c r="G100" s="115"/>
      <c r="H100" s="115"/>
      <c r="I100" s="115"/>
      <c r="J100" s="121"/>
      <c r="K100" s="121"/>
      <c r="L100" s="121"/>
      <c r="M100" s="121"/>
      <c r="N100" s="115"/>
      <c r="O100" s="98"/>
      <c r="P100" s="121"/>
      <c r="Q100" s="121"/>
      <c r="R100" s="98"/>
      <c r="S100" s="121">
        <f t="shared" si="126"/>
        <v>1</v>
      </c>
      <c r="T100" s="121">
        <f t="shared" si="126"/>
        <v>1</v>
      </c>
      <c r="U100" s="121"/>
      <c r="V100" s="98"/>
      <c r="W100" s="121">
        <f t="shared" si="127"/>
        <v>0</v>
      </c>
      <c r="X100" s="121">
        <f t="shared" si="127"/>
        <v>1</v>
      </c>
      <c r="Y100" s="121">
        <f t="shared" si="127"/>
        <v>0</v>
      </c>
      <c r="Z100" s="121">
        <f t="shared" si="127"/>
        <v>0</v>
      </c>
      <c r="AA100" s="121">
        <f t="shared" si="127"/>
        <v>1</v>
      </c>
      <c r="AB100" s="121">
        <f t="shared" si="127"/>
        <v>0</v>
      </c>
      <c r="AC100" s="121">
        <f t="shared" si="127"/>
        <v>0</v>
      </c>
      <c r="AD100" s="121">
        <f t="shared" si="127"/>
        <v>0</v>
      </c>
      <c r="AE100" s="121">
        <f t="shared" si="127"/>
        <v>0</v>
      </c>
      <c r="AF100" s="98">
        <f t="shared" si="127"/>
        <v>1</v>
      </c>
      <c r="AG100" s="98">
        <f t="shared" si="127"/>
        <v>0</v>
      </c>
      <c r="AH100" s="121">
        <f t="shared" si="127"/>
        <v>0</v>
      </c>
      <c r="AI100" s="121">
        <f t="shared" si="127"/>
        <v>0</v>
      </c>
      <c r="AJ100" s="121">
        <f t="shared" si="127"/>
        <v>0</v>
      </c>
      <c r="AK100" s="121">
        <f t="shared" si="127"/>
        <v>0</v>
      </c>
      <c r="AL100" s="121">
        <f t="shared" si="127"/>
        <v>0</v>
      </c>
      <c r="AM100" s="121">
        <f t="shared" si="127"/>
        <v>0</v>
      </c>
      <c r="AN100" s="121">
        <f t="shared" si="127"/>
        <v>1</v>
      </c>
      <c r="AO100" s="121">
        <f t="shared" si="127"/>
        <v>0</v>
      </c>
      <c r="AP100" s="98">
        <f t="shared" si="128"/>
        <v>0</v>
      </c>
      <c r="AQ100" s="121">
        <f t="shared" si="128"/>
        <v>0</v>
      </c>
      <c r="AR100" s="121">
        <f t="shared" si="128"/>
        <v>0</v>
      </c>
      <c r="AS100" s="121">
        <f t="shared" si="128"/>
        <v>0</v>
      </c>
      <c r="AT100" s="121">
        <f t="shared" si="128"/>
        <v>1</v>
      </c>
      <c r="AU100" s="121">
        <f t="shared" si="128"/>
        <v>0</v>
      </c>
      <c r="AV100" s="98">
        <f t="shared" si="128"/>
        <v>0</v>
      </c>
      <c r="AW100" s="98">
        <f t="shared" si="128"/>
        <v>0</v>
      </c>
      <c r="AX100" s="98">
        <f t="shared" si="128"/>
        <v>0</v>
      </c>
      <c r="AY100" s="98">
        <f t="shared" si="128"/>
        <v>0</v>
      </c>
      <c r="AZ100" s="98">
        <f t="shared" si="128"/>
        <v>0</v>
      </c>
      <c r="BA100" s="98">
        <f t="shared" si="128"/>
        <v>1</v>
      </c>
      <c r="BB100" s="98">
        <f t="shared" si="129"/>
        <v>0</v>
      </c>
      <c r="BC100" s="98">
        <f t="shared" si="129"/>
        <v>0</v>
      </c>
      <c r="BD100" s="98">
        <f t="shared" si="129"/>
        <v>0</v>
      </c>
      <c r="BE100" s="98">
        <f t="shared" si="129"/>
        <v>0</v>
      </c>
      <c r="BF100" s="98">
        <f t="shared" si="129"/>
        <v>0</v>
      </c>
      <c r="BG100" s="98">
        <f t="shared" si="129"/>
        <v>1</v>
      </c>
      <c r="BH100" s="98">
        <f t="shared" si="129"/>
        <v>0</v>
      </c>
      <c r="BI100" s="98">
        <f t="shared" si="129"/>
        <v>0</v>
      </c>
      <c r="BJ100" s="98">
        <f t="shared" si="129"/>
        <v>0</v>
      </c>
      <c r="BK100" s="98">
        <f t="shared" si="129"/>
        <v>0</v>
      </c>
      <c r="BL100" s="98">
        <f t="shared" si="129"/>
        <v>0</v>
      </c>
      <c r="BM100" s="98">
        <f t="shared" si="129"/>
        <v>1</v>
      </c>
      <c r="BN100" s="98">
        <f t="shared" si="129"/>
        <v>0</v>
      </c>
    </row>
    <row r="101" spans="1:66" s="3" customFormat="1" ht="42" customHeight="1">
      <c r="A101" s="127"/>
      <c r="B101" s="112" t="s">
        <v>126</v>
      </c>
      <c r="C101" s="113" t="s">
        <v>119</v>
      </c>
      <c r="D101" s="113" t="s">
        <v>122</v>
      </c>
      <c r="E101" s="131" t="s">
        <v>203</v>
      </c>
      <c r="F101" s="113" t="s">
        <v>127</v>
      </c>
      <c r="G101" s="115"/>
      <c r="H101" s="115"/>
      <c r="I101" s="115"/>
      <c r="J101" s="121"/>
      <c r="K101" s="121"/>
      <c r="L101" s="121"/>
      <c r="M101" s="121"/>
      <c r="N101" s="115"/>
      <c r="O101" s="98"/>
      <c r="P101" s="121"/>
      <c r="Q101" s="121"/>
      <c r="R101" s="98"/>
      <c r="S101" s="98">
        <f>T101-P101</f>
        <v>1</v>
      </c>
      <c r="T101" s="121">
        <v>1</v>
      </c>
      <c r="U101" s="121"/>
      <c r="V101" s="98"/>
      <c r="W101" s="121"/>
      <c r="X101" s="98">
        <f>W101+T101</f>
        <v>1</v>
      </c>
      <c r="Y101" s="98">
        <f>V101</f>
        <v>0</v>
      </c>
      <c r="Z101" s="111"/>
      <c r="AA101" s="98">
        <f>X101+Z101</f>
        <v>1</v>
      </c>
      <c r="AB101" s="98">
        <f>Y101</f>
        <v>0</v>
      </c>
      <c r="AC101" s="111"/>
      <c r="AD101" s="111"/>
      <c r="AE101" s="111"/>
      <c r="AF101" s="98">
        <f>AD101+AC101+AA101+AE101</f>
        <v>1</v>
      </c>
      <c r="AG101" s="116">
        <f>AE101+AB101</f>
        <v>0</v>
      </c>
      <c r="AH101" s="111"/>
      <c r="AI101" s="111"/>
      <c r="AJ101" s="111"/>
      <c r="AK101" s="111"/>
      <c r="AL101" s="111"/>
      <c r="AM101" s="111"/>
      <c r="AN101" s="98">
        <f>AI101+AH101+AF101+AJ101+AK101+AL101+AM101</f>
        <v>1</v>
      </c>
      <c r="AO101" s="98">
        <f>AM101+AG101</f>
        <v>0</v>
      </c>
      <c r="AP101" s="129"/>
      <c r="AQ101" s="111"/>
      <c r="AR101" s="111"/>
      <c r="AS101" s="111"/>
      <c r="AT101" s="98">
        <f>AR101+AQ101+AP101+AN101+AS101</f>
        <v>1</v>
      </c>
      <c r="AU101" s="98">
        <f>AS101+AO101</f>
        <v>0</v>
      </c>
      <c r="AV101" s="98"/>
      <c r="AW101" s="98"/>
      <c r="AX101" s="98"/>
      <c r="AY101" s="98"/>
      <c r="AZ101" s="98"/>
      <c r="BA101" s="98">
        <f>AY101+AX101+AW101+AV101+AT101</f>
        <v>1</v>
      </c>
      <c r="BB101" s="123">
        <f>AU101+AY101</f>
        <v>0</v>
      </c>
      <c r="BC101" s="98"/>
      <c r="BD101" s="111"/>
      <c r="BE101" s="111"/>
      <c r="BF101" s="111"/>
      <c r="BG101" s="98">
        <f>BF101+BE101+BD101+BC101+BA101</f>
        <v>1</v>
      </c>
      <c r="BH101" s="123">
        <f>BB101+BD101</f>
        <v>0</v>
      </c>
      <c r="BI101" s="98"/>
      <c r="BJ101" s="129"/>
      <c r="BK101" s="129"/>
      <c r="BL101" s="129"/>
      <c r="BM101" s="98">
        <f>BG101+BI101+BJ101+BK101+BL101</f>
        <v>1</v>
      </c>
      <c r="BN101" s="98">
        <f>BH101+BJ101</f>
        <v>0</v>
      </c>
    </row>
    <row r="102" spans="1:66" s="3" customFormat="1" ht="15.75" customHeight="1">
      <c r="A102" s="127"/>
      <c r="B102" s="112"/>
      <c r="C102" s="113"/>
      <c r="D102" s="113"/>
      <c r="E102" s="131"/>
      <c r="F102" s="113"/>
      <c r="G102" s="115"/>
      <c r="H102" s="115"/>
      <c r="I102" s="115"/>
      <c r="J102" s="121"/>
      <c r="K102" s="121"/>
      <c r="L102" s="121"/>
      <c r="M102" s="121"/>
      <c r="N102" s="115"/>
      <c r="O102" s="98"/>
      <c r="P102" s="121"/>
      <c r="Q102" s="121"/>
      <c r="R102" s="98"/>
      <c r="S102" s="98"/>
      <c r="T102" s="121"/>
      <c r="U102" s="121"/>
      <c r="V102" s="98"/>
      <c r="W102" s="121"/>
      <c r="X102" s="98"/>
      <c r="Y102" s="98"/>
      <c r="Z102" s="111"/>
      <c r="AA102" s="98"/>
      <c r="AB102" s="98"/>
      <c r="AC102" s="111"/>
      <c r="AD102" s="111"/>
      <c r="AE102" s="111"/>
      <c r="AF102" s="98"/>
      <c r="AG102" s="116"/>
      <c r="AH102" s="111"/>
      <c r="AI102" s="111"/>
      <c r="AJ102" s="111"/>
      <c r="AK102" s="111"/>
      <c r="AL102" s="111"/>
      <c r="AM102" s="111"/>
      <c r="AN102" s="111"/>
      <c r="AO102" s="111"/>
      <c r="AP102" s="129"/>
      <c r="AQ102" s="111"/>
      <c r="AR102" s="111"/>
      <c r="AS102" s="111"/>
      <c r="AT102" s="121"/>
      <c r="AU102" s="121"/>
      <c r="AV102" s="98"/>
      <c r="AW102" s="98"/>
      <c r="AX102" s="98"/>
      <c r="AY102" s="98"/>
      <c r="AZ102" s="98"/>
      <c r="BA102" s="98"/>
      <c r="BB102" s="123"/>
      <c r="BC102" s="98"/>
      <c r="BD102" s="111"/>
      <c r="BE102" s="111"/>
      <c r="BF102" s="111"/>
      <c r="BG102" s="98"/>
      <c r="BH102" s="123"/>
      <c r="BI102" s="98"/>
      <c r="BJ102" s="129"/>
      <c r="BK102" s="129"/>
      <c r="BL102" s="129"/>
      <c r="BM102" s="121"/>
      <c r="BN102" s="111"/>
    </row>
    <row r="103" spans="1:66" s="6" customFormat="1" ht="81">
      <c r="A103" s="91">
        <v>905</v>
      </c>
      <c r="B103" s="92" t="s">
        <v>220</v>
      </c>
      <c r="C103" s="95"/>
      <c r="D103" s="95"/>
      <c r="E103" s="94"/>
      <c r="F103" s="95"/>
      <c r="G103" s="139">
        <f aca="true" t="shared" si="130" ref="G103:N103">G104+G107</f>
        <v>5152</v>
      </c>
      <c r="H103" s="139">
        <f t="shared" si="130"/>
        <v>5152</v>
      </c>
      <c r="I103" s="139">
        <f t="shared" si="130"/>
        <v>0</v>
      </c>
      <c r="J103" s="139">
        <f t="shared" si="130"/>
        <v>0</v>
      </c>
      <c r="K103" s="139">
        <f t="shared" si="130"/>
        <v>5152</v>
      </c>
      <c r="L103" s="139">
        <f t="shared" si="130"/>
        <v>0</v>
      </c>
      <c r="M103" s="139"/>
      <c r="N103" s="139">
        <f t="shared" si="130"/>
        <v>5518</v>
      </c>
      <c r="O103" s="139">
        <f aca="true" t="shared" si="131" ref="O103:U103">O104+O107</f>
        <v>0</v>
      </c>
      <c r="P103" s="139">
        <f>P104+P107</f>
        <v>5152</v>
      </c>
      <c r="Q103" s="139">
        <f t="shared" si="131"/>
        <v>0</v>
      </c>
      <c r="R103" s="139">
        <f t="shared" si="131"/>
        <v>0</v>
      </c>
      <c r="S103" s="139">
        <f t="shared" si="131"/>
        <v>-3155</v>
      </c>
      <c r="T103" s="139">
        <f t="shared" si="131"/>
        <v>1997</v>
      </c>
      <c r="U103" s="139">
        <f t="shared" si="131"/>
        <v>1</v>
      </c>
      <c r="V103" s="98"/>
      <c r="W103" s="139">
        <f aca="true" t="shared" si="132" ref="W103:AB103">W104+W107</f>
        <v>0</v>
      </c>
      <c r="X103" s="139">
        <f t="shared" si="132"/>
        <v>1997</v>
      </c>
      <c r="Y103" s="139">
        <f t="shared" si="132"/>
        <v>0</v>
      </c>
      <c r="Z103" s="139">
        <f t="shared" si="132"/>
        <v>100</v>
      </c>
      <c r="AA103" s="139">
        <f t="shared" si="132"/>
        <v>2097</v>
      </c>
      <c r="AB103" s="139">
        <f t="shared" si="132"/>
        <v>0</v>
      </c>
      <c r="AC103" s="139">
        <f aca="true" t="shared" si="133" ref="AC103:AU103">AC104+AC107</f>
        <v>0</v>
      </c>
      <c r="AD103" s="139">
        <f t="shared" si="133"/>
        <v>3759</v>
      </c>
      <c r="AE103" s="139">
        <f t="shared" si="133"/>
        <v>0</v>
      </c>
      <c r="AF103" s="139">
        <f t="shared" si="133"/>
        <v>5856</v>
      </c>
      <c r="AG103" s="139">
        <f t="shared" si="133"/>
        <v>0</v>
      </c>
      <c r="AH103" s="139">
        <f t="shared" si="133"/>
        <v>0</v>
      </c>
      <c r="AI103" s="139">
        <f t="shared" si="133"/>
        <v>-1</v>
      </c>
      <c r="AJ103" s="139">
        <f t="shared" si="133"/>
        <v>0</v>
      </c>
      <c r="AK103" s="139">
        <f>AK104+AK107</f>
        <v>0</v>
      </c>
      <c r="AL103" s="139">
        <f>AL104+AL107</f>
        <v>0</v>
      </c>
      <c r="AM103" s="139">
        <f>AM104+AM107</f>
        <v>0</v>
      </c>
      <c r="AN103" s="139">
        <f t="shared" si="133"/>
        <v>5855</v>
      </c>
      <c r="AO103" s="139">
        <f t="shared" si="133"/>
        <v>0</v>
      </c>
      <c r="AP103" s="139">
        <f t="shared" si="133"/>
        <v>0</v>
      </c>
      <c r="AQ103" s="139">
        <f>AQ104+AQ107</f>
        <v>0</v>
      </c>
      <c r="AR103" s="139">
        <f t="shared" si="133"/>
        <v>0</v>
      </c>
      <c r="AS103" s="139">
        <f t="shared" si="133"/>
        <v>7900</v>
      </c>
      <c r="AT103" s="139">
        <f>AT104+AT107</f>
        <v>13755</v>
      </c>
      <c r="AU103" s="139">
        <f t="shared" si="133"/>
        <v>7900</v>
      </c>
      <c r="AV103" s="107" t="e">
        <f aca="true" t="shared" si="134" ref="AV103:BA103">AV104+AV107</f>
        <v>#REF!</v>
      </c>
      <c r="AW103" s="107" t="e">
        <f t="shared" si="134"/>
        <v>#REF!</v>
      </c>
      <c r="AX103" s="107" t="e">
        <f t="shared" si="134"/>
        <v>#REF!</v>
      </c>
      <c r="AY103" s="107" t="e">
        <f t="shared" si="134"/>
        <v>#REF!</v>
      </c>
      <c r="AZ103" s="107" t="e">
        <f>AZ104+AZ107</f>
        <v>#REF!</v>
      </c>
      <c r="BA103" s="139">
        <f t="shared" si="134"/>
        <v>13755</v>
      </c>
      <c r="BB103" s="139">
        <f aca="true" t="shared" si="135" ref="BB103:BH103">BB104+BB107</f>
        <v>7900</v>
      </c>
      <c r="BC103" s="139">
        <f t="shared" si="135"/>
        <v>0</v>
      </c>
      <c r="BD103" s="139">
        <f>BD104+BD107</f>
        <v>150248</v>
      </c>
      <c r="BE103" s="139">
        <f t="shared" si="135"/>
        <v>588</v>
      </c>
      <c r="BF103" s="139">
        <f t="shared" si="135"/>
        <v>0</v>
      </c>
      <c r="BG103" s="139">
        <f t="shared" si="135"/>
        <v>164591</v>
      </c>
      <c r="BH103" s="139">
        <f t="shared" si="135"/>
        <v>158148</v>
      </c>
      <c r="BI103" s="139">
        <f aca="true" t="shared" si="136" ref="BI103:BN103">BI104+BI107</f>
        <v>0</v>
      </c>
      <c r="BJ103" s="139">
        <f t="shared" si="136"/>
        <v>0</v>
      </c>
      <c r="BK103" s="139">
        <f t="shared" si="136"/>
        <v>0</v>
      </c>
      <c r="BL103" s="139">
        <f t="shared" si="136"/>
        <v>0</v>
      </c>
      <c r="BM103" s="139">
        <f t="shared" si="136"/>
        <v>164591</v>
      </c>
      <c r="BN103" s="139">
        <f t="shared" si="136"/>
        <v>158148</v>
      </c>
    </row>
    <row r="104" spans="1:66" s="2" customFormat="1" ht="42.75" customHeight="1">
      <c r="A104" s="124"/>
      <c r="B104" s="102" t="s">
        <v>102</v>
      </c>
      <c r="C104" s="103" t="s">
        <v>119</v>
      </c>
      <c r="D104" s="103" t="s">
        <v>129</v>
      </c>
      <c r="E104" s="104"/>
      <c r="F104" s="103"/>
      <c r="G104" s="105">
        <f aca="true" t="shared" si="137" ref="G104:W105">G105</f>
        <v>415</v>
      </c>
      <c r="H104" s="105">
        <f t="shared" si="137"/>
        <v>415</v>
      </c>
      <c r="I104" s="105">
        <f t="shared" si="137"/>
        <v>0</v>
      </c>
      <c r="J104" s="105">
        <f t="shared" si="137"/>
        <v>0</v>
      </c>
      <c r="K104" s="105">
        <f t="shared" si="137"/>
        <v>415</v>
      </c>
      <c r="L104" s="105">
        <f t="shared" si="137"/>
        <v>0</v>
      </c>
      <c r="M104" s="105"/>
      <c r="N104" s="105">
        <f t="shared" si="137"/>
        <v>445</v>
      </c>
      <c r="O104" s="105">
        <f t="shared" si="137"/>
        <v>0</v>
      </c>
      <c r="P104" s="105">
        <f t="shared" si="137"/>
        <v>415</v>
      </c>
      <c r="Q104" s="105">
        <f t="shared" si="137"/>
        <v>0</v>
      </c>
      <c r="R104" s="105">
        <f t="shared" si="137"/>
        <v>0</v>
      </c>
      <c r="S104" s="105">
        <f t="shared" si="137"/>
        <v>-69</v>
      </c>
      <c r="T104" s="105">
        <f t="shared" si="137"/>
        <v>346</v>
      </c>
      <c r="U104" s="105">
        <f t="shared" si="137"/>
        <v>0</v>
      </c>
      <c r="V104" s="98"/>
      <c r="W104" s="105">
        <f t="shared" si="137"/>
        <v>0</v>
      </c>
      <c r="X104" s="105">
        <f aca="true" t="shared" si="138" ref="W104:AQ105">X105</f>
        <v>346</v>
      </c>
      <c r="Y104" s="105">
        <f t="shared" si="138"/>
        <v>0</v>
      </c>
      <c r="Z104" s="105">
        <f t="shared" si="138"/>
        <v>100</v>
      </c>
      <c r="AA104" s="105">
        <f t="shared" si="138"/>
        <v>446</v>
      </c>
      <c r="AB104" s="105">
        <f t="shared" si="138"/>
        <v>0</v>
      </c>
      <c r="AC104" s="105">
        <f t="shared" si="138"/>
        <v>0</v>
      </c>
      <c r="AD104" s="105">
        <f t="shared" si="138"/>
        <v>520</v>
      </c>
      <c r="AE104" s="105">
        <f t="shared" si="138"/>
        <v>0</v>
      </c>
      <c r="AF104" s="105">
        <f t="shared" si="138"/>
        <v>966</v>
      </c>
      <c r="AG104" s="105">
        <f t="shared" si="138"/>
        <v>0</v>
      </c>
      <c r="AH104" s="105">
        <f t="shared" si="138"/>
        <v>0</v>
      </c>
      <c r="AI104" s="105">
        <f t="shared" si="138"/>
        <v>0</v>
      </c>
      <c r="AJ104" s="105">
        <f t="shared" si="138"/>
        <v>0</v>
      </c>
      <c r="AK104" s="105">
        <f t="shared" si="138"/>
        <v>0</v>
      </c>
      <c r="AL104" s="105">
        <f t="shared" si="138"/>
        <v>0</v>
      </c>
      <c r="AM104" s="105">
        <f t="shared" si="138"/>
        <v>0</v>
      </c>
      <c r="AN104" s="105">
        <f t="shared" si="138"/>
        <v>966</v>
      </c>
      <c r="AO104" s="105">
        <f t="shared" si="138"/>
        <v>0</v>
      </c>
      <c r="AP104" s="105">
        <f t="shared" si="138"/>
        <v>0</v>
      </c>
      <c r="AQ104" s="105">
        <f t="shared" si="138"/>
        <v>0</v>
      </c>
      <c r="AR104" s="105">
        <f aca="true" t="shared" si="139" ref="AP104:BE105">AR105</f>
        <v>0</v>
      </c>
      <c r="AS104" s="105">
        <f t="shared" si="139"/>
        <v>0</v>
      </c>
      <c r="AT104" s="105">
        <f t="shared" si="139"/>
        <v>966</v>
      </c>
      <c r="AU104" s="105">
        <f t="shared" si="139"/>
        <v>0</v>
      </c>
      <c r="AV104" s="107">
        <f t="shared" si="139"/>
        <v>0</v>
      </c>
      <c r="AW104" s="107">
        <f t="shared" si="139"/>
        <v>0</v>
      </c>
      <c r="AX104" s="107">
        <f t="shared" si="139"/>
        <v>0</v>
      </c>
      <c r="AY104" s="107">
        <f t="shared" si="139"/>
        <v>0</v>
      </c>
      <c r="AZ104" s="107">
        <f t="shared" si="139"/>
        <v>0</v>
      </c>
      <c r="BA104" s="105">
        <f t="shared" si="139"/>
        <v>966</v>
      </c>
      <c r="BB104" s="105">
        <f t="shared" si="139"/>
        <v>0</v>
      </c>
      <c r="BC104" s="105">
        <f t="shared" si="139"/>
        <v>0</v>
      </c>
      <c r="BD104" s="105">
        <f t="shared" si="139"/>
        <v>0</v>
      </c>
      <c r="BE104" s="105">
        <f t="shared" si="139"/>
        <v>488</v>
      </c>
      <c r="BF104" s="105">
        <f aca="true" t="shared" si="140" ref="BB104:BH105">BF105</f>
        <v>0</v>
      </c>
      <c r="BG104" s="105">
        <f t="shared" si="140"/>
        <v>1454</v>
      </c>
      <c r="BH104" s="105">
        <f t="shared" si="140"/>
        <v>0</v>
      </c>
      <c r="BI104" s="105">
        <f>BI105</f>
        <v>0</v>
      </c>
      <c r="BJ104" s="105">
        <f aca="true" t="shared" si="141" ref="BJ104:BL105">BJ105</f>
        <v>0</v>
      </c>
      <c r="BK104" s="105">
        <f t="shared" si="141"/>
        <v>0</v>
      </c>
      <c r="BL104" s="105">
        <f t="shared" si="141"/>
        <v>0</v>
      </c>
      <c r="BM104" s="105">
        <f>BM105</f>
        <v>1454</v>
      </c>
      <c r="BN104" s="105">
        <f>BN105</f>
        <v>0</v>
      </c>
    </row>
    <row r="105" spans="1:66" ht="53.25" customHeight="1">
      <c r="A105" s="127"/>
      <c r="B105" s="112" t="s">
        <v>103</v>
      </c>
      <c r="C105" s="113" t="s">
        <v>119</v>
      </c>
      <c r="D105" s="113" t="s">
        <v>129</v>
      </c>
      <c r="E105" s="119" t="s">
        <v>221</v>
      </c>
      <c r="F105" s="113"/>
      <c r="G105" s="115">
        <f t="shared" si="137"/>
        <v>415</v>
      </c>
      <c r="H105" s="115">
        <f t="shared" si="137"/>
        <v>415</v>
      </c>
      <c r="I105" s="115">
        <f t="shared" si="137"/>
        <v>0</v>
      </c>
      <c r="J105" s="115">
        <f t="shared" si="137"/>
        <v>0</v>
      </c>
      <c r="K105" s="115">
        <f t="shared" si="137"/>
        <v>415</v>
      </c>
      <c r="L105" s="115">
        <f t="shared" si="137"/>
        <v>0</v>
      </c>
      <c r="M105" s="115"/>
      <c r="N105" s="115">
        <f t="shared" si="137"/>
        <v>445</v>
      </c>
      <c r="O105" s="115">
        <f t="shared" si="137"/>
        <v>0</v>
      </c>
      <c r="P105" s="115">
        <f t="shared" si="137"/>
        <v>415</v>
      </c>
      <c r="Q105" s="115">
        <f t="shared" si="137"/>
        <v>0</v>
      </c>
      <c r="R105" s="115">
        <f t="shared" si="137"/>
        <v>0</v>
      </c>
      <c r="S105" s="115">
        <f t="shared" si="137"/>
        <v>-69</v>
      </c>
      <c r="T105" s="115">
        <f t="shared" si="137"/>
        <v>346</v>
      </c>
      <c r="U105" s="115">
        <f t="shared" si="137"/>
        <v>0</v>
      </c>
      <c r="V105" s="98"/>
      <c r="W105" s="115">
        <f t="shared" si="138"/>
        <v>0</v>
      </c>
      <c r="X105" s="115">
        <f t="shared" si="138"/>
        <v>346</v>
      </c>
      <c r="Y105" s="115">
        <f t="shared" si="138"/>
        <v>0</v>
      </c>
      <c r="Z105" s="115">
        <f t="shared" si="138"/>
        <v>100</v>
      </c>
      <c r="AA105" s="115">
        <f t="shared" si="138"/>
        <v>446</v>
      </c>
      <c r="AB105" s="115">
        <f t="shared" si="138"/>
        <v>0</v>
      </c>
      <c r="AC105" s="115">
        <f t="shared" si="138"/>
        <v>0</v>
      </c>
      <c r="AD105" s="115">
        <f t="shared" si="138"/>
        <v>520</v>
      </c>
      <c r="AE105" s="115">
        <f t="shared" si="138"/>
        <v>0</v>
      </c>
      <c r="AF105" s="115">
        <f t="shared" si="138"/>
        <v>966</v>
      </c>
      <c r="AG105" s="115">
        <f t="shared" si="138"/>
        <v>0</v>
      </c>
      <c r="AH105" s="115">
        <f t="shared" si="138"/>
        <v>0</v>
      </c>
      <c r="AI105" s="115">
        <f t="shared" si="138"/>
        <v>0</v>
      </c>
      <c r="AJ105" s="115">
        <f t="shared" si="138"/>
        <v>0</v>
      </c>
      <c r="AK105" s="115">
        <f t="shared" si="138"/>
        <v>0</v>
      </c>
      <c r="AL105" s="115">
        <f t="shared" si="138"/>
        <v>0</v>
      </c>
      <c r="AM105" s="115">
        <f t="shared" si="138"/>
        <v>0</v>
      </c>
      <c r="AN105" s="115">
        <f t="shared" si="138"/>
        <v>966</v>
      </c>
      <c r="AO105" s="115">
        <f t="shared" si="138"/>
        <v>0</v>
      </c>
      <c r="AP105" s="115">
        <f t="shared" si="139"/>
        <v>0</v>
      </c>
      <c r="AQ105" s="115">
        <f t="shared" si="139"/>
        <v>0</v>
      </c>
      <c r="AR105" s="115">
        <f t="shared" si="139"/>
        <v>0</v>
      </c>
      <c r="AS105" s="115">
        <f t="shared" si="139"/>
        <v>0</v>
      </c>
      <c r="AT105" s="115">
        <f t="shared" si="139"/>
        <v>966</v>
      </c>
      <c r="AU105" s="115">
        <f t="shared" si="139"/>
        <v>0</v>
      </c>
      <c r="AV105" s="115">
        <f t="shared" si="139"/>
        <v>0</v>
      </c>
      <c r="AW105" s="115">
        <f t="shared" si="139"/>
        <v>0</v>
      </c>
      <c r="AX105" s="115">
        <f t="shared" si="139"/>
        <v>0</v>
      </c>
      <c r="AY105" s="115">
        <f t="shared" si="139"/>
        <v>0</v>
      </c>
      <c r="AZ105" s="115">
        <f t="shared" si="139"/>
        <v>0</v>
      </c>
      <c r="BA105" s="115">
        <f t="shared" si="139"/>
        <v>966</v>
      </c>
      <c r="BB105" s="115">
        <f t="shared" si="140"/>
        <v>0</v>
      </c>
      <c r="BC105" s="115">
        <f t="shared" si="140"/>
        <v>0</v>
      </c>
      <c r="BD105" s="115">
        <f t="shared" si="140"/>
        <v>0</v>
      </c>
      <c r="BE105" s="115">
        <f t="shared" si="140"/>
        <v>488</v>
      </c>
      <c r="BF105" s="115">
        <f t="shared" si="140"/>
        <v>0</v>
      </c>
      <c r="BG105" s="115">
        <f t="shared" si="140"/>
        <v>1454</v>
      </c>
      <c r="BH105" s="115">
        <f t="shared" si="140"/>
        <v>0</v>
      </c>
      <c r="BI105" s="115">
        <f>BI106</f>
        <v>0</v>
      </c>
      <c r="BJ105" s="115">
        <f t="shared" si="141"/>
        <v>0</v>
      </c>
      <c r="BK105" s="115">
        <f t="shared" si="141"/>
        <v>0</v>
      </c>
      <c r="BL105" s="115">
        <f t="shared" si="141"/>
        <v>0</v>
      </c>
      <c r="BM105" s="115">
        <f>BM106</f>
        <v>1454</v>
      </c>
      <c r="BN105" s="115">
        <f>BN106</f>
        <v>0</v>
      </c>
    </row>
    <row r="106" spans="1:66" ht="72" customHeight="1">
      <c r="A106" s="127"/>
      <c r="B106" s="112" t="s">
        <v>130</v>
      </c>
      <c r="C106" s="113" t="s">
        <v>119</v>
      </c>
      <c r="D106" s="113" t="s">
        <v>129</v>
      </c>
      <c r="E106" s="119" t="s">
        <v>221</v>
      </c>
      <c r="F106" s="113" t="s">
        <v>131</v>
      </c>
      <c r="G106" s="115">
        <f>H106+I106</f>
        <v>415</v>
      </c>
      <c r="H106" s="115">
        <v>415</v>
      </c>
      <c r="I106" s="115"/>
      <c r="J106" s="98">
        <f>K106-G106</f>
        <v>0</v>
      </c>
      <c r="K106" s="98">
        <v>415</v>
      </c>
      <c r="L106" s="98"/>
      <c r="M106" s="98"/>
      <c r="N106" s="115">
        <v>445</v>
      </c>
      <c r="O106" s="116"/>
      <c r="P106" s="98">
        <f>O106+K106</f>
        <v>415</v>
      </c>
      <c r="Q106" s="98">
        <f>L106</f>
        <v>0</v>
      </c>
      <c r="R106" s="98"/>
      <c r="S106" s="98">
        <f>T106-P106</f>
        <v>-69</v>
      </c>
      <c r="T106" s="98">
        <v>346</v>
      </c>
      <c r="U106" s="98"/>
      <c r="V106" s="98"/>
      <c r="W106" s="98"/>
      <c r="X106" s="98">
        <f>W106+T106</f>
        <v>346</v>
      </c>
      <c r="Y106" s="98">
        <f>V106</f>
        <v>0</v>
      </c>
      <c r="Z106" s="120">
        <v>100</v>
      </c>
      <c r="AA106" s="98">
        <f>X106+Z106</f>
        <v>446</v>
      </c>
      <c r="AB106" s="98">
        <f>Y106</f>
        <v>0</v>
      </c>
      <c r="AC106" s="120"/>
      <c r="AD106" s="121">
        <v>520</v>
      </c>
      <c r="AE106" s="120"/>
      <c r="AF106" s="98">
        <f>AD106+AC106+AA106+AE106</f>
        <v>966</v>
      </c>
      <c r="AG106" s="116">
        <f>AE106+AB106</f>
        <v>0</v>
      </c>
      <c r="AH106" s="120"/>
      <c r="AI106" s="120"/>
      <c r="AJ106" s="120"/>
      <c r="AK106" s="120"/>
      <c r="AL106" s="120"/>
      <c r="AM106" s="120"/>
      <c r="AN106" s="98">
        <f>AI106+AH106+AF106+AJ106+AK106+AL106+AM106</f>
        <v>966</v>
      </c>
      <c r="AO106" s="98">
        <f>AM106+AG106</f>
        <v>0</v>
      </c>
      <c r="AP106" s="122"/>
      <c r="AQ106" s="120"/>
      <c r="AR106" s="120"/>
      <c r="AS106" s="120"/>
      <c r="AT106" s="98">
        <f>AR106+AQ106+AP106+AN106+AS106</f>
        <v>966</v>
      </c>
      <c r="AU106" s="98">
        <f>AS106+AO106</f>
        <v>0</v>
      </c>
      <c r="AV106" s="98"/>
      <c r="AW106" s="98"/>
      <c r="AX106" s="98"/>
      <c r="AY106" s="98"/>
      <c r="AZ106" s="98"/>
      <c r="BA106" s="98">
        <f>AY106+AX106+AW106+AV106+AT106</f>
        <v>966</v>
      </c>
      <c r="BB106" s="123">
        <f>AU106+AY106</f>
        <v>0</v>
      </c>
      <c r="BC106" s="98"/>
      <c r="BD106" s="120"/>
      <c r="BE106" s="121">
        <v>488</v>
      </c>
      <c r="BF106" s="120"/>
      <c r="BG106" s="98">
        <f>BF106+BE106+BD106+BC106+BA106</f>
        <v>1454</v>
      </c>
      <c r="BH106" s="123">
        <f>BB106+BD106</f>
        <v>0</v>
      </c>
      <c r="BI106" s="116"/>
      <c r="BJ106" s="122"/>
      <c r="BK106" s="122"/>
      <c r="BL106" s="122"/>
      <c r="BM106" s="98">
        <f>BG106+BI106+BJ106+BK106+BL106</f>
        <v>1454</v>
      </c>
      <c r="BN106" s="98">
        <f>BH106+BJ106</f>
        <v>0</v>
      </c>
    </row>
    <row r="107" spans="1:66" s="2" customFormat="1" ht="37.5">
      <c r="A107" s="124"/>
      <c r="B107" s="102" t="s">
        <v>107</v>
      </c>
      <c r="C107" s="103" t="s">
        <v>122</v>
      </c>
      <c r="D107" s="103" t="s">
        <v>141</v>
      </c>
      <c r="E107" s="104"/>
      <c r="F107" s="103"/>
      <c r="G107" s="105">
        <f>G108</f>
        <v>4737</v>
      </c>
      <c r="H107" s="105">
        <f>H108</f>
        <v>4737</v>
      </c>
      <c r="I107" s="105">
        <f>I108</f>
        <v>0</v>
      </c>
      <c r="J107" s="105">
        <f>J108+J123</f>
        <v>0</v>
      </c>
      <c r="K107" s="105">
        <f>K108+K123</f>
        <v>4737</v>
      </c>
      <c r="L107" s="105">
        <f>L108+L123</f>
        <v>0</v>
      </c>
      <c r="M107" s="105"/>
      <c r="N107" s="105">
        <f aca="true" t="shared" si="142" ref="N107:U107">N108+N123</f>
        <v>5073</v>
      </c>
      <c r="O107" s="105">
        <f t="shared" si="142"/>
        <v>0</v>
      </c>
      <c r="P107" s="105">
        <f t="shared" si="142"/>
        <v>4737</v>
      </c>
      <c r="Q107" s="105">
        <f t="shared" si="142"/>
        <v>0</v>
      </c>
      <c r="R107" s="105">
        <f t="shared" si="142"/>
        <v>0</v>
      </c>
      <c r="S107" s="105">
        <f t="shared" si="142"/>
        <v>-3086</v>
      </c>
      <c r="T107" s="105">
        <f t="shared" si="142"/>
        <v>1651</v>
      </c>
      <c r="U107" s="105">
        <f t="shared" si="142"/>
        <v>1</v>
      </c>
      <c r="V107" s="98"/>
      <c r="W107" s="105">
        <f aca="true" t="shared" si="143" ref="W107:AO107">W108+W123</f>
        <v>0</v>
      </c>
      <c r="X107" s="105">
        <f t="shared" si="143"/>
        <v>1651</v>
      </c>
      <c r="Y107" s="105">
        <f t="shared" si="143"/>
        <v>0</v>
      </c>
      <c r="Z107" s="105">
        <f t="shared" si="143"/>
        <v>0</v>
      </c>
      <c r="AA107" s="105">
        <f t="shared" si="143"/>
        <v>1651</v>
      </c>
      <c r="AB107" s="105">
        <f t="shared" si="143"/>
        <v>0</v>
      </c>
      <c r="AC107" s="105">
        <f t="shared" si="143"/>
        <v>0</v>
      </c>
      <c r="AD107" s="105">
        <f t="shared" si="143"/>
        <v>3239</v>
      </c>
      <c r="AE107" s="105">
        <f t="shared" si="143"/>
        <v>0</v>
      </c>
      <c r="AF107" s="105">
        <f t="shared" si="143"/>
        <v>4890</v>
      </c>
      <c r="AG107" s="105">
        <f t="shared" si="143"/>
        <v>0</v>
      </c>
      <c r="AH107" s="105">
        <f t="shared" si="143"/>
        <v>0</v>
      </c>
      <c r="AI107" s="105">
        <f t="shared" si="143"/>
        <v>-1</v>
      </c>
      <c r="AJ107" s="105">
        <f t="shared" si="143"/>
        <v>0</v>
      </c>
      <c r="AK107" s="105">
        <f t="shared" si="143"/>
        <v>0</v>
      </c>
      <c r="AL107" s="105">
        <f t="shared" si="143"/>
        <v>0</v>
      </c>
      <c r="AM107" s="105">
        <f t="shared" si="143"/>
        <v>0</v>
      </c>
      <c r="AN107" s="105">
        <f t="shared" si="143"/>
        <v>4889</v>
      </c>
      <c r="AO107" s="105">
        <f t="shared" si="143"/>
        <v>0</v>
      </c>
      <c r="AP107" s="105">
        <f aca="true" t="shared" si="144" ref="AP107:BH107">AP108+AP123+AP115</f>
        <v>0</v>
      </c>
      <c r="AQ107" s="105">
        <f t="shared" si="144"/>
        <v>0</v>
      </c>
      <c r="AR107" s="105">
        <f t="shared" si="144"/>
        <v>0</v>
      </c>
      <c r="AS107" s="105">
        <f t="shared" si="144"/>
        <v>7900</v>
      </c>
      <c r="AT107" s="105">
        <f t="shared" si="144"/>
        <v>12789</v>
      </c>
      <c r="AU107" s="105">
        <f t="shared" si="144"/>
        <v>7900</v>
      </c>
      <c r="AV107" s="107" t="e">
        <f t="shared" si="144"/>
        <v>#REF!</v>
      </c>
      <c r="AW107" s="107" t="e">
        <f t="shared" si="144"/>
        <v>#REF!</v>
      </c>
      <c r="AX107" s="107" t="e">
        <f t="shared" si="144"/>
        <v>#REF!</v>
      </c>
      <c r="AY107" s="107" t="e">
        <f t="shared" si="144"/>
        <v>#REF!</v>
      </c>
      <c r="AZ107" s="107" t="e">
        <f t="shared" si="144"/>
        <v>#REF!</v>
      </c>
      <c r="BA107" s="105">
        <f t="shared" si="144"/>
        <v>12789</v>
      </c>
      <c r="BB107" s="105">
        <f t="shared" si="144"/>
        <v>7900</v>
      </c>
      <c r="BC107" s="105">
        <f t="shared" si="144"/>
        <v>0</v>
      </c>
      <c r="BD107" s="105">
        <f>BD108+BD123+BD115</f>
        <v>150248</v>
      </c>
      <c r="BE107" s="105">
        <f t="shared" si="144"/>
        <v>100</v>
      </c>
      <c r="BF107" s="105">
        <f t="shared" si="144"/>
        <v>0</v>
      </c>
      <c r="BG107" s="105">
        <f t="shared" si="144"/>
        <v>163137</v>
      </c>
      <c r="BH107" s="105">
        <f t="shared" si="144"/>
        <v>158148</v>
      </c>
      <c r="BI107" s="105">
        <f aca="true" t="shared" si="145" ref="BI107:BN107">BI108+BI123+BI115</f>
        <v>0</v>
      </c>
      <c r="BJ107" s="105">
        <f t="shared" si="145"/>
        <v>0</v>
      </c>
      <c r="BK107" s="105">
        <f t="shared" si="145"/>
        <v>0</v>
      </c>
      <c r="BL107" s="105">
        <f t="shared" si="145"/>
        <v>0</v>
      </c>
      <c r="BM107" s="105">
        <f t="shared" si="145"/>
        <v>163137</v>
      </c>
      <c r="BN107" s="105">
        <f t="shared" si="145"/>
        <v>158148</v>
      </c>
    </row>
    <row r="108" spans="1:66" ht="27.75" customHeight="1">
      <c r="A108" s="127"/>
      <c r="B108" s="112" t="s">
        <v>109</v>
      </c>
      <c r="C108" s="113" t="s">
        <v>122</v>
      </c>
      <c r="D108" s="113" t="s">
        <v>141</v>
      </c>
      <c r="E108" s="119" t="s">
        <v>229</v>
      </c>
      <c r="F108" s="113"/>
      <c r="G108" s="115">
        <f aca="true" t="shared" si="146" ref="G108:L108">G110</f>
        <v>4737</v>
      </c>
      <c r="H108" s="115">
        <f t="shared" si="146"/>
        <v>4737</v>
      </c>
      <c r="I108" s="115">
        <f t="shared" si="146"/>
        <v>0</v>
      </c>
      <c r="J108" s="115">
        <f t="shared" si="146"/>
        <v>-4737</v>
      </c>
      <c r="K108" s="115">
        <f t="shared" si="146"/>
        <v>0</v>
      </c>
      <c r="L108" s="115">
        <f t="shared" si="146"/>
        <v>0</v>
      </c>
      <c r="M108" s="115"/>
      <c r="N108" s="115">
        <f aca="true" t="shared" si="147" ref="N108:U108">N110</f>
        <v>0</v>
      </c>
      <c r="O108" s="115">
        <f t="shared" si="147"/>
        <v>0</v>
      </c>
      <c r="P108" s="115">
        <f t="shared" si="147"/>
        <v>0</v>
      </c>
      <c r="Q108" s="115">
        <f t="shared" si="147"/>
        <v>0</v>
      </c>
      <c r="R108" s="115">
        <f t="shared" si="147"/>
        <v>0</v>
      </c>
      <c r="S108" s="115">
        <f t="shared" si="147"/>
        <v>1</v>
      </c>
      <c r="T108" s="115">
        <f t="shared" si="147"/>
        <v>1</v>
      </c>
      <c r="U108" s="115">
        <f t="shared" si="147"/>
        <v>1</v>
      </c>
      <c r="V108" s="98"/>
      <c r="W108" s="115">
        <f>W110</f>
        <v>0</v>
      </c>
      <c r="X108" s="115">
        <f aca="true" t="shared" si="148" ref="X108:AU108">X110</f>
        <v>1</v>
      </c>
      <c r="Y108" s="115">
        <f t="shared" si="148"/>
        <v>0</v>
      </c>
      <c r="Z108" s="115">
        <f t="shared" si="148"/>
        <v>0</v>
      </c>
      <c r="AA108" s="115">
        <f t="shared" si="148"/>
        <v>1</v>
      </c>
      <c r="AB108" s="115">
        <f t="shared" si="148"/>
        <v>0</v>
      </c>
      <c r="AC108" s="115">
        <f t="shared" si="148"/>
        <v>0</v>
      </c>
      <c r="AD108" s="115">
        <f t="shared" si="148"/>
        <v>0</v>
      </c>
      <c r="AE108" s="115">
        <f t="shared" si="148"/>
        <v>0</v>
      </c>
      <c r="AF108" s="115">
        <f t="shared" si="148"/>
        <v>1</v>
      </c>
      <c r="AG108" s="115">
        <f t="shared" si="148"/>
        <v>0</v>
      </c>
      <c r="AH108" s="115">
        <f t="shared" si="148"/>
        <v>0</v>
      </c>
      <c r="AI108" s="115">
        <f t="shared" si="148"/>
        <v>-1</v>
      </c>
      <c r="AJ108" s="115">
        <f t="shared" si="148"/>
        <v>0</v>
      </c>
      <c r="AK108" s="115">
        <f t="shared" si="148"/>
        <v>0</v>
      </c>
      <c r="AL108" s="115">
        <f t="shared" si="148"/>
        <v>0</v>
      </c>
      <c r="AM108" s="115">
        <f t="shared" si="148"/>
        <v>0</v>
      </c>
      <c r="AN108" s="115">
        <f t="shared" si="148"/>
        <v>0</v>
      </c>
      <c r="AO108" s="115">
        <f t="shared" si="148"/>
        <v>0</v>
      </c>
      <c r="AP108" s="115">
        <f t="shared" si="148"/>
        <v>0</v>
      </c>
      <c r="AQ108" s="115">
        <f t="shared" si="148"/>
        <v>0</v>
      </c>
      <c r="AR108" s="115">
        <f t="shared" si="148"/>
        <v>0</v>
      </c>
      <c r="AS108" s="115">
        <f t="shared" si="148"/>
        <v>0</v>
      </c>
      <c r="AT108" s="115">
        <f t="shared" si="148"/>
        <v>0</v>
      </c>
      <c r="AU108" s="115">
        <f t="shared" si="148"/>
        <v>0</v>
      </c>
      <c r="AV108" s="115" t="e">
        <f>AV110+#REF!</f>
        <v>#REF!</v>
      </c>
      <c r="AW108" s="115" t="e">
        <f>AW110+#REF!</f>
        <v>#REF!</v>
      </c>
      <c r="AX108" s="115" t="e">
        <f>AX110+#REF!</f>
        <v>#REF!</v>
      </c>
      <c r="AY108" s="115" t="e">
        <f>AY110+#REF!</f>
        <v>#REF!</v>
      </c>
      <c r="AZ108" s="115" t="e">
        <f>AZ110+#REF!</f>
        <v>#REF!</v>
      </c>
      <c r="BA108" s="115">
        <f>BA110</f>
        <v>0</v>
      </c>
      <c r="BB108" s="115">
        <f>BB110</f>
        <v>0</v>
      </c>
      <c r="BC108" s="115">
        <f aca="true" t="shared" si="149" ref="BC108:BH108">BC109+BC110</f>
        <v>0</v>
      </c>
      <c r="BD108" s="115">
        <f t="shared" si="149"/>
        <v>150000</v>
      </c>
      <c r="BE108" s="115">
        <f t="shared" si="149"/>
        <v>100</v>
      </c>
      <c r="BF108" s="115">
        <f t="shared" si="149"/>
        <v>0</v>
      </c>
      <c r="BG108" s="115">
        <f t="shared" si="149"/>
        <v>150100</v>
      </c>
      <c r="BH108" s="115">
        <f t="shared" si="149"/>
        <v>150000</v>
      </c>
      <c r="BI108" s="115">
        <f aca="true" t="shared" si="150" ref="BI108:BN108">BI109+BI110</f>
        <v>0</v>
      </c>
      <c r="BJ108" s="115">
        <f t="shared" si="150"/>
        <v>0</v>
      </c>
      <c r="BK108" s="115">
        <f t="shared" si="150"/>
        <v>0</v>
      </c>
      <c r="BL108" s="115">
        <f t="shared" si="150"/>
        <v>0</v>
      </c>
      <c r="BM108" s="115">
        <f t="shared" si="150"/>
        <v>150100</v>
      </c>
      <c r="BN108" s="115">
        <f t="shared" si="150"/>
        <v>150000</v>
      </c>
    </row>
    <row r="109" spans="1:66" ht="76.5" customHeight="1">
      <c r="A109" s="127"/>
      <c r="B109" s="112" t="s">
        <v>130</v>
      </c>
      <c r="C109" s="113" t="s">
        <v>122</v>
      </c>
      <c r="D109" s="113" t="s">
        <v>141</v>
      </c>
      <c r="E109" s="119" t="s">
        <v>229</v>
      </c>
      <c r="F109" s="113" t="s">
        <v>131</v>
      </c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98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>
        <v>100</v>
      </c>
      <c r="BF109" s="115"/>
      <c r="BG109" s="115">
        <f>BF109+BE109+BD109+BC109+BA109</f>
        <v>100</v>
      </c>
      <c r="BH109" s="115">
        <f>BB109+BD109</f>
        <v>0</v>
      </c>
      <c r="BI109" s="115"/>
      <c r="BJ109" s="115"/>
      <c r="BK109" s="115"/>
      <c r="BL109" s="115"/>
      <c r="BM109" s="98">
        <f>BG109+BI109+BJ109+BK109+BL109</f>
        <v>100</v>
      </c>
      <c r="BN109" s="98">
        <f>BH109+BJ109</f>
        <v>0</v>
      </c>
    </row>
    <row r="110" spans="1:66" ht="80.25" customHeight="1">
      <c r="A110" s="127"/>
      <c r="B110" s="151" t="s">
        <v>74</v>
      </c>
      <c r="C110" s="113" t="s">
        <v>122</v>
      </c>
      <c r="D110" s="113" t="s">
        <v>141</v>
      </c>
      <c r="E110" s="119" t="s">
        <v>67</v>
      </c>
      <c r="F110" s="113"/>
      <c r="G110" s="115">
        <f>H110+I110</f>
        <v>4737</v>
      </c>
      <c r="H110" s="115">
        <f>2220+2517</f>
        <v>4737</v>
      </c>
      <c r="I110" s="115"/>
      <c r="J110" s="98">
        <f>K110-G110</f>
        <v>-4737</v>
      </c>
      <c r="K110" s="98"/>
      <c r="L110" s="98"/>
      <c r="M110" s="98"/>
      <c r="N110" s="115"/>
      <c r="O110" s="116"/>
      <c r="P110" s="98">
        <f>O110+K110</f>
        <v>0</v>
      </c>
      <c r="Q110" s="98">
        <f>L110</f>
        <v>0</v>
      </c>
      <c r="R110" s="98"/>
      <c r="S110" s="98">
        <f>T110-P110</f>
        <v>1</v>
      </c>
      <c r="T110" s="98">
        <v>1</v>
      </c>
      <c r="U110" s="98">
        <f>T110+P110</f>
        <v>1</v>
      </c>
      <c r="V110" s="98"/>
      <c r="W110" s="98"/>
      <c r="X110" s="98">
        <f>W110+T110</f>
        <v>1</v>
      </c>
      <c r="Y110" s="98">
        <f>V110</f>
        <v>0</v>
      </c>
      <c r="Z110" s="120"/>
      <c r="AA110" s="98">
        <f>X110+Z110</f>
        <v>1</v>
      </c>
      <c r="AB110" s="98">
        <f>Y110</f>
        <v>0</v>
      </c>
      <c r="AC110" s="120"/>
      <c r="AD110" s="120"/>
      <c r="AE110" s="120"/>
      <c r="AF110" s="98">
        <f>AD110+AC110+AA110+AE110</f>
        <v>1</v>
      </c>
      <c r="AG110" s="116">
        <f>AE110+AB110</f>
        <v>0</v>
      </c>
      <c r="AH110" s="120"/>
      <c r="AI110" s="121">
        <v>-1</v>
      </c>
      <c r="AJ110" s="120"/>
      <c r="AK110" s="120"/>
      <c r="AL110" s="120"/>
      <c r="AM110" s="120"/>
      <c r="AN110" s="98">
        <f>AI110+AH110+AF110+AJ110+AK110+AL110+AM110</f>
        <v>0</v>
      </c>
      <c r="AO110" s="98">
        <f>AM110+AG110</f>
        <v>0</v>
      </c>
      <c r="AP110" s="122"/>
      <c r="AQ110" s="120"/>
      <c r="AR110" s="120"/>
      <c r="AS110" s="120"/>
      <c r="AT110" s="126"/>
      <c r="AU110" s="126"/>
      <c r="AV110" s="98"/>
      <c r="AW110" s="98"/>
      <c r="AX110" s="98"/>
      <c r="AY110" s="98"/>
      <c r="AZ110" s="98"/>
      <c r="BA110" s="98"/>
      <c r="BB110" s="98"/>
      <c r="BC110" s="98">
        <f aca="true" t="shared" si="151" ref="BC110:BH110">BC111+BC113</f>
        <v>0</v>
      </c>
      <c r="BD110" s="98">
        <f t="shared" si="151"/>
        <v>150000</v>
      </c>
      <c r="BE110" s="98">
        <f t="shared" si="151"/>
        <v>0</v>
      </c>
      <c r="BF110" s="98">
        <f t="shared" si="151"/>
        <v>0</v>
      </c>
      <c r="BG110" s="98">
        <f t="shared" si="151"/>
        <v>150000</v>
      </c>
      <c r="BH110" s="98">
        <f t="shared" si="151"/>
        <v>150000</v>
      </c>
      <c r="BI110" s="98">
        <f aca="true" t="shared" si="152" ref="BI110:BN110">BI111+BI113</f>
        <v>0</v>
      </c>
      <c r="BJ110" s="98">
        <f t="shared" si="152"/>
        <v>0</v>
      </c>
      <c r="BK110" s="98">
        <f t="shared" si="152"/>
        <v>0</v>
      </c>
      <c r="BL110" s="98">
        <f t="shared" si="152"/>
        <v>0</v>
      </c>
      <c r="BM110" s="98">
        <f t="shared" si="152"/>
        <v>150000</v>
      </c>
      <c r="BN110" s="98">
        <f t="shared" si="152"/>
        <v>150000</v>
      </c>
    </row>
    <row r="111" spans="1:66" ht="71.25" customHeight="1">
      <c r="A111" s="127"/>
      <c r="B111" s="152" t="s">
        <v>75</v>
      </c>
      <c r="C111" s="113" t="s">
        <v>122</v>
      </c>
      <c r="D111" s="113" t="s">
        <v>141</v>
      </c>
      <c r="E111" s="119" t="s">
        <v>67</v>
      </c>
      <c r="F111" s="113"/>
      <c r="G111" s="115"/>
      <c r="H111" s="115"/>
      <c r="I111" s="115"/>
      <c r="J111" s="98"/>
      <c r="K111" s="98"/>
      <c r="L111" s="98"/>
      <c r="M111" s="98"/>
      <c r="N111" s="115"/>
      <c r="O111" s="116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120"/>
      <c r="AA111" s="98"/>
      <c r="AB111" s="98"/>
      <c r="AC111" s="120"/>
      <c r="AD111" s="120"/>
      <c r="AE111" s="120"/>
      <c r="AF111" s="98"/>
      <c r="AG111" s="116"/>
      <c r="AH111" s="120"/>
      <c r="AI111" s="121"/>
      <c r="AJ111" s="120"/>
      <c r="AK111" s="120"/>
      <c r="AL111" s="120"/>
      <c r="AM111" s="120"/>
      <c r="AN111" s="98"/>
      <c r="AO111" s="98"/>
      <c r="AP111" s="122"/>
      <c r="AQ111" s="120"/>
      <c r="AR111" s="120"/>
      <c r="AS111" s="120"/>
      <c r="AT111" s="126"/>
      <c r="AU111" s="126"/>
      <c r="AV111" s="98"/>
      <c r="AW111" s="98"/>
      <c r="AX111" s="98"/>
      <c r="AY111" s="98"/>
      <c r="AZ111" s="98"/>
      <c r="BA111" s="98"/>
      <c r="BB111" s="98"/>
      <c r="BC111" s="98">
        <f aca="true" t="shared" si="153" ref="BC111:BN111">BC112</f>
        <v>0</v>
      </c>
      <c r="BD111" s="98">
        <f t="shared" si="153"/>
        <v>100000</v>
      </c>
      <c r="BE111" s="98">
        <f t="shared" si="153"/>
        <v>0</v>
      </c>
      <c r="BF111" s="98">
        <f t="shared" si="153"/>
        <v>0</v>
      </c>
      <c r="BG111" s="98">
        <f t="shared" si="153"/>
        <v>100000</v>
      </c>
      <c r="BH111" s="98">
        <f t="shared" si="153"/>
        <v>100000</v>
      </c>
      <c r="BI111" s="98">
        <f t="shared" si="153"/>
        <v>0</v>
      </c>
      <c r="BJ111" s="98">
        <f t="shared" si="153"/>
        <v>0</v>
      </c>
      <c r="BK111" s="98">
        <f t="shared" si="153"/>
        <v>0</v>
      </c>
      <c r="BL111" s="98">
        <f t="shared" si="153"/>
        <v>0</v>
      </c>
      <c r="BM111" s="98">
        <f t="shared" si="153"/>
        <v>100000</v>
      </c>
      <c r="BN111" s="98">
        <f t="shared" si="153"/>
        <v>100000</v>
      </c>
    </row>
    <row r="112" spans="1:66" ht="106.5" customHeight="1">
      <c r="A112" s="127"/>
      <c r="B112" s="132" t="s">
        <v>330</v>
      </c>
      <c r="C112" s="113" t="s">
        <v>122</v>
      </c>
      <c r="D112" s="113" t="s">
        <v>141</v>
      </c>
      <c r="E112" s="131" t="s">
        <v>67</v>
      </c>
      <c r="F112" s="113" t="s">
        <v>142</v>
      </c>
      <c r="G112" s="115"/>
      <c r="H112" s="115"/>
      <c r="I112" s="115"/>
      <c r="J112" s="98"/>
      <c r="K112" s="98"/>
      <c r="L112" s="98"/>
      <c r="M112" s="98"/>
      <c r="N112" s="115"/>
      <c r="O112" s="116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120"/>
      <c r="AA112" s="98"/>
      <c r="AB112" s="98"/>
      <c r="AC112" s="120"/>
      <c r="AD112" s="120"/>
      <c r="AE112" s="120"/>
      <c r="AF112" s="98"/>
      <c r="AG112" s="116"/>
      <c r="AH112" s="120"/>
      <c r="AI112" s="121"/>
      <c r="AJ112" s="120"/>
      <c r="AK112" s="120"/>
      <c r="AL112" s="120"/>
      <c r="AM112" s="120"/>
      <c r="AN112" s="98"/>
      <c r="AO112" s="98"/>
      <c r="AP112" s="122"/>
      <c r="AQ112" s="120"/>
      <c r="AR112" s="120"/>
      <c r="AS112" s="120"/>
      <c r="AT112" s="126"/>
      <c r="AU112" s="126"/>
      <c r="AV112" s="98"/>
      <c r="AW112" s="98"/>
      <c r="AX112" s="98"/>
      <c r="AY112" s="98"/>
      <c r="AZ112" s="98"/>
      <c r="BA112" s="98"/>
      <c r="BB112" s="98"/>
      <c r="BC112" s="98"/>
      <c r="BD112" s="98">
        <v>100000</v>
      </c>
      <c r="BE112" s="98"/>
      <c r="BF112" s="98"/>
      <c r="BG112" s="98">
        <f>BC111+BD111+BE111+BF111</f>
        <v>100000</v>
      </c>
      <c r="BH112" s="98">
        <f>BB112+BD112</f>
        <v>100000</v>
      </c>
      <c r="BI112" s="98"/>
      <c r="BJ112" s="98"/>
      <c r="BK112" s="98"/>
      <c r="BL112" s="98"/>
      <c r="BM112" s="98">
        <f>BG112+BI112+BJ112+BK112+BL112</f>
        <v>100000</v>
      </c>
      <c r="BN112" s="98">
        <f>BH112+BJ112</f>
        <v>100000</v>
      </c>
    </row>
    <row r="113" spans="1:66" ht="162.75" customHeight="1">
      <c r="A113" s="127"/>
      <c r="B113" s="152" t="s">
        <v>76</v>
      </c>
      <c r="C113" s="113" t="s">
        <v>122</v>
      </c>
      <c r="D113" s="113" t="s">
        <v>141</v>
      </c>
      <c r="E113" s="131" t="s">
        <v>67</v>
      </c>
      <c r="F113" s="113"/>
      <c r="G113" s="115"/>
      <c r="H113" s="115"/>
      <c r="I113" s="115"/>
      <c r="J113" s="98"/>
      <c r="K113" s="98"/>
      <c r="L113" s="98"/>
      <c r="M113" s="98"/>
      <c r="N113" s="115"/>
      <c r="O113" s="116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120"/>
      <c r="AA113" s="98"/>
      <c r="AB113" s="98"/>
      <c r="AC113" s="120"/>
      <c r="AD113" s="120"/>
      <c r="AE113" s="120"/>
      <c r="AF113" s="98"/>
      <c r="AG113" s="116"/>
      <c r="AH113" s="120"/>
      <c r="AI113" s="121"/>
      <c r="AJ113" s="120"/>
      <c r="AK113" s="120"/>
      <c r="AL113" s="120"/>
      <c r="AM113" s="120"/>
      <c r="AN113" s="98"/>
      <c r="AO113" s="98"/>
      <c r="AP113" s="122"/>
      <c r="AQ113" s="120"/>
      <c r="AR113" s="120"/>
      <c r="AS113" s="120"/>
      <c r="AT113" s="126"/>
      <c r="AU113" s="126"/>
      <c r="AV113" s="98"/>
      <c r="AW113" s="98"/>
      <c r="AX113" s="98"/>
      <c r="AY113" s="98"/>
      <c r="AZ113" s="98"/>
      <c r="BA113" s="98"/>
      <c r="BB113" s="98"/>
      <c r="BC113" s="98">
        <f aca="true" t="shared" si="154" ref="BC113:BN113">BC114</f>
        <v>0</v>
      </c>
      <c r="BD113" s="98">
        <f t="shared" si="154"/>
        <v>50000</v>
      </c>
      <c r="BE113" s="98">
        <f t="shared" si="154"/>
        <v>0</v>
      </c>
      <c r="BF113" s="98">
        <f t="shared" si="154"/>
        <v>0</v>
      </c>
      <c r="BG113" s="98">
        <f t="shared" si="154"/>
        <v>50000</v>
      </c>
      <c r="BH113" s="98">
        <f t="shared" si="154"/>
        <v>50000</v>
      </c>
      <c r="BI113" s="98">
        <f t="shared" si="154"/>
        <v>0</v>
      </c>
      <c r="BJ113" s="98">
        <f t="shared" si="154"/>
        <v>0</v>
      </c>
      <c r="BK113" s="98">
        <f t="shared" si="154"/>
        <v>0</v>
      </c>
      <c r="BL113" s="98">
        <f t="shared" si="154"/>
        <v>0</v>
      </c>
      <c r="BM113" s="98">
        <f t="shared" si="154"/>
        <v>50000</v>
      </c>
      <c r="BN113" s="98">
        <f t="shared" si="154"/>
        <v>50000</v>
      </c>
    </row>
    <row r="114" spans="1:66" ht="108" customHeight="1">
      <c r="A114" s="127"/>
      <c r="B114" s="132" t="s">
        <v>330</v>
      </c>
      <c r="C114" s="113" t="s">
        <v>122</v>
      </c>
      <c r="D114" s="113" t="s">
        <v>141</v>
      </c>
      <c r="E114" s="131" t="s">
        <v>67</v>
      </c>
      <c r="F114" s="113" t="s">
        <v>142</v>
      </c>
      <c r="G114" s="115"/>
      <c r="H114" s="115"/>
      <c r="I114" s="115"/>
      <c r="J114" s="98"/>
      <c r="K114" s="98"/>
      <c r="L114" s="98"/>
      <c r="M114" s="98"/>
      <c r="N114" s="115"/>
      <c r="O114" s="116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120"/>
      <c r="AA114" s="98"/>
      <c r="AB114" s="98"/>
      <c r="AC114" s="120"/>
      <c r="AD114" s="120"/>
      <c r="AE114" s="120"/>
      <c r="AF114" s="98"/>
      <c r="AG114" s="116"/>
      <c r="AH114" s="120"/>
      <c r="AI114" s="121"/>
      <c r="AJ114" s="120"/>
      <c r="AK114" s="120"/>
      <c r="AL114" s="120"/>
      <c r="AM114" s="120"/>
      <c r="AN114" s="98"/>
      <c r="AO114" s="98"/>
      <c r="AP114" s="122"/>
      <c r="AQ114" s="120"/>
      <c r="AR114" s="120"/>
      <c r="AS114" s="120"/>
      <c r="AT114" s="126"/>
      <c r="AU114" s="126"/>
      <c r="AV114" s="98"/>
      <c r="AW114" s="98"/>
      <c r="AX114" s="98"/>
      <c r="AY114" s="98"/>
      <c r="AZ114" s="98"/>
      <c r="BA114" s="98">
        <f>AY114+AX114+AW114+AV114+AT114</f>
        <v>0</v>
      </c>
      <c r="BB114" s="98">
        <f aca="true" t="shared" si="155" ref="BB114:BH114">AZ114+AY114+AX114+AW114+AU114</f>
        <v>0</v>
      </c>
      <c r="BC114" s="98">
        <f t="shared" si="155"/>
        <v>0</v>
      </c>
      <c r="BD114" s="98">
        <v>50000</v>
      </c>
      <c r="BE114" s="98">
        <f t="shared" si="155"/>
        <v>0</v>
      </c>
      <c r="BF114" s="98"/>
      <c r="BG114" s="98">
        <f t="shared" si="155"/>
        <v>50000</v>
      </c>
      <c r="BH114" s="98">
        <f t="shared" si="155"/>
        <v>50000</v>
      </c>
      <c r="BI114" s="98"/>
      <c r="BJ114" s="98"/>
      <c r="BK114" s="98"/>
      <c r="BL114" s="98"/>
      <c r="BM114" s="98">
        <f>BG114+BI114+BJ114+BK114+BL114</f>
        <v>50000</v>
      </c>
      <c r="BN114" s="98">
        <f>BH114+BJ114</f>
        <v>50000</v>
      </c>
    </row>
    <row r="115" spans="1:66" ht="28.5" customHeight="1">
      <c r="A115" s="127"/>
      <c r="B115" s="151" t="s">
        <v>304</v>
      </c>
      <c r="C115" s="113" t="s">
        <v>122</v>
      </c>
      <c r="D115" s="113" t="s">
        <v>141</v>
      </c>
      <c r="E115" s="119" t="s">
        <v>303</v>
      </c>
      <c r="F115" s="113"/>
      <c r="G115" s="115"/>
      <c r="H115" s="115"/>
      <c r="I115" s="115"/>
      <c r="J115" s="98"/>
      <c r="K115" s="98"/>
      <c r="L115" s="98"/>
      <c r="M115" s="98"/>
      <c r="N115" s="115"/>
      <c r="O115" s="116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120"/>
      <c r="AA115" s="98"/>
      <c r="AB115" s="98"/>
      <c r="AC115" s="120"/>
      <c r="AD115" s="120"/>
      <c r="AE115" s="120"/>
      <c r="AF115" s="98"/>
      <c r="AG115" s="116"/>
      <c r="AH115" s="120"/>
      <c r="AI115" s="121"/>
      <c r="AJ115" s="120"/>
      <c r="AK115" s="120"/>
      <c r="AL115" s="120"/>
      <c r="AM115" s="120"/>
      <c r="AN115" s="98"/>
      <c r="AO115" s="98"/>
      <c r="AP115" s="122">
        <f aca="true" t="shared" si="156" ref="AP115:BD116">AP116</f>
        <v>0</v>
      </c>
      <c r="AQ115" s="122">
        <f t="shared" si="156"/>
        <v>0</v>
      </c>
      <c r="AR115" s="122">
        <f t="shared" si="156"/>
        <v>0</v>
      </c>
      <c r="AS115" s="98">
        <f t="shared" si="156"/>
        <v>7900</v>
      </c>
      <c r="AT115" s="98">
        <f t="shared" si="156"/>
        <v>7900</v>
      </c>
      <c r="AU115" s="98">
        <f t="shared" si="156"/>
        <v>7900</v>
      </c>
      <c r="AV115" s="98">
        <f t="shared" si="156"/>
        <v>0</v>
      </c>
      <c r="AW115" s="98">
        <f t="shared" si="156"/>
        <v>0</v>
      </c>
      <c r="AX115" s="98">
        <f t="shared" si="156"/>
        <v>0</v>
      </c>
      <c r="AY115" s="98">
        <f t="shared" si="156"/>
        <v>0</v>
      </c>
      <c r="AZ115" s="98">
        <f t="shared" si="156"/>
        <v>0</v>
      </c>
      <c r="BA115" s="98">
        <f t="shared" si="156"/>
        <v>7900</v>
      </c>
      <c r="BB115" s="98">
        <f t="shared" si="156"/>
        <v>7900</v>
      </c>
      <c r="BC115" s="98">
        <f t="shared" si="156"/>
        <v>0</v>
      </c>
      <c r="BD115" s="98">
        <f t="shared" si="156"/>
        <v>248</v>
      </c>
      <c r="BE115" s="98"/>
      <c r="BF115" s="98"/>
      <c r="BG115" s="98">
        <f>BG116</f>
        <v>8148</v>
      </c>
      <c r="BH115" s="98">
        <f>BH116</f>
        <v>8148</v>
      </c>
      <c r="BI115" s="98">
        <f aca="true" t="shared" si="157" ref="BI115:BN115">BI116</f>
        <v>0</v>
      </c>
      <c r="BJ115" s="98">
        <f t="shared" si="157"/>
        <v>0</v>
      </c>
      <c r="BK115" s="98">
        <f t="shared" si="157"/>
        <v>0</v>
      </c>
      <c r="BL115" s="98">
        <f t="shared" si="157"/>
        <v>0</v>
      </c>
      <c r="BM115" s="98">
        <f t="shared" si="157"/>
        <v>8148</v>
      </c>
      <c r="BN115" s="98">
        <f t="shared" si="157"/>
        <v>8148</v>
      </c>
    </row>
    <row r="116" spans="1:66" ht="67.5" customHeight="1">
      <c r="A116" s="127"/>
      <c r="B116" s="151" t="s">
        <v>48</v>
      </c>
      <c r="C116" s="113" t="s">
        <v>122</v>
      </c>
      <c r="D116" s="113" t="s">
        <v>141</v>
      </c>
      <c r="E116" s="119" t="s">
        <v>32</v>
      </c>
      <c r="F116" s="113"/>
      <c r="G116" s="115"/>
      <c r="H116" s="115"/>
      <c r="I116" s="115"/>
      <c r="J116" s="98"/>
      <c r="K116" s="98"/>
      <c r="L116" s="98"/>
      <c r="M116" s="98"/>
      <c r="N116" s="115"/>
      <c r="O116" s="116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120"/>
      <c r="AA116" s="98"/>
      <c r="AB116" s="98"/>
      <c r="AC116" s="120"/>
      <c r="AD116" s="120"/>
      <c r="AE116" s="120"/>
      <c r="AF116" s="98"/>
      <c r="AG116" s="116"/>
      <c r="AH116" s="120"/>
      <c r="AI116" s="121"/>
      <c r="AJ116" s="120"/>
      <c r="AK116" s="120"/>
      <c r="AL116" s="120"/>
      <c r="AM116" s="120"/>
      <c r="AN116" s="98"/>
      <c r="AO116" s="98"/>
      <c r="AP116" s="122">
        <f>AP117</f>
        <v>0</v>
      </c>
      <c r="AQ116" s="120">
        <f>AQ117</f>
        <v>0</v>
      </c>
      <c r="AR116" s="120">
        <f>AR117</f>
        <v>0</v>
      </c>
      <c r="AS116" s="98">
        <f>AS117</f>
        <v>7900</v>
      </c>
      <c r="AT116" s="98">
        <f>AR116+AQ116+AP116+AN116+AS116</f>
        <v>7900</v>
      </c>
      <c r="AU116" s="98">
        <f>AS116+AR116+AQ116+AO116</f>
        <v>7900</v>
      </c>
      <c r="AV116" s="98">
        <f t="shared" si="156"/>
        <v>0</v>
      </c>
      <c r="AW116" s="98">
        <f t="shared" si="156"/>
        <v>0</v>
      </c>
      <c r="AX116" s="98">
        <f t="shared" si="156"/>
        <v>0</v>
      </c>
      <c r="AY116" s="98">
        <f t="shared" si="156"/>
        <v>0</v>
      </c>
      <c r="AZ116" s="98">
        <f t="shared" si="156"/>
        <v>0</v>
      </c>
      <c r="BA116" s="98">
        <f t="shared" si="156"/>
        <v>7900</v>
      </c>
      <c r="BB116" s="98">
        <f>BB117</f>
        <v>7900</v>
      </c>
      <c r="BC116" s="98">
        <f>BC117</f>
        <v>0</v>
      </c>
      <c r="BD116" s="98">
        <f>BD118</f>
        <v>248</v>
      </c>
      <c r="BE116" s="98">
        <f>BE119+BE121+BE117</f>
        <v>0</v>
      </c>
      <c r="BF116" s="98">
        <f>BF119+BF121+BF117</f>
        <v>0</v>
      </c>
      <c r="BG116" s="98">
        <f>BG118+BG120+BG122</f>
        <v>8148</v>
      </c>
      <c r="BH116" s="98">
        <f aca="true" t="shared" si="158" ref="BH116:BN116">BH118+BH120+BH122</f>
        <v>8148</v>
      </c>
      <c r="BI116" s="98">
        <f t="shared" si="158"/>
        <v>0</v>
      </c>
      <c r="BJ116" s="98">
        <f t="shared" si="158"/>
        <v>0</v>
      </c>
      <c r="BK116" s="98">
        <f t="shared" si="158"/>
        <v>0</v>
      </c>
      <c r="BL116" s="98">
        <f t="shared" si="158"/>
        <v>0</v>
      </c>
      <c r="BM116" s="98">
        <f t="shared" si="158"/>
        <v>8148</v>
      </c>
      <c r="BN116" s="98">
        <f t="shared" si="158"/>
        <v>8148</v>
      </c>
    </row>
    <row r="117" spans="1:66" ht="42.75" customHeight="1" hidden="1">
      <c r="A117" s="127"/>
      <c r="B117" s="132" t="s">
        <v>330</v>
      </c>
      <c r="C117" s="113" t="s">
        <v>122</v>
      </c>
      <c r="D117" s="113" t="s">
        <v>141</v>
      </c>
      <c r="E117" s="119" t="s">
        <v>32</v>
      </c>
      <c r="F117" s="113" t="s">
        <v>142</v>
      </c>
      <c r="G117" s="115"/>
      <c r="H117" s="115"/>
      <c r="I117" s="115"/>
      <c r="J117" s="98"/>
      <c r="K117" s="98"/>
      <c r="L117" s="98"/>
      <c r="M117" s="98"/>
      <c r="N117" s="115"/>
      <c r="O117" s="116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120"/>
      <c r="AA117" s="98"/>
      <c r="AB117" s="98"/>
      <c r="AC117" s="120"/>
      <c r="AD117" s="120"/>
      <c r="AE117" s="120"/>
      <c r="AF117" s="98"/>
      <c r="AG117" s="116"/>
      <c r="AH117" s="120"/>
      <c r="AI117" s="121"/>
      <c r="AJ117" s="120"/>
      <c r="AK117" s="120"/>
      <c r="AL117" s="120"/>
      <c r="AM117" s="120"/>
      <c r="AN117" s="98"/>
      <c r="AO117" s="98"/>
      <c r="AP117" s="122"/>
      <c r="AQ117" s="120"/>
      <c r="AR117" s="120"/>
      <c r="AS117" s="98">
        <v>7900</v>
      </c>
      <c r="AT117" s="98">
        <f>AR117+AQ117+AP117+AN117+AS117</f>
        <v>7900</v>
      </c>
      <c r="AU117" s="98">
        <f>AS117+AO117</f>
        <v>7900</v>
      </c>
      <c r="AV117" s="98"/>
      <c r="AW117" s="98"/>
      <c r="AX117" s="98"/>
      <c r="AY117" s="98"/>
      <c r="AZ117" s="98"/>
      <c r="BA117" s="98">
        <f>AY117+AX117+AW117+AV117+AT117</f>
        <v>7900</v>
      </c>
      <c r="BB117" s="123">
        <f>AU117+AY117</f>
        <v>7900</v>
      </c>
      <c r="BC117" s="98"/>
      <c r="BD117" s="98">
        <v>-7900</v>
      </c>
      <c r="BE117" s="120"/>
      <c r="BF117" s="120"/>
      <c r="BG117" s="98">
        <f>BC117+BD117+BE117</f>
        <v>-7900</v>
      </c>
      <c r="BH117" s="98">
        <f>BD117+BE117+BF117</f>
        <v>-7900</v>
      </c>
      <c r="BI117" s="116"/>
      <c r="BJ117" s="122"/>
      <c r="BK117" s="122"/>
      <c r="BL117" s="122"/>
      <c r="BM117" s="126"/>
      <c r="BN117" s="120"/>
    </row>
    <row r="118" spans="1:66" ht="69" customHeight="1">
      <c r="A118" s="127"/>
      <c r="B118" s="112" t="s">
        <v>130</v>
      </c>
      <c r="C118" s="113" t="s">
        <v>122</v>
      </c>
      <c r="D118" s="113" t="s">
        <v>141</v>
      </c>
      <c r="E118" s="119" t="s">
        <v>32</v>
      </c>
      <c r="F118" s="113" t="s">
        <v>131</v>
      </c>
      <c r="G118" s="115"/>
      <c r="H118" s="115"/>
      <c r="I118" s="115"/>
      <c r="J118" s="98"/>
      <c r="K118" s="98"/>
      <c r="L118" s="98"/>
      <c r="M118" s="98"/>
      <c r="N118" s="115"/>
      <c r="O118" s="116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120"/>
      <c r="AA118" s="98"/>
      <c r="AB118" s="98"/>
      <c r="AC118" s="120"/>
      <c r="AD118" s="120"/>
      <c r="AE118" s="120"/>
      <c r="AF118" s="98"/>
      <c r="AG118" s="116"/>
      <c r="AH118" s="120"/>
      <c r="AI118" s="121"/>
      <c r="AJ118" s="120"/>
      <c r="AK118" s="120"/>
      <c r="AL118" s="120"/>
      <c r="AM118" s="120"/>
      <c r="AN118" s="98"/>
      <c r="AO118" s="98"/>
      <c r="AP118" s="122"/>
      <c r="AQ118" s="120"/>
      <c r="AR118" s="120"/>
      <c r="AS118" s="98"/>
      <c r="AT118" s="98"/>
      <c r="AU118" s="98"/>
      <c r="AV118" s="98"/>
      <c r="AW118" s="98"/>
      <c r="AX118" s="98"/>
      <c r="AY118" s="98"/>
      <c r="AZ118" s="98"/>
      <c r="BA118" s="98"/>
      <c r="BB118" s="123"/>
      <c r="BC118" s="98"/>
      <c r="BD118" s="98">
        <v>248</v>
      </c>
      <c r="BE118" s="120"/>
      <c r="BF118" s="120"/>
      <c r="BG118" s="98">
        <f>BF118+BE118+BD118+BC118+BA118</f>
        <v>248</v>
      </c>
      <c r="BH118" s="98">
        <f>BB118+BD118</f>
        <v>248</v>
      </c>
      <c r="BI118" s="116"/>
      <c r="BJ118" s="122"/>
      <c r="BK118" s="122"/>
      <c r="BL118" s="122"/>
      <c r="BM118" s="98">
        <f>BG118+BI118+BJ118+BK118+BL118</f>
        <v>248</v>
      </c>
      <c r="BN118" s="98">
        <f>BH118+BJ118</f>
        <v>248</v>
      </c>
    </row>
    <row r="119" spans="1:66" ht="75" customHeight="1">
      <c r="A119" s="127"/>
      <c r="B119" s="132" t="s">
        <v>75</v>
      </c>
      <c r="C119" s="113" t="s">
        <v>122</v>
      </c>
      <c r="D119" s="113" t="s">
        <v>141</v>
      </c>
      <c r="E119" s="119" t="s">
        <v>32</v>
      </c>
      <c r="F119" s="113"/>
      <c r="G119" s="115"/>
      <c r="H119" s="115"/>
      <c r="I119" s="115"/>
      <c r="J119" s="98"/>
      <c r="K119" s="98"/>
      <c r="L119" s="98"/>
      <c r="M119" s="98"/>
      <c r="N119" s="115"/>
      <c r="O119" s="116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120"/>
      <c r="AA119" s="98"/>
      <c r="AB119" s="98"/>
      <c r="AC119" s="120"/>
      <c r="AD119" s="120"/>
      <c r="AE119" s="120"/>
      <c r="AF119" s="98"/>
      <c r="AG119" s="116"/>
      <c r="AH119" s="120"/>
      <c r="AI119" s="121"/>
      <c r="AJ119" s="120"/>
      <c r="AK119" s="120"/>
      <c r="AL119" s="120"/>
      <c r="AM119" s="120"/>
      <c r="AN119" s="98"/>
      <c r="AO119" s="98"/>
      <c r="AP119" s="122"/>
      <c r="AQ119" s="120"/>
      <c r="AR119" s="120"/>
      <c r="AS119" s="98"/>
      <c r="AT119" s="98"/>
      <c r="AU119" s="98"/>
      <c r="AV119" s="98"/>
      <c r="AW119" s="98"/>
      <c r="AX119" s="98"/>
      <c r="AY119" s="98"/>
      <c r="AZ119" s="98"/>
      <c r="BA119" s="98"/>
      <c r="BB119" s="123"/>
      <c r="BC119" s="98"/>
      <c r="BD119" s="98">
        <f aca="true" t="shared" si="159" ref="BD119:BI119">BD120</f>
        <v>5265</v>
      </c>
      <c r="BE119" s="98">
        <f t="shared" si="159"/>
        <v>0</v>
      </c>
      <c r="BF119" s="98">
        <f t="shared" si="159"/>
        <v>0</v>
      </c>
      <c r="BG119" s="98">
        <f t="shared" si="159"/>
        <v>5265</v>
      </c>
      <c r="BH119" s="98">
        <f t="shared" si="159"/>
        <v>5265</v>
      </c>
      <c r="BI119" s="98">
        <f t="shared" si="159"/>
        <v>0</v>
      </c>
      <c r="BJ119" s="98">
        <f>BJ120</f>
        <v>0</v>
      </c>
      <c r="BK119" s="98">
        <f>BK120</f>
        <v>0</v>
      </c>
      <c r="BL119" s="98">
        <f>BL120</f>
        <v>0</v>
      </c>
      <c r="BM119" s="98">
        <f>BM120</f>
        <v>5265</v>
      </c>
      <c r="BN119" s="98">
        <f>BN120</f>
        <v>5265</v>
      </c>
    </row>
    <row r="120" spans="1:66" ht="111" customHeight="1">
      <c r="A120" s="127"/>
      <c r="B120" s="132" t="s">
        <v>330</v>
      </c>
      <c r="C120" s="113" t="s">
        <v>122</v>
      </c>
      <c r="D120" s="113" t="s">
        <v>141</v>
      </c>
      <c r="E120" s="119" t="s">
        <v>32</v>
      </c>
      <c r="F120" s="113" t="s">
        <v>142</v>
      </c>
      <c r="G120" s="115"/>
      <c r="H120" s="115"/>
      <c r="I120" s="115"/>
      <c r="J120" s="98"/>
      <c r="K120" s="98"/>
      <c r="L120" s="98"/>
      <c r="M120" s="98"/>
      <c r="N120" s="115"/>
      <c r="O120" s="116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120"/>
      <c r="AA120" s="98"/>
      <c r="AB120" s="98"/>
      <c r="AC120" s="120"/>
      <c r="AD120" s="120"/>
      <c r="AE120" s="120"/>
      <c r="AF120" s="98"/>
      <c r="AG120" s="116"/>
      <c r="AH120" s="120"/>
      <c r="AI120" s="121"/>
      <c r="AJ120" s="120"/>
      <c r="AK120" s="120"/>
      <c r="AL120" s="120"/>
      <c r="AM120" s="120"/>
      <c r="AN120" s="98"/>
      <c r="AO120" s="98"/>
      <c r="AP120" s="122"/>
      <c r="AQ120" s="120"/>
      <c r="AR120" s="120"/>
      <c r="AS120" s="98"/>
      <c r="AT120" s="98"/>
      <c r="AU120" s="98"/>
      <c r="AV120" s="98"/>
      <c r="AW120" s="98"/>
      <c r="AX120" s="98"/>
      <c r="AY120" s="98"/>
      <c r="AZ120" s="98"/>
      <c r="BA120" s="98"/>
      <c r="BB120" s="123"/>
      <c r="BC120" s="98"/>
      <c r="BD120" s="98">
        <v>5265</v>
      </c>
      <c r="BE120" s="98"/>
      <c r="BF120" s="98"/>
      <c r="BG120" s="98">
        <f>BF120+BE120+BD120+BC120+BA120</f>
        <v>5265</v>
      </c>
      <c r="BH120" s="123">
        <f>BB120+BD120</f>
        <v>5265</v>
      </c>
      <c r="BI120" s="98"/>
      <c r="BJ120" s="98"/>
      <c r="BK120" s="98"/>
      <c r="BL120" s="98"/>
      <c r="BM120" s="98">
        <f>BG120+BI120+BJ120+BK120+BL120</f>
        <v>5265</v>
      </c>
      <c r="BN120" s="98">
        <f>BH120+BJ120</f>
        <v>5265</v>
      </c>
    </row>
    <row r="121" spans="1:66" ht="156.75" customHeight="1">
      <c r="A121" s="127"/>
      <c r="B121" s="132" t="s">
        <v>76</v>
      </c>
      <c r="C121" s="113" t="s">
        <v>122</v>
      </c>
      <c r="D121" s="113" t="s">
        <v>141</v>
      </c>
      <c r="E121" s="119" t="s">
        <v>32</v>
      </c>
      <c r="F121" s="113"/>
      <c r="G121" s="115"/>
      <c r="H121" s="115"/>
      <c r="I121" s="115"/>
      <c r="J121" s="98"/>
      <c r="K121" s="98"/>
      <c r="L121" s="98"/>
      <c r="M121" s="98"/>
      <c r="N121" s="115"/>
      <c r="O121" s="116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120"/>
      <c r="AA121" s="98"/>
      <c r="AB121" s="98"/>
      <c r="AC121" s="120"/>
      <c r="AD121" s="120"/>
      <c r="AE121" s="120"/>
      <c r="AF121" s="98"/>
      <c r="AG121" s="116"/>
      <c r="AH121" s="120"/>
      <c r="AI121" s="121"/>
      <c r="AJ121" s="120"/>
      <c r="AK121" s="120"/>
      <c r="AL121" s="120"/>
      <c r="AM121" s="120"/>
      <c r="AN121" s="98"/>
      <c r="AO121" s="98"/>
      <c r="AP121" s="122"/>
      <c r="AQ121" s="120"/>
      <c r="AR121" s="120"/>
      <c r="AS121" s="98"/>
      <c r="AT121" s="98"/>
      <c r="AU121" s="98"/>
      <c r="AV121" s="98"/>
      <c r="AW121" s="98"/>
      <c r="AX121" s="98"/>
      <c r="AY121" s="98"/>
      <c r="AZ121" s="98"/>
      <c r="BA121" s="98"/>
      <c r="BB121" s="123"/>
      <c r="BC121" s="98"/>
      <c r="BD121" s="98">
        <f aca="true" t="shared" si="160" ref="BD121:BI121">BD122</f>
        <v>2635</v>
      </c>
      <c r="BE121" s="98">
        <f t="shared" si="160"/>
        <v>0</v>
      </c>
      <c r="BF121" s="98">
        <f t="shared" si="160"/>
        <v>0</v>
      </c>
      <c r="BG121" s="98">
        <f t="shared" si="160"/>
        <v>2635</v>
      </c>
      <c r="BH121" s="98">
        <f t="shared" si="160"/>
        <v>2635</v>
      </c>
      <c r="BI121" s="98">
        <f t="shared" si="160"/>
        <v>0</v>
      </c>
      <c r="BJ121" s="98">
        <f>BJ122</f>
        <v>0</v>
      </c>
      <c r="BK121" s="98">
        <f>BK122</f>
        <v>0</v>
      </c>
      <c r="BL121" s="98">
        <f>BL122</f>
        <v>0</v>
      </c>
      <c r="BM121" s="98">
        <f>BM122</f>
        <v>2635</v>
      </c>
      <c r="BN121" s="98">
        <f>BN122</f>
        <v>2635</v>
      </c>
    </row>
    <row r="122" spans="1:66" ht="111" customHeight="1">
      <c r="A122" s="127"/>
      <c r="B122" s="132" t="s">
        <v>330</v>
      </c>
      <c r="C122" s="113" t="s">
        <v>122</v>
      </c>
      <c r="D122" s="113" t="s">
        <v>141</v>
      </c>
      <c r="E122" s="119" t="s">
        <v>32</v>
      </c>
      <c r="F122" s="113" t="s">
        <v>142</v>
      </c>
      <c r="G122" s="115"/>
      <c r="H122" s="115"/>
      <c r="I122" s="115"/>
      <c r="J122" s="98"/>
      <c r="K122" s="98"/>
      <c r="L122" s="98"/>
      <c r="M122" s="98"/>
      <c r="N122" s="115"/>
      <c r="O122" s="116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120"/>
      <c r="AA122" s="98"/>
      <c r="AB122" s="98"/>
      <c r="AC122" s="120"/>
      <c r="AD122" s="120"/>
      <c r="AE122" s="120"/>
      <c r="AF122" s="98"/>
      <c r="AG122" s="116"/>
      <c r="AH122" s="120"/>
      <c r="AI122" s="121"/>
      <c r="AJ122" s="120"/>
      <c r="AK122" s="120"/>
      <c r="AL122" s="120"/>
      <c r="AM122" s="120"/>
      <c r="AN122" s="98"/>
      <c r="AO122" s="98"/>
      <c r="AP122" s="122"/>
      <c r="AQ122" s="120"/>
      <c r="AR122" s="120"/>
      <c r="AS122" s="98"/>
      <c r="AT122" s="98"/>
      <c r="AU122" s="98"/>
      <c r="AV122" s="98"/>
      <c r="AW122" s="98"/>
      <c r="AX122" s="98"/>
      <c r="AY122" s="98"/>
      <c r="AZ122" s="98"/>
      <c r="BA122" s="98"/>
      <c r="BB122" s="123"/>
      <c r="BC122" s="98"/>
      <c r="BD122" s="98">
        <f>2635</f>
        <v>2635</v>
      </c>
      <c r="BE122" s="120"/>
      <c r="BF122" s="120"/>
      <c r="BG122" s="98">
        <f>BF122+BE122+BD122+BC122+BA122</f>
        <v>2635</v>
      </c>
      <c r="BH122" s="123">
        <f>BB122+BD122</f>
        <v>2635</v>
      </c>
      <c r="BI122" s="116"/>
      <c r="BJ122" s="122"/>
      <c r="BK122" s="122"/>
      <c r="BL122" s="122"/>
      <c r="BM122" s="98">
        <f>BG122+BI122+BJ122+BK122+BL122</f>
        <v>2635</v>
      </c>
      <c r="BN122" s="98">
        <f>BH122+BJ122</f>
        <v>2635</v>
      </c>
    </row>
    <row r="123" spans="1:66" ht="39.75" customHeight="1">
      <c r="A123" s="127"/>
      <c r="B123" s="112" t="s">
        <v>171</v>
      </c>
      <c r="C123" s="113" t="s">
        <v>122</v>
      </c>
      <c r="D123" s="113" t="s">
        <v>141</v>
      </c>
      <c r="E123" s="119" t="s">
        <v>211</v>
      </c>
      <c r="F123" s="113"/>
      <c r="G123" s="115"/>
      <c r="H123" s="115"/>
      <c r="I123" s="115"/>
      <c r="J123" s="98">
        <f aca="true" t="shared" si="161" ref="J123:U123">J124</f>
        <v>4737</v>
      </c>
      <c r="K123" s="98">
        <f t="shared" si="161"/>
        <v>4737</v>
      </c>
      <c r="L123" s="98">
        <f t="shared" si="161"/>
        <v>0</v>
      </c>
      <c r="M123" s="98"/>
      <c r="N123" s="98">
        <f t="shared" si="161"/>
        <v>5073</v>
      </c>
      <c r="O123" s="98">
        <f t="shared" si="161"/>
        <v>0</v>
      </c>
      <c r="P123" s="98">
        <f t="shared" si="161"/>
        <v>4737</v>
      </c>
      <c r="Q123" s="98">
        <f t="shared" si="161"/>
        <v>0</v>
      </c>
      <c r="R123" s="98">
        <f t="shared" si="161"/>
        <v>0</v>
      </c>
      <c r="S123" s="98">
        <f>S124+S125</f>
        <v>-3087</v>
      </c>
      <c r="T123" s="98">
        <f>T124+T125</f>
        <v>1650</v>
      </c>
      <c r="U123" s="98">
        <f t="shared" si="161"/>
        <v>0</v>
      </c>
      <c r="V123" s="98"/>
      <c r="W123" s="98">
        <f aca="true" t="shared" si="162" ref="W123:AB123">W124+W125</f>
        <v>0</v>
      </c>
      <c r="X123" s="98">
        <f t="shared" si="162"/>
        <v>1650</v>
      </c>
      <c r="Y123" s="98">
        <f t="shared" si="162"/>
        <v>0</v>
      </c>
      <c r="Z123" s="98">
        <f t="shared" si="162"/>
        <v>0</v>
      </c>
      <c r="AA123" s="98">
        <f t="shared" si="162"/>
        <v>1650</v>
      </c>
      <c r="AB123" s="98">
        <f t="shared" si="162"/>
        <v>0</v>
      </c>
      <c r="AC123" s="98">
        <f aca="true" t="shared" si="163" ref="AC123:AU123">AC125</f>
        <v>0</v>
      </c>
      <c r="AD123" s="98">
        <f t="shared" si="163"/>
        <v>3239</v>
      </c>
      <c r="AE123" s="98">
        <f t="shared" si="163"/>
        <v>0</v>
      </c>
      <c r="AF123" s="98">
        <f t="shared" si="163"/>
        <v>4889</v>
      </c>
      <c r="AG123" s="98">
        <f t="shared" si="163"/>
        <v>0</v>
      </c>
      <c r="AH123" s="98">
        <f t="shared" si="163"/>
        <v>0</v>
      </c>
      <c r="AI123" s="98">
        <f t="shared" si="163"/>
        <v>0</v>
      </c>
      <c r="AJ123" s="98">
        <f t="shared" si="163"/>
        <v>0</v>
      </c>
      <c r="AK123" s="98">
        <f>AK125</f>
        <v>0</v>
      </c>
      <c r="AL123" s="98">
        <f>AL125</f>
        <v>0</v>
      </c>
      <c r="AM123" s="98">
        <f>AM125</f>
        <v>0</v>
      </c>
      <c r="AN123" s="98">
        <f t="shared" si="163"/>
        <v>4889</v>
      </c>
      <c r="AO123" s="98">
        <f t="shared" si="163"/>
        <v>0</v>
      </c>
      <c r="AP123" s="98">
        <f t="shared" si="163"/>
        <v>0</v>
      </c>
      <c r="AQ123" s="98">
        <f>AQ125</f>
        <v>0</v>
      </c>
      <c r="AR123" s="98">
        <f t="shared" si="163"/>
        <v>0</v>
      </c>
      <c r="AS123" s="98">
        <f t="shared" si="163"/>
        <v>0</v>
      </c>
      <c r="AT123" s="98">
        <f t="shared" si="163"/>
        <v>4889</v>
      </c>
      <c r="AU123" s="98">
        <f t="shared" si="163"/>
        <v>0</v>
      </c>
      <c r="AV123" s="98">
        <f aca="true" t="shared" si="164" ref="AV123:BA123">AV125</f>
        <v>0</v>
      </c>
      <c r="AW123" s="98">
        <f t="shared" si="164"/>
        <v>0</v>
      </c>
      <c r="AX123" s="98">
        <f t="shared" si="164"/>
        <v>0</v>
      </c>
      <c r="AY123" s="98">
        <f t="shared" si="164"/>
        <v>0</v>
      </c>
      <c r="AZ123" s="98">
        <f>AZ125</f>
        <v>0</v>
      </c>
      <c r="BA123" s="98">
        <f t="shared" si="164"/>
        <v>4889</v>
      </c>
      <c r="BB123" s="98">
        <f aca="true" t="shared" si="165" ref="BB123:BH123">BB125</f>
        <v>0</v>
      </c>
      <c r="BC123" s="98">
        <f t="shared" si="165"/>
        <v>0</v>
      </c>
      <c r="BD123" s="98">
        <f t="shared" si="165"/>
        <v>0</v>
      </c>
      <c r="BE123" s="98">
        <f t="shared" si="165"/>
        <v>0</v>
      </c>
      <c r="BF123" s="98">
        <f t="shared" si="165"/>
        <v>0</v>
      </c>
      <c r="BG123" s="98">
        <f t="shared" si="165"/>
        <v>4889</v>
      </c>
      <c r="BH123" s="98">
        <f t="shared" si="165"/>
        <v>0</v>
      </c>
      <c r="BI123" s="98">
        <f aca="true" t="shared" si="166" ref="BI123:BN123">BI125</f>
        <v>0</v>
      </c>
      <c r="BJ123" s="98">
        <f t="shared" si="166"/>
        <v>0</v>
      </c>
      <c r="BK123" s="98">
        <f t="shared" si="166"/>
        <v>0</v>
      </c>
      <c r="BL123" s="98">
        <f t="shared" si="166"/>
        <v>0</v>
      </c>
      <c r="BM123" s="98">
        <f t="shared" si="166"/>
        <v>4889</v>
      </c>
      <c r="BN123" s="98">
        <f t="shared" si="166"/>
        <v>0</v>
      </c>
    </row>
    <row r="124" spans="1:66" ht="66" customHeight="1" hidden="1">
      <c r="A124" s="127"/>
      <c r="B124" s="112" t="s">
        <v>130</v>
      </c>
      <c r="C124" s="113" t="s">
        <v>122</v>
      </c>
      <c r="D124" s="113" t="s">
        <v>141</v>
      </c>
      <c r="E124" s="119" t="s">
        <v>211</v>
      </c>
      <c r="F124" s="113" t="s">
        <v>131</v>
      </c>
      <c r="G124" s="115"/>
      <c r="H124" s="115"/>
      <c r="I124" s="115"/>
      <c r="J124" s="98">
        <f>K124-G124</f>
        <v>4737</v>
      </c>
      <c r="K124" s="98">
        <v>4737</v>
      </c>
      <c r="L124" s="98"/>
      <c r="M124" s="98"/>
      <c r="N124" s="115">
        <v>5073</v>
      </c>
      <c r="O124" s="116"/>
      <c r="P124" s="98">
        <f>O124+K124</f>
        <v>4737</v>
      </c>
      <c r="Q124" s="98">
        <f>L124</f>
        <v>0</v>
      </c>
      <c r="R124" s="98"/>
      <c r="S124" s="98">
        <f>T124-P124</f>
        <v>-4737</v>
      </c>
      <c r="T124" s="98"/>
      <c r="U124" s="98"/>
      <c r="V124" s="98"/>
      <c r="W124" s="98"/>
      <c r="X124" s="98">
        <f>W124+T124</f>
        <v>0</v>
      </c>
      <c r="Y124" s="98">
        <f>V124</f>
        <v>0</v>
      </c>
      <c r="Z124" s="98">
        <f>Y124+V124</f>
        <v>0</v>
      </c>
      <c r="AA124" s="98">
        <f>Z124+W124</f>
        <v>0</v>
      </c>
      <c r="AB124" s="98">
        <f>AA124+X124</f>
        <v>0</v>
      </c>
      <c r="AC124" s="98">
        <f>AB124+Y124</f>
        <v>0</v>
      </c>
      <c r="AD124" s="98">
        <f>AC124+Z124</f>
        <v>0</v>
      </c>
      <c r="AE124" s="98">
        <f>AC124+Z124</f>
        <v>0</v>
      </c>
      <c r="AF124" s="98">
        <f>AE124+AA124</f>
        <v>0</v>
      </c>
      <c r="AG124" s="98">
        <f>AF124+AB124</f>
        <v>0</v>
      </c>
      <c r="AH124" s="98">
        <f>AF124+AC124</f>
        <v>0</v>
      </c>
      <c r="AI124" s="98">
        <f>AG124+AD124</f>
        <v>0</v>
      </c>
      <c r="AJ124" s="98">
        <f>AH124+AE124</f>
        <v>0</v>
      </c>
      <c r="AK124" s="98">
        <f>AG124+AD124</f>
        <v>0</v>
      </c>
      <c r="AL124" s="98">
        <f>AH124+AE124</f>
        <v>0</v>
      </c>
      <c r="AM124" s="98">
        <f>AI124+AF124</f>
        <v>0</v>
      </c>
      <c r="AN124" s="98">
        <f>AH124+AE124</f>
        <v>0</v>
      </c>
      <c r="AO124" s="98">
        <f>AI124+AF124</f>
        <v>0</v>
      </c>
      <c r="AP124" s="98">
        <f>AL124+AI124</f>
        <v>0</v>
      </c>
      <c r="AQ124" s="98">
        <f>AM124+AJ124</f>
        <v>0</v>
      </c>
      <c r="AR124" s="98">
        <f aca="true" t="shared" si="167" ref="AR124:AZ124">AM124+AJ124</f>
        <v>0</v>
      </c>
      <c r="AS124" s="98">
        <f t="shared" si="167"/>
        <v>0</v>
      </c>
      <c r="AT124" s="98">
        <f t="shared" si="167"/>
        <v>0</v>
      </c>
      <c r="AU124" s="98">
        <f t="shared" si="167"/>
        <v>0</v>
      </c>
      <c r="AV124" s="98">
        <f t="shared" si="167"/>
        <v>0</v>
      </c>
      <c r="AW124" s="98">
        <f t="shared" si="167"/>
        <v>0</v>
      </c>
      <c r="AX124" s="98">
        <f t="shared" si="167"/>
        <v>0</v>
      </c>
      <c r="AY124" s="98">
        <f t="shared" si="167"/>
        <v>0</v>
      </c>
      <c r="AZ124" s="98">
        <f t="shared" si="167"/>
        <v>0</v>
      </c>
      <c r="BA124" s="98">
        <f>AU124+AR124</f>
        <v>0</v>
      </c>
      <c r="BB124" s="98">
        <f aca="true" t="shared" si="168" ref="BB124:BI124">AV124+AS124</f>
        <v>0</v>
      </c>
      <c r="BC124" s="98">
        <f t="shared" si="168"/>
        <v>0</v>
      </c>
      <c r="BD124" s="98">
        <f t="shared" si="168"/>
        <v>0</v>
      </c>
      <c r="BE124" s="98">
        <f t="shared" si="168"/>
        <v>0</v>
      </c>
      <c r="BF124" s="98">
        <f t="shared" si="168"/>
        <v>0</v>
      </c>
      <c r="BG124" s="98">
        <f t="shared" si="168"/>
        <v>0</v>
      </c>
      <c r="BH124" s="98">
        <f t="shared" si="168"/>
        <v>0</v>
      </c>
      <c r="BI124" s="98">
        <f t="shared" si="168"/>
        <v>0</v>
      </c>
      <c r="BJ124" s="98">
        <f>BD124+BA124</f>
        <v>0</v>
      </c>
      <c r="BK124" s="98">
        <f>BE124+BB124</f>
        <v>0</v>
      </c>
      <c r="BL124" s="98">
        <f>BF124+BC124</f>
        <v>0</v>
      </c>
      <c r="BM124" s="98">
        <f>BG124+BD124</f>
        <v>0</v>
      </c>
      <c r="BN124" s="98">
        <f>BH124+BE124</f>
        <v>0</v>
      </c>
    </row>
    <row r="125" spans="1:66" s="4" customFormat="1" ht="78" customHeight="1">
      <c r="A125" s="127"/>
      <c r="B125" s="133" t="s">
        <v>13</v>
      </c>
      <c r="C125" s="113" t="s">
        <v>122</v>
      </c>
      <c r="D125" s="113" t="s">
        <v>141</v>
      </c>
      <c r="E125" s="119" t="s">
        <v>393</v>
      </c>
      <c r="F125" s="113"/>
      <c r="G125" s="115"/>
      <c r="H125" s="115"/>
      <c r="I125" s="115"/>
      <c r="J125" s="98"/>
      <c r="K125" s="98"/>
      <c r="L125" s="98"/>
      <c r="M125" s="98"/>
      <c r="N125" s="115"/>
      <c r="O125" s="98"/>
      <c r="P125" s="98"/>
      <c r="Q125" s="98"/>
      <c r="R125" s="98"/>
      <c r="S125" s="98">
        <f>S126</f>
        <v>1650</v>
      </c>
      <c r="T125" s="98">
        <f>T126</f>
        <v>1650</v>
      </c>
      <c r="U125" s="98"/>
      <c r="V125" s="98"/>
      <c r="W125" s="98">
        <f aca="true" t="shared" si="169" ref="W125:AB125">W126</f>
        <v>0</v>
      </c>
      <c r="X125" s="98">
        <f t="shared" si="169"/>
        <v>1650</v>
      </c>
      <c r="Y125" s="98">
        <f t="shared" si="169"/>
        <v>0</v>
      </c>
      <c r="Z125" s="98">
        <f t="shared" si="169"/>
        <v>0</v>
      </c>
      <c r="AA125" s="98">
        <f t="shared" si="169"/>
        <v>1650</v>
      </c>
      <c r="AB125" s="98">
        <f t="shared" si="169"/>
        <v>0</v>
      </c>
      <c r="AC125" s="98">
        <f aca="true" t="shared" si="170" ref="AC125:AU125">AC126+AC127+AC129</f>
        <v>0</v>
      </c>
      <c r="AD125" s="98">
        <f t="shared" si="170"/>
        <v>3239</v>
      </c>
      <c r="AE125" s="98">
        <f t="shared" si="170"/>
        <v>0</v>
      </c>
      <c r="AF125" s="98">
        <f t="shared" si="170"/>
        <v>4889</v>
      </c>
      <c r="AG125" s="98">
        <f t="shared" si="170"/>
        <v>0</v>
      </c>
      <c r="AH125" s="98">
        <f t="shared" si="170"/>
        <v>0</v>
      </c>
      <c r="AI125" s="98">
        <f t="shared" si="170"/>
        <v>0</v>
      </c>
      <c r="AJ125" s="98">
        <f t="shared" si="170"/>
        <v>0</v>
      </c>
      <c r="AK125" s="98">
        <f>AK126+AK127+AK129</f>
        <v>0</v>
      </c>
      <c r="AL125" s="98">
        <f>AL126+AL127+AL129</f>
        <v>0</v>
      </c>
      <c r="AM125" s="98">
        <f>AM126+AM127+AM129</f>
        <v>0</v>
      </c>
      <c r="AN125" s="98">
        <f t="shared" si="170"/>
        <v>4889</v>
      </c>
      <c r="AO125" s="98">
        <f t="shared" si="170"/>
        <v>0</v>
      </c>
      <c r="AP125" s="98">
        <f t="shared" si="170"/>
        <v>0</v>
      </c>
      <c r="AQ125" s="98">
        <f>AQ126+AQ127+AQ129</f>
        <v>0</v>
      </c>
      <c r="AR125" s="98">
        <f t="shared" si="170"/>
        <v>0</v>
      </c>
      <c r="AS125" s="98">
        <f t="shared" si="170"/>
        <v>0</v>
      </c>
      <c r="AT125" s="98">
        <f t="shared" si="170"/>
        <v>4889</v>
      </c>
      <c r="AU125" s="98">
        <f t="shared" si="170"/>
        <v>0</v>
      </c>
      <c r="AV125" s="98">
        <f aca="true" t="shared" si="171" ref="AV125:BA125">AV126+AV127+AV129</f>
        <v>0</v>
      </c>
      <c r="AW125" s="98">
        <f t="shared" si="171"/>
        <v>0</v>
      </c>
      <c r="AX125" s="98">
        <f t="shared" si="171"/>
        <v>0</v>
      </c>
      <c r="AY125" s="98">
        <f t="shared" si="171"/>
        <v>0</v>
      </c>
      <c r="AZ125" s="98">
        <f>AZ126+AZ127+AZ129</f>
        <v>0</v>
      </c>
      <c r="BA125" s="98">
        <f t="shared" si="171"/>
        <v>4889</v>
      </c>
      <c r="BB125" s="98">
        <f>BB126+BB127+BB129</f>
        <v>0</v>
      </c>
      <c r="BC125" s="98">
        <f aca="true" t="shared" si="172" ref="BC125:BH125">BC126+BC127+BC129+BC131</f>
        <v>0</v>
      </c>
      <c r="BD125" s="98">
        <f t="shared" si="172"/>
        <v>0</v>
      </c>
      <c r="BE125" s="98">
        <f t="shared" si="172"/>
        <v>0</v>
      </c>
      <c r="BF125" s="98">
        <f t="shared" si="172"/>
        <v>0</v>
      </c>
      <c r="BG125" s="98">
        <f t="shared" si="172"/>
        <v>4889</v>
      </c>
      <c r="BH125" s="98">
        <f t="shared" si="172"/>
        <v>0</v>
      </c>
      <c r="BI125" s="98">
        <f aca="true" t="shared" si="173" ref="BI125:BN125">BI126+BI127+BI129+BI131</f>
        <v>0</v>
      </c>
      <c r="BJ125" s="98">
        <f t="shared" si="173"/>
        <v>0</v>
      </c>
      <c r="BK125" s="98">
        <f t="shared" si="173"/>
        <v>0</v>
      </c>
      <c r="BL125" s="98">
        <f t="shared" si="173"/>
        <v>0</v>
      </c>
      <c r="BM125" s="98">
        <f t="shared" si="173"/>
        <v>4889</v>
      </c>
      <c r="BN125" s="98">
        <f t="shared" si="173"/>
        <v>0</v>
      </c>
    </row>
    <row r="126" spans="1:66" ht="66" customHeight="1" hidden="1">
      <c r="A126" s="127"/>
      <c r="B126" s="112" t="s">
        <v>130</v>
      </c>
      <c r="C126" s="113" t="s">
        <v>122</v>
      </c>
      <c r="D126" s="113" t="s">
        <v>141</v>
      </c>
      <c r="E126" s="119" t="s">
        <v>393</v>
      </c>
      <c r="F126" s="113" t="s">
        <v>131</v>
      </c>
      <c r="G126" s="115"/>
      <c r="H126" s="115"/>
      <c r="I126" s="115"/>
      <c r="J126" s="98"/>
      <c r="K126" s="98"/>
      <c r="L126" s="98"/>
      <c r="M126" s="98"/>
      <c r="N126" s="115"/>
      <c r="O126" s="116"/>
      <c r="P126" s="98"/>
      <c r="Q126" s="98"/>
      <c r="R126" s="98"/>
      <c r="S126" s="98">
        <f>T126-P126</f>
        <v>1650</v>
      </c>
      <c r="T126" s="98">
        <v>1650</v>
      </c>
      <c r="U126" s="98"/>
      <c r="V126" s="98"/>
      <c r="W126" s="98"/>
      <c r="X126" s="98">
        <f>W126+T126</f>
        <v>1650</v>
      </c>
      <c r="Y126" s="98">
        <f>V126</f>
        <v>0</v>
      </c>
      <c r="Z126" s="120"/>
      <c r="AA126" s="98">
        <f>X126+Z126</f>
        <v>1650</v>
      </c>
      <c r="AB126" s="98">
        <f>Y126</f>
        <v>0</v>
      </c>
      <c r="AC126" s="120"/>
      <c r="AD126" s="121">
        <f>-1650</f>
        <v>-1650</v>
      </c>
      <c r="AE126" s="120"/>
      <c r="AF126" s="98">
        <f>AD126+AC126+AA126+AE126</f>
        <v>0</v>
      </c>
      <c r="AG126" s="116">
        <f>AE126+AB126</f>
        <v>0</v>
      </c>
      <c r="AH126" s="120"/>
      <c r="AI126" s="120"/>
      <c r="AJ126" s="120"/>
      <c r="AK126" s="120"/>
      <c r="AL126" s="120"/>
      <c r="AM126" s="120"/>
      <c r="AN126" s="120"/>
      <c r="AO126" s="120"/>
      <c r="AP126" s="122"/>
      <c r="AQ126" s="120"/>
      <c r="AR126" s="120"/>
      <c r="AS126" s="120"/>
      <c r="AT126" s="126"/>
      <c r="AU126" s="126"/>
      <c r="AV126" s="98"/>
      <c r="AW126" s="98"/>
      <c r="AX126" s="98"/>
      <c r="AY126" s="98"/>
      <c r="AZ126" s="98"/>
      <c r="BA126" s="98"/>
      <c r="BB126" s="123"/>
      <c r="BC126" s="98"/>
      <c r="BD126" s="120"/>
      <c r="BE126" s="120"/>
      <c r="BF126" s="120"/>
      <c r="BG126" s="98"/>
      <c r="BH126" s="123"/>
      <c r="BI126" s="116"/>
      <c r="BJ126" s="122"/>
      <c r="BK126" s="122"/>
      <c r="BL126" s="122"/>
      <c r="BM126" s="126"/>
      <c r="BN126" s="120"/>
    </row>
    <row r="127" spans="1:66" ht="94.5" customHeight="1">
      <c r="A127" s="127"/>
      <c r="B127" s="132" t="s">
        <v>12</v>
      </c>
      <c r="C127" s="113" t="s">
        <v>122</v>
      </c>
      <c r="D127" s="113" t="s">
        <v>141</v>
      </c>
      <c r="E127" s="119" t="s">
        <v>465</v>
      </c>
      <c r="F127" s="153"/>
      <c r="G127" s="107"/>
      <c r="H127" s="107"/>
      <c r="I127" s="107"/>
      <c r="J127" s="121"/>
      <c r="K127" s="121"/>
      <c r="L127" s="121"/>
      <c r="M127" s="121"/>
      <c r="N127" s="107"/>
      <c r="O127" s="116"/>
      <c r="P127" s="126"/>
      <c r="Q127" s="126"/>
      <c r="R127" s="116"/>
      <c r="S127" s="126"/>
      <c r="T127" s="126"/>
      <c r="U127" s="126"/>
      <c r="V127" s="98"/>
      <c r="W127" s="126"/>
      <c r="X127" s="126"/>
      <c r="Y127" s="126"/>
      <c r="Z127" s="120"/>
      <c r="AA127" s="126"/>
      <c r="AB127" s="126"/>
      <c r="AC127" s="120">
        <f aca="true" t="shared" si="174" ref="AC127:BN127">AC128</f>
        <v>0</v>
      </c>
      <c r="AD127" s="121">
        <f t="shared" si="174"/>
        <v>2174</v>
      </c>
      <c r="AE127" s="121">
        <f t="shared" si="174"/>
        <v>0</v>
      </c>
      <c r="AF127" s="98">
        <f t="shared" si="174"/>
        <v>2174</v>
      </c>
      <c r="AG127" s="122">
        <f t="shared" si="174"/>
        <v>0</v>
      </c>
      <c r="AH127" s="121">
        <f t="shared" si="174"/>
        <v>0</v>
      </c>
      <c r="AI127" s="121">
        <f t="shared" si="174"/>
        <v>0</v>
      </c>
      <c r="AJ127" s="121">
        <f t="shared" si="174"/>
        <v>0</v>
      </c>
      <c r="AK127" s="121">
        <f t="shared" si="174"/>
        <v>0</v>
      </c>
      <c r="AL127" s="121">
        <f t="shared" si="174"/>
        <v>0</v>
      </c>
      <c r="AM127" s="121">
        <f t="shared" si="174"/>
        <v>0</v>
      </c>
      <c r="AN127" s="121">
        <f t="shared" si="174"/>
        <v>2174</v>
      </c>
      <c r="AO127" s="121">
        <f t="shared" si="174"/>
        <v>0</v>
      </c>
      <c r="AP127" s="98">
        <f t="shared" si="174"/>
        <v>0</v>
      </c>
      <c r="AQ127" s="121">
        <f t="shared" si="174"/>
        <v>0</v>
      </c>
      <c r="AR127" s="121">
        <f t="shared" si="174"/>
        <v>0</v>
      </c>
      <c r="AS127" s="121">
        <f t="shared" si="174"/>
        <v>0</v>
      </c>
      <c r="AT127" s="98">
        <f t="shared" si="174"/>
        <v>2174</v>
      </c>
      <c r="AU127" s="121">
        <f t="shared" si="174"/>
        <v>0</v>
      </c>
      <c r="AV127" s="98">
        <f t="shared" si="174"/>
        <v>0</v>
      </c>
      <c r="AW127" s="98">
        <f t="shared" si="174"/>
        <v>0</v>
      </c>
      <c r="AX127" s="98">
        <f t="shared" si="174"/>
        <v>0</v>
      </c>
      <c r="AY127" s="98">
        <f t="shared" si="174"/>
        <v>0</v>
      </c>
      <c r="AZ127" s="98">
        <f t="shared" si="174"/>
        <v>0</v>
      </c>
      <c r="BA127" s="98">
        <f t="shared" si="174"/>
        <v>2174</v>
      </c>
      <c r="BB127" s="98">
        <f t="shared" si="174"/>
        <v>0</v>
      </c>
      <c r="BC127" s="98">
        <f t="shared" si="174"/>
        <v>0</v>
      </c>
      <c r="BD127" s="98">
        <f t="shared" si="174"/>
        <v>0</v>
      </c>
      <c r="BE127" s="98">
        <f t="shared" si="174"/>
        <v>0</v>
      </c>
      <c r="BF127" s="98">
        <f t="shared" si="174"/>
        <v>0</v>
      </c>
      <c r="BG127" s="98">
        <f t="shared" si="174"/>
        <v>2174</v>
      </c>
      <c r="BH127" s="98">
        <f t="shared" si="174"/>
        <v>0</v>
      </c>
      <c r="BI127" s="98">
        <f t="shared" si="174"/>
        <v>0</v>
      </c>
      <c r="BJ127" s="98">
        <f t="shared" si="174"/>
        <v>0</v>
      </c>
      <c r="BK127" s="98">
        <f t="shared" si="174"/>
        <v>0</v>
      </c>
      <c r="BL127" s="98">
        <f t="shared" si="174"/>
        <v>0</v>
      </c>
      <c r="BM127" s="98">
        <f t="shared" si="174"/>
        <v>2174</v>
      </c>
      <c r="BN127" s="98">
        <f t="shared" si="174"/>
        <v>0</v>
      </c>
    </row>
    <row r="128" spans="1:66" ht="70.5" customHeight="1">
      <c r="A128" s="127"/>
      <c r="B128" s="112" t="s">
        <v>130</v>
      </c>
      <c r="C128" s="113" t="s">
        <v>122</v>
      </c>
      <c r="D128" s="113" t="s">
        <v>141</v>
      </c>
      <c r="E128" s="119" t="s">
        <v>465</v>
      </c>
      <c r="F128" s="113" t="s">
        <v>131</v>
      </c>
      <c r="G128" s="107"/>
      <c r="H128" s="107"/>
      <c r="I128" s="107"/>
      <c r="J128" s="121"/>
      <c r="K128" s="121"/>
      <c r="L128" s="121"/>
      <c r="M128" s="121"/>
      <c r="N128" s="107"/>
      <c r="O128" s="116"/>
      <c r="P128" s="126"/>
      <c r="Q128" s="126"/>
      <c r="R128" s="116"/>
      <c r="S128" s="126"/>
      <c r="T128" s="126"/>
      <c r="U128" s="126"/>
      <c r="V128" s="98"/>
      <c r="W128" s="126"/>
      <c r="X128" s="126"/>
      <c r="Y128" s="126"/>
      <c r="Z128" s="120"/>
      <c r="AA128" s="126"/>
      <c r="AB128" s="126"/>
      <c r="AC128" s="120"/>
      <c r="AD128" s="121">
        <v>2174</v>
      </c>
      <c r="AE128" s="121"/>
      <c r="AF128" s="98">
        <f>AD128+AC128+AA128+AE128</f>
        <v>2174</v>
      </c>
      <c r="AG128" s="116">
        <f>AE128+AB128</f>
        <v>0</v>
      </c>
      <c r="AH128" s="121"/>
      <c r="AI128" s="121"/>
      <c r="AJ128" s="121"/>
      <c r="AK128" s="121"/>
      <c r="AL128" s="121"/>
      <c r="AM128" s="121"/>
      <c r="AN128" s="98">
        <f>AI128+AH128+AF128+AJ128+AK128+AL128+AM128</f>
        <v>2174</v>
      </c>
      <c r="AO128" s="98">
        <f>AM128+AG128</f>
        <v>0</v>
      </c>
      <c r="AP128" s="98"/>
      <c r="AQ128" s="121"/>
      <c r="AR128" s="121"/>
      <c r="AS128" s="121"/>
      <c r="AT128" s="98">
        <f>AR128+AQ128+AP128+AN128+AS128</f>
        <v>2174</v>
      </c>
      <c r="AU128" s="98">
        <f>AS128+AO128</f>
        <v>0</v>
      </c>
      <c r="AV128" s="98"/>
      <c r="AW128" s="98"/>
      <c r="AX128" s="98"/>
      <c r="AY128" s="98"/>
      <c r="AZ128" s="98"/>
      <c r="BA128" s="98">
        <f>AY128+AX128+AW128+AV128+AT128</f>
        <v>2174</v>
      </c>
      <c r="BB128" s="123">
        <f>AU128+AY128</f>
        <v>0</v>
      </c>
      <c r="BC128" s="98"/>
      <c r="BD128" s="120"/>
      <c r="BE128" s="120"/>
      <c r="BF128" s="120"/>
      <c r="BG128" s="98">
        <f>BF128+BE128+BD128+BC128+BA128</f>
        <v>2174</v>
      </c>
      <c r="BH128" s="123">
        <f>BB128+BD128</f>
        <v>0</v>
      </c>
      <c r="BI128" s="116"/>
      <c r="BJ128" s="122"/>
      <c r="BK128" s="122"/>
      <c r="BL128" s="122"/>
      <c r="BM128" s="98">
        <f>BG128+BI128+BJ128+BK128+BL128</f>
        <v>2174</v>
      </c>
      <c r="BN128" s="98">
        <f>BH128+BJ128</f>
        <v>0</v>
      </c>
    </row>
    <row r="129" spans="1:66" ht="74.25" customHeight="1">
      <c r="A129" s="127"/>
      <c r="B129" s="132" t="s">
        <v>24</v>
      </c>
      <c r="C129" s="113" t="s">
        <v>122</v>
      </c>
      <c r="D129" s="113" t="s">
        <v>141</v>
      </c>
      <c r="E129" s="119" t="s">
        <v>466</v>
      </c>
      <c r="F129" s="113"/>
      <c r="G129" s="107"/>
      <c r="H129" s="107"/>
      <c r="I129" s="107"/>
      <c r="J129" s="121"/>
      <c r="K129" s="121"/>
      <c r="L129" s="121"/>
      <c r="M129" s="121"/>
      <c r="N129" s="107"/>
      <c r="O129" s="116"/>
      <c r="P129" s="126"/>
      <c r="Q129" s="126"/>
      <c r="R129" s="116"/>
      <c r="S129" s="126"/>
      <c r="T129" s="126"/>
      <c r="U129" s="126"/>
      <c r="V129" s="98"/>
      <c r="W129" s="126"/>
      <c r="X129" s="126"/>
      <c r="Y129" s="126"/>
      <c r="Z129" s="120"/>
      <c r="AA129" s="126"/>
      <c r="AB129" s="126"/>
      <c r="AC129" s="120">
        <f aca="true" t="shared" si="175" ref="AC129:BN129">AC130</f>
        <v>0</v>
      </c>
      <c r="AD129" s="121">
        <f t="shared" si="175"/>
        <v>2715</v>
      </c>
      <c r="AE129" s="121">
        <f t="shared" si="175"/>
        <v>0</v>
      </c>
      <c r="AF129" s="98">
        <f t="shared" si="175"/>
        <v>2715</v>
      </c>
      <c r="AG129" s="122">
        <f t="shared" si="175"/>
        <v>0</v>
      </c>
      <c r="AH129" s="121">
        <f t="shared" si="175"/>
        <v>0</v>
      </c>
      <c r="AI129" s="121">
        <f t="shared" si="175"/>
        <v>0</v>
      </c>
      <c r="AJ129" s="121">
        <f t="shared" si="175"/>
        <v>0</v>
      </c>
      <c r="AK129" s="121">
        <f t="shared" si="175"/>
        <v>0</v>
      </c>
      <c r="AL129" s="121">
        <f t="shared" si="175"/>
        <v>0</v>
      </c>
      <c r="AM129" s="121">
        <f t="shared" si="175"/>
        <v>0</v>
      </c>
      <c r="AN129" s="121">
        <f t="shared" si="175"/>
        <v>2715</v>
      </c>
      <c r="AO129" s="121">
        <f t="shared" si="175"/>
        <v>0</v>
      </c>
      <c r="AP129" s="98">
        <f t="shared" si="175"/>
        <v>0</v>
      </c>
      <c r="AQ129" s="121">
        <f t="shared" si="175"/>
        <v>0</v>
      </c>
      <c r="AR129" s="121">
        <f t="shared" si="175"/>
        <v>0</v>
      </c>
      <c r="AS129" s="121">
        <f t="shared" si="175"/>
        <v>0</v>
      </c>
      <c r="AT129" s="98">
        <f t="shared" si="175"/>
        <v>2715</v>
      </c>
      <c r="AU129" s="121">
        <f t="shared" si="175"/>
        <v>0</v>
      </c>
      <c r="AV129" s="98">
        <f t="shared" si="175"/>
        <v>0</v>
      </c>
      <c r="AW129" s="98">
        <f t="shared" si="175"/>
        <v>0</v>
      </c>
      <c r="AX129" s="98">
        <f t="shared" si="175"/>
        <v>0</v>
      </c>
      <c r="AY129" s="98">
        <f t="shared" si="175"/>
        <v>0</v>
      </c>
      <c r="AZ129" s="98">
        <f t="shared" si="175"/>
        <v>0</v>
      </c>
      <c r="BA129" s="98">
        <f t="shared" si="175"/>
        <v>2715</v>
      </c>
      <c r="BB129" s="98">
        <f t="shared" si="175"/>
        <v>0</v>
      </c>
      <c r="BC129" s="98">
        <f t="shared" si="175"/>
        <v>-535</v>
      </c>
      <c r="BD129" s="98">
        <f t="shared" si="175"/>
        <v>0</v>
      </c>
      <c r="BE129" s="98">
        <f t="shared" si="175"/>
        <v>0</v>
      </c>
      <c r="BF129" s="98">
        <f t="shared" si="175"/>
        <v>0</v>
      </c>
      <c r="BG129" s="98">
        <f t="shared" si="175"/>
        <v>2180</v>
      </c>
      <c r="BH129" s="98">
        <f t="shared" si="175"/>
        <v>0</v>
      </c>
      <c r="BI129" s="98">
        <f t="shared" si="175"/>
        <v>0</v>
      </c>
      <c r="BJ129" s="98">
        <f t="shared" si="175"/>
        <v>0</v>
      </c>
      <c r="BK129" s="98">
        <f t="shared" si="175"/>
        <v>0</v>
      </c>
      <c r="BL129" s="98">
        <f t="shared" si="175"/>
        <v>0</v>
      </c>
      <c r="BM129" s="98">
        <f t="shared" si="175"/>
        <v>2180</v>
      </c>
      <c r="BN129" s="98">
        <f t="shared" si="175"/>
        <v>0</v>
      </c>
    </row>
    <row r="130" spans="1:66" ht="107.25" customHeight="1">
      <c r="A130" s="127"/>
      <c r="B130" s="132" t="s">
        <v>330</v>
      </c>
      <c r="C130" s="113" t="s">
        <v>122</v>
      </c>
      <c r="D130" s="113" t="s">
        <v>141</v>
      </c>
      <c r="E130" s="119" t="s">
        <v>466</v>
      </c>
      <c r="F130" s="113" t="s">
        <v>142</v>
      </c>
      <c r="G130" s="107"/>
      <c r="H130" s="107"/>
      <c r="I130" s="107"/>
      <c r="J130" s="121"/>
      <c r="K130" s="121"/>
      <c r="L130" s="121"/>
      <c r="M130" s="121"/>
      <c r="N130" s="107"/>
      <c r="O130" s="116"/>
      <c r="P130" s="126"/>
      <c r="Q130" s="126"/>
      <c r="R130" s="116"/>
      <c r="S130" s="126"/>
      <c r="T130" s="126"/>
      <c r="U130" s="126"/>
      <c r="V130" s="98"/>
      <c r="W130" s="126"/>
      <c r="X130" s="126"/>
      <c r="Y130" s="126"/>
      <c r="Z130" s="120"/>
      <c r="AA130" s="126"/>
      <c r="AB130" s="126"/>
      <c r="AC130" s="120"/>
      <c r="AD130" s="121">
        <f>1650+1065</f>
        <v>2715</v>
      </c>
      <c r="AE130" s="121"/>
      <c r="AF130" s="98">
        <f>AD130+AC130+AA130+AE130</f>
        <v>2715</v>
      </c>
      <c r="AG130" s="116">
        <f>AE130+AB130</f>
        <v>0</v>
      </c>
      <c r="AH130" s="121"/>
      <c r="AI130" s="121"/>
      <c r="AJ130" s="121"/>
      <c r="AK130" s="121"/>
      <c r="AL130" s="121"/>
      <c r="AM130" s="121"/>
      <c r="AN130" s="98">
        <f>AI130+AH130+AF130+AJ130+AK130+AL130+AM130</f>
        <v>2715</v>
      </c>
      <c r="AO130" s="98">
        <f>AM130+AG130</f>
        <v>0</v>
      </c>
      <c r="AP130" s="98"/>
      <c r="AQ130" s="121"/>
      <c r="AR130" s="121"/>
      <c r="AS130" s="121"/>
      <c r="AT130" s="98">
        <f>AR130+AQ130+AP130+AN130+AS130</f>
        <v>2715</v>
      </c>
      <c r="AU130" s="98">
        <f>AS130+AO130</f>
        <v>0</v>
      </c>
      <c r="AV130" s="98"/>
      <c r="AW130" s="98"/>
      <c r="AX130" s="98"/>
      <c r="AY130" s="98"/>
      <c r="AZ130" s="98"/>
      <c r="BA130" s="98">
        <f>AY130+AX130+AW130+AV130+AT130</f>
        <v>2715</v>
      </c>
      <c r="BB130" s="123">
        <f>AU130+AY130</f>
        <v>0</v>
      </c>
      <c r="BC130" s="98">
        <v>-535</v>
      </c>
      <c r="BD130" s="120"/>
      <c r="BE130" s="120"/>
      <c r="BF130" s="120"/>
      <c r="BG130" s="98">
        <f>BF130+BE130+BD130+BC130+BA130</f>
        <v>2180</v>
      </c>
      <c r="BH130" s="123">
        <f>BB130+BD130</f>
        <v>0</v>
      </c>
      <c r="BI130" s="116"/>
      <c r="BJ130" s="122"/>
      <c r="BK130" s="122"/>
      <c r="BL130" s="122"/>
      <c r="BM130" s="98">
        <f>BG130+BI130+BJ130+BK130+BL130</f>
        <v>2180</v>
      </c>
      <c r="BN130" s="98">
        <f>BH130+BJ130</f>
        <v>0</v>
      </c>
    </row>
    <row r="131" spans="1:66" ht="158.25" customHeight="1">
      <c r="A131" s="127"/>
      <c r="B131" s="132" t="s">
        <v>76</v>
      </c>
      <c r="C131" s="113" t="s">
        <v>122</v>
      </c>
      <c r="D131" s="113" t="s">
        <v>141</v>
      </c>
      <c r="E131" s="119" t="s">
        <v>85</v>
      </c>
      <c r="F131" s="113"/>
      <c r="G131" s="107"/>
      <c r="H131" s="107"/>
      <c r="I131" s="107"/>
      <c r="J131" s="121"/>
      <c r="K131" s="121"/>
      <c r="L131" s="121"/>
      <c r="M131" s="121"/>
      <c r="N131" s="107"/>
      <c r="O131" s="116"/>
      <c r="P131" s="126"/>
      <c r="Q131" s="126"/>
      <c r="R131" s="116"/>
      <c r="S131" s="126"/>
      <c r="T131" s="126"/>
      <c r="U131" s="126"/>
      <c r="V131" s="98"/>
      <c r="W131" s="126"/>
      <c r="X131" s="126"/>
      <c r="Y131" s="126"/>
      <c r="Z131" s="120"/>
      <c r="AA131" s="126"/>
      <c r="AB131" s="126"/>
      <c r="AC131" s="120"/>
      <c r="AD131" s="121"/>
      <c r="AE131" s="121"/>
      <c r="AF131" s="98"/>
      <c r="AG131" s="116"/>
      <c r="AH131" s="121"/>
      <c r="AI131" s="121"/>
      <c r="AJ131" s="121"/>
      <c r="AK131" s="121"/>
      <c r="AL131" s="121"/>
      <c r="AM131" s="121"/>
      <c r="AN131" s="98"/>
      <c r="AO131" s="98"/>
      <c r="AP131" s="98"/>
      <c r="AQ131" s="121"/>
      <c r="AR131" s="121"/>
      <c r="AS131" s="121"/>
      <c r="AT131" s="98"/>
      <c r="AU131" s="98"/>
      <c r="AV131" s="98"/>
      <c r="AW131" s="98"/>
      <c r="AX131" s="98"/>
      <c r="AY131" s="98"/>
      <c r="AZ131" s="98"/>
      <c r="BA131" s="98"/>
      <c r="BB131" s="123"/>
      <c r="BC131" s="98">
        <f>BC132</f>
        <v>535</v>
      </c>
      <c r="BD131" s="98">
        <f>BD132</f>
        <v>0</v>
      </c>
      <c r="BE131" s="98">
        <f>BE132</f>
        <v>0</v>
      </c>
      <c r="BF131" s="98">
        <f>BF132</f>
        <v>0</v>
      </c>
      <c r="BG131" s="98">
        <f>BF131+BE131+BD131+BC131+BA131</f>
        <v>535</v>
      </c>
      <c r="BH131" s="98">
        <f>BD131+BB131</f>
        <v>0</v>
      </c>
      <c r="BI131" s="98">
        <f aca="true" t="shared" si="176" ref="BI131:BN131">BI132</f>
        <v>0</v>
      </c>
      <c r="BJ131" s="98">
        <f t="shared" si="176"/>
        <v>0</v>
      </c>
      <c r="BK131" s="98">
        <f t="shared" si="176"/>
        <v>0</v>
      </c>
      <c r="BL131" s="98">
        <f t="shared" si="176"/>
        <v>0</v>
      </c>
      <c r="BM131" s="98">
        <f t="shared" si="176"/>
        <v>535</v>
      </c>
      <c r="BN131" s="98">
        <f t="shared" si="176"/>
        <v>0</v>
      </c>
    </row>
    <row r="132" spans="1:66" ht="103.5" customHeight="1">
      <c r="A132" s="127"/>
      <c r="B132" s="132" t="s">
        <v>330</v>
      </c>
      <c r="C132" s="113" t="s">
        <v>122</v>
      </c>
      <c r="D132" s="113" t="s">
        <v>141</v>
      </c>
      <c r="E132" s="119" t="s">
        <v>85</v>
      </c>
      <c r="F132" s="113" t="s">
        <v>142</v>
      </c>
      <c r="G132" s="107"/>
      <c r="H132" s="107"/>
      <c r="I132" s="107"/>
      <c r="J132" s="121"/>
      <c r="K132" s="121"/>
      <c r="L132" s="121"/>
      <c r="M132" s="121"/>
      <c r="N132" s="107"/>
      <c r="O132" s="116"/>
      <c r="P132" s="126"/>
      <c r="Q132" s="126"/>
      <c r="R132" s="116"/>
      <c r="S132" s="126"/>
      <c r="T132" s="126"/>
      <c r="U132" s="126"/>
      <c r="V132" s="98"/>
      <c r="W132" s="126"/>
      <c r="X132" s="126"/>
      <c r="Y132" s="126"/>
      <c r="Z132" s="120"/>
      <c r="AA132" s="126"/>
      <c r="AB132" s="126"/>
      <c r="AC132" s="120"/>
      <c r="AD132" s="121"/>
      <c r="AE132" s="121"/>
      <c r="AF132" s="98"/>
      <c r="AG132" s="116"/>
      <c r="AH132" s="121"/>
      <c r="AI132" s="121"/>
      <c r="AJ132" s="121"/>
      <c r="AK132" s="121"/>
      <c r="AL132" s="121"/>
      <c r="AM132" s="121"/>
      <c r="AN132" s="98"/>
      <c r="AO132" s="98"/>
      <c r="AP132" s="98"/>
      <c r="AQ132" s="121"/>
      <c r="AR132" s="121"/>
      <c r="AS132" s="121"/>
      <c r="AT132" s="98"/>
      <c r="AU132" s="98"/>
      <c r="AV132" s="98"/>
      <c r="AW132" s="98"/>
      <c r="AX132" s="98"/>
      <c r="AY132" s="98"/>
      <c r="AZ132" s="98"/>
      <c r="BA132" s="98"/>
      <c r="BB132" s="123"/>
      <c r="BC132" s="98">
        <v>535</v>
      </c>
      <c r="BD132" s="120"/>
      <c r="BE132" s="120"/>
      <c r="BF132" s="120"/>
      <c r="BG132" s="98">
        <f>BF132+BE132+BD132+BC132+BA132</f>
        <v>535</v>
      </c>
      <c r="BH132" s="98">
        <f>BD132+BB132</f>
        <v>0</v>
      </c>
      <c r="BI132" s="116"/>
      <c r="BJ132" s="122"/>
      <c r="BK132" s="122"/>
      <c r="BL132" s="122"/>
      <c r="BM132" s="98">
        <f>BG132+BI132+BJ132+BK132+BL132</f>
        <v>535</v>
      </c>
      <c r="BN132" s="98">
        <f>BH132+BJ132</f>
        <v>0</v>
      </c>
    </row>
    <row r="133" spans="1:66" ht="16.5">
      <c r="A133" s="127"/>
      <c r="B133" s="154"/>
      <c r="C133" s="153"/>
      <c r="D133" s="153"/>
      <c r="E133" s="155"/>
      <c r="F133" s="113"/>
      <c r="G133" s="107"/>
      <c r="H133" s="107"/>
      <c r="I133" s="107"/>
      <c r="J133" s="121"/>
      <c r="K133" s="121"/>
      <c r="L133" s="121"/>
      <c r="M133" s="121"/>
      <c r="N133" s="107"/>
      <c r="O133" s="116"/>
      <c r="P133" s="126"/>
      <c r="Q133" s="126"/>
      <c r="R133" s="116"/>
      <c r="S133" s="126"/>
      <c r="T133" s="126"/>
      <c r="U133" s="126"/>
      <c r="V133" s="98"/>
      <c r="W133" s="126"/>
      <c r="X133" s="126"/>
      <c r="Y133" s="126"/>
      <c r="Z133" s="120"/>
      <c r="AA133" s="126"/>
      <c r="AB133" s="126"/>
      <c r="AC133" s="120"/>
      <c r="AD133" s="120"/>
      <c r="AE133" s="120"/>
      <c r="AF133" s="116"/>
      <c r="AG133" s="116"/>
      <c r="AH133" s="120"/>
      <c r="AI133" s="120"/>
      <c r="AJ133" s="120"/>
      <c r="AK133" s="120"/>
      <c r="AL133" s="120"/>
      <c r="AM133" s="120"/>
      <c r="AN133" s="120"/>
      <c r="AO133" s="120"/>
      <c r="AP133" s="122"/>
      <c r="AQ133" s="120"/>
      <c r="AR133" s="120"/>
      <c r="AS133" s="120"/>
      <c r="AT133" s="126"/>
      <c r="AU133" s="126"/>
      <c r="AV133" s="98"/>
      <c r="AW133" s="98"/>
      <c r="AX133" s="98"/>
      <c r="AY133" s="98"/>
      <c r="AZ133" s="98"/>
      <c r="BA133" s="98"/>
      <c r="BB133" s="123"/>
      <c r="BC133" s="98"/>
      <c r="BD133" s="120"/>
      <c r="BE133" s="120"/>
      <c r="BF133" s="120"/>
      <c r="BG133" s="98"/>
      <c r="BH133" s="123"/>
      <c r="BI133" s="116"/>
      <c r="BJ133" s="122"/>
      <c r="BK133" s="122"/>
      <c r="BL133" s="122"/>
      <c r="BM133" s="126"/>
      <c r="BN133" s="120"/>
    </row>
    <row r="134" spans="1:66" s="6" customFormat="1" ht="101.25" customHeight="1">
      <c r="A134" s="91">
        <v>906</v>
      </c>
      <c r="B134" s="92" t="s">
        <v>333</v>
      </c>
      <c r="C134" s="95"/>
      <c r="D134" s="95"/>
      <c r="E134" s="94"/>
      <c r="F134" s="95"/>
      <c r="G134" s="139">
        <f>G138+G148+G156+G135</f>
        <v>87240</v>
      </c>
      <c r="H134" s="139">
        <f aca="true" t="shared" si="177" ref="H134:N134">H138+H148+H156+H135</f>
        <v>87240</v>
      </c>
      <c r="I134" s="139">
        <f t="shared" si="177"/>
        <v>0</v>
      </c>
      <c r="J134" s="139">
        <f t="shared" si="177"/>
        <v>13197</v>
      </c>
      <c r="K134" s="139">
        <f t="shared" si="177"/>
        <v>100437</v>
      </c>
      <c r="L134" s="139">
        <f t="shared" si="177"/>
        <v>0</v>
      </c>
      <c r="M134" s="139"/>
      <c r="N134" s="139">
        <f t="shared" si="177"/>
        <v>107810</v>
      </c>
      <c r="O134" s="139">
        <f aca="true" t="shared" si="178" ref="O134:U134">O138+O148+O156+O135</f>
        <v>0</v>
      </c>
      <c r="P134" s="139">
        <f>P138+P148+P156+P135</f>
        <v>100437</v>
      </c>
      <c r="Q134" s="139">
        <f t="shared" si="178"/>
        <v>0</v>
      </c>
      <c r="R134" s="139">
        <f t="shared" si="178"/>
        <v>0</v>
      </c>
      <c r="S134" s="139">
        <f t="shared" si="178"/>
        <v>-6832</v>
      </c>
      <c r="T134" s="139">
        <f t="shared" si="178"/>
        <v>93605</v>
      </c>
      <c r="U134" s="139">
        <f t="shared" si="178"/>
        <v>0</v>
      </c>
      <c r="V134" s="98"/>
      <c r="W134" s="139">
        <f aca="true" t="shared" si="179" ref="W134:AB134">W138+W148+W156+W135</f>
        <v>0</v>
      </c>
      <c r="X134" s="139">
        <f t="shared" si="179"/>
        <v>93605</v>
      </c>
      <c r="Y134" s="139">
        <f t="shared" si="179"/>
        <v>0</v>
      </c>
      <c r="Z134" s="139">
        <f t="shared" si="179"/>
        <v>0</v>
      </c>
      <c r="AA134" s="139">
        <f t="shared" si="179"/>
        <v>93605</v>
      </c>
      <c r="AB134" s="139">
        <f t="shared" si="179"/>
        <v>0</v>
      </c>
      <c r="AC134" s="139">
        <f aca="true" t="shared" si="180" ref="AC134:AU134">AC138+AC148+AC156+AC135</f>
        <v>0</v>
      </c>
      <c r="AD134" s="139">
        <f t="shared" si="180"/>
        <v>0</v>
      </c>
      <c r="AE134" s="139">
        <f t="shared" si="180"/>
        <v>0</v>
      </c>
      <c r="AF134" s="139">
        <f t="shared" si="180"/>
        <v>93605</v>
      </c>
      <c r="AG134" s="139">
        <f t="shared" si="180"/>
        <v>0</v>
      </c>
      <c r="AH134" s="139">
        <f t="shared" si="180"/>
        <v>158</v>
      </c>
      <c r="AI134" s="139">
        <f t="shared" si="180"/>
        <v>5</v>
      </c>
      <c r="AJ134" s="139">
        <f t="shared" si="180"/>
        <v>24</v>
      </c>
      <c r="AK134" s="139">
        <f>AK138+AK148+AK156+AK135</f>
        <v>0</v>
      </c>
      <c r="AL134" s="139">
        <f>AL138+AL148+AL156+AL135</f>
        <v>15</v>
      </c>
      <c r="AM134" s="139">
        <f>AM138+AM148+AM156+AM135</f>
        <v>0</v>
      </c>
      <c r="AN134" s="139">
        <f t="shared" si="180"/>
        <v>93807</v>
      </c>
      <c r="AO134" s="139">
        <f t="shared" si="180"/>
        <v>0</v>
      </c>
      <c r="AP134" s="139">
        <f t="shared" si="180"/>
        <v>0</v>
      </c>
      <c r="AQ134" s="139">
        <f>AQ138+AQ148+AQ156+AQ135</f>
        <v>0</v>
      </c>
      <c r="AR134" s="139">
        <f t="shared" si="180"/>
        <v>0</v>
      </c>
      <c r="AS134" s="139">
        <f t="shared" si="180"/>
        <v>0</v>
      </c>
      <c r="AT134" s="139">
        <f t="shared" si="180"/>
        <v>93807</v>
      </c>
      <c r="AU134" s="139">
        <f t="shared" si="180"/>
        <v>0</v>
      </c>
      <c r="AV134" s="107">
        <f aca="true" t="shared" si="181" ref="AV134:BA134">AV138+AV148+AV156+AV135</f>
        <v>0</v>
      </c>
      <c r="AW134" s="107">
        <f t="shared" si="181"/>
        <v>0</v>
      </c>
      <c r="AX134" s="107">
        <f t="shared" si="181"/>
        <v>0</v>
      </c>
      <c r="AY134" s="107">
        <f t="shared" si="181"/>
        <v>0</v>
      </c>
      <c r="AZ134" s="107">
        <f>AZ138+AZ148+AZ156+AZ135</f>
        <v>0</v>
      </c>
      <c r="BA134" s="139">
        <f t="shared" si="181"/>
        <v>93807</v>
      </c>
      <c r="BB134" s="139">
        <f aca="true" t="shared" si="182" ref="BB134:BH134">BB138+BB148+BB156+BB135</f>
        <v>0</v>
      </c>
      <c r="BC134" s="139">
        <f t="shared" si="182"/>
        <v>0</v>
      </c>
      <c r="BD134" s="139">
        <f t="shared" si="182"/>
        <v>0</v>
      </c>
      <c r="BE134" s="139">
        <f t="shared" si="182"/>
        <v>0</v>
      </c>
      <c r="BF134" s="139">
        <f t="shared" si="182"/>
        <v>0</v>
      </c>
      <c r="BG134" s="139">
        <f t="shared" si="182"/>
        <v>93807</v>
      </c>
      <c r="BH134" s="139">
        <f t="shared" si="182"/>
        <v>0</v>
      </c>
      <c r="BI134" s="139">
        <f aca="true" t="shared" si="183" ref="BI134:BN134">BI138+BI148+BI156+BI135</f>
        <v>0</v>
      </c>
      <c r="BJ134" s="139">
        <f t="shared" si="183"/>
        <v>0</v>
      </c>
      <c r="BK134" s="139">
        <f t="shared" si="183"/>
        <v>0</v>
      </c>
      <c r="BL134" s="139">
        <f t="shared" si="183"/>
        <v>0</v>
      </c>
      <c r="BM134" s="139">
        <f t="shared" si="183"/>
        <v>93807</v>
      </c>
      <c r="BN134" s="139">
        <f t="shared" si="183"/>
        <v>0</v>
      </c>
    </row>
    <row r="135" spans="1:66" s="6" customFormat="1" ht="37.5" customHeight="1" hidden="1">
      <c r="A135" s="91"/>
      <c r="B135" s="102" t="s">
        <v>102</v>
      </c>
      <c r="C135" s="103" t="s">
        <v>119</v>
      </c>
      <c r="D135" s="103" t="s">
        <v>129</v>
      </c>
      <c r="E135" s="104"/>
      <c r="F135" s="103"/>
      <c r="G135" s="125">
        <f aca="true" t="shared" si="184" ref="G135:J136">G136</f>
        <v>17551</v>
      </c>
      <c r="H135" s="125">
        <f t="shared" si="184"/>
        <v>17551</v>
      </c>
      <c r="I135" s="125">
        <f t="shared" si="184"/>
        <v>0</v>
      </c>
      <c r="J135" s="125">
        <f t="shared" si="184"/>
        <v>-17551</v>
      </c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98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</row>
    <row r="136" spans="1:66" s="6" customFormat="1" ht="83.25" customHeight="1" hidden="1">
      <c r="A136" s="91"/>
      <c r="B136" s="112" t="s">
        <v>123</v>
      </c>
      <c r="C136" s="113" t="s">
        <v>119</v>
      </c>
      <c r="D136" s="113" t="s">
        <v>129</v>
      </c>
      <c r="E136" s="119" t="s">
        <v>203</v>
      </c>
      <c r="F136" s="113"/>
      <c r="G136" s="98">
        <f t="shared" si="184"/>
        <v>17551</v>
      </c>
      <c r="H136" s="98">
        <f t="shared" si="184"/>
        <v>17551</v>
      </c>
      <c r="I136" s="98">
        <f t="shared" si="184"/>
        <v>0</v>
      </c>
      <c r="J136" s="98">
        <f t="shared" si="184"/>
        <v>-17551</v>
      </c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98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</row>
    <row r="137" spans="1:66" s="6" customFormat="1" ht="33.75" customHeight="1" hidden="1">
      <c r="A137" s="91"/>
      <c r="B137" s="112" t="s">
        <v>126</v>
      </c>
      <c r="C137" s="113" t="s">
        <v>119</v>
      </c>
      <c r="D137" s="113" t="s">
        <v>129</v>
      </c>
      <c r="E137" s="119" t="s">
        <v>203</v>
      </c>
      <c r="F137" s="113" t="s">
        <v>127</v>
      </c>
      <c r="G137" s="98">
        <f>H137+I137</f>
        <v>17551</v>
      </c>
      <c r="H137" s="98">
        <v>17551</v>
      </c>
      <c r="I137" s="98"/>
      <c r="J137" s="98">
        <f>K137-G137</f>
        <v>-17551</v>
      </c>
      <c r="K137" s="139"/>
      <c r="L137" s="139"/>
      <c r="M137" s="139"/>
      <c r="N137" s="139"/>
      <c r="O137" s="97"/>
      <c r="P137" s="98">
        <f>O137+K137</f>
        <v>0</v>
      </c>
      <c r="Q137" s="98">
        <f>L137</f>
        <v>0</v>
      </c>
      <c r="R137" s="98"/>
      <c r="S137" s="98">
        <f>R137+N137</f>
        <v>0</v>
      </c>
      <c r="T137" s="98">
        <f>S137+O137</f>
        <v>0</v>
      </c>
      <c r="U137" s="98">
        <f>T137+P137</f>
        <v>0</v>
      </c>
      <c r="V137" s="98"/>
      <c r="W137" s="98">
        <f aca="true" t="shared" si="185" ref="W137:AB137">V137+R137</f>
        <v>0</v>
      </c>
      <c r="X137" s="98">
        <f t="shared" si="185"/>
        <v>0</v>
      </c>
      <c r="Y137" s="98">
        <f t="shared" si="185"/>
        <v>0</v>
      </c>
      <c r="Z137" s="98">
        <f t="shared" si="185"/>
        <v>0</v>
      </c>
      <c r="AA137" s="98">
        <f t="shared" si="185"/>
        <v>0</v>
      </c>
      <c r="AB137" s="98">
        <f t="shared" si="185"/>
        <v>0</v>
      </c>
      <c r="AC137" s="98">
        <f>AB137+X137</f>
        <v>0</v>
      </c>
      <c r="AD137" s="98">
        <f>AC137+Y137</f>
        <v>0</v>
      </c>
      <c r="AE137" s="98">
        <f>AC137+Y137</f>
        <v>0</v>
      </c>
      <c r="AF137" s="98">
        <f>AE137+Z137</f>
        <v>0</v>
      </c>
      <c r="AG137" s="98">
        <f>AF137+AA137</f>
        <v>0</v>
      </c>
      <c r="AH137" s="98">
        <f>AF137+AB137</f>
        <v>0</v>
      </c>
      <c r="AI137" s="98">
        <f>AG137+AC137</f>
        <v>0</v>
      </c>
      <c r="AJ137" s="98">
        <f>AH137+AD137</f>
        <v>0</v>
      </c>
      <c r="AK137" s="98">
        <f>AG137+AC137</f>
        <v>0</v>
      </c>
      <c r="AL137" s="98">
        <f>AH137+AD137</f>
        <v>0</v>
      </c>
      <c r="AM137" s="98">
        <f>AI137+AE137</f>
        <v>0</v>
      </c>
      <c r="AN137" s="98">
        <f>AH137+AD137</f>
        <v>0</v>
      </c>
      <c r="AO137" s="98">
        <f>AI137+AE137</f>
        <v>0</v>
      </c>
      <c r="AP137" s="98">
        <f>AL137+AH137</f>
        <v>0</v>
      </c>
      <c r="AQ137" s="98">
        <f>AM137+AI137</f>
        <v>0</v>
      </c>
      <c r="AR137" s="98">
        <f aca="true" t="shared" si="186" ref="AR137:AZ137">AM137+AI137</f>
        <v>0</v>
      </c>
      <c r="AS137" s="98">
        <f t="shared" si="186"/>
        <v>0</v>
      </c>
      <c r="AT137" s="98">
        <f t="shared" si="186"/>
        <v>0</v>
      </c>
      <c r="AU137" s="98">
        <f t="shared" si="186"/>
        <v>0</v>
      </c>
      <c r="AV137" s="98">
        <f t="shared" si="186"/>
        <v>0</v>
      </c>
      <c r="AW137" s="98">
        <f t="shared" si="186"/>
        <v>0</v>
      </c>
      <c r="AX137" s="98">
        <f t="shared" si="186"/>
        <v>0</v>
      </c>
      <c r="AY137" s="98">
        <f t="shared" si="186"/>
        <v>0</v>
      </c>
      <c r="AZ137" s="98">
        <f t="shared" si="186"/>
        <v>0</v>
      </c>
      <c r="BA137" s="98">
        <f>AU137+AQ137</f>
        <v>0</v>
      </c>
      <c r="BB137" s="98">
        <f aca="true" t="shared" si="187" ref="BB137:BI137">AV137+AR137</f>
        <v>0</v>
      </c>
      <c r="BC137" s="98">
        <f t="shared" si="187"/>
        <v>0</v>
      </c>
      <c r="BD137" s="98">
        <f t="shared" si="187"/>
        <v>0</v>
      </c>
      <c r="BE137" s="98">
        <f t="shared" si="187"/>
        <v>0</v>
      </c>
      <c r="BF137" s="98">
        <f t="shared" si="187"/>
        <v>0</v>
      </c>
      <c r="BG137" s="98">
        <f t="shared" si="187"/>
        <v>0</v>
      </c>
      <c r="BH137" s="98">
        <f t="shared" si="187"/>
        <v>0</v>
      </c>
      <c r="BI137" s="98">
        <f t="shared" si="187"/>
        <v>0</v>
      </c>
      <c r="BJ137" s="98">
        <f>BD137+AZ137</f>
        <v>0</v>
      </c>
      <c r="BK137" s="98">
        <f>BE137+BA137</f>
        <v>0</v>
      </c>
      <c r="BL137" s="98">
        <f>BF137+BB137</f>
        <v>0</v>
      </c>
      <c r="BM137" s="98">
        <f>BG137+BC137</f>
        <v>0</v>
      </c>
      <c r="BN137" s="98">
        <f>BH137+BD137</f>
        <v>0</v>
      </c>
    </row>
    <row r="138" spans="1:66" s="2" customFormat="1" ht="28.5" customHeight="1">
      <c r="A138" s="124"/>
      <c r="B138" s="102" t="s">
        <v>104</v>
      </c>
      <c r="C138" s="103" t="s">
        <v>121</v>
      </c>
      <c r="D138" s="103" t="s">
        <v>120</v>
      </c>
      <c r="E138" s="104"/>
      <c r="F138" s="103"/>
      <c r="G138" s="125">
        <f aca="true" t="shared" si="188" ref="G138:W139">G139</f>
        <v>28197</v>
      </c>
      <c r="H138" s="125">
        <f t="shared" si="188"/>
        <v>28197</v>
      </c>
      <c r="I138" s="125">
        <f t="shared" si="188"/>
        <v>0</v>
      </c>
      <c r="J138" s="125">
        <f t="shared" si="188"/>
        <v>22120</v>
      </c>
      <c r="K138" s="125">
        <f t="shared" si="188"/>
        <v>50317</v>
      </c>
      <c r="L138" s="125">
        <f t="shared" si="188"/>
        <v>0</v>
      </c>
      <c r="M138" s="125"/>
      <c r="N138" s="125">
        <f t="shared" si="188"/>
        <v>53980</v>
      </c>
      <c r="O138" s="125">
        <f t="shared" si="188"/>
        <v>0</v>
      </c>
      <c r="P138" s="125">
        <f t="shared" si="188"/>
        <v>50317</v>
      </c>
      <c r="Q138" s="125">
        <f t="shared" si="188"/>
        <v>0</v>
      </c>
      <c r="R138" s="125">
        <f t="shared" si="188"/>
        <v>0</v>
      </c>
      <c r="S138" s="125">
        <f>S139+S141</f>
        <v>-4357</v>
      </c>
      <c r="T138" s="125">
        <f>T139+T141</f>
        <v>45960</v>
      </c>
      <c r="U138" s="125">
        <f t="shared" si="188"/>
        <v>0</v>
      </c>
      <c r="V138" s="98"/>
      <c r="W138" s="125">
        <f aca="true" t="shared" si="189" ref="W138:AB138">W139+W141</f>
        <v>0</v>
      </c>
      <c r="X138" s="125">
        <f t="shared" si="189"/>
        <v>45960</v>
      </c>
      <c r="Y138" s="125">
        <f t="shared" si="189"/>
        <v>0</v>
      </c>
      <c r="Z138" s="125">
        <f t="shared" si="189"/>
        <v>0</v>
      </c>
      <c r="AA138" s="125">
        <f t="shared" si="189"/>
        <v>45960</v>
      </c>
      <c r="AB138" s="125">
        <f t="shared" si="189"/>
        <v>0</v>
      </c>
      <c r="AC138" s="125">
        <f aca="true" t="shared" si="190" ref="AC138:AU138">AC139+AC141</f>
        <v>0</v>
      </c>
      <c r="AD138" s="125">
        <f t="shared" si="190"/>
        <v>0</v>
      </c>
      <c r="AE138" s="125">
        <f t="shared" si="190"/>
        <v>0</v>
      </c>
      <c r="AF138" s="125">
        <f t="shared" si="190"/>
        <v>45960</v>
      </c>
      <c r="AG138" s="125">
        <f t="shared" si="190"/>
        <v>0</v>
      </c>
      <c r="AH138" s="125">
        <f t="shared" si="190"/>
        <v>53</v>
      </c>
      <c r="AI138" s="125">
        <f t="shared" si="190"/>
        <v>5</v>
      </c>
      <c r="AJ138" s="125">
        <f t="shared" si="190"/>
        <v>3</v>
      </c>
      <c r="AK138" s="125">
        <f>AK139+AK141</f>
        <v>0</v>
      </c>
      <c r="AL138" s="125">
        <f>AL139+AL141</f>
        <v>8</v>
      </c>
      <c r="AM138" s="125">
        <f>AM139+AM141</f>
        <v>0</v>
      </c>
      <c r="AN138" s="125">
        <f t="shared" si="190"/>
        <v>46029</v>
      </c>
      <c r="AO138" s="125">
        <f t="shared" si="190"/>
        <v>0</v>
      </c>
      <c r="AP138" s="125">
        <f t="shared" si="190"/>
        <v>0</v>
      </c>
      <c r="AQ138" s="125">
        <f>AQ139+AQ141</f>
        <v>0</v>
      </c>
      <c r="AR138" s="125">
        <f t="shared" si="190"/>
        <v>0</v>
      </c>
      <c r="AS138" s="125">
        <f t="shared" si="190"/>
        <v>0</v>
      </c>
      <c r="AT138" s="125">
        <f t="shared" si="190"/>
        <v>46029</v>
      </c>
      <c r="AU138" s="125">
        <f t="shared" si="190"/>
        <v>0</v>
      </c>
      <c r="AV138" s="99">
        <f aca="true" t="shared" si="191" ref="AV138:BA138">AV139+AV141</f>
        <v>0</v>
      </c>
      <c r="AW138" s="99">
        <f t="shared" si="191"/>
        <v>0</v>
      </c>
      <c r="AX138" s="99">
        <f t="shared" si="191"/>
        <v>0</v>
      </c>
      <c r="AY138" s="99">
        <f t="shared" si="191"/>
        <v>0</v>
      </c>
      <c r="AZ138" s="99">
        <f>AZ139+AZ141</f>
        <v>0</v>
      </c>
      <c r="BA138" s="125">
        <f t="shared" si="191"/>
        <v>46029</v>
      </c>
      <c r="BB138" s="125">
        <f aca="true" t="shared" si="192" ref="BB138:BH138">BB139+BB141</f>
        <v>0</v>
      </c>
      <c r="BC138" s="125">
        <f t="shared" si="192"/>
        <v>0</v>
      </c>
      <c r="BD138" s="125">
        <f t="shared" si="192"/>
        <v>0</v>
      </c>
      <c r="BE138" s="125">
        <f t="shared" si="192"/>
        <v>0</v>
      </c>
      <c r="BF138" s="125">
        <f t="shared" si="192"/>
        <v>0</v>
      </c>
      <c r="BG138" s="125">
        <f t="shared" si="192"/>
        <v>46029</v>
      </c>
      <c r="BH138" s="125">
        <f t="shared" si="192"/>
        <v>0</v>
      </c>
      <c r="BI138" s="125">
        <f aca="true" t="shared" si="193" ref="BI138:BN138">BI139+BI141</f>
        <v>0</v>
      </c>
      <c r="BJ138" s="125">
        <f t="shared" si="193"/>
        <v>0</v>
      </c>
      <c r="BK138" s="125">
        <f t="shared" si="193"/>
        <v>0</v>
      </c>
      <c r="BL138" s="125">
        <f t="shared" si="193"/>
        <v>0</v>
      </c>
      <c r="BM138" s="125">
        <f t="shared" si="193"/>
        <v>46029</v>
      </c>
      <c r="BN138" s="125">
        <f t="shared" si="193"/>
        <v>0</v>
      </c>
    </row>
    <row r="139" spans="1:66" ht="33">
      <c r="A139" s="111"/>
      <c r="B139" s="112" t="s">
        <v>105</v>
      </c>
      <c r="C139" s="113" t="s">
        <v>121</v>
      </c>
      <c r="D139" s="113" t="s">
        <v>120</v>
      </c>
      <c r="E139" s="119" t="s">
        <v>230</v>
      </c>
      <c r="F139" s="113"/>
      <c r="G139" s="98">
        <f t="shared" si="188"/>
        <v>28197</v>
      </c>
      <c r="H139" s="98">
        <f t="shared" si="188"/>
        <v>28197</v>
      </c>
      <c r="I139" s="98">
        <f t="shared" si="188"/>
        <v>0</v>
      </c>
      <c r="J139" s="98">
        <f t="shared" si="188"/>
        <v>22120</v>
      </c>
      <c r="K139" s="98">
        <f t="shared" si="188"/>
        <v>50317</v>
      </c>
      <c r="L139" s="98">
        <f t="shared" si="188"/>
        <v>0</v>
      </c>
      <c r="M139" s="98"/>
      <c r="N139" s="98">
        <f t="shared" si="188"/>
        <v>53980</v>
      </c>
      <c r="O139" s="98">
        <f t="shared" si="188"/>
        <v>0</v>
      </c>
      <c r="P139" s="98">
        <f t="shared" si="188"/>
        <v>50317</v>
      </c>
      <c r="Q139" s="98">
        <f t="shared" si="188"/>
        <v>0</v>
      </c>
      <c r="R139" s="98">
        <f t="shared" si="188"/>
        <v>0</v>
      </c>
      <c r="S139" s="98">
        <f t="shared" si="188"/>
        <v>-10257</v>
      </c>
      <c r="T139" s="98">
        <f t="shared" si="188"/>
        <v>40060</v>
      </c>
      <c r="U139" s="98">
        <f t="shared" si="188"/>
        <v>0</v>
      </c>
      <c r="V139" s="98"/>
      <c r="W139" s="98">
        <f t="shared" si="188"/>
        <v>0</v>
      </c>
      <c r="X139" s="98">
        <f aca="true" t="shared" si="194" ref="X139:BN139">X140</f>
        <v>40060</v>
      </c>
      <c r="Y139" s="98">
        <f t="shared" si="194"/>
        <v>0</v>
      </c>
      <c r="Z139" s="98">
        <f t="shared" si="194"/>
        <v>0</v>
      </c>
      <c r="AA139" s="98">
        <f t="shared" si="194"/>
        <v>40060</v>
      </c>
      <c r="AB139" s="98">
        <f t="shared" si="194"/>
        <v>0</v>
      </c>
      <c r="AC139" s="98">
        <f t="shared" si="194"/>
        <v>0</v>
      </c>
      <c r="AD139" s="98">
        <f t="shared" si="194"/>
        <v>0</v>
      </c>
      <c r="AE139" s="98">
        <f t="shared" si="194"/>
        <v>0</v>
      </c>
      <c r="AF139" s="98">
        <f t="shared" si="194"/>
        <v>40060</v>
      </c>
      <c r="AG139" s="98">
        <f t="shared" si="194"/>
        <v>0</v>
      </c>
      <c r="AH139" s="98">
        <f t="shared" si="194"/>
        <v>53</v>
      </c>
      <c r="AI139" s="98">
        <f t="shared" si="194"/>
        <v>5</v>
      </c>
      <c r="AJ139" s="98">
        <f t="shared" si="194"/>
        <v>3</v>
      </c>
      <c r="AK139" s="98">
        <f t="shared" si="194"/>
        <v>0</v>
      </c>
      <c r="AL139" s="98">
        <f t="shared" si="194"/>
        <v>8</v>
      </c>
      <c r="AM139" s="98">
        <f t="shared" si="194"/>
        <v>0</v>
      </c>
      <c r="AN139" s="98">
        <f t="shared" si="194"/>
        <v>40129</v>
      </c>
      <c r="AO139" s="98">
        <f t="shared" si="194"/>
        <v>0</v>
      </c>
      <c r="AP139" s="98">
        <f t="shared" si="194"/>
        <v>0</v>
      </c>
      <c r="AQ139" s="98">
        <f t="shared" si="194"/>
        <v>0</v>
      </c>
      <c r="AR139" s="98">
        <f t="shared" si="194"/>
        <v>0</v>
      </c>
      <c r="AS139" s="98">
        <f t="shared" si="194"/>
        <v>0</v>
      </c>
      <c r="AT139" s="98">
        <f t="shared" si="194"/>
        <v>40129</v>
      </c>
      <c r="AU139" s="98">
        <f t="shared" si="194"/>
        <v>0</v>
      </c>
      <c r="AV139" s="98">
        <f t="shared" si="194"/>
        <v>0</v>
      </c>
      <c r="AW139" s="98">
        <f t="shared" si="194"/>
        <v>0</v>
      </c>
      <c r="AX139" s="98">
        <f t="shared" si="194"/>
        <v>0</v>
      </c>
      <c r="AY139" s="98">
        <f t="shared" si="194"/>
        <v>0</v>
      </c>
      <c r="AZ139" s="98">
        <f t="shared" si="194"/>
        <v>0</v>
      </c>
      <c r="BA139" s="98">
        <f t="shared" si="194"/>
        <v>40129</v>
      </c>
      <c r="BB139" s="98">
        <f t="shared" si="194"/>
        <v>0</v>
      </c>
      <c r="BC139" s="98">
        <f t="shared" si="194"/>
        <v>0</v>
      </c>
      <c r="BD139" s="98">
        <f t="shared" si="194"/>
        <v>0</v>
      </c>
      <c r="BE139" s="98">
        <f t="shared" si="194"/>
        <v>0</v>
      </c>
      <c r="BF139" s="98">
        <f t="shared" si="194"/>
        <v>0</v>
      </c>
      <c r="BG139" s="98">
        <f t="shared" si="194"/>
        <v>40129</v>
      </c>
      <c r="BH139" s="98">
        <f t="shared" si="194"/>
        <v>0</v>
      </c>
      <c r="BI139" s="98">
        <f t="shared" si="194"/>
        <v>0</v>
      </c>
      <c r="BJ139" s="98">
        <f t="shared" si="194"/>
        <v>0</v>
      </c>
      <c r="BK139" s="98">
        <f t="shared" si="194"/>
        <v>0</v>
      </c>
      <c r="BL139" s="98">
        <f t="shared" si="194"/>
        <v>0</v>
      </c>
      <c r="BM139" s="98">
        <f t="shared" si="194"/>
        <v>40129</v>
      </c>
      <c r="BN139" s="98">
        <f t="shared" si="194"/>
        <v>0</v>
      </c>
    </row>
    <row r="140" spans="1:66" ht="41.25" customHeight="1">
      <c r="A140" s="111"/>
      <c r="B140" s="112" t="s">
        <v>126</v>
      </c>
      <c r="C140" s="113" t="s">
        <v>121</v>
      </c>
      <c r="D140" s="113" t="s">
        <v>120</v>
      </c>
      <c r="E140" s="119" t="s">
        <v>230</v>
      </c>
      <c r="F140" s="113" t="s">
        <v>127</v>
      </c>
      <c r="G140" s="98">
        <f>H140+I140</f>
        <v>28197</v>
      </c>
      <c r="H140" s="98">
        <v>28197</v>
      </c>
      <c r="I140" s="98"/>
      <c r="J140" s="98">
        <f>K140-G140</f>
        <v>22120</v>
      </c>
      <c r="K140" s="98">
        <v>50317</v>
      </c>
      <c r="L140" s="98"/>
      <c r="M140" s="98"/>
      <c r="N140" s="98">
        <v>53980</v>
      </c>
      <c r="O140" s="116"/>
      <c r="P140" s="98">
        <f>O140+K140</f>
        <v>50317</v>
      </c>
      <c r="Q140" s="98">
        <f>L140</f>
        <v>0</v>
      </c>
      <c r="R140" s="98"/>
      <c r="S140" s="98">
        <f>T140-P140</f>
        <v>-10257</v>
      </c>
      <c r="T140" s="98">
        <v>40060</v>
      </c>
      <c r="U140" s="98"/>
      <c r="V140" s="98"/>
      <c r="W140" s="98"/>
      <c r="X140" s="98">
        <f>W140+T140</f>
        <v>40060</v>
      </c>
      <c r="Y140" s="98">
        <f>V140</f>
        <v>0</v>
      </c>
      <c r="Z140" s="120"/>
      <c r="AA140" s="98">
        <f>X140+Z140</f>
        <v>40060</v>
      </c>
      <c r="AB140" s="98">
        <f>Y140</f>
        <v>0</v>
      </c>
      <c r="AC140" s="120"/>
      <c r="AD140" s="120"/>
      <c r="AE140" s="120"/>
      <c r="AF140" s="98">
        <f>AD140+AC140+AA140+AE140</f>
        <v>40060</v>
      </c>
      <c r="AG140" s="116">
        <f>AE140+AB140</f>
        <v>0</v>
      </c>
      <c r="AH140" s="121">
        <v>53</v>
      </c>
      <c r="AI140" s="121">
        <v>5</v>
      </c>
      <c r="AJ140" s="121">
        <v>3</v>
      </c>
      <c r="AK140" s="120"/>
      <c r="AL140" s="98">
        <v>8</v>
      </c>
      <c r="AM140" s="120"/>
      <c r="AN140" s="98">
        <f>AI140+AH140+AF140+AJ140+AK140+AL140+AM140</f>
        <v>40129</v>
      </c>
      <c r="AO140" s="98">
        <f>AM140+AG140</f>
        <v>0</v>
      </c>
      <c r="AP140" s="122"/>
      <c r="AQ140" s="120"/>
      <c r="AR140" s="120"/>
      <c r="AS140" s="120"/>
      <c r="AT140" s="98">
        <f>AR140+AQ140+AP140+AN140+AS140</f>
        <v>40129</v>
      </c>
      <c r="AU140" s="98">
        <f>AS140+AO140</f>
        <v>0</v>
      </c>
      <c r="AV140" s="98"/>
      <c r="AW140" s="98"/>
      <c r="AX140" s="98"/>
      <c r="AY140" s="98"/>
      <c r="AZ140" s="98"/>
      <c r="BA140" s="98">
        <f>AY140+AX140+AW140+AV140+AT140</f>
        <v>40129</v>
      </c>
      <c r="BB140" s="123">
        <f>AU140+AY140</f>
        <v>0</v>
      </c>
      <c r="BC140" s="98"/>
      <c r="BD140" s="120"/>
      <c r="BE140" s="120"/>
      <c r="BF140" s="120"/>
      <c r="BG140" s="98">
        <f>BF140+BE140+BD140+BC140+BA140</f>
        <v>40129</v>
      </c>
      <c r="BH140" s="123">
        <f>BB140+BD140</f>
        <v>0</v>
      </c>
      <c r="BI140" s="116"/>
      <c r="BJ140" s="122"/>
      <c r="BK140" s="122"/>
      <c r="BL140" s="122"/>
      <c r="BM140" s="98">
        <f>BG140+BI140+BJ140+BK140+BL140</f>
        <v>40129</v>
      </c>
      <c r="BN140" s="98">
        <f>BH140+BJ140</f>
        <v>0</v>
      </c>
    </row>
    <row r="141" spans="1:66" ht="39" customHeight="1">
      <c r="A141" s="111"/>
      <c r="B141" s="112" t="s">
        <v>171</v>
      </c>
      <c r="C141" s="113" t="s">
        <v>121</v>
      </c>
      <c r="D141" s="113" t="s">
        <v>120</v>
      </c>
      <c r="E141" s="119" t="s">
        <v>211</v>
      </c>
      <c r="F141" s="113"/>
      <c r="G141" s="98"/>
      <c r="H141" s="98"/>
      <c r="I141" s="98"/>
      <c r="J141" s="98"/>
      <c r="K141" s="98"/>
      <c r="L141" s="98"/>
      <c r="M141" s="98"/>
      <c r="N141" s="98"/>
      <c r="O141" s="116"/>
      <c r="P141" s="98"/>
      <c r="Q141" s="98"/>
      <c r="R141" s="98"/>
      <c r="S141" s="98">
        <f>S142+S144+S146</f>
        <v>5900</v>
      </c>
      <c r="T141" s="98">
        <f>T142+T144+T146</f>
        <v>5900</v>
      </c>
      <c r="U141" s="98"/>
      <c r="V141" s="98"/>
      <c r="W141" s="98">
        <f aca="true" t="shared" si="195" ref="W141:AB141">W142+W144+W146</f>
        <v>0</v>
      </c>
      <c r="X141" s="98">
        <f t="shared" si="195"/>
        <v>5900</v>
      </c>
      <c r="Y141" s="98">
        <f t="shared" si="195"/>
        <v>0</v>
      </c>
      <c r="Z141" s="98">
        <f t="shared" si="195"/>
        <v>0</v>
      </c>
      <c r="AA141" s="98">
        <f t="shared" si="195"/>
        <v>5900</v>
      </c>
      <c r="AB141" s="98">
        <f t="shared" si="195"/>
        <v>0</v>
      </c>
      <c r="AC141" s="98">
        <f aca="true" t="shared" si="196" ref="AC141:AU141">AC142+AC144+AC146</f>
        <v>0</v>
      </c>
      <c r="AD141" s="98">
        <f t="shared" si="196"/>
        <v>0</v>
      </c>
      <c r="AE141" s="98">
        <f t="shared" si="196"/>
        <v>0</v>
      </c>
      <c r="AF141" s="98">
        <f t="shared" si="196"/>
        <v>5900</v>
      </c>
      <c r="AG141" s="98">
        <f t="shared" si="196"/>
        <v>0</v>
      </c>
      <c r="AH141" s="98">
        <f t="shared" si="196"/>
        <v>0</v>
      </c>
      <c r="AI141" s="98">
        <f t="shared" si="196"/>
        <v>0</v>
      </c>
      <c r="AJ141" s="98">
        <f t="shared" si="196"/>
        <v>0</v>
      </c>
      <c r="AK141" s="98">
        <f>AK142+AK144+AK146</f>
        <v>0</v>
      </c>
      <c r="AL141" s="98">
        <f>AL142+AL144+AL146</f>
        <v>0</v>
      </c>
      <c r="AM141" s="98">
        <f>AM142+AM144+AM146</f>
        <v>0</v>
      </c>
      <c r="AN141" s="98">
        <f t="shared" si="196"/>
        <v>5900</v>
      </c>
      <c r="AO141" s="98">
        <f t="shared" si="196"/>
        <v>0</v>
      </c>
      <c r="AP141" s="98">
        <f t="shared" si="196"/>
        <v>0</v>
      </c>
      <c r="AQ141" s="98">
        <f>AQ142+AQ144+AQ146</f>
        <v>0</v>
      </c>
      <c r="AR141" s="98">
        <f t="shared" si="196"/>
        <v>0</v>
      </c>
      <c r="AS141" s="98">
        <f t="shared" si="196"/>
        <v>0</v>
      </c>
      <c r="AT141" s="98">
        <f t="shared" si="196"/>
        <v>5900</v>
      </c>
      <c r="AU141" s="98">
        <f t="shared" si="196"/>
        <v>0</v>
      </c>
      <c r="AV141" s="98">
        <f aca="true" t="shared" si="197" ref="AV141:BA141">AV142+AV144+AV146</f>
        <v>0</v>
      </c>
      <c r="AW141" s="98">
        <f t="shared" si="197"/>
        <v>0</v>
      </c>
      <c r="AX141" s="98">
        <f t="shared" si="197"/>
        <v>0</v>
      </c>
      <c r="AY141" s="98">
        <f t="shared" si="197"/>
        <v>0</v>
      </c>
      <c r="AZ141" s="98">
        <f>AZ142+AZ144+AZ146</f>
        <v>0</v>
      </c>
      <c r="BA141" s="98">
        <f t="shared" si="197"/>
        <v>5900</v>
      </c>
      <c r="BB141" s="98">
        <f aca="true" t="shared" si="198" ref="BB141:BH141">BB142+BB144+BB146</f>
        <v>0</v>
      </c>
      <c r="BC141" s="98">
        <f t="shared" si="198"/>
        <v>0</v>
      </c>
      <c r="BD141" s="98">
        <f t="shared" si="198"/>
        <v>0</v>
      </c>
      <c r="BE141" s="98">
        <f t="shared" si="198"/>
        <v>0</v>
      </c>
      <c r="BF141" s="98">
        <f t="shared" si="198"/>
        <v>0</v>
      </c>
      <c r="BG141" s="98">
        <f t="shared" si="198"/>
        <v>5900</v>
      </c>
      <c r="BH141" s="98">
        <f t="shared" si="198"/>
        <v>0</v>
      </c>
      <c r="BI141" s="98">
        <f aca="true" t="shared" si="199" ref="BI141:BN141">BI142+BI144+BI146</f>
        <v>0</v>
      </c>
      <c r="BJ141" s="98">
        <f t="shared" si="199"/>
        <v>0</v>
      </c>
      <c r="BK141" s="98">
        <f t="shared" si="199"/>
        <v>0</v>
      </c>
      <c r="BL141" s="98">
        <f t="shared" si="199"/>
        <v>0</v>
      </c>
      <c r="BM141" s="98">
        <f t="shared" si="199"/>
        <v>5900</v>
      </c>
      <c r="BN141" s="98">
        <f t="shared" si="199"/>
        <v>0</v>
      </c>
    </row>
    <row r="142" spans="1:66" ht="73.5" customHeight="1">
      <c r="A142" s="111"/>
      <c r="B142" s="112" t="s">
        <v>410</v>
      </c>
      <c r="C142" s="113" t="s">
        <v>121</v>
      </c>
      <c r="D142" s="113" t="s">
        <v>120</v>
      </c>
      <c r="E142" s="119" t="s">
        <v>408</v>
      </c>
      <c r="F142" s="113"/>
      <c r="G142" s="98"/>
      <c r="H142" s="98"/>
      <c r="I142" s="98"/>
      <c r="J142" s="98"/>
      <c r="K142" s="98"/>
      <c r="L142" s="98"/>
      <c r="M142" s="98"/>
      <c r="N142" s="98"/>
      <c r="O142" s="116"/>
      <c r="P142" s="98"/>
      <c r="Q142" s="98"/>
      <c r="R142" s="98"/>
      <c r="S142" s="98">
        <f>S143</f>
        <v>5050</v>
      </c>
      <c r="T142" s="98">
        <f>T143</f>
        <v>5050</v>
      </c>
      <c r="U142" s="98"/>
      <c r="V142" s="98"/>
      <c r="W142" s="98">
        <f aca="true" t="shared" si="200" ref="W142:BN142">W143</f>
        <v>0</v>
      </c>
      <c r="X142" s="98">
        <f t="shared" si="200"/>
        <v>5050</v>
      </c>
      <c r="Y142" s="98">
        <f t="shared" si="200"/>
        <v>0</v>
      </c>
      <c r="Z142" s="98">
        <f t="shared" si="200"/>
        <v>0</v>
      </c>
      <c r="AA142" s="98">
        <f t="shared" si="200"/>
        <v>5050</v>
      </c>
      <c r="AB142" s="98">
        <f t="shared" si="200"/>
        <v>0</v>
      </c>
      <c r="AC142" s="98">
        <f t="shared" si="200"/>
        <v>0</v>
      </c>
      <c r="AD142" s="98">
        <f t="shared" si="200"/>
        <v>0</v>
      </c>
      <c r="AE142" s="98">
        <f t="shared" si="200"/>
        <v>0</v>
      </c>
      <c r="AF142" s="98">
        <f t="shared" si="200"/>
        <v>5050</v>
      </c>
      <c r="AG142" s="98">
        <f t="shared" si="200"/>
        <v>0</v>
      </c>
      <c r="AH142" s="98">
        <f t="shared" si="200"/>
        <v>0</v>
      </c>
      <c r="AI142" s="98">
        <f t="shared" si="200"/>
        <v>0</v>
      </c>
      <c r="AJ142" s="98">
        <f t="shared" si="200"/>
        <v>0</v>
      </c>
      <c r="AK142" s="98">
        <f t="shared" si="200"/>
        <v>0</v>
      </c>
      <c r="AL142" s="98">
        <f t="shared" si="200"/>
        <v>0</v>
      </c>
      <c r="AM142" s="98">
        <f t="shared" si="200"/>
        <v>0</v>
      </c>
      <c r="AN142" s="98">
        <f t="shared" si="200"/>
        <v>5050</v>
      </c>
      <c r="AO142" s="98">
        <f t="shared" si="200"/>
        <v>0</v>
      </c>
      <c r="AP142" s="98">
        <f t="shared" si="200"/>
        <v>0</v>
      </c>
      <c r="AQ142" s="98">
        <f t="shared" si="200"/>
        <v>0</v>
      </c>
      <c r="AR142" s="98">
        <f t="shared" si="200"/>
        <v>0</v>
      </c>
      <c r="AS142" s="98">
        <f t="shared" si="200"/>
        <v>0</v>
      </c>
      <c r="AT142" s="98">
        <f t="shared" si="200"/>
        <v>5050</v>
      </c>
      <c r="AU142" s="98">
        <f t="shared" si="200"/>
        <v>0</v>
      </c>
      <c r="AV142" s="98">
        <f t="shared" si="200"/>
        <v>0</v>
      </c>
      <c r="AW142" s="98">
        <f t="shared" si="200"/>
        <v>0</v>
      </c>
      <c r="AX142" s="98">
        <f t="shared" si="200"/>
        <v>0</v>
      </c>
      <c r="AY142" s="98">
        <f t="shared" si="200"/>
        <v>0</v>
      </c>
      <c r="AZ142" s="98">
        <f t="shared" si="200"/>
        <v>0</v>
      </c>
      <c r="BA142" s="98">
        <f t="shared" si="200"/>
        <v>5050</v>
      </c>
      <c r="BB142" s="98">
        <f t="shared" si="200"/>
        <v>0</v>
      </c>
      <c r="BC142" s="98">
        <f t="shared" si="200"/>
        <v>0</v>
      </c>
      <c r="BD142" s="98">
        <f t="shared" si="200"/>
        <v>0</v>
      </c>
      <c r="BE142" s="98">
        <f t="shared" si="200"/>
        <v>0</v>
      </c>
      <c r="BF142" s="98">
        <f t="shared" si="200"/>
        <v>0</v>
      </c>
      <c r="BG142" s="98">
        <f t="shared" si="200"/>
        <v>5050</v>
      </c>
      <c r="BH142" s="98">
        <f t="shared" si="200"/>
        <v>0</v>
      </c>
      <c r="BI142" s="98">
        <f t="shared" si="200"/>
        <v>0</v>
      </c>
      <c r="BJ142" s="98">
        <f t="shared" si="200"/>
        <v>0</v>
      </c>
      <c r="BK142" s="98">
        <f t="shared" si="200"/>
        <v>0</v>
      </c>
      <c r="BL142" s="98">
        <f t="shared" si="200"/>
        <v>0</v>
      </c>
      <c r="BM142" s="98">
        <f t="shared" si="200"/>
        <v>5050</v>
      </c>
      <c r="BN142" s="98">
        <f t="shared" si="200"/>
        <v>0</v>
      </c>
    </row>
    <row r="143" spans="1:66" ht="75" customHeight="1">
      <c r="A143" s="111"/>
      <c r="B143" s="112" t="s">
        <v>130</v>
      </c>
      <c r="C143" s="113" t="s">
        <v>121</v>
      </c>
      <c r="D143" s="113" t="s">
        <v>120</v>
      </c>
      <c r="E143" s="119" t="s">
        <v>408</v>
      </c>
      <c r="F143" s="113" t="s">
        <v>131</v>
      </c>
      <c r="G143" s="98"/>
      <c r="H143" s="98"/>
      <c r="I143" s="98"/>
      <c r="J143" s="98"/>
      <c r="K143" s="98"/>
      <c r="L143" s="98"/>
      <c r="M143" s="98"/>
      <c r="N143" s="98"/>
      <c r="O143" s="116"/>
      <c r="P143" s="98"/>
      <c r="Q143" s="98"/>
      <c r="R143" s="98"/>
      <c r="S143" s="98">
        <f>T143-P143</f>
        <v>5050</v>
      </c>
      <c r="T143" s="98">
        <v>5050</v>
      </c>
      <c r="U143" s="98"/>
      <c r="V143" s="98"/>
      <c r="W143" s="98"/>
      <c r="X143" s="98">
        <f>W143+T143</f>
        <v>5050</v>
      </c>
      <c r="Y143" s="98">
        <f>V143</f>
        <v>0</v>
      </c>
      <c r="Z143" s="120"/>
      <c r="AA143" s="98">
        <f>X143+Z143</f>
        <v>5050</v>
      </c>
      <c r="AB143" s="98">
        <f>Y143</f>
        <v>0</v>
      </c>
      <c r="AC143" s="120"/>
      <c r="AD143" s="120"/>
      <c r="AE143" s="120"/>
      <c r="AF143" s="98">
        <f>AD143+AC143+AA143+AE143</f>
        <v>5050</v>
      </c>
      <c r="AG143" s="116">
        <f>AE143+AB143</f>
        <v>0</v>
      </c>
      <c r="AH143" s="120"/>
      <c r="AI143" s="120"/>
      <c r="AJ143" s="120"/>
      <c r="AK143" s="120"/>
      <c r="AL143" s="120"/>
      <c r="AM143" s="120"/>
      <c r="AN143" s="98">
        <f>AI143+AH143+AF143+AJ143+AK143+AL143+AM143</f>
        <v>5050</v>
      </c>
      <c r="AO143" s="98">
        <f>AM143+AG143</f>
        <v>0</v>
      </c>
      <c r="AP143" s="122"/>
      <c r="AQ143" s="120"/>
      <c r="AR143" s="120"/>
      <c r="AS143" s="120"/>
      <c r="AT143" s="98">
        <f>AR143+AQ143+AP143+AN143+AS143</f>
        <v>5050</v>
      </c>
      <c r="AU143" s="98">
        <f>AS143+AO143</f>
        <v>0</v>
      </c>
      <c r="AV143" s="98"/>
      <c r="AW143" s="98"/>
      <c r="AX143" s="98"/>
      <c r="AY143" s="98"/>
      <c r="AZ143" s="98"/>
      <c r="BA143" s="98">
        <f>AY143+AX143+AW143+AV143+AT143</f>
        <v>5050</v>
      </c>
      <c r="BB143" s="123">
        <f>AU143+AY143</f>
        <v>0</v>
      </c>
      <c r="BC143" s="98"/>
      <c r="BD143" s="120"/>
      <c r="BE143" s="120"/>
      <c r="BF143" s="120"/>
      <c r="BG143" s="98">
        <f>BF143+BE143+BD143+BC143+BA143</f>
        <v>5050</v>
      </c>
      <c r="BH143" s="123">
        <f>BB143+BD143</f>
        <v>0</v>
      </c>
      <c r="BI143" s="116"/>
      <c r="BJ143" s="122"/>
      <c r="BK143" s="122"/>
      <c r="BL143" s="122"/>
      <c r="BM143" s="98">
        <f>BG143+BI143+BJ143+BK143+BL143</f>
        <v>5050</v>
      </c>
      <c r="BN143" s="98">
        <f>BH143+BJ143</f>
        <v>0</v>
      </c>
    </row>
    <row r="144" spans="1:66" ht="73.5" customHeight="1">
      <c r="A144" s="111"/>
      <c r="B144" s="112" t="s">
        <v>436</v>
      </c>
      <c r="C144" s="113" t="s">
        <v>121</v>
      </c>
      <c r="D144" s="113" t="s">
        <v>120</v>
      </c>
      <c r="E144" s="119" t="s">
        <v>409</v>
      </c>
      <c r="F144" s="113"/>
      <c r="G144" s="98"/>
      <c r="H144" s="98"/>
      <c r="I144" s="98"/>
      <c r="J144" s="98"/>
      <c r="K144" s="98"/>
      <c r="L144" s="98"/>
      <c r="M144" s="98"/>
      <c r="N144" s="98"/>
      <c r="O144" s="116"/>
      <c r="P144" s="98"/>
      <c r="Q144" s="98"/>
      <c r="R144" s="98"/>
      <c r="S144" s="98">
        <f>S145</f>
        <v>650</v>
      </c>
      <c r="T144" s="98">
        <f>T145</f>
        <v>650</v>
      </c>
      <c r="U144" s="98"/>
      <c r="V144" s="98"/>
      <c r="W144" s="98">
        <f aca="true" t="shared" si="201" ref="W144:BN144">W145</f>
        <v>0</v>
      </c>
      <c r="X144" s="98">
        <f t="shared" si="201"/>
        <v>650</v>
      </c>
      <c r="Y144" s="98">
        <f t="shared" si="201"/>
        <v>0</v>
      </c>
      <c r="Z144" s="98">
        <f t="shared" si="201"/>
        <v>0</v>
      </c>
      <c r="AA144" s="98">
        <f t="shared" si="201"/>
        <v>650</v>
      </c>
      <c r="AB144" s="98">
        <f t="shared" si="201"/>
        <v>0</v>
      </c>
      <c r="AC144" s="98">
        <f t="shared" si="201"/>
        <v>0</v>
      </c>
      <c r="AD144" s="98">
        <f t="shared" si="201"/>
        <v>0</v>
      </c>
      <c r="AE144" s="98">
        <f t="shared" si="201"/>
        <v>0</v>
      </c>
      <c r="AF144" s="98">
        <f t="shared" si="201"/>
        <v>650</v>
      </c>
      <c r="AG144" s="98">
        <f t="shared" si="201"/>
        <v>0</v>
      </c>
      <c r="AH144" s="98">
        <f t="shared" si="201"/>
        <v>0</v>
      </c>
      <c r="AI144" s="98">
        <f t="shared" si="201"/>
        <v>0</v>
      </c>
      <c r="AJ144" s="98">
        <f t="shared" si="201"/>
        <v>0</v>
      </c>
      <c r="AK144" s="98">
        <f t="shared" si="201"/>
        <v>0</v>
      </c>
      <c r="AL144" s="98">
        <f t="shared" si="201"/>
        <v>0</v>
      </c>
      <c r="AM144" s="98">
        <f t="shared" si="201"/>
        <v>0</v>
      </c>
      <c r="AN144" s="98">
        <f t="shared" si="201"/>
        <v>650</v>
      </c>
      <c r="AO144" s="98">
        <f t="shared" si="201"/>
        <v>0</v>
      </c>
      <c r="AP144" s="98">
        <f t="shared" si="201"/>
        <v>0</v>
      </c>
      <c r="AQ144" s="98">
        <f t="shared" si="201"/>
        <v>0</v>
      </c>
      <c r="AR144" s="98">
        <f t="shared" si="201"/>
        <v>0</v>
      </c>
      <c r="AS144" s="98">
        <f t="shared" si="201"/>
        <v>0</v>
      </c>
      <c r="AT144" s="98">
        <f t="shared" si="201"/>
        <v>650</v>
      </c>
      <c r="AU144" s="98">
        <f t="shared" si="201"/>
        <v>0</v>
      </c>
      <c r="AV144" s="98">
        <f t="shared" si="201"/>
        <v>0</v>
      </c>
      <c r="AW144" s="98">
        <f t="shared" si="201"/>
        <v>0</v>
      </c>
      <c r="AX144" s="98">
        <f t="shared" si="201"/>
        <v>0</v>
      </c>
      <c r="AY144" s="98">
        <f t="shared" si="201"/>
        <v>0</v>
      </c>
      <c r="AZ144" s="98">
        <f t="shared" si="201"/>
        <v>0</v>
      </c>
      <c r="BA144" s="98">
        <f t="shared" si="201"/>
        <v>650</v>
      </c>
      <c r="BB144" s="98">
        <f t="shared" si="201"/>
        <v>0</v>
      </c>
      <c r="BC144" s="98">
        <f t="shared" si="201"/>
        <v>0</v>
      </c>
      <c r="BD144" s="98">
        <f t="shared" si="201"/>
        <v>0</v>
      </c>
      <c r="BE144" s="98">
        <f t="shared" si="201"/>
        <v>0</v>
      </c>
      <c r="BF144" s="98">
        <f t="shared" si="201"/>
        <v>0</v>
      </c>
      <c r="BG144" s="98">
        <f t="shared" si="201"/>
        <v>650</v>
      </c>
      <c r="BH144" s="98">
        <f t="shared" si="201"/>
        <v>0</v>
      </c>
      <c r="BI144" s="98">
        <f t="shared" si="201"/>
        <v>0</v>
      </c>
      <c r="BJ144" s="98">
        <f t="shared" si="201"/>
        <v>0</v>
      </c>
      <c r="BK144" s="98">
        <f t="shared" si="201"/>
        <v>0</v>
      </c>
      <c r="BL144" s="98">
        <f t="shared" si="201"/>
        <v>0</v>
      </c>
      <c r="BM144" s="98">
        <f t="shared" si="201"/>
        <v>650</v>
      </c>
      <c r="BN144" s="98">
        <f t="shared" si="201"/>
        <v>0</v>
      </c>
    </row>
    <row r="145" spans="1:66" ht="66.75" customHeight="1">
      <c r="A145" s="111"/>
      <c r="B145" s="112" t="s">
        <v>130</v>
      </c>
      <c r="C145" s="113" t="s">
        <v>121</v>
      </c>
      <c r="D145" s="113" t="s">
        <v>120</v>
      </c>
      <c r="E145" s="119" t="s">
        <v>409</v>
      </c>
      <c r="F145" s="113" t="s">
        <v>131</v>
      </c>
      <c r="G145" s="98"/>
      <c r="H145" s="98"/>
      <c r="I145" s="98"/>
      <c r="J145" s="98"/>
      <c r="K145" s="98"/>
      <c r="L145" s="98"/>
      <c r="M145" s="98"/>
      <c r="N145" s="98"/>
      <c r="O145" s="116"/>
      <c r="P145" s="98"/>
      <c r="Q145" s="98"/>
      <c r="R145" s="98"/>
      <c r="S145" s="98">
        <f>T145-P145</f>
        <v>650</v>
      </c>
      <c r="T145" s="98">
        <v>650</v>
      </c>
      <c r="U145" s="98"/>
      <c r="V145" s="98"/>
      <c r="W145" s="98"/>
      <c r="X145" s="98">
        <f>W145+T145</f>
        <v>650</v>
      </c>
      <c r="Y145" s="98">
        <f>V145</f>
        <v>0</v>
      </c>
      <c r="Z145" s="120"/>
      <c r="AA145" s="98">
        <f>X145+Z145</f>
        <v>650</v>
      </c>
      <c r="AB145" s="98">
        <f>Y145</f>
        <v>0</v>
      </c>
      <c r="AC145" s="120"/>
      <c r="AD145" s="120"/>
      <c r="AE145" s="120"/>
      <c r="AF145" s="98">
        <f>AD145+AC145+AA145+AE145</f>
        <v>650</v>
      </c>
      <c r="AG145" s="116">
        <f>AE145+AB145</f>
        <v>0</v>
      </c>
      <c r="AH145" s="120"/>
      <c r="AI145" s="120"/>
      <c r="AJ145" s="120"/>
      <c r="AK145" s="120"/>
      <c r="AL145" s="120"/>
      <c r="AM145" s="120"/>
      <c r="AN145" s="98">
        <f>AI145+AH145+AF145+AJ145+AK145+AL145+AM145</f>
        <v>650</v>
      </c>
      <c r="AO145" s="98">
        <f>AM145+AG145</f>
        <v>0</v>
      </c>
      <c r="AP145" s="122"/>
      <c r="AQ145" s="120"/>
      <c r="AR145" s="120"/>
      <c r="AS145" s="120"/>
      <c r="AT145" s="98">
        <f>AR145+AQ145+AP145+AN145+AS145</f>
        <v>650</v>
      </c>
      <c r="AU145" s="98">
        <f>AS145+AO145</f>
        <v>0</v>
      </c>
      <c r="AV145" s="98"/>
      <c r="AW145" s="98"/>
      <c r="AX145" s="98"/>
      <c r="AY145" s="98"/>
      <c r="AZ145" s="98"/>
      <c r="BA145" s="98">
        <f>AY145+AX145+AW145+AV145+AT145</f>
        <v>650</v>
      </c>
      <c r="BB145" s="123">
        <f>AU145+AY145</f>
        <v>0</v>
      </c>
      <c r="BC145" s="98"/>
      <c r="BD145" s="120"/>
      <c r="BE145" s="120"/>
      <c r="BF145" s="120"/>
      <c r="BG145" s="98">
        <f>BF145+BE145+BD145+BC145+BA145</f>
        <v>650</v>
      </c>
      <c r="BH145" s="123">
        <f>BB145+BD145</f>
        <v>0</v>
      </c>
      <c r="BI145" s="116"/>
      <c r="BJ145" s="122"/>
      <c r="BK145" s="122"/>
      <c r="BL145" s="122"/>
      <c r="BM145" s="98">
        <f>BG145+BI145+BJ145+BK145+BL145</f>
        <v>650</v>
      </c>
      <c r="BN145" s="98">
        <f>BH145+BJ145</f>
        <v>0</v>
      </c>
    </row>
    <row r="146" spans="1:66" ht="125.25" customHeight="1">
      <c r="A146" s="111"/>
      <c r="B146" s="112" t="s">
        <v>415</v>
      </c>
      <c r="C146" s="113" t="s">
        <v>121</v>
      </c>
      <c r="D146" s="113" t="s">
        <v>120</v>
      </c>
      <c r="E146" s="119" t="s">
        <v>414</v>
      </c>
      <c r="F146" s="113"/>
      <c r="G146" s="98"/>
      <c r="H146" s="98"/>
      <c r="I146" s="98"/>
      <c r="J146" s="98"/>
      <c r="K146" s="98"/>
      <c r="L146" s="98"/>
      <c r="M146" s="98"/>
      <c r="N146" s="98"/>
      <c r="O146" s="116"/>
      <c r="P146" s="98"/>
      <c r="Q146" s="98"/>
      <c r="R146" s="98"/>
      <c r="S146" s="98">
        <f>S147</f>
        <v>200</v>
      </c>
      <c r="T146" s="98">
        <f>T147</f>
        <v>200</v>
      </c>
      <c r="U146" s="98"/>
      <c r="V146" s="98"/>
      <c r="W146" s="98">
        <f aca="true" t="shared" si="202" ref="W146:BN146">W147</f>
        <v>0</v>
      </c>
      <c r="X146" s="98">
        <f t="shared" si="202"/>
        <v>200</v>
      </c>
      <c r="Y146" s="98">
        <f t="shared" si="202"/>
        <v>0</v>
      </c>
      <c r="Z146" s="98">
        <f t="shared" si="202"/>
        <v>0</v>
      </c>
      <c r="AA146" s="98">
        <f t="shared" si="202"/>
        <v>200</v>
      </c>
      <c r="AB146" s="98">
        <f t="shared" si="202"/>
        <v>0</v>
      </c>
      <c r="AC146" s="98">
        <f t="shared" si="202"/>
        <v>0</v>
      </c>
      <c r="AD146" s="98">
        <f t="shared" si="202"/>
        <v>0</v>
      </c>
      <c r="AE146" s="98">
        <f t="shared" si="202"/>
        <v>0</v>
      </c>
      <c r="AF146" s="98">
        <f t="shared" si="202"/>
        <v>200</v>
      </c>
      <c r="AG146" s="98">
        <f t="shared" si="202"/>
        <v>0</v>
      </c>
      <c r="AH146" s="98">
        <f t="shared" si="202"/>
        <v>0</v>
      </c>
      <c r="AI146" s="98">
        <f t="shared" si="202"/>
        <v>0</v>
      </c>
      <c r="AJ146" s="98">
        <f t="shared" si="202"/>
        <v>0</v>
      </c>
      <c r="AK146" s="98">
        <f t="shared" si="202"/>
        <v>0</v>
      </c>
      <c r="AL146" s="98">
        <f t="shared" si="202"/>
        <v>0</v>
      </c>
      <c r="AM146" s="98">
        <f t="shared" si="202"/>
        <v>0</v>
      </c>
      <c r="AN146" s="98">
        <f t="shared" si="202"/>
        <v>200</v>
      </c>
      <c r="AO146" s="98">
        <f t="shared" si="202"/>
        <v>0</v>
      </c>
      <c r="AP146" s="98">
        <f t="shared" si="202"/>
        <v>0</v>
      </c>
      <c r="AQ146" s="98">
        <f t="shared" si="202"/>
        <v>0</v>
      </c>
      <c r="AR146" s="98">
        <f t="shared" si="202"/>
        <v>0</v>
      </c>
      <c r="AS146" s="98">
        <f t="shared" si="202"/>
        <v>0</v>
      </c>
      <c r="AT146" s="98">
        <f t="shared" si="202"/>
        <v>200</v>
      </c>
      <c r="AU146" s="98">
        <f t="shared" si="202"/>
        <v>0</v>
      </c>
      <c r="AV146" s="98">
        <f t="shared" si="202"/>
        <v>0</v>
      </c>
      <c r="AW146" s="98">
        <f t="shared" si="202"/>
        <v>0</v>
      </c>
      <c r="AX146" s="98">
        <f t="shared" si="202"/>
        <v>0</v>
      </c>
      <c r="AY146" s="98">
        <f t="shared" si="202"/>
        <v>0</v>
      </c>
      <c r="AZ146" s="98">
        <f t="shared" si="202"/>
        <v>0</v>
      </c>
      <c r="BA146" s="98">
        <f t="shared" si="202"/>
        <v>200</v>
      </c>
      <c r="BB146" s="98">
        <f t="shared" si="202"/>
        <v>0</v>
      </c>
      <c r="BC146" s="98">
        <f t="shared" si="202"/>
        <v>0</v>
      </c>
      <c r="BD146" s="98">
        <f t="shared" si="202"/>
        <v>0</v>
      </c>
      <c r="BE146" s="98">
        <f t="shared" si="202"/>
        <v>0</v>
      </c>
      <c r="BF146" s="98">
        <f t="shared" si="202"/>
        <v>0</v>
      </c>
      <c r="BG146" s="98">
        <f t="shared" si="202"/>
        <v>200</v>
      </c>
      <c r="BH146" s="98">
        <f t="shared" si="202"/>
        <v>0</v>
      </c>
      <c r="BI146" s="98">
        <f t="shared" si="202"/>
        <v>0</v>
      </c>
      <c r="BJ146" s="98">
        <f t="shared" si="202"/>
        <v>0</v>
      </c>
      <c r="BK146" s="98">
        <f t="shared" si="202"/>
        <v>0</v>
      </c>
      <c r="BL146" s="98">
        <f t="shared" si="202"/>
        <v>0</v>
      </c>
      <c r="BM146" s="98">
        <f t="shared" si="202"/>
        <v>200</v>
      </c>
      <c r="BN146" s="98">
        <f t="shared" si="202"/>
        <v>0</v>
      </c>
    </row>
    <row r="147" spans="1:66" ht="84.75" customHeight="1">
      <c r="A147" s="111"/>
      <c r="B147" s="112" t="s">
        <v>130</v>
      </c>
      <c r="C147" s="113" t="s">
        <v>121</v>
      </c>
      <c r="D147" s="113" t="s">
        <v>120</v>
      </c>
      <c r="E147" s="119" t="s">
        <v>414</v>
      </c>
      <c r="F147" s="113" t="s">
        <v>131</v>
      </c>
      <c r="G147" s="98"/>
      <c r="H147" s="98"/>
      <c r="I147" s="98"/>
      <c r="J147" s="98"/>
      <c r="K147" s="98"/>
      <c r="L147" s="98"/>
      <c r="M147" s="98"/>
      <c r="N147" s="98"/>
      <c r="O147" s="116"/>
      <c r="P147" s="98"/>
      <c r="Q147" s="98"/>
      <c r="R147" s="98"/>
      <c r="S147" s="98">
        <f>T147-P147</f>
        <v>200</v>
      </c>
      <c r="T147" s="98">
        <v>200</v>
      </c>
      <c r="U147" s="98"/>
      <c r="V147" s="98"/>
      <c r="W147" s="98"/>
      <c r="X147" s="98">
        <f>W147+T147</f>
        <v>200</v>
      </c>
      <c r="Y147" s="98">
        <f>V147</f>
        <v>0</v>
      </c>
      <c r="Z147" s="120"/>
      <c r="AA147" s="98">
        <f>X147+Z147</f>
        <v>200</v>
      </c>
      <c r="AB147" s="98">
        <f>Y147</f>
        <v>0</v>
      </c>
      <c r="AC147" s="120"/>
      <c r="AD147" s="120"/>
      <c r="AE147" s="120"/>
      <c r="AF147" s="98">
        <f>AD147+AC147+AA147+AE147</f>
        <v>200</v>
      </c>
      <c r="AG147" s="116">
        <f>AE147+AB147</f>
        <v>0</v>
      </c>
      <c r="AH147" s="120"/>
      <c r="AI147" s="120"/>
      <c r="AJ147" s="120"/>
      <c r="AK147" s="120"/>
      <c r="AL147" s="120"/>
      <c r="AM147" s="120"/>
      <c r="AN147" s="98">
        <f>AI147+AH147+AF147+AJ147+AK147+AL147+AM147</f>
        <v>200</v>
      </c>
      <c r="AO147" s="98">
        <f>AM147+AG147</f>
        <v>0</v>
      </c>
      <c r="AP147" s="122"/>
      <c r="AQ147" s="120"/>
      <c r="AR147" s="120"/>
      <c r="AS147" s="120"/>
      <c r="AT147" s="98">
        <f>AR147+AQ147+AP147+AN147+AS147</f>
        <v>200</v>
      </c>
      <c r="AU147" s="98">
        <f>AS147+AO147</f>
        <v>0</v>
      </c>
      <c r="AV147" s="98"/>
      <c r="AW147" s="98"/>
      <c r="AX147" s="98"/>
      <c r="AY147" s="98"/>
      <c r="AZ147" s="98"/>
      <c r="BA147" s="98">
        <f>AY147+AX147+AW147+AV147+AT147</f>
        <v>200</v>
      </c>
      <c r="BB147" s="123">
        <f>AU147+AY147</f>
        <v>0</v>
      </c>
      <c r="BC147" s="98"/>
      <c r="BD147" s="120"/>
      <c r="BE147" s="120"/>
      <c r="BF147" s="120"/>
      <c r="BG147" s="98">
        <f>BF147+BE147+BD147+BC147+BA147</f>
        <v>200</v>
      </c>
      <c r="BH147" s="123">
        <f>BB147+BD147</f>
        <v>0</v>
      </c>
      <c r="BI147" s="116"/>
      <c r="BJ147" s="122"/>
      <c r="BK147" s="122"/>
      <c r="BL147" s="122"/>
      <c r="BM147" s="98">
        <f>BG147+BI147+BJ147+BK147+BL147</f>
        <v>200</v>
      </c>
      <c r="BN147" s="98">
        <f>BH147+BJ147</f>
        <v>0</v>
      </c>
    </row>
    <row r="148" spans="1:66" s="2" customFormat="1" ht="109.5" customHeight="1">
      <c r="A148" s="124"/>
      <c r="B148" s="102" t="s">
        <v>282</v>
      </c>
      <c r="C148" s="103" t="s">
        <v>121</v>
      </c>
      <c r="D148" s="103" t="s">
        <v>143</v>
      </c>
      <c r="E148" s="104"/>
      <c r="F148" s="103"/>
      <c r="G148" s="125">
        <f aca="true" t="shared" si="203" ref="G148:W149">G149</f>
        <v>39039</v>
      </c>
      <c r="H148" s="125">
        <f t="shared" si="203"/>
        <v>39039</v>
      </c>
      <c r="I148" s="125">
        <f t="shared" si="203"/>
        <v>0</v>
      </c>
      <c r="J148" s="125">
        <f aca="true" t="shared" si="204" ref="J148:S148">J149+J151</f>
        <v>8400</v>
      </c>
      <c r="K148" s="125">
        <f t="shared" si="204"/>
        <v>47439</v>
      </c>
      <c r="L148" s="125">
        <f t="shared" si="204"/>
        <v>0</v>
      </c>
      <c r="M148" s="125"/>
      <c r="N148" s="125">
        <f t="shared" si="204"/>
        <v>50940</v>
      </c>
      <c r="O148" s="125">
        <f t="shared" si="204"/>
        <v>0</v>
      </c>
      <c r="P148" s="125">
        <f t="shared" si="204"/>
        <v>47439</v>
      </c>
      <c r="Q148" s="125">
        <f t="shared" si="204"/>
        <v>0</v>
      </c>
      <c r="R148" s="125">
        <f t="shared" si="204"/>
        <v>0</v>
      </c>
      <c r="S148" s="125">
        <f t="shared" si="204"/>
        <v>-2209</v>
      </c>
      <c r="T148" s="125">
        <f>T149+T151</f>
        <v>45230</v>
      </c>
      <c r="U148" s="125">
        <f>U149+U151</f>
        <v>0</v>
      </c>
      <c r="V148" s="98"/>
      <c r="W148" s="125">
        <f aca="true" t="shared" si="205" ref="W148:AB148">W149+W151</f>
        <v>0</v>
      </c>
      <c r="X148" s="125">
        <f t="shared" si="205"/>
        <v>45230</v>
      </c>
      <c r="Y148" s="125">
        <f t="shared" si="205"/>
        <v>0</v>
      </c>
      <c r="Z148" s="125">
        <f t="shared" si="205"/>
        <v>0</v>
      </c>
      <c r="AA148" s="125">
        <f t="shared" si="205"/>
        <v>45230</v>
      </c>
      <c r="AB148" s="125">
        <f t="shared" si="205"/>
        <v>0</v>
      </c>
      <c r="AC148" s="125">
        <f aca="true" t="shared" si="206" ref="AC148:AU148">AC149+AC151</f>
        <v>0</v>
      </c>
      <c r="AD148" s="125">
        <f t="shared" si="206"/>
        <v>0</v>
      </c>
      <c r="AE148" s="125">
        <f t="shared" si="206"/>
        <v>0</v>
      </c>
      <c r="AF148" s="125">
        <f t="shared" si="206"/>
        <v>45230</v>
      </c>
      <c r="AG148" s="125">
        <f t="shared" si="206"/>
        <v>0</v>
      </c>
      <c r="AH148" s="125">
        <f t="shared" si="206"/>
        <v>106</v>
      </c>
      <c r="AI148" s="125">
        <f t="shared" si="206"/>
        <v>0</v>
      </c>
      <c r="AJ148" s="125">
        <f t="shared" si="206"/>
        <v>21</v>
      </c>
      <c r="AK148" s="125">
        <f>AK149+AK151</f>
        <v>0</v>
      </c>
      <c r="AL148" s="125">
        <f>AL149+AL151</f>
        <v>6</v>
      </c>
      <c r="AM148" s="125">
        <f>AM149+AM151</f>
        <v>0</v>
      </c>
      <c r="AN148" s="125">
        <f t="shared" si="206"/>
        <v>45363</v>
      </c>
      <c r="AO148" s="125">
        <f t="shared" si="206"/>
        <v>0</v>
      </c>
      <c r="AP148" s="125">
        <f t="shared" si="206"/>
        <v>0</v>
      </c>
      <c r="AQ148" s="125">
        <f>AQ149+AQ151</f>
        <v>0</v>
      </c>
      <c r="AR148" s="125">
        <f t="shared" si="206"/>
        <v>0</v>
      </c>
      <c r="AS148" s="125">
        <f t="shared" si="206"/>
        <v>0</v>
      </c>
      <c r="AT148" s="125">
        <f t="shared" si="206"/>
        <v>45363</v>
      </c>
      <c r="AU148" s="125">
        <f t="shared" si="206"/>
        <v>0</v>
      </c>
      <c r="AV148" s="99">
        <f aca="true" t="shared" si="207" ref="AV148:BA148">AV149+AV151</f>
        <v>0</v>
      </c>
      <c r="AW148" s="99">
        <f t="shared" si="207"/>
        <v>0</v>
      </c>
      <c r="AX148" s="99">
        <f t="shared" si="207"/>
        <v>0</v>
      </c>
      <c r="AY148" s="99">
        <f t="shared" si="207"/>
        <v>0</v>
      </c>
      <c r="AZ148" s="99">
        <f>AZ149+AZ151</f>
        <v>0</v>
      </c>
      <c r="BA148" s="125">
        <f t="shared" si="207"/>
        <v>45363</v>
      </c>
      <c r="BB148" s="125">
        <f aca="true" t="shared" si="208" ref="BB148:BH148">BB149+BB151</f>
        <v>0</v>
      </c>
      <c r="BC148" s="125">
        <f t="shared" si="208"/>
        <v>0</v>
      </c>
      <c r="BD148" s="125">
        <f t="shared" si="208"/>
        <v>0</v>
      </c>
      <c r="BE148" s="125">
        <f t="shared" si="208"/>
        <v>0</v>
      </c>
      <c r="BF148" s="125">
        <f t="shared" si="208"/>
        <v>0</v>
      </c>
      <c r="BG148" s="125">
        <f t="shared" si="208"/>
        <v>45363</v>
      </c>
      <c r="BH148" s="125">
        <f t="shared" si="208"/>
        <v>0</v>
      </c>
      <c r="BI148" s="125">
        <f aca="true" t="shared" si="209" ref="BI148:BN148">BI149+BI151</f>
        <v>0</v>
      </c>
      <c r="BJ148" s="125">
        <f t="shared" si="209"/>
        <v>0</v>
      </c>
      <c r="BK148" s="125">
        <f t="shared" si="209"/>
        <v>0</v>
      </c>
      <c r="BL148" s="125">
        <f t="shared" si="209"/>
        <v>0</v>
      </c>
      <c r="BM148" s="125">
        <f t="shared" si="209"/>
        <v>45363</v>
      </c>
      <c r="BN148" s="125">
        <f t="shared" si="209"/>
        <v>0</v>
      </c>
    </row>
    <row r="149" spans="1:66" ht="44.25" customHeight="1">
      <c r="A149" s="111"/>
      <c r="B149" s="112" t="s">
        <v>106</v>
      </c>
      <c r="C149" s="113" t="s">
        <v>121</v>
      </c>
      <c r="D149" s="113" t="s">
        <v>143</v>
      </c>
      <c r="E149" s="119" t="s">
        <v>231</v>
      </c>
      <c r="F149" s="113"/>
      <c r="G149" s="98">
        <f t="shared" si="203"/>
        <v>39039</v>
      </c>
      <c r="H149" s="98">
        <f t="shared" si="203"/>
        <v>39039</v>
      </c>
      <c r="I149" s="98">
        <f t="shared" si="203"/>
        <v>0</v>
      </c>
      <c r="J149" s="98">
        <f t="shared" si="203"/>
        <v>8286</v>
      </c>
      <c r="K149" s="98">
        <f t="shared" si="203"/>
        <v>47325</v>
      </c>
      <c r="L149" s="98">
        <f t="shared" si="203"/>
        <v>0</v>
      </c>
      <c r="M149" s="98"/>
      <c r="N149" s="98">
        <f t="shared" si="203"/>
        <v>50839</v>
      </c>
      <c r="O149" s="98">
        <f t="shared" si="203"/>
        <v>0</v>
      </c>
      <c r="P149" s="98">
        <f t="shared" si="203"/>
        <v>47325</v>
      </c>
      <c r="Q149" s="98">
        <f t="shared" si="203"/>
        <v>0</v>
      </c>
      <c r="R149" s="98">
        <f t="shared" si="203"/>
        <v>0</v>
      </c>
      <c r="S149" s="98">
        <f t="shared" si="203"/>
        <v>-2209</v>
      </c>
      <c r="T149" s="98">
        <f t="shared" si="203"/>
        <v>45116</v>
      </c>
      <c r="U149" s="98">
        <f t="shared" si="203"/>
        <v>0</v>
      </c>
      <c r="V149" s="98"/>
      <c r="W149" s="98">
        <f t="shared" si="203"/>
        <v>0</v>
      </c>
      <c r="X149" s="98">
        <f aca="true" t="shared" si="210" ref="X149:BN149">X150</f>
        <v>45116</v>
      </c>
      <c r="Y149" s="98">
        <f t="shared" si="210"/>
        <v>0</v>
      </c>
      <c r="Z149" s="98">
        <f t="shared" si="210"/>
        <v>0</v>
      </c>
      <c r="AA149" s="98">
        <f t="shared" si="210"/>
        <v>45116</v>
      </c>
      <c r="AB149" s="98">
        <f t="shared" si="210"/>
        <v>0</v>
      </c>
      <c r="AC149" s="98">
        <f t="shared" si="210"/>
        <v>0</v>
      </c>
      <c r="AD149" s="98">
        <f t="shared" si="210"/>
        <v>0</v>
      </c>
      <c r="AE149" s="98">
        <f t="shared" si="210"/>
        <v>0</v>
      </c>
      <c r="AF149" s="98">
        <f t="shared" si="210"/>
        <v>45116</v>
      </c>
      <c r="AG149" s="98">
        <f t="shared" si="210"/>
        <v>0</v>
      </c>
      <c r="AH149" s="98">
        <f t="shared" si="210"/>
        <v>106</v>
      </c>
      <c r="AI149" s="98">
        <f t="shared" si="210"/>
        <v>0</v>
      </c>
      <c r="AJ149" s="98">
        <f t="shared" si="210"/>
        <v>21</v>
      </c>
      <c r="AK149" s="98">
        <f t="shared" si="210"/>
        <v>0</v>
      </c>
      <c r="AL149" s="98">
        <f t="shared" si="210"/>
        <v>6</v>
      </c>
      <c r="AM149" s="98">
        <f t="shared" si="210"/>
        <v>0</v>
      </c>
      <c r="AN149" s="98">
        <f t="shared" si="210"/>
        <v>45249</v>
      </c>
      <c r="AO149" s="98">
        <f t="shared" si="210"/>
        <v>0</v>
      </c>
      <c r="AP149" s="98">
        <f t="shared" si="210"/>
        <v>0</v>
      </c>
      <c r="AQ149" s="98">
        <f t="shared" si="210"/>
        <v>0</v>
      </c>
      <c r="AR149" s="98">
        <f t="shared" si="210"/>
        <v>0</v>
      </c>
      <c r="AS149" s="98">
        <f t="shared" si="210"/>
        <v>0</v>
      </c>
      <c r="AT149" s="98">
        <f t="shared" si="210"/>
        <v>45249</v>
      </c>
      <c r="AU149" s="98">
        <f t="shared" si="210"/>
        <v>0</v>
      </c>
      <c r="AV149" s="98">
        <f t="shared" si="210"/>
        <v>0</v>
      </c>
      <c r="AW149" s="98">
        <f t="shared" si="210"/>
        <v>0</v>
      </c>
      <c r="AX149" s="98">
        <f t="shared" si="210"/>
        <v>0</v>
      </c>
      <c r="AY149" s="98">
        <f t="shared" si="210"/>
        <v>0</v>
      </c>
      <c r="AZ149" s="98">
        <f t="shared" si="210"/>
        <v>0</v>
      </c>
      <c r="BA149" s="98">
        <f t="shared" si="210"/>
        <v>45249</v>
      </c>
      <c r="BB149" s="98">
        <f t="shared" si="210"/>
        <v>0</v>
      </c>
      <c r="BC149" s="98">
        <f t="shared" si="210"/>
        <v>0</v>
      </c>
      <c r="BD149" s="98">
        <f t="shared" si="210"/>
        <v>0</v>
      </c>
      <c r="BE149" s="98">
        <f t="shared" si="210"/>
        <v>0</v>
      </c>
      <c r="BF149" s="98">
        <f t="shared" si="210"/>
        <v>0</v>
      </c>
      <c r="BG149" s="98">
        <f t="shared" si="210"/>
        <v>45249</v>
      </c>
      <c r="BH149" s="98">
        <f t="shared" si="210"/>
        <v>0</v>
      </c>
      <c r="BI149" s="98">
        <f t="shared" si="210"/>
        <v>0</v>
      </c>
      <c r="BJ149" s="98">
        <f t="shared" si="210"/>
        <v>0</v>
      </c>
      <c r="BK149" s="98">
        <f t="shared" si="210"/>
        <v>0</v>
      </c>
      <c r="BL149" s="98">
        <f t="shared" si="210"/>
        <v>0</v>
      </c>
      <c r="BM149" s="98">
        <f t="shared" si="210"/>
        <v>45249</v>
      </c>
      <c r="BN149" s="98">
        <f t="shared" si="210"/>
        <v>0</v>
      </c>
    </row>
    <row r="150" spans="1:66" ht="39.75" customHeight="1">
      <c r="A150" s="111"/>
      <c r="B150" s="112" t="s">
        <v>126</v>
      </c>
      <c r="C150" s="113" t="s">
        <v>121</v>
      </c>
      <c r="D150" s="113" t="s">
        <v>143</v>
      </c>
      <c r="E150" s="119" t="s">
        <v>231</v>
      </c>
      <c r="F150" s="113" t="s">
        <v>127</v>
      </c>
      <c r="G150" s="98">
        <f>H150+I150</f>
        <v>39039</v>
      </c>
      <c r="H150" s="98">
        <f>11325+27714</f>
        <v>39039</v>
      </c>
      <c r="I150" s="98"/>
      <c r="J150" s="98">
        <f>K150-G150</f>
        <v>8286</v>
      </c>
      <c r="K150" s="98">
        <f>47439-114</f>
        <v>47325</v>
      </c>
      <c r="L150" s="98"/>
      <c r="M150" s="98"/>
      <c r="N150" s="98">
        <f>50940-101</f>
        <v>50839</v>
      </c>
      <c r="O150" s="116"/>
      <c r="P150" s="98">
        <f>O150+K150</f>
        <v>47325</v>
      </c>
      <c r="Q150" s="98">
        <f>L150</f>
        <v>0</v>
      </c>
      <c r="R150" s="98"/>
      <c r="S150" s="98">
        <f>T150-P150</f>
        <v>-2209</v>
      </c>
      <c r="T150" s="98">
        <v>45116</v>
      </c>
      <c r="U150" s="98"/>
      <c r="V150" s="98"/>
      <c r="W150" s="98"/>
      <c r="X150" s="98">
        <f>W150+T150</f>
        <v>45116</v>
      </c>
      <c r="Y150" s="98">
        <f>V150</f>
        <v>0</v>
      </c>
      <c r="Z150" s="120"/>
      <c r="AA150" s="98">
        <f>X150+Z150</f>
        <v>45116</v>
      </c>
      <c r="AB150" s="98">
        <f>Y150</f>
        <v>0</v>
      </c>
      <c r="AC150" s="120"/>
      <c r="AD150" s="120"/>
      <c r="AE150" s="120"/>
      <c r="AF150" s="98">
        <f>AD150+AC150+AA150+AE150</f>
        <v>45116</v>
      </c>
      <c r="AG150" s="116">
        <f>AE150+AB150</f>
        <v>0</v>
      </c>
      <c r="AH150" s="121">
        <v>106</v>
      </c>
      <c r="AI150" s="121"/>
      <c r="AJ150" s="121">
        <v>21</v>
      </c>
      <c r="AK150" s="120"/>
      <c r="AL150" s="98">
        <v>6</v>
      </c>
      <c r="AM150" s="120"/>
      <c r="AN150" s="98">
        <f>AI150+AH150+AF150+AJ150+AK150+AL150+AM150</f>
        <v>45249</v>
      </c>
      <c r="AO150" s="98">
        <f>AM150+AG150</f>
        <v>0</v>
      </c>
      <c r="AP150" s="122"/>
      <c r="AQ150" s="120"/>
      <c r="AR150" s="120"/>
      <c r="AS150" s="120"/>
      <c r="AT150" s="98">
        <f>AR150+AQ150+AP150+AN150+AS150</f>
        <v>45249</v>
      </c>
      <c r="AU150" s="98">
        <f>AS150+AO150</f>
        <v>0</v>
      </c>
      <c r="AV150" s="98"/>
      <c r="AW150" s="98"/>
      <c r="AX150" s="98"/>
      <c r="AY150" s="98"/>
      <c r="AZ150" s="98"/>
      <c r="BA150" s="98">
        <f>AY150+AX150+AW150+AV150+AT150</f>
        <v>45249</v>
      </c>
      <c r="BB150" s="123">
        <f>AU150+AY150</f>
        <v>0</v>
      </c>
      <c r="BC150" s="98"/>
      <c r="BD150" s="120"/>
      <c r="BE150" s="120"/>
      <c r="BF150" s="120"/>
      <c r="BG150" s="98">
        <f>BF150+BE150+BD150+BC150+BA150</f>
        <v>45249</v>
      </c>
      <c r="BH150" s="123">
        <f>BB150+BD150</f>
        <v>0</v>
      </c>
      <c r="BI150" s="116"/>
      <c r="BJ150" s="122"/>
      <c r="BK150" s="122"/>
      <c r="BL150" s="122"/>
      <c r="BM150" s="98">
        <f>BG150+BI150+BJ150+BK150+BL150</f>
        <v>45249</v>
      </c>
      <c r="BN150" s="98">
        <f>BH150+BJ150</f>
        <v>0</v>
      </c>
    </row>
    <row r="151" spans="1:66" ht="45.75" customHeight="1">
      <c r="A151" s="111"/>
      <c r="B151" s="112" t="s">
        <v>171</v>
      </c>
      <c r="C151" s="113" t="s">
        <v>121</v>
      </c>
      <c r="D151" s="113" t="s">
        <v>143</v>
      </c>
      <c r="E151" s="119" t="s">
        <v>211</v>
      </c>
      <c r="F151" s="113"/>
      <c r="G151" s="98"/>
      <c r="H151" s="98"/>
      <c r="I151" s="98"/>
      <c r="J151" s="98">
        <f aca="true" t="shared" si="211" ref="J151:U151">J152</f>
        <v>114</v>
      </c>
      <c r="K151" s="98">
        <f t="shared" si="211"/>
        <v>114</v>
      </c>
      <c r="L151" s="98">
        <f t="shared" si="211"/>
        <v>0</v>
      </c>
      <c r="M151" s="98"/>
      <c r="N151" s="98">
        <f t="shared" si="211"/>
        <v>101</v>
      </c>
      <c r="O151" s="98">
        <f t="shared" si="211"/>
        <v>0</v>
      </c>
      <c r="P151" s="98">
        <f t="shared" si="211"/>
        <v>114</v>
      </c>
      <c r="Q151" s="98">
        <f t="shared" si="211"/>
        <v>0</v>
      </c>
      <c r="R151" s="98">
        <f t="shared" si="211"/>
        <v>0</v>
      </c>
      <c r="S151" s="98">
        <f>S152+S153</f>
        <v>0</v>
      </c>
      <c r="T151" s="98">
        <f>T152+T153</f>
        <v>114</v>
      </c>
      <c r="U151" s="98">
        <f t="shared" si="211"/>
        <v>0</v>
      </c>
      <c r="V151" s="98"/>
      <c r="W151" s="98">
        <f>W152+W153</f>
        <v>0</v>
      </c>
      <c r="X151" s="98">
        <f>X152+X153</f>
        <v>114</v>
      </c>
      <c r="Y151" s="98">
        <f>Y152+Y153</f>
        <v>0</v>
      </c>
      <c r="Z151" s="120"/>
      <c r="AA151" s="98">
        <f aca="true" t="shared" si="212" ref="AA151:AG151">AA152+AA153</f>
        <v>114</v>
      </c>
      <c r="AB151" s="98">
        <f t="shared" si="212"/>
        <v>0</v>
      </c>
      <c r="AC151" s="98">
        <f t="shared" si="212"/>
        <v>0</v>
      </c>
      <c r="AD151" s="98">
        <f t="shared" si="212"/>
        <v>0</v>
      </c>
      <c r="AE151" s="98">
        <f t="shared" si="212"/>
        <v>0</v>
      </c>
      <c r="AF151" s="98">
        <f t="shared" si="212"/>
        <v>114</v>
      </c>
      <c r="AG151" s="98">
        <f t="shared" si="212"/>
        <v>0</v>
      </c>
      <c r="AH151" s="98">
        <f aca="true" t="shared" si="213" ref="AH151:AO151">AH152+AH153</f>
        <v>0</v>
      </c>
      <c r="AI151" s="98">
        <f t="shared" si="213"/>
        <v>0</v>
      </c>
      <c r="AJ151" s="98">
        <f t="shared" si="213"/>
        <v>0</v>
      </c>
      <c r="AK151" s="98">
        <f t="shared" si="213"/>
        <v>0</v>
      </c>
      <c r="AL151" s="98">
        <f t="shared" si="213"/>
        <v>0</v>
      </c>
      <c r="AM151" s="98">
        <f t="shared" si="213"/>
        <v>0</v>
      </c>
      <c r="AN151" s="98">
        <f t="shared" si="213"/>
        <v>114</v>
      </c>
      <c r="AO151" s="98">
        <f t="shared" si="213"/>
        <v>0</v>
      </c>
      <c r="AP151" s="98">
        <f aca="true" t="shared" si="214" ref="AP151:AU151">AP152+AP153</f>
        <v>0</v>
      </c>
      <c r="AQ151" s="98">
        <f>AQ152+AQ153</f>
        <v>0</v>
      </c>
      <c r="AR151" s="98">
        <f t="shared" si="214"/>
        <v>0</v>
      </c>
      <c r="AS151" s="98">
        <f t="shared" si="214"/>
        <v>0</v>
      </c>
      <c r="AT151" s="98">
        <f t="shared" si="214"/>
        <v>114</v>
      </c>
      <c r="AU151" s="98">
        <f t="shared" si="214"/>
        <v>0</v>
      </c>
      <c r="AV151" s="98">
        <f aca="true" t="shared" si="215" ref="AV151:BA151">AV152+AV153</f>
        <v>0</v>
      </c>
      <c r="AW151" s="98">
        <f t="shared" si="215"/>
        <v>0</v>
      </c>
      <c r="AX151" s="98">
        <f t="shared" si="215"/>
        <v>0</v>
      </c>
      <c r="AY151" s="98">
        <f t="shared" si="215"/>
        <v>0</v>
      </c>
      <c r="AZ151" s="98">
        <f>AZ152+AZ153</f>
        <v>0</v>
      </c>
      <c r="BA151" s="98">
        <f t="shared" si="215"/>
        <v>114</v>
      </c>
      <c r="BB151" s="98">
        <f aca="true" t="shared" si="216" ref="BB151:BH151">BB152+BB153</f>
        <v>0</v>
      </c>
      <c r="BC151" s="98">
        <f t="shared" si="216"/>
        <v>0</v>
      </c>
      <c r="BD151" s="98">
        <f t="shared" si="216"/>
        <v>0</v>
      </c>
      <c r="BE151" s="98">
        <f t="shared" si="216"/>
        <v>0</v>
      </c>
      <c r="BF151" s="98">
        <f t="shared" si="216"/>
        <v>0</v>
      </c>
      <c r="BG151" s="98">
        <f t="shared" si="216"/>
        <v>114</v>
      </c>
      <c r="BH151" s="98">
        <f t="shared" si="216"/>
        <v>0</v>
      </c>
      <c r="BI151" s="98">
        <f aca="true" t="shared" si="217" ref="BI151:BN151">BI152+BI153</f>
        <v>0</v>
      </c>
      <c r="BJ151" s="98">
        <f t="shared" si="217"/>
        <v>0</v>
      </c>
      <c r="BK151" s="98">
        <f t="shared" si="217"/>
        <v>0</v>
      </c>
      <c r="BL151" s="98">
        <f t="shared" si="217"/>
        <v>0</v>
      </c>
      <c r="BM151" s="98">
        <f t="shared" si="217"/>
        <v>114</v>
      </c>
      <c r="BN151" s="98">
        <f t="shared" si="217"/>
        <v>0</v>
      </c>
    </row>
    <row r="152" spans="1:66" ht="66" customHeight="1" hidden="1">
      <c r="A152" s="111"/>
      <c r="B152" s="112" t="s">
        <v>130</v>
      </c>
      <c r="C152" s="113" t="s">
        <v>121</v>
      </c>
      <c r="D152" s="113" t="s">
        <v>143</v>
      </c>
      <c r="E152" s="119" t="s">
        <v>211</v>
      </c>
      <c r="F152" s="113" t="s">
        <v>131</v>
      </c>
      <c r="G152" s="98"/>
      <c r="H152" s="98"/>
      <c r="I152" s="98"/>
      <c r="J152" s="98">
        <f>K152-G152</f>
        <v>114</v>
      </c>
      <c r="K152" s="98">
        <v>114</v>
      </c>
      <c r="L152" s="98"/>
      <c r="M152" s="98"/>
      <c r="N152" s="98">
        <v>101</v>
      </c>
      <c r="O152" s="116"/>
      <c r="P152" s="98">
        <f>O152+K152</f>
        <v>114</v>
      </c>
      <c r="Q152" s="98">
        <f>L152</f>
        <v>0</v>
      </c>
      <c r="R152" s="98"/>
      <c r="S152" s="98">
        <f>T152-P152</f>
        <v>-114</v>
      </c>
      <c r="T152" s="98"/>
      <c r="U152" s="98"/>
      <c r="V152" s="98"/>
      <c r="W152" s="98"/>
      <c r="X152" s="98">
        <f>W152+T152</f>
        <v>0</v>
      </c>
      <c r="Y152" s="98">
        <f>V152</f>
        <v>0</v>
      </c>
      <c r="Z152" s="120"/>
      <c r="AA152" s="126"/>
      <c r="AB152" s="126"/>
      <c r="AC152" s="120"/>
      <c r="AD152" s="120"/>
      <c r="AE152" s="120"/>
      <c r="AF152" s="116"/>
      <c r="AG152" s="116"/>
      <c r="AH152" s="120"/>
      <c r="AI152" s="120"/>
      <c r="AJ152" s="120"/>
      <c r="AK152" s="120"/>
      <c r="AL152" s="120"/>
      <c r="AM152" s="120"/>
      <c r="AN152" s="120"/>
      <c r="AO152" s="120"/>
      <c r="AP152" s="122"/>
      <c r="AQ152" s="120"/>
      <c r="AR152" s="120"/>
      <c r="AS152" s="120"/>
      <c r="AT152" s="126"/>
      <c r="AU152" s="126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</row>
    <row r="153" spans="1:66" ht="65.25" customHeight="1">
      <c r="A153" s="111"/>
      <c r="B153" s="133" t="s">
        <v>448</v>
      </c>
      <c r="C153" s="113" t="s">
        <v>121</v>
      </c>
      <c r="D153" s="113" t="s">
        <v>143</v>
      </c>
      <c r="E153" s="119" t="s">
        <v>391</v>
      </c>
      <c r="F153" s="113"/>
      <c r="G153" s="98"/>
      <c r="H153" s="98"/>
      <c r="I153" s="98"/>
      <c r="J153" s="98"/>
      <c r="K153" s="98"/>
      <c r="L153" s="98"/>
      <c r="M153" s="98"/>
      <c r="N153" s="98"/>
      <c r="O153" s="116"/>
      <c r="P153" s="98">
        <f>P154</f>
        <v>0</v>
      </c>
      <c r="Q153" s="98">
        <f aca="true" t="shared" si="218" ref="Q153:AH154">Q154</f>
        <v>0</v>
      </c>
      <c r="R153" s="98">
        <f t="shared" si="218"/>
        <v>0</v>
      </c>
      <c r="S153" s="98">
        <f t="shared" si="218"/>
        <v>114</v>
      </c>
      <c r="T153" s="98">
        <f t="shared" si="218"/>
        <v>114</v>
      </c>
      <c r="U153" s="98">
        <f t="shared" si="218"/>
        <v>0</v>
      </c>
      <c r="V153" s="98">
        <f t="shared" si="218"/>
        <v>0</v>
      </c>
      <c r="W153" s="98">
        <f t="shared" si="218"/>
        <v>0</v>
      </c>
      <c r="X153" s="98">
        <f t="shared" si="218"/>
        <v>114</v>
      </c>
      <c r="Y153" s="98">
        <f t="shared" si="218"/>
        <v>0</v>
      </c>
      <c r="Z153" s="98">
        <f t="shared" si="218"/>
        <v>0</v>
      </c>
      <c r="AA153" s="98">
        <f t="shared" si="218"/>
        <v>114</v>
      </c>
      <c r="AB153" s="98">
        <f t="shared" si="218"/>
        <v>0</v>
      </c>
      <c r="AC153" s="98">
        <f t="shared" si="218"/>
        <v>0</v>
      </c>
      <c r="AD153" s="98">
        <f t="shared" si="218"/>
        <v>0</v>
      </c>
      <c r="AE153" s="98">
        <f t="shared" si="218"/>
        <v>0</v>
      </c>
      <c r="AF153" s="98">
        <f t="shared" si="218"/>
        <v>114</v>
      </c>
      <c r="AG153" s="98">
        <f t="shared" si="218"/>
        <v>0</v>
      </c>
      <c r="AH153" s="98">
        <f t="shared" si="218"/>
        <v>0</v>
      </c>
      <c r="AI153" s="98">
        <f aca="true" t="shared" si="219" ref="AH153:AW154">AI154</f>
        <v>0</v>
      </c>
      <c r="AJ153" s="98">
        <f t="shared" si="219"/>
        <v>0</v>
      </c>
      <c r="AK153" s="98">
        <f t="shared" si="219"/>
        <v>0</v>
      </c>
      <c r="AL153" s="98">
        <f t="shared" si="219"/>
        <v>0</v>
      </c>
      <c r="AM153" s="98">
        <f t="shared" si="219"/>
        <v>0</v>
      </c>
      <c r="AN153" s="98">
        <f t="shared" si="219"/>
        <v>114</v>
      </c>
      <c r="AO153" s="98">
        <f t="shared" si="219"/>
        <v>0</v>
      </c>
      <c r="AP153" s="98">
        <f t="shared" si="219"/>
        <v>0</v>
      </c>
      <c r="AQ153" s="98">
        <f t="shared" si="219"/>
        <v>0</v>
      </c>
      <c r="AR153" s="98">
        <f t="shared" si="219"/>
        <v>0</v>
      </c>
      <c r="AS153" s="98">
        <f t="shared" si="219"/>
        <v>0</v>
      </c>
      <c r="AT153" s="98">
        <f t="shared" si="219"/>
        <v>114</v>
      </c>
      <c r="AU153" s="98">
        <f t="shared" si="219"/>
        <v>0</v>
      </c>
      <c r="AV153" s="98">
        <f t="shared" si="219"/>
        <v>0</v>
      </c>
      <c r="AW153" s="98">
        <f t="shared" si="219"/>
        <v>0</v>
      </c>
      <c r="AX153" s="98">
        <f aca="true" t="shared" si="220" ref="AV153:BM154">AX154</f>
        <v>0</v>
      </c>
      <c r="AY153" s="98">
        <f t="shared" si="220"/>
        <v>0</v>
      </c>
      <c r="AZ153" s="98">
        <f t="shared" si="220"/>
        <v>0</v>
      </c>
      <c r="BA153" s="98">
        <f t="shared" si="220"/>
        <v>114</v>
      </c>
      <c r="BB153" s="98">
        <f t="shared" si="220"/>
        <v>0</v>
      </c>
      <c r="BC153" s="98">
        <f t="shared" si="220"/>
        <v>0</v>
      </c>
      <c r="BD153" s="98">
        <f t="shared" si="220"/>
        <v>0</v>
      </c>
      <c r="BE153" s="98">
        <f t="shared" si="220"/>
        <v>0</v>
      </c>
      <c r="BF153" s="98">
        <f t="shared" si="220"/>
        <v>0</v>
      </c>
      <c r="BG153" s="98">
        <f t="shared" si="220"/>
        <v>114</v>
      </c>
      <c r="BH153" s="98">
        <f t="shared" si="220"/>
        <v>0</v>
      </c>
      <c r="BI153" s="98">
        <f t="shared" si="220"/>
        <v>0</v>
      </c>
      <c r="BJ153" s="98">
        <f t="shared" si="220"/>
        <v>0</v>
      </c>
      <c r="BK153" s="98">
        <f t="shared" si="220"/>
        <v>0</v>
      </c>
      <c r="BL153" s="98">
        <f aca="true" t="shared" si="221" ref="BJ153:BL154">BL154</f>
        <v>0</v>
      </c>
      <c r="BM153" s="98">
        <f t="shared" si="220"/>
        <v>114</v>
      </c>
      <c r="BN153" s="98">
        <f>BN154</f>
        <v>0</v>
      </c>
    </row>
    <row r="154" spans="1:66" ht="80.25" customHeight="1">
      <c r="A154" s="111"/>
      <c r="B154" s="134" t="s">
        <v>449</v>
      </c>
      <c r="C154" s="113" t="s">
        <v>121</v>
      </c>
      <c r="D154" s="113" t="s">
        <v>143</v>
      </c>
      <c r="E154" s="119" t="s">
        <v>392</v>
      </c>
      <c r="F154" s="113"/>
      <c r="G154" s="98"/>
      <c r="H154" s="98"/>
      <c r="I154" s="98"/>
      <c r="J154" s="98"/>
      <c r="K154" s="98"/>
      <c r="L154" s="98"/>
      <c r="M154" s="98"/>
      <c r="N154" s="98"/>
      <c r="O154" s="116"/>
      <c r="P154" s="98">
        <f>P155</f>
        <v>0</v>
      </c>
      <c r="Q154" s="98">
        <f t="shared" si="218"/>
        <v>0</v>
      </c>
      <c r="R154" s="98">
        <f t="shared" si="218"/>
        <v>0</v>
      </c>
      <c r="S154" s="98">
        <f>S155</f>
        <v>114</v>
      </c>
      <c r="T154" s="98">
        <f>T155</f>
        <v>114</v>
      </c>
      <c r="U154" s="98">
        <f t="shared" si="218"/>
        <v>0</v>
      </c>
      <c r="V154" s="98">
        <f t="shared" si="218"/>
        <v>0</v>
      </c>
      <c r="W154" s="98">
        <f t="shared" si="218"/>
        <v>0</v>
      </c>
      <c r="X154" s="98">
        <f t="shared" si="218"/>
        <v>114</v>
      </c>
      <c r="Y154" s="98">
        <f t="shared" si="218"/>
        <v>0</v>
      </c>
      <c r="Z154" s="98">
        <f t="shared" si="218"/>
        <v>0</v>
      </c>
      <c r="AA154" s="98">
        <f t="shared" si="218"/>
        <v>114</v>
      </c>
      <c r="AB154" s="98">
        <f t="shared" si="218"/>
        <v>0</v>
      </c>
      <c r="AC154" s="98">
        <f t="shared" si="218"/>
        <v>0</v>
      </c>
      <c r="AD154" s="98">
        <f t="shared" si="218"/>
        <v>0</v>
      </c>
      <c r="AE154" s="98">
        <f t="shared" si="218"/>
        <v>0</v>
      </c>
      <c r="AF154" s="98">
        <f t="shared" si="218"/>
        <v>114</v>
      </c>
      <c r="AG154" s="98">
        <f t="shared" si="218"/>
        <v>0</v>
      </c>
      <c r="AH154" s="98">
        <f t="shared" si="219"/>
        <v>0</v>
      </c>
      <c r="AI154" s="98">
        <f t="shared" si="219"/>
        <v>0</v>
      </c>
      <c r="AJ154" s="98">
        <f t="shared" si="219"/>
        <v>0</v>
      </c>
      <c r="AK154" s="98">
        <f t="shared" si="219"/>
        <v>0</v>
      </c>
      <c r="AL154" s="98">
        <f t="shared" si="219"/>
        <v>0</v>
      </c>
      <c r="AM154" s="98">
        <f t="shared" si="219"/>
        <v>0</v>
      </c>
      <c r="AN154" s="98">
        <f t="shared" si="219"/>
        <v>114</v>
      </c>
      <c r="AO154" s="98">
        <f t="shared" si="219"/>
        <v>0</v>
      </c>
      <c r="AP154" s="98">
        <f t="shared" si="219"/>
        <v>0</v>
      </c>
      <c r="AQ154" s="98">
        <f t="shared" si="219"/>
        <v>0</v>
      </c>
      <c r="AR154" s="98">
        <f t="shared" si="219"/>
        <v>0</v>
      </c>
      <c r="AS154" s="98">
        <f t="shared" si="219"/>
        <v>0</v>
      </c>
      <c r="AT154" s="98">
        <f t="shared" si="219"/>
        <v>114</v>
      </c>
      <c r="AU154" s="98">
        <f t="shared" si="219"/>
        <v>0</v>
      </c>
      <c r="AV154" s="98">
        <f t="shared" si="220"/>
        <v>0</v>
      </c>
      <c r="AW154" s="98">
        <f t="shared" si="220"/>
        <v>0</v>
      </c>
      <c r="AX154" s="98">
        <f t="shared" si="220"/>
        <v>0</v>
      </c>
      <c r="AY154" s="98">
        <f t="shared" si="220"/>
        <v>0</v>
      </c>
      <c r="AZ154" s="98">
        <f t="shared" si="220"/>
        <v>0</v>
      </c>
      <c r="BA154" s="98">
        <f t="shared" si="220"/>
        <v>114</v>
      </c>
      <c r="BB154" s="98">
        <f t="shared" si="220"/>
        <v>0</v>
      </c>
      <c r="BC154" s="98">
        <f t="shared" si="220"/>
        <v>0</v>
      </c>
      <c r="BD154" s="98">
        <f t="shared" si="220"/>
        <v>0</v>
      </c>
      <c r="BE154" s="98">
        <f t="shared" si="220"/>
        <v>0</v>
      </c>
      <c r="BF154" s="98">
        <f t="shared" si="220"/>
        <v>0</v>
      </c>
      <c r="BG154" s="98">
        <f t="shared" si="220"/>
        <v>114</v>
      </c>
      <c r="BH154" s="98">
        <f t="shared" si="220"/>
        <v>0</v>
      </c>
      <c r="BI154" s="98">
        <f t="shared" si="220"/>
        <v>0</v>
      </c>
      <c r="BJ154" s="98">
        <f t="shared" si="221"/>
        <v>0</v>
      </c>
      <c r="BK154" s="98">
        <f t="shared" si="221"/>
        <v>0</v>
      </c>
      <c r="BL154" s="98">
        <f t="shared" si="221"/>
        <v>0</v>
      </c>
      <c r="BM154" s="98">
        <f>BM155</f>
        <v>114</v>
      </c>
      <c r="BN154" s="98">
        <f>BN155</f>
        <v>0</v>
      </c>
    </row>
    <row r="155" spans="1:66" ht="78.75" customHeight="1">
      <c r="A155" s="111"/>
      <c r="B155" s="112" t="s">
        <v>130</v>
      </c>
      <c r="C155" s="113" t="s">
        <v>121</v>
      </c>
      <c r="D155" s="113" t="s">
        <v>143</v>
      </c>
      <c r="E155" s="119" t="s">
        <v>392</v>
      </c>
      <c r="F155" s="113" t="s">
        <v>131</v>
      </c>
      <c r="G155" s="98"/>
      <c r="H155" s="98"/>
      <c r="I155" s="98"/>
      <c r="J155" s="98"/>
      <c r="K155" s="98"/>
      <c r="L155" s="98"/>
      <c r="M155" s="98"/>
      <c r="N155" s="98"/>
      <c r="O155" s="116"/>
      <c r="P155" s="98"/>
      <c r="Q155" s="98"/>
      <c r="R155" s="98"/>
      <c r="S155" s="98">
        <f>T155-P155</f>
        <v>114</v>
      </c>
      <c r="T155" s="98">
        <v>114</v>
      </c>
      <c r="U155" s="98"/>
      <c r="V155" s="98"/>
      <c r="W155" s="98"/>
      <c r="X155" s="98">
        <f>W155+T155</f>
        <v>114</v>
      </c>
      <c r="Y155" s="98">
        <f>V155</f>
        <v>0</v>
      </c>
      <c r="Z155" s="120"/>
      <c r="AA155" s="98">
        <f>X155+Z155</f>
        <v>114</v>
      </c>
      <c r="AB155" s="98">
        <f>Y155</f>
        <v>0</v>
      </c>
      <c r="AC155" s="120"/>
      <c r="AD155" s="120"/>
      <c r="AE155" s="120"/>
      <c r="AF155" s="98">
        <f>AD155+AC155+AA155+AE155</f>
        <v>114</v>
      </c>
      <c r="AG155" s="116">
        <f>AE155+AB155</f>
        <v>0</v>
      </c>
      <c r="AH155" s="120"/>
      <c r="AI155" s="120"/>
      <c r="AJ155" s="120"/>
      <c r="AK155" s="120"/>
      <c r="AL155" s="120"/>
      <c r="AM155" s="120"/>
      <c r="AN155" s="98">
        <f>AI155+AH155+AF155+AJ155+AK155+AL155+AM155</f>
        <v>114</v>
      </c>
      <c r="AO155" s="98">
        <f>AM155+AG155</f>
        <v>0</v>
      </c>
      <c r="AP155" s="122"/>
      <c r="AQ155" s="120"/>
      <c r="AR155" s="120"/>
      <c r="AS155" s="120"/>
      <c r="AT155" s="98">
        <f>AR155+AQ155+AP155+AN155+AS155</f>
        <v>114</v>
      </c>
      <c r="AU155" s="98">
        <f>AS155+AO155</f>
        <v>0</v>
      </c>
      <c r="AV155" s="98"/>
      <c r="AW155" s="98"/>
      <c r="AX155" s="98"/>
      <c r="AY155" s="98"/>
      <c r="AZ155" s="98"/>
      <c r="BA155" s="98">
        <f>AY155+AX155+AW155+AV155+AT155</f>
        <v>114</v>
      </c>
      <c r="BB155" s="123">
        <f>AU155+AY155</f>
        <v>0</v>
      </c>
      <c r="BC155" s="98"/>
      <c r="BD155" s="120"/>
      <c r="BE155" s="120"/>
      <c r="BF155" s="120"/>
      <c r="BG155" s="98">
        <f>BF155+BE155+BD155+BC155+BA155</f>
        <v>114</v>
      </c>
      <c r="BH155" s="123">
        <f>BB155+BD155</f>
        <v>0</v>
      </c>
      <c r="BI155" s="116"/>
      <c r="BJ155" s="122"/>
      <c r="BK155" s="122"/>
      <c r="BL155" s="122"/>
      <c r="BM155" s="98">
        <f>BG155+BI155+BJ155+BK155+BL155</f>
        <v>114</v>
      </c>
      <c r="BN155" s="98">
        <f>BH155+BJ155</f>
        <v>0</v>
      </c>
    </row>
    <row r="156" spans="1:66" s="2" customFormat="1" ht="70.5" customHeight="1">
      <c r="A156" s="124"/>
      <c r="B156" s="102" t="s">
        <v>215</v>
      </c>
      <c r="C156" s="103" t="s">
        <v>132</v>
      </c>
      <c r="D156" s="103" t="s">
        <v>147</v>
      </c>
      <c r="E156" s="104"/>
      <c r="F156" s="103"/>
      <c r="G156" s="125">
        <f aca="true" t="shared" si="222" ref="G156:W157">G157</f>
        <v>2453</v>
      </c>
      <c r="H156" s="125">
        <f t="shared" si="222"/>
        <v>2453</v>
      </c>
      <c r="I156" s="125">
        <f t="shared" si="222"/>
        <v>0</v>
      </c>
      <c r="J156" s="125">
        <f t="shared" si="222"/>
        <v>228</v>
      </c>
      <c r="K156" s="125">
        <f t="shared" si="222"/>
        <v>2681</v>
      </c>
      <c r="L156" s="125">
        <f t="shared" si="222"/>
        <v>0</v>
      </c>
      <c r="M156" s="125"/>
      <c r="N156" s="125">
        <f t="shared" si="222"/>
        <v>2890</v>
      </c>
      <c r="O156" s="125">
        <f t="shared" si="222"/>
        <v>0</v>
      </c>
      <c r="P156" s="125">
        <f t="shared" si="222"/>
        <v>2681</v>
      </c>
      <c r="Q156" s="125">
        <f t="shared" si="222"/>
        <v>0</v>
      </c>
      <c r="R156" s="125">
        <f t="shared" si="222"/>
        <v>0</v>
      </c>
      <c r="S156" s="125">
        <f t="shared" si="222"/>
        <v>-266</v>
      </c>
      <c r="T156" s="125">
        <f t="shared" si="222"/>
        <v>2415</v>
      </c>
      <c r="U156" s="125">
        <f t="shared" si="222"/>
        <v>0</v>
      </c>
      <c r="V156" s="98"/>
      <c r="W156" s="125">
        <f t="shared" si="222"/>
        <v>0</v>
      </c>
      <c r="X156" s="125">
        <f aca="true" t="shared" si="223" ref="W156:AQ157">X157</f>
        <v>2415</v>
      </c>
      <c r="Y156" s="125">
        <f t="shared" si="223"/>
        <v>0</v>
      </c>
      <c r="Z156" s="125">
        <f t="shared" si="223"/>
        <v>0</v>
      </c>
      <c r="AA156" s="125">
        <f t="shared" si="223"/>
        <v>2415</v>
      </c>
      <c r="AB156" s="125">
        <f t="shared" si="223"/>
        <v>0</v>
      </c>
      <c r="AC156" s="125">
        <f t="shared" si="223"/>
        <v>0</v>
      </c>
      <c r="AD156" s="125">
        <f t="shared" si="223"/>
        <v>0</v>
      </c>
      <c r="AE156" s="125">
        <f t="shared" si="223"/>
        <v>0</v>
      </c>
      <c r="AF156" s="125">
        <f t="shared" si="223"/>
        <v>2415</v>
      </c>
      <c r="AG156" s="125">
        <f t="shared" si="223"/>
        <v>0</v>
      </c>
      <c r="AH156" s="125">
        <f t="shared" si="223"/>
        <v>-1</v>
      </c>
      <c r="AI156" s="125">
        <f t="shared" si="223"/>
        <v>0</v>
      </c>
      <c r="AJ156" s="125">
        <f t="shared" si="223"/>
        <v>0</v>
      </c>
      <c r="AK156" s="125">
        <f t="shared" si="223"/>
        <v>0</v>
      </c>
      <c r="AL156" s="125">
        <f t="shared" si="223"/>
        <v>1</v>
      </c>
      <c r="AM156" s="125">
        <f t="shared" si="223"/>
        <v>0</v>
      </c>
      <c r="AN156" s="125">
        <f t="shared" si="223"/>
        <v>2415</v>
      </c>
      <c r="AO156" s="125">
        <f t="shared" si="223"/>
        <v>0</v>
      </c>
      <c r="AP156" s="125">
        <f t="shared" si="223"/>
        <v>0</v>
      </c>
      <c r="AQ156" s="125">
        <f t="shared" si="223"/>
        <v>0</v>
      </c>
      <c r="AR156" s="125">
        <f aca="true" t="shared" si="224" ref="AP156:BE157">AR157</f>
        <v>0</v>
      </c>
      <c r="AS156" s="125">
        <f t="shared" si="224"/>
        <v>0</v>
      </c>
      <c r="AT156" s="125">
        <f t="shared" si="224"/>
        <v>2415</v>
      </c>
      <c r="AU156" s="125">
        <f t="shared" si="224"/>
        <v>0</v>
      </c>
      <c r="AV156" s="99">
        <f t="shared" si="224"/>
        <v>0</v>
      </c>
      <c r="AW156" s="99">
        <f t="shared" si="224"/>
        <v>0</v>
      </c>
      <c r="AX156" s="99">
        <f t="shared" si="224"/>
        <v>0</v>
      </c>
      <c r="AY156" s="99">
        <f t="shared" si="224"/>
        <v>0</v>
      </c>
      <c r="AZ156" s="99">
        <f t="shared" si="224"/>
        <v>0</v>
      </c>
      <c r="BA156" s="125">
        <f t="shared" si="224"/>
        <v>2415</v>
      </c>
      <c r="BB156" s="125">
        <f t="shared" si="224"/>
        <v>0</v>
      </c>
      <c r="BC156" s="125">
        <f t="shared" si="224"/>
        <v>0</v>
      </c>
      <c r="BD156" s="125">
        <f t="shared" si="224"/>
        <v>0</v>
      </c>
      <c r="BE156" s="125">
        <f t="shared" si="224"/>
        <v>0</v>
      </c>
      <c r="BF156" s="125">
        <f aca="true" t="shared" si="225" ref="BB156:BN157">BF157</f>
        <v>0</v>
      </c>
      <c r="BG156" s="125">
        <f t="shared" si="225"/>
        <v>2415</v>
      </c>
      <c r="BH156" s="125">
        <f t="shared" si="225"/>
        <v>0</v>
      </c>
      <c r="BI156" s="125">
        <f t="shared" si="225"/>
        <v>0</v>
      </c>
      <c r="BJ156" s="125">
        <f t="shared" si="225"/>
        <v>0</v>
      </c>
      <c r="BK156" s="125">
        <f t="shared" si="225"/>
        <v>0</v>
      </c>
      <c r="BL156" s="125">
        <f t="shared" si="225"/>
        <v>0</v>
      </c>
      <c r="BM156" s="125">
        <f t="shared" si="225"/>
        <v>2415</v>
      </c>
      <c r="BN156" s="125">
        <f t="shared" si="225"/>
        <v>0</v>
      </c>
    </row>
    <row r="157" spans="1:66" ht="42.75" customHeight="1">
      <c r="A157" s="111"/>
      <c r="B157" s="112" t="s">
        <v>110</v>
      </c>
      <c r="C157" s="113" t="s">
        <v>132</v>
      </c>
      <c r="D157" s="113" t="s">
        <v>147</v>
      </c>
      <c r="E157" s="119" t="s">
        <v>224</v>
      </c>
      <c r="F157" s="113"/>
      <c r="G157" s="98">
        <f t="shared" si="222"/>
        <v>2453</v>
      </c>
      <c r="H157" s="98">
        <f t="shared" si="222"/>
        <v>2453</v>
      </c>
      <c r="I157" s="98">
        <f t="shared" si="222"/>
        <v>0</v>
      </c>
      <c r="J157" s="98">
        <f t="shared" si="222"/>
        <v>228</v>
      </c>
      <c r="K157" s="98">
        <f t="shared" si="222"/>
        <v>2681</v>
      </c>
      <c r="L157" s="98">
        <f t="shared" si="222"/>
        <v>0</v>
      </c>
      <c r="M157" s="98"/>
      <c r="N157" s="98">
        <f t="shared" si="222"/>
        <v>2890</v>
      </c>
      <c r="O157" s="98">
        <f t="shared" si="222"/>
        <v>0</v>
      </c>
      <c r="P157" s="98">
        <f t="shared" si="222"/>
        <v>2681</v>
      </c>
      <c r="Q157" s="98">
        <f t="shared" si="222"/>
        <v>0</v>
      </c>
      <c r="R157" s="98">
        <f t="shared" si="222"/>
        <v>0</v>
      </c>
      <c r="S157" s="98">
        <f t="shared" si="222"/>
        <v>-266</v>
      </c>
      <c r="T157" s="98">
        <f t="shared" si="222"/>
        <v>2415</v>
      </c>
      <c r="U157" s="98">
        <f t="shared" si="222"/>
        <v>0</v>
      </c>
      <c r="V157" s="98"/>
      <c r="W157" s="98">
        <f t="shared" si="223"/>
        <v>0</v>
      </c>
      <c r="X157" s="98">
        <f t="shared" si="223"/>
        <v>2415</v>
      </c>
      <c r="Y157" s="98">
        <f t="shared" si="223"/>
        <v>0</v>
      </c>
      <c r="Z157" s="98">
        <f t="shared" si="223"/>
        <v>0</v>
      </c>
      <c r="AA157" s="98">
        <f t="shared" si="223"/>
        <v>2415</v>
      </c>
      <c r="AB157" s="98">
        <f t="shared" si="223"/>
        <v>0</v>
      </c>
      <c r="AC157" s="98">
        <f t="shared" si="223"/>
        <v>0</v>
      </c>
      <c r="AD157" s="98">
        <f t="shared" si="223"/>
        <v>0</v>
      </c>
      <c r="AE157" s="98">
        <f t="shared" si="223"/>
        <v>0</v>
      </c>
      <c r="AF157" s="98">
        <f t="shared" si="223"/>
        <v>2415</v>
      </c>
      <c r="AG157" s="98">
        <f t="shared" si="223"/>
        <v>0</v>
      </c>
      <c r="AH157" s="98">
        <f t="shared" si="223"/>
        <v>-1</v>
      </c>
      <c r="AI157" s="98">
        <f t="shared" si="223"/>
        <v>0</v>
      </c>
      <c r="AJ157" s="98">
        <f t="shared" si="223"/>
        <v>0</v>
      </c>
      <c r="AK157" s="98">
        <f t="shared" si="223"/>
        <v>0</v>
      </c>
      <c r="AL157" s="98">
        <f t="shared" si="223"/>
        <v>1</v>
      </c>
      <c r="AM157" s="98">
        <f t="shared" si="223"/>
        <v>0</v>
      </c>
      <c r="AN157" s="98">
        <f t="shared" si="223"/>
        <v>2415</v>
      </c>
      <c r="AO157" s="98">
        <f t="shared" si="223"/>
        <v>0</v>
      </c>
      <c r="AP157" s="98">
        <f t="shared" si="224"/>
        <v>0</v>
      </c>
      <c r="AQ157" s="98">
        <f t="shared" si="224"/>
        <v>0</v>
      </c>
      <c r="AR157" s="98">
        <f t="shared" si="224"/>
        <v>0</v>
      </c>
      <c r="AS157" s="98">
        <f t="shared" si="224"/>
        <v>0</v>
      </c>
      <c r="AT157" s="98">
        <f t="shared" si="224"/>
        <v>2415</v>
      </c>
      <c r="AU157" s="98">
        <f t="shared" si="224"/>
        <v>0</v>
      </c>
      <c r="AV157" s="98">
        <f t="shared" si="224"/>
        <v>0</v>
      </c>
      <c r="AW157" s="98">
        <f t="shared" si="224"/>
        <v>0</v>
      </c>
      <c r="AX157" s="98">
        <f t="shared" si="224"/>
        <v>0</v>
      </c>
      <c r="AY157" s="98">
        <f t="shared" si="224"/>
        <v>0</v>
      </c>
      <c r="AZ157" s="98">
        <f t="shared" si="224"/>
        <v>0</v>
      </c>
      <c r="BA157" s="98">
        <f t="shared" si="224"/>
        <v>2415</v>
      </c>
      <c r="BB157" s="98">
        <f t="shared" si="225"/>
        <v>0</v>
      </c>
      <c r="BC157" s="98">
        <f t="shared" si="225"/>
        <v>0</v>
      </c>
      <c r="BD157" s="98">
        <f t="shared" si="225"/>
        <v>0</v>
      </c>
      <c r="BE157" s="98">
        <f t="shared" si="225"/>
        <v>0</v>
      </c>
      <c r="BF157" s="98">
        <f t="shared" si="225"/>
        <v>0</v>
      </c>
      <c r="BG157" s="98">
        <f t="shared" si="225"/>
        <v>2415</v>
      </c>
      <c r="BH157" s="98">
        <f t="shared" si="225"/>
        <v>0</v>
      </c>
      <c r="BI157" s="98">
        <f t="shared" si="225"/>
        <v>0</v>
      </c>
      <c r="BJ157" s="98">
        <f t="shared" si="225"/>
        <v>0</v>
      </c>
      <c r="BK157" s="98">
        <f t="shared" si="225"/>
        <v>0</v>
      </c>
      <c r="BL157" s="98">
        <f t="shared" si="225"/>
        <v>0</v>
      </c>
      <c r="BM157" s="98">
        <f t="shared" si="225"/>
        <v>2415</v>
      </c>
      <c r="BN157" s="98">
        <f t="shared" si="225"/>
        <v>0</v>
      </c>
    </row>
    <row r="158" spans="1:66" ht="49.5" customHeight="1">
      <c r="A158" s="111"/>
      <c r="B158" s="112" t="s">
        <v>126</v>
      </c>
      <c r="C158" s="113" t="s">
        <v>132</v>
      </c>
      <c r="D158" s="113" t="s">
        <v>147</v>
      </c>
      <c r="E158" s="119" t="s">
        <v>224</v>
      </c>
      <c r="F158" s="113" t="s">
        <v>127</v>
      </c>
      <c r="G158" s="115">
        <f>H158+I158</f>
        <v>2453</v>
      </c>
      <c r="H158" s="115">
        <v>2453</v>
      </c>
      <c r="I158" s="115"/>
      <c r="J158" s="98">
        <f>K158-G158</f>
        <v>228</v>
      </c>
      <c r="K158" s="98">
        <v>2681</v>
      </c>
      <c r="L158" s="98"/>
      <c r="M158" s="98"/>
      <c r="N158" s="115">
        <v>2890</v>
      </c>
      <c r="O158" s="116"/>
      <c r="P158" s="98">
        <f>O158+K158</f>
        <v>2681</v>
      </c>
      <c r="Q158" s="98">
        <f>L158</f>
        <v>0</v>
      </c>
      <c r="R158" s="98"/>
      <c r="S158" s="98">
        <f>T158-P158</f>
        <v>-266</v>
      </c>
      <c r="T158" s="98">
        <v>2415</v>
      </c>
      <c r="U158" s="98"/>
      <c r="V158" s="98"/>
      <c r="W158" s="98"/>
      <c r="X158" s="98">
        <f>W158+T158</f>
        <v>2415</v>
      </c>
      <c r="Y158" s="98">
        <f>V158</f>
        <v>0</v>
      </c>
      <c r="Z158" s="120"/>
      <c r="AA158" s="98">
        <f>X158+Z158</f>
        <v>2415</v>
      </c>
      <c r="AB158" s="98">
        <f>Y158</f>
        <v>0</v>
      </c>
      <c r="AC158" s="120"/>
      <c r="AD158" s="120"/>
      <c r="AE158" s="120"/>
      <c r="AF158" s="98">
        <f>AD158+AC158+AA158+AE158</f>
        <v>2415</v>
      </c>
      <c r="AG158" s="116">
        <f>AE158+AB158</f>
        <v>0</v>
      </c>
      <c r="AH158" s="121">
        <v>-1</v>
      </c>
      <c r="AI158" s="120"/>
      <c r="AJ158" s="120"/>
      <c r="AK158" s="120"/>
      <c r="AL158" s="98">
        <v>1</v>
      </c>
      <c r="AM158" s="120"/>
      <c r="AN158" s="98">
        <f>AI158+AH158+AF158+AJ158+AK158+AL158+AM158</f>
        <v>2415</v>
      </c>
      <c r="AO158" s="98">
        <f>AM158+AG158</f>
        <v>0</v>
      </c>
      <c r="AP158" s="122"/>
      <c r="AQ158" s="120"/>
      <c r="AR158" s="120"/>
      <c r="AS158" s="120"/>
      <c r="AT158" s="98">
        <f>AR158+AQ158+AP158+AN158+AS158</f>
        <v>2415</v>
      </c>
      <c r="AU158" s="98">
        <f>AS158+AO158</f>
        <v>0</v>
      </c>
      <c r="AV158" s="98"/>
      <c r="AW158" s="98"/>
      <c r="AX158" s="98"/>
      <c r="AY158" s="98"/>
      <c r="AZ158" s="98"/>
      <c r="BA158" s="98">
        <f>AY158+AX158+AW158+AV158+AT158</f>
        <v>2415</v>
      </c>
      <c r="BB158" s="123">
        <f>AU158+AY158</f>
        <v>0</v>
      </c>
      <c r="BC158" s="98"/>
      <c r="BD158" s="120"/>
      <c r="BE158" s="120"/>
      <c r="BF158" s="120"/>
      <c r="BG158" s="98">
        <f>BF158+BE158+BD158+BC158+BA158</f>
        <v>2415</v>
      </c>
      <c r="BH158" s="123">
        <f>BB158+BD158</f>
        <v>0</v>
      </c>
      <c r="BI158" s="116"/>
      <c r="BJ158" s="122"/>
      <c r="BK158" s="122"/>
      <c r="BL158" s="122"/>
      <c r="BM158" s="98">
        <f>BG158+BI158+BJ158+BK158+BL158</f>
        <v>2415</v>
      </c>
      <c r="BN158" s="98">
        <f>BH158+BJ158</f>
        <v>0</v>
      </c>
    </row>
    <row r="159" spans="1:66" ht="16.5">
      <c r="A159" s="156"/>
      <c r="B159" s="154"/>
      <c r="C159" s="153"/>
      <c r="D159" s="153"/>
      <c r="E159" s="155"/>
      <c r="F159" s="153"/>
      <c r="G159" s="107"/>
      <c r="H159" s="107"/>
      <c r="I159" s="107"/>
      <c r="J159" s="121"/>
      <c r="K159" s="121"/>
      <c r="L159" s="121"/>
      <c r="M159" s="121"/>
      <c r="N159" s="107"/>
      <c r="O159" s="116"/>
      <c r="P159" s="126"/>
      <c r="Q159" s="126"/>
      <c r="R159" s="116"/>
      <c r="S159" s="126"/>
      <c r="T159" s="126"/>
      <c r="U159" s="126"/>
      <c r="V159" s="98"/>
      <c r="W159" s="126"/>
      <c r="X159" s="126"/>
      <c r="Y159" s="126"/>
      <c r="Z159" s="120"/>
      <c r="AA159" s="126"/>
      <c r="AB159" s="126"/>
      <c r="AC159" s="120"/>
      <c r="AD159" s="120"/>
      <c r="AE159" s="120"/>
      <c r="AF159" s="116"/>
      <c r="AG159" s="116"/>
      <c r="AH159" s="120"/>
      <c r="AI159" s="120"/>
      <c r="AJ159" s="120"/>
      <c r="AK159" s="120"/>
      <c r="AL159" s="120"/>
      <c r="AM159" s="120"/>
      <c r="AN159" s="120"/>
      <c r="AO159" s="120"/>
      <c r="AP159" s="122"/>
      <c r="AQ159" s="120"/>
      <c r="AR159" s="120"/>
      <c r="AS159" s="120"/>
      <c r="AT159" s="126"/>
      <c r="AU159" s="126"/>
      <c r="AV159" s="98"/>
      <c r="AW159" s="98"/>
      <c r="AX159" s="98"/>
      <c r="AY159" s="98"/>
      <c r="AZ159" s="98"/>
      <c r="BA159" s="98"/>
      <c r="BB159" s="123"/>
      <c r="BC159" s="98"/>
      <c r="BD159" s="120"/>
      <c r="BE159" s="120"/>
      <c r="BF159" s="120"/>
      <c r="BG159" s="98"/>
      <c r="BH159" s="123"/>
      <c r="BI159" s="116"/>
      <c r="BJ159" s="122"/>
      <c r="BK159" s="122"/>
      <c r="BL159" s="122"/>
      <c r="BM159" s="126"/>
      <c r="BN159" s="120"/>
    </row>
    <row r="160" spans="1:66" s="6" customFormat="1" ht="63.75" customHeight="1">
      <c r="A160" s="91">
        <v>907</v>
      </c>
      <c r="B160" s="92" t="s">
        <v>443</v>
      </c>
      <c r="C160" s="95"/>
      <c r="D160" s="95"/>
      <c r="E160" s="94"/>
      <c r="F160" s="95"/>
      <c r="G160" s="139">
        <f aca="true" t="shared" si="226" ref="G160:L160">G167</f>
        <v>53337</v>
      </c>
      <c r="H160" s="139">
        <f t="shared" si="226"/>
        <v>53337</v>
      </c>
      <c r="I160" s="139">
        <f t="shared" si="226"/>
        <v>0</v>
      </c>
      <c r="J160" s="139">
        <f t="shared" si="226"/>
        <v>91623</v>
      </c>
      <c r="K160" s="139">
        <f t="shared" si="226"/>
        <v>144960</v>
      </c>
      <c r="L160" s="139">
        <f t="shared" si="226"/>
        <v>0</v>
      </c>
      <c r="M160" s="139"/>
      <c r="N160" s="139">
        <f>N190</f>
        <v>28800</v>
      </c>
      <c r="O160" s="139">
        <f aca="true" t="shared" si="227" ref="O160:BB160">O167</f>
        <v>0</v>
      </c>
      <c r="P160" s="139">
        <f t="shared" si="227"/>
        <v>144960</v>
      </c>
      <c r="Q160" s="139">
        <f t="shared" si="227"/>
        <v>0</v>
      </c>
      <c r="R160" s="139">
        <f t="shared" si="227"/>
        <v>0</v>
      </c>
      <c r="S160" s="139">
        <f t="shared" si="227"/>
        <v>-119769</v>
      </c>
      <c r="T160" s="139">
        <f t="shared" si="227"/>
        <v>25191</v>
      </c>
      <c r="U160" s="139">
        <f t="shared" si="227"/>
        <v>0</v>
      </c>
      <c r="V160" s="139">
        <f t="shared" si="227"/>
        <v>8254</v>
      </c>
      <c r="W160" s="139">
        <f t="shared" si="227"/>
        <v>0</v>
      </c>
      <c r="X160" s="139">
        <f t="shared" si="227"/>
        <v>25191</v>
      </c>
      <c r="Y160" s="139">
        <f t="shared" si="227"/>
        <v>8254</v>
      </c>
      <c r="Z160" s="139">
        <f t="shared" si="227"/>
        <v>0</v>
      </c>
      <c r="AA160" s="139">
        <f t="shared" si="227"/>
        <v>25191</v>
      </c>
      <c r="AB160" s="139">
        <f t="shared" si="227"/>
        <v>8254</v>
      </c>
      <c r="AC160" s="139">
        <f t="shared" si="227"/>
        <v>0</v>
      </c>
      <c r="AD160" s="139">
        <f t="shared" si="227"/>
        <v>0</v>
      </c>
      <c r="AE160" s="139">
        <f t="shared" si="227"/>
        <v>0</v>
      </c>
      <c r="AF160" s="139">
        <f t="shared" si="227"/>
        <v>25191</v>
      </c>
      <c r="AG160" s="139">
        <f t="shared" si="227"/>
        <v>8254</v>
      </c>
      <c r="AH160" s="139">
        <f t="shared" si="227"/>
        <v>0</v>
      </c>
      <c r="AI160" s="139">
        <f t="shared" si="227"/>
        <v>0</v>
      </c>
      <c r="AJ160" s="139">
        <f t="shared" si="227"/>
        <v>0</v>
      </c>
      <c r="AK160" s="139">
        <f t="shared" si="227"/>
        <v>0</v>
      </c>
      <c r="AL160" s="139">
        <f t="shared" si="227"/>
        <v>0</v>
      </c>
      <c r="AM160" s="139">
        <f t="shared" si="227"/>
        <v>0</v>
      </c>
      <c r="AN160" s="139">
        <f t="shared" si="227"/>
        <v>25191</v>
      </c>
      <c r="AO160" s="139">
        <f t="shared" si="227"/>
        <v>8254</v>
      </c>
      <c r="AP160" s="139">
        <f t="shared" si="227"/>
        <v>0</v>
      </c>
      <c r="AQ160" s="139">
        <f t="shared" si="227"/>
        <v>0</v>
      </c>
      <c r="AR160" s="139">
        <f t="shared" si="227"/>
        <v>0</v>
      </c>
      <c r="AS160" s="139">
        <f t="shared" si="227"/>
        <v>208663</v>
      </c>
      <c r="AT160" s="139">
        <f t="shared" si="227"/>
        <v>233854</v>
      </c>
      <c r="AU160" s="139">
        <f t="shared" si="227"/>
        <v>216917</v>
      </c>
      <c r="AV160" s="107">
        <f t="shared" si="227"/>
        <v>0</v>
      </c>
      <c r="AW160" s="107">
        <f t="shared" si="227"/>
        <v>0</v>
      </c>
      <c r="AX160" s="107">
        <f t="shared" si="227"/>
        <v>0</v>
      </c>
      <c r="AY160" s="107">
        <f t="shared" si="227"/>
        <v>0</v>
      </c>
      <c r="AZ160" s="107">
        <f t="shared" si="227"/>
        <v>0</v>
      </c>
      <c r="BA160" s="139">
        <f t="shared" si="227"/>
        <v>233854</v>
      </c>
      <c r="BB160" s="139">
        <f t="shared" si="227"/>
        <v>216917</v>
      </c>
      <c r="BC160" s="139">
        <f>BC167+BC162</f>
        <v>0</v>
      </c>
      <c r="BD160" s="139">
        <f aca="true" t="shared" si="228" ref="BD160:BI160">BD167+BD161</f>
        <v>66719</v>
      </c>
      <c r="BE160" s="139">
        <f t="shared" si="228"/>
        <v>0</v>
      </c>
      <c r="BF160" s="139">
        <f t="shared" si="228"/>
        <v>0</v>
      </c>
      <c r="BG160" s="139">
        <f t="shared" si="228"/>
        <v>300573</v>
      </c>
      <c r="BH160" s="139">
        <f t="shared" si="228"/>
        <v>283636</v>
      </c>
      <c r="BI160" s="139">
        <f t="shared" si="228"/>
        <v>0</v>
      </c>
      <c r="BJ160" s="139">
        <f>BJ167+BJ161</f>
        <v>0</v>
      </c>
      <c r="BK160" s="139">
        <f>BK167+BK161</f>
        <v>0</v>
      </c>
      <c r="BL160" s="139">
        <f>BL167+BL161</f>
        <v>0</v>
      </c>
      <c r="BM160" s="139">
        <f>BM167+BM161</f>
        <v>300573</v>
      </c>
      <c r="BN160" s="139">
        <f>BN167+BN161</f>
        <v>283636</v>
      </c>
    </row>
    <row r="161" spans="1:66" s="6" customFormat="1" ht="24" customHeight="1">
      <c r="A161" s="91"/>
      <c r="B161" s="157" t="s">
        <v>195</v>
      </c>
      <c r="C161" s="103" t="s">
        <v>147</v>
      </c>
      <c r="D161" s="103" t="s">
        <v>119</v>
      </c>
      <c r="E161" s="94"/>
      <c r="F161" s="95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07"/>
      <c r="AW161" s="107"/>
      <c r="AX161" s="107"/>
      <c r="AY161" s="107"/>
      <c r="AZ161" s="107"/>
      <c r="BA161" s="139"/>
      <c r="BB161" s="139"/>
      <c r="BC161" s="105">
        <f aca="true" t="shared" si="229" ref="BC161:BH161">BC163</f>
        <v>0</v>
      </c>
      <c r="BD161" s="105">
        <f t="shared" si="229"/>
        <v>5227</v>
      </c>
      <c r="BE161" s="105">
        <f t="shared" si="229"/>
        <v>0</v>
      </c>
      <c r="BF161" s="105">
        <f t="shared" si="229"/>
        <v>0</v>
      </c>
      <c r="BG161" s="105">
        <f t="shared" si="229"/>
        <v>5227</v>
      </c>
      <c r="BH161" s="105">
        <f t="shared" si="229"/>
        <v>5227</v>
      </c>
      <c r="BI161" s="105">
        <f aca="true" t="shared" si="230" ref="BI161:BN161">BI163+BI165</f>
        <v>0</v>
      </c>
      <c r="BJ161" s="105">
        <f t="shared" si="230"/>
        <v>0</v>
      </c>
      <c r="BK161" s="105">
        <f t="shared" si="230"/>
        <v>0</v>
      </c>
      <c r="BL161" s="105">
        <f t="shared" si="230"/>
        <v>0</v>
      </c>
      <c r="BM161" s="105">
        <f t="shared" si="230"/>
        <v>5227</v>
      </c>
      <c r="BN161" s="105">
        <f t="shared" si="230"/>
        <v>5227</v>
      </c>
    </row>
    <row r="162" spans="1:66" s="6" customFormat="1" ht="18" customHeight="1">
      <c r="A162" s="91"/>
      <c r="B162" s="112" t="s">
        <v>101</v>
      </c>
      <c r="C162" s="113" t="s">
        <v>147</v>
      </c>
      <c r="D162" s="113" t="s">
        <v>119</v>
      </c>
      <c r="E162" s="119" t="s">
        <v>228</v>
      </c>
      <c r="F162" s="95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07"/>
      <c r="AW162" s="107"/>
      <c r="AX162" s="107"/>
      <c r="AY162" s="107"/>
      <c r="AZ162" s="107"/>
      <c r="BA162" s="139">
        <f>BA163</f>
        <v>0</v>
      </c>
      <c r="BB162" s="139">
        <f aca="true" t="shared" si="231" ref="BB162:BN162">BB163</f>
        <v>0</v>
      </c>
      <c r="BC162" s="115">
        <f t="shared" si="231"/>
        <v>0</v>
      </c>
      <c r="BD162" s="115">
        <f t="shared" si="231"/>
        <v>5227</v>
      </c>
      <c r="BE162" s="115">
        <f t="shared" si="231"/>
        <v>0</v>
      </c>
      <c r="BF162" s="115">
        <f t="shared" si="231"/>
        <v>0</v>
      </c>
      <c r="BG162" s="115">
        <f t="shared" si="231"/>
        <v>5227</v>
      </c>
      <c r="BH162" s="115">
        <f t="shared" si="231"/>
        <v>5227</v>
      </c>
      <c r="BI162" s="115">
        <f t="shared" si="231"/>
        <v>0</v>
      </c>
      <c r="BJ162" s="115">
        <f t="shared" si="231"/>
        <v>0</v>
      </c>
      <c r="BK162" s="115">
        <f t="shared" si="231"/>
        <v>0</v>
      </c>
      <c r="BL162" s="115">
        <f t="shared" si="231"/>
        <v>0</v>
      </c>
      <c r="BM162" s="115">
        <f t="shared" si="231"/>
        <v>5227</v>
      </c>
      <c r="BN162" s="115">
        <f t="shared" si="231"/>
        <v>5227</v>
      </c>
    </row>
    <row r="163" spans="1:66" s="6" customFormat="1" ht="55.5" customHeight="1">
      <c r="A163" s="91"/>
      <c r="B163" s="112" t="s">
        <v>81</v>
      </c>
      <c r="C163" s="113" t="s">
        <v>147</v>
      </c>
      <c r="D163" s="113" t="s">
        <v>119</v>
      </c>
      <c r="E163" s="119" t="s">
        <v>82</v>
      </c>
      <c r="F163" s="113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>
        <f aca="true" t="shared" si="232" ref="BC163:BN163">BC164</f>
        <v>0</v>
      </c>
      <c r="BD163" s="115">
        <f t="shared" si="232"/>
        <v>5227</v>
      </c>
      <c r="BE163" s="115">
        <f t="shared" si="232"/>
        <v>0</v>
      </c>
      <c r="BF163" s="115">
        <f t="shared" si="232"/>
        <v>0</v>
      </c>
      <c r="BG163" s="115">
        <f t="shared" si="232"/>
        <v>5227</v>
      </c>
      <c r="BH163" s="115">
        <f t="shared" si="232"/>
        <v>5227</v>
      </c>
      <c r="BI163" s="115">
        <f t="shared" si="232"/>
        <v>0</v>
      </c>
      <c r="BJ163" s="115">
        <f t="shared" si="232"/>
        <v>0</v>
      </c>
      <c r="BK163" s="115">
        <f t="shared" si="232"/>
        <v>0</v>
      </c>
      <c r="BL163" s="115">
        <f t="shared" si="232"/>
        <v>0</v>
      </c>
      <c r="BM163" s="115">
        <f t="shared" si="232"/>
        <v>5227</v>
      </c>
      <c r="BN163" s="115">
        <f t="shared" si="232"/>
        <v>5227</v>
      </c>
    </row>
    <row r="164" spans="1:66" s="4" customFormat="1" ht="102.75" customHeight="1">
      <c r="A164" s="111"/>
      <c r="B164" s="112" t="s">
        <v>358</v>
      </c>
      <c r="C164" s="113" t="s">
        <v>147</v>
      </c>
      <c r="D164" s="113" t="s">
        <v>119</v>
      </c>
      <c r="E164" s="119" t="s">
        <v>82</v>
      </c>
      <c r="F164" s="113" t="s">
        <v>207</v>
      </c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>
        <v>5227</v>
      </c>
      <c r="BE164" s="115"/>
      <c r="BF164" s="115"/>
      <c r="BG164" s="115">
        <f>BF164+BE164+BD164+BC164</f>
        <v>5227</v>
      </c>
      <c r="BH164" s="115">
        <f>BB164+BD164</f>
        <v>5227</v>
      </c>
      <c r="BI164" s="115"/>
      <c r="BJ164" s="115"/>
      <c r="BK164" s="115"/>
      <c r="BL164" s="115"/>
      <c r="BM164" s="98">
        <f>BG164+BI164+BJ164+BK164+BL164</f>
        <v>5227</v>
      </c>
      <c r="BN164" s="98">
        <f>BH164+BJ164</f>
        <v>5227</v>
      </c>
    </row>
    <row r="165" spans="1:66" s="4" customFormat="1" ht="67.5" customHeight="1" hidden="1">
      <c r="A165" s="111"/>
      <c r="B165" s="112" t="s">
        <v>476</v>
      </c>
      <c r="C165" s="113" t="s">
        <v>147</v>
      </c>
      <c r="D165" s="113" t="s">
        <v>119</v>
      </c>
      <c r="E165" s="119" t="s">
        <v>206</v>
      </c>
      <c r="F165" s="113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>
        <f aca="true" t="shared" si="233" ref="BI165:BN165">BI166</f>
        <v>0</v>
      </c>
      <c r="BJ165" s="115">
        <f t="shared" si="233"/>
        <v>0</v>
      </c>
      <c r="BK165" s="115">
        <f t="shared" si="233"/>
        <v>0</v>
      </c>
      <c r="BL165" s="115">
        <f t="shared" si="233"/>
        <v>0</v>
      </c>
      <c r="BM165" s="115">
        <f t="shared" si="233"/>
        <v>0</v>
      </c>
      <c r="BN165" s="115">
        <f t="shared" si="233"/>
        <v>0</v>
      </c>
    </row>
    <row r="166" spans="1:66" s="4" customFormat="1" ht="114.75" customHeight="1" hidden="1">
      <c r="A166" s="111"/>
      <c r="B166" s="112" t="s">
        <v>358</v>
      </c>
      <c r="C166" s="113" t="s">
        <v>147</v>
      </c>
      <c r="D166" s="113" t="s">
        <v>119</v>
      </c>
      <c r="E166" s="119" t="s">
        <v>206</v>
      </c>
      <c r="F166" s="113" t="s">
        <v>207</v>
      </c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98">
        <f>BL166+BK166+BJ166+BI166</f>
        <v>0</v>
      </c>
      <c r="BN166" s="98">
        <f>BJ166</f>
        <v>0</v>
      </c>
    </row>
    <row r="167" spans="1:66" s="6" customFormat="1" ht="41.25" customHeight="1">
      <c r="A167" s="91"/>
      <c r="B167" s="102" t="s">
        <v>167</v>
      </c>
      <c r="C167" s="103" t="s">
        <v>90</v>
      </c>
      <c r="D167" s="103" t="s">
        <v>121</v>
      </c>
      <c r="E167" s="104"/>
      <c r="F167" s="103"/>
      <c r="G167" s="105">
        <f aca="true" t="shared" si="234" ref="G167:L167">G190</f>
        <v>53337</v>
      </c>
      <c r="H167" s="105">
        <f t="shared" si="234"/>
        <v>53337</v>
      </c>
      <c r="I167" s="105">
        <f t="shared" si="234"/>
        <v>0</v>
      </c>
      <c r="J167" s="105">
        <f t="shared" si="234"/>
        <v>91623</v>
      </c>
      <c r="K167" s="105">
        <f t="shared" si="234"/>
        <v>144960</v>
      </c>
      <c r="L167" s="105">
        <f t="shared" si="234"/>
        <v>0</v>
      </c>
      <c r="M167" s="105"/>
      <c r="N167" s="105">
        <f>N190</f>
        <v>28800</v>
      </c>
      <c r="O167" s="105">
        <f>O190</f>
        <v>0</v>
      </c>
      <c r="P167" s="105">
        <f>P190</f>
        <v>144960</v>
      </c>
      <c r="Q167" s="105">
        <f>Q190</f>
        <v>0</v>
      </c>
      <c r="R167" s="105">
        <f>R190</f>
        <v>0</v>
      </c>
      <c r="S167" s="105">
        <f aca="true" t="shared" si="235" ref="S167:AO167">S190+S170</f>
        <v>-119769</v>
      </c>
      <c r="T167" s="105">
        <f t="shared" si="235"/>
        <v>25191</v>
      </c>
      <c r="U167" s="105">
        <f t="shared" si="235"/>
        <v>0</v>
      </c>
      <c r="V167" s="105">
        <f t="shared" si="235"/>
        <v>8254</v>
      </c>
      <c r="W167" s="105">
        <f t="shared" si="235"/>
        <v>0</v>
      </c>
      <c r="X167" s="105">
        <f t="shared" si="235"/>
        <v>25191</v>
      </c>
      <c r="Y167" s="105">
        <f t="shared" si="235"/>
        <v>8254</v>
      </c>
      <c r="Z167" s="105">
        <f t="shared" si="235"/>
        <v>0</v>
      </c>
      <c r="AA167" s="105">
        <f t="shared" si="235"/>
        <v>25191</v>
      </c>
      <c r="AB167" s="105">
        <f t="shared" si="235"/>
        <v>8254</v>
      </c>
      <c r="AC167" s="105">
        <f t="shared" si="235"/>
        <v>0</v>
      </c>
      <c r="AD167" s="105">
        <f t="shared" si="235"/>
        <v>0</v>
      </c>
      <c r="AE167" s="105">
        <f t="shared" si="235"/>
        <v>0</v>
      </c>
      <c r="AF167" s="105">
        <f t="shared" si="235"/>
        <v>25191</v>
      </c>
      <c r="AG167" s="105">
        <f t="shared" si="235"/>
        <v>8254</v>
      </c>
      <c r="AH167" s="105">
        <f t="shared" si="235"/>
        <v>0</v>
      </c>
      <c r="AI167" s="105">
        <f t="shared" si="235"/>
        <v>0</v>
      </c>
      <c r="AJ167" s="105">
        <f t="shared" si="235"/>
        <v>0</v>
      </c>
      <c r="AK167" s="105">
        <f t="shared" si="235"/>
        <v>0</v>
      </c>
      <c r="AL167" s="105">
        <f t="shared" si="235"/>
        <v>0</v>
      </c>
      <c r="AM167" s="105">
        <f t="shared" si="235"/>
        <v>0</v>
      </c>
      <c r="AN167" s="105">
        <f t="shared" si="235"/>
        <v>25191</v>
      </c>
      <c r="AO167" s="105">
        <f t="shared" si="235"/>
        <v>8254</v>
      </c>
      <c r="AP167" s="105">
        <f aca="true" t="shared" si="236" ref="AP167:BN167">AP168+AP170+AP190+AP186</f>
        <v>0</v>
      </c>
      <c r="AQ167" s="105">
        <f t="shared" si="236"/>
        <v>0</v>
      </c>
      <c r="AR167" s="105">
        <f t="shared" si="236"/>
        <v>0</v>
      </c>
      <c r="AS167" s="105">
        <f t="shared" si="236"/>
        <v>208663</v>
      </c>
      <c r="AT167" s="105">
        <f t="shared" si="236"/>
        <v>233854</v>
      </c>
      <c r="AU167" s="105">
        <f t="shared" si="236"/>
        <v>216917</v>
      </c>
      <c r="AV167" s="107">
        <f t="shared" si="236"/>
        <v>0</v>
      </c>
      <c r="AW167" s="107">
        <f t="shared" si="236"/>
        <v>0</v>
      </c>
      <c r="AX167" s="107">
        <f t="shared" si="236"/>
        <v>0</v>
      </c>
      <c r="AY167" s="107">
        <f t="shared" si="236"/>
        <v>0</v>
      </c>
      <c r="AZ167" s="107">
        <f t="shared" si="236"/>
        <v>0</v>
      </c>
      <c r="BA167" s="105">
        <f t="shared" si="236"/>
        <v>233854</v>
      </c>
      <c r="BB167" s="105">
        <f t="shared" si="236"/>
        <v>216917</v>
      </c>
      <c r="BC167" s="105">
        <f t="shared" si="236"/>
        <v>0</v>
      </c>
      <c r="BD167" s="105">
        <f t="shared" si="236"/>
        <v>61492</v>
      </c>
      <c r="BE167" s="105">
        <f t="shared" si="236"/>
        <v>0</v>
      </c>
      <c r="BF167" s="105">
        <f t="shared" si="236"/>
        <v>0</v>
      </c>
      <c r="BG167" s="105">
        <f t="shared" si="236"/>
        <v>295346</v>
      </c>
      <c r="BH167" s="105">
        <f t="shared" si="236"/>
        <v>278409</v>
      </c>
      <c r="BI167" s="105">
        <f t="shared" si="236"/>
        <v>0</v>
      </c>
      <c r="BJ167" s="105">
        <f t="shared" si="236"/>
        <v>0</v>
      </c>
      <c r="BK167" s="105">
        <f t="shared" si="236"/>
        <v>0</v>
      </c>
      <c r="BL167" s="105">
        <f t="shared" si="236"/>
        <v>0</v>
      </c>
      <c r="BM167" s="105">
        <f t="shared" si="236"/>
        <v>295346</v>
      </c>
      <c r="BN167" s="105">
        <f t="shared" si="236"/>
        <v>278409</v>
      </c>
    </row>
    <row r="168" spans="1:66" s="6" customFormat="1" ht="35.25" customHeight="1">
      <c r="A168" s="91"/>
      <c r="B168" s="112" t="s">
        <v>35</v>
      </c>
      <c r="C168" s="113" t="s">
        <v>90</v>
      </c>
      <c r="D168" s="113" t="s">
        <v>121</v>
      </c>
      <c r="E168" s="137" t="s">
        <v>36</v>
      </c>
      <c r="F168" s="113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>
        <f aca="true" t="shared" si="237" ref="AP168:BN168">AP169</f>
        <v>0</v>
      </c>
      <c r="AQ168" s="105">
        <f t="shared" si="237"/>
        <v>0</v>
      </c>
      <c r="AR168" s="105">
        <f t="shared" si="237"/>
        <v>0</v>
      </c>
      <c r="AS168" s="143">
        <f t="shared" si="237"/>
        <v>46898</v>
      </c>
      <c r="AT168" s="143">
        <f t="shared" si="237"/>
        <v>46898</v>
      </c>
      <c r="AU168" s="143">
        <f t="shared" si="237"/>
        <v>46898</v>
      </c>
      <c r="AV168" s="115">
        <f t="shared" si="237"/>
        <v>0</v>
      </c>
      <c r="AW168" s="115">
        <f t="shared" si="237"/>
        <v>0</v>
      </c>
      <c r="AX168" s="115">
        <f t="shared" si="237"/>
        <v>0</v>
      </c>
      <c r="AY168" s="115">
        <f t="shared" si="237"/>
        <v>0</v>
      </c>
      <c r="AZ168" s="115">
        <f t="shared" si="237"/>
        <v>0</v>
      </c>
      <c r="BA168" s="115">
        <f t="shared" si="237"/>
        <v>46898</v>
      </c>
      <c r="BB168" s="115">
        <f t="shared" si="237"/>
        <v>46898</v>
      </c>
      <c r="BC168" s="115">
        <f t="shared" si="237"/>
        <v>0</v>
      </c>
      <c r="BD168" s="115">
        <f t="shared" si="237"/>
        <v>0</v>
      </c>
      <c r="BE168" s="115">
        <f t="shared" si="237"/>
        <v>0</v>
      </c>
      <c r="BF168" s="115">
        <f t="shared" si="237"/>
        <v>0</v>
      </c>
      <c r="BG168" s="115">
        <f t="shared" si="237"/>
        <v>46898</v>
      </c>
      <c r="BH168" s="115">
        <f t="shared" si="237"/>
        <v>46898</v>
      </c>
      <c r="BI168" s="115">
        <f t="shared" si="237"/>
        <v>0</v>
      </c>
      <c r="BJ168" s="115">
        <f t="shared" si="237"/>
        <v>0</v>
      </c>
      <c r="BK168" s="115">
        <f t="shared" si="237"/>
        <v>0</v>
      </c>
      <c r="BL168" s="115">
        <f t="shared" si="237"/>
        <v>0</v>
      </c>
      <c r="BM168" s="115">
        <f t="shared" si="237"/>
        <v>46898</v>
      </c>
      <c r="BN168" s="115">
        <f t="shared" si="237"/>
        <v>46898</v>
      </c>
    </row>
    <row r="169" spans="1:66" s="6" customFormat="1" ht="23.25" customHeight="1">
      <c r="A169" s="91"/>
      <c r="B169" s="112" t="s">
        <v>281</v>
      </c>
      <c r="C169" s="113" t="s">
        <v>90</v>
      </c>
      <c r="D169" s="113" t="s">
        <v>121</v>
      </c>
      <c r="E169" s="137" t="s">
        <v>36</v>
      </c>
      <c r="F169" s="113" t="s">
        <v>168</v>
      </c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15">
        <v>46898</v>
      </c>
      <c r="AT169" s="98">
        <f>AR169+AQ169+AP169+AN169+AS169</f>
        <v>46898</v>
      </c>
      <c r="AU169" s="98">
        <f>AS169+AO169</f>
        <v>46898</v>
      </c>
      <c r="AV169" s="115"/>
      <c r="AW169" s="115"/>
      <c r="AX169" s="115"/>
      <c r="AY169" s="115"/>
      <c r="AZ169" s="115"/>
      <c r="BA169" s="98">
        <f>AY169+AX169+AW169+AV169+AT169</f>
        <v>46898</v>
      </c>
      <c r="BB169" s="123">
        <f>AU169+AY169</f>
        <v>46898</v>
      </c>
      <c r="BC169" s="115"/>
      <c r="BD169" s="158"/>
      <c r="BE169" s="158"/>
      <c r="BF169" s="158"/>
      <c r="BG169" s="98">
        <f>BF169+BE169+BD169+BC169+BA169</f>
        <v>46898</v>
      </c>
      <c r="BH169" s="123">
        <f>BB169+BD169</f>
        <v>46898</v>
      </c>
      <c r="BI169" s="97"/>
      <c r="BJ169" s="159"/>
      <c r="BK169" s="159"/>
      <c r="BL169" s="159"/>
      <c r="BM169" s="98">
        <f>BG169+BI169+BJ169+BK169+BL169</f>
        <v>46898</v>
      </c>
      <c r="BN169" s="98">
        <f>BH169+BJ169</f>
        <v>46898</v>
      </c>
    </row>
    <row r="170" spans="1:66" s="6" customFormat="1" ht="25.5" customHeight="1">
      <c r="A170" s="91"/>
      <c r="B170" s="112" t="s">
        <v>176</v>
      </c>
      <c r="C170" s="113" t="s">
        <v>90</v>
      </c>
      <c r="D170" s="113" t="s">
        <v>121</v>
      </c>
      <c r="E170" s="131" t="s">
        <v>269</v>
      </c>
      <c r="F170" s="113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15">
        <f aca="true" t="shared" si="238" ref="S170:Y170">S183+S179</f>
        <v>8254</v>
      </c>
      <c r="T170" s="115">
        <f t="shared" si="238"/>
        <v>8254</v>
      </c>
      <c r="U170" s="115">
        <f t="shared" si="238"/>
        <v>0</v>
      </c>
      <c r="V170" s="115">
        <f t="shared" si="238"/>
        <v>8254</v>
      </c>
      <c r="W170" s="115">
        <f t="shared" si="238"/>
        <v>0</v>
      </c>
      <c r="X170" s="115">
        <f t="shared" si="238"/>
        <v>8254</v>
      </c>
      <c r="Y170" s="115">
        <f t="shared" si="238"/>
        <v>8254</v>
      </c>
      <c r="Z170" s="115">
        <f aca="true" t="shared" si="239" ref="Z170:AG170">Z183+Z179</f>
        <v>0</v>
      </c>
      <c r="AA170" s="115">
        <f t="shared" si="239"/>
        <v>8254</v>
      </c>
      <c r="AB170" s="115">
        <f t="shared" si="239"/>
        <v>8254</v>
      </c>
      <c r="AC170" s="115">
        <f t="shared" si="239"/>
        <v>0</v>
      </c>
      <c r="AD170" s="115">
        <f t="shared" si="239"/>
        <v>0</v>
      </c>
      <c r="AE170" s="115">
        <f t="shared" si="239"/>
        <v>0</v>
      </c>
      <c r="AF170" s="115">
        <f t="shared" si="239"/>
        <v>8254</v>
      </c>
      <c r="AG170" s="115">
        <f t="shared" si="239"/>
        <v>8254</v>
      </c>
      <c r="AH170" s="115">
        <f aca="true" t="shared" si="240" ref="AH170:AO170">AH183+AH179</f>
        <v>0</v>
      </c>
      <c r="AI170" s="115">
        <f t="shared" si="240"/>
        <v>0</v>
      </c>
      <c r="AJ170" s="115">
        <f t="shared" si="240"/>
        <v>0</v>
      </c>
      <c r="AK170" s="115">
        <f t="shared" si="240"/>
        <v>0</v>
      </c>
      <c r="AL170" s="115">
        <f t="shared" si="240"/>
        <v>0</v>
      </c>
      <c r="AM170" s="115">
        <f t="shared" si="240"/>
        <v>0</v>
      </c>
      <c r="AN170" s="115">
        <f t="shared" si="240"/>
        <v>8254</v>
      </c>
      <c r="AO170" s="115">
        <f t="shared" si="240"/>
        <v>8254</v>
      </c>
      <c r="AP170" s="115">
        <f aca="true" t="shared" si="241" ref="AP170:AU170">AP183+AP179+AP174+AP181</f>
        <v>0</v>
      </c>
      <c r="AQ170" s="115">
        <f t="shared" si="241"/>
        <v>0</v>
      </c>
      <c r="AR170" s="115">
        <f t="shared" si="241"/>
        <v>0</v>
      </c>
      <c r="AS170" s="115">
        <f t="shared" si="241"/>
        <v>143355</v>
      </c>
      <c r="AT170" s="115">
        <f t="shared" si="241"/>
        <v>151609</v>
      </c>
      <c r="AU170" s="115">
        <f t="shared" si="241"/>
        <v>151609</v>
      </c>
      <c r="AV170" s="115">
        <f aca="true" t="shared" si="242" ref="AV170:BH170">AV183+AV179+AV174+AV181</f>
        <v>0</v>
      </c>
      <c r="AW170" s="115">
        <f t="shared" si="242"/>
        <v>0</v>
      </c>
      <c r="AX170" s="115">
        <f t="shared" si="242"/>
        <v>0</v>
      </c>
      <c r="AY170" s="115">
        <f t="shared" si="242"/>
        <v>0</v>
      </c>
      <c r="AZ170" s="115">
        <f>AZ183+AZ179+AZ174+AZ181</f>
        <v>0</v>
      </c>
      <c r="BA170" s="115">
        <f t="shared" si="242"/>
        <v>151609</v>
      </c>
      <c r="BB170" s="117">
        <f t="shared" si="242"/>
        <v>151609</v>
      </c>
      <c r="BC170" s="117">
        <f t="shared" si="242"/>
        <v>0</v>
      </c>
      <c r="BD170" s="117">
        <f t="shared" si="242"/>
        <v>61492</v>
      </c>
      <c r="BE170" s="117">
        <f t="shared" si="242"/>
        <v>0</v>
      </c>
      <c r="BF170" s="117">
        <f t="shared" si="242"/>
        <v>0</v>
      </c>
      <c r="BG170" s="115">
        <f t="shared" si="242"/>
        <v>213101</v>
      </c>
      <c r="BH170" s="115">
        <f t="shared" si="242"/>
        <v>213101</v>
      </c>
      <c r="BI170" s="117">
        <f aca="true" t="shared" si="243" ref="BI170:BN170">BI183+BI179+BI174+BI181+BI171</f>
        <v>0</v>
      </c>
      <c r="BJ170" s="117">
        <f t="shared" si="243"/>
        <v>0</v>
      </c>
      <c r="BK170" s="117">
        <f t="shared" si="243"/>
        <v>0</v>
      </c>
      <c r="BL170" s="117">
        <f t="shared" si="243"/>
        <v>0</v>
      </c>
      <c r="BM170" s="115">
        <f t="shared" si="243"/>
        <v>213101</v>
      </c>
      <c r="BN170" s="115">
        <f t="shared" si="243"/>
        <v>213101</v>
      </c>
    </row>
    <row r="171" spans="1:66" s="6" customFormat="1" ht="63" customHeight="1" hidden="1">
      <c r="A171" s="91"/>
      <c r="B171" s="112" t="s">
        <v>432</v>
      </c>
      <c r="C171" s="113" t="s">
        <v>90</v>
      </c>
      <c r="D171" s="113" t="s">
        <v>121</v>
      </c>
      <c r="E171" s="131" t="s">
        <v>473</v>
      </c>
      <c r="F171" s="113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7"/>
      <c r="BC171" s="117"/>
      <c r="BD171" s="117"/>
      <c r="BE171" s="117"/>
      <c r="BF171" s="117"/>
      <c r="BG171" s="115"/>
      <c r="BH171" s="115"/>
      <c r="BI171" s="117">
        <f aca="true" t="shared" si="244" ref="BI171:BN171">BI172</f>
        <v>0</v>
      </c>
      <c r="BJ171" s="117">
        <f t="shared" si="244"/>
        <v>0</v>
      </c>
      <c r="BK171" s="117">
        <f t="shared" si="244"/>
        <v>0</v>
      </c>
      <c r="BL171" s="117">
        <f t="shared" si="244"/>
        <v>0</v>
      </c>
      <c r="BM171" s="115">
        <f t="shared" si="244"/>
        <v>0</v>
      </c>
      <c r="BN171" s="115">
        <f t="shared" si="244"/>
        <v>0</v>
      </c>
    </row>
    <row r="172" spans="1:66" s="6" customFormat="1" ht="47.25" customHeight="1" hidden="1">
      <c r="A172" s="91"/>
      <c r="B172" s="112" t="s">
        <v>471</v>
      </c>
      <c r="C172" s="113" t="s">
        <v>90</v>
      </c>
      <c r="D172" s="113" t="s">
        <v>121</v>
      </c>
      <c r="E172" s="131" t="s">
        <v>472</v>
      </c>
      <c r="F172" s="113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7"/>
      <c r="BC172" s="117"/>
      <c r="BD172" s="117"/>
      <c r="BE172" s="117"/>
      <c r="BF172" s="117"/>
      <c r="BG172" s="115"/>
      <c r="BH172" s="115"/>
      <c r="BI172" s="117">
        <f>BI173</f>
        <v>0</v>
      </c>
      <c r="BJ172" s="117">
        <f>BJ173</f>
        <v>0</v>
      </c>
      <c r="BK172" s="117">
        <f>BK173</f>
        <v>0</v>
      </c>
      <c r="BL172" s="117">
        <f>BL173</f>
        <v>0</v>
      </c>
      <c r="BM172" s="115">
        <f>BL172+BK172+BJ172+BI172</f>
        <v>0</v>
      </c>
      <c r="BN172" s="115">
        <f>BJ172</f>
        <v>0</v>
      </c>
    </row>
    <row r="173" spans="1:66" s="6" customFormat="1" ht="38.25" customHeight="1" hidden="1">
      <c r="A173" s="91"/>
      <c r="B173" s="112" t="s">
        <v>281</v>
      </c>
      <c r="C173" s="113" t="s">
        <v>90</v>
      </c>
      <c r="D173" s="113" t="s">
        <v>121</v>
      </c>
      <c r="E173" s="131" t="s">
        <v>472</v>
      </c>
      <c r="F173" s="113" t="s">
        <v>168</v>
      </c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7"/>
      <c r="BC173" s="117"/>
      <c r="BD173" s="117"/>
      <c r="BE173" s="117"/>
      <c r="BF173" s="117"/>
      <c r="BG173" s="115"/>
      <c r="BH173" s="115"/>
      <c r="BI173" s="117"/>
      <c r="BJ173" s="117"/>
      <c r="BK173" s="117"/>
      <c r="BL173" s="117"/>
      <c r="BM173" s="115">
        <f>BL173+BK173+BJ173+BI173</f>
        <v>0</v>
      </c>
      <c r="BN173" s="115">
        <f>BJ173</f>
        <v>0</v>
      </c>
    </row>
    <row r="174" spans="1:66" s="6" customFormat="1" ht="276" customHeight="1">
      <c r="A174" s="91"/>
      <c r="B174" s="160" t="s">
        <v>37</v>
      </c>
      <c r="C174" s="113" t="s">
        <v>90</v>
      </c>
      <c r="D174" s="113" t="s">
        <v>121</v>
      </c>
      <c r="E174" s="137" t="s">
        <v>38</v>
      </c>
      <c r="F174" s="113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>
        <f aca="true" t="shared" si="245" ref="AP174:AU174">AP175+AP177</f>
        <v>0</v>
      </c>
      <c r="AQ174" s="115">
        <f t="shared" si="245"/>
        <v>0</v>
      </c>
      <c r="AR174" s="115">
        <f t="shared" si="245"/>
        <v>0</v>
      </c>
      <c r="AS174" s="115">
        <f t="shared" si="245"/>
        <v>117152</v>
      </c>
      <c r="AT174" s="115">
        <f t="shared" si="245"/>
        <v>117152</v>
      </c>
      <c r="AU174" s="115">
        <f t="shared" si="245"/>
        <v>117152</v>
      </c>
      <c r="AV174" s="115">
        <f aca="true" t="shared" si="246" ref="AV174:BH174">AV175+AV177</f>
        <v>0</v>
      </c>
      <c r="AW174" s="115">
        <f t="shared" si="246"/>
        <v>0</v>
      </c>
      <c r="AX174" s="115">
        <f t="shared" si="246"/>
        <v>0</v>
      </c>
      <c r="AY174" s="115">
        <f t="shared" si="246"/>
        <v>0</v>
      </c>
      <c r="AZ174" s="115">
        <f>AZ175+AZ177</f>
        <v>0</v>
      </c>
      <c r="BA174" s="115">
        <f t="shared" si="246"/>
        <v>117152</v>
      </c>
      <c r="BB174" s="117">
        <f t="shared" si="246"/>
        <v>117152</v>
      </c>
      <c r="BC174" s="117">
        <f t="shared" si="246"/>
        <v>0</v>
      </c>
      <c r="BD174" s="117">
        <f t="shared" si="246"/>
        <v>61492</v>
      </c>
      <c r="BE174" s="117">
        <f t="shared" si="246"/>
        <v>0</v>
      </c>
      <c r="BF174" s="117">
        <f t="shared" si="246"/>
        <v>0</v>
      </c>
      <c r="BG174" s="115">
        <f t="shared" si="246"/>
        <v>178644</v>
      </c>
      <c r="BH174" s="115">
        <f t="shared" si="246"/>
        <v>178644</v>
      </c>
      <c r="BI174" s="117">
        <f aca="true" t="shared" si="247" ref="BI174:BN174">BI175+BI177</f>
        <v>0</v>
      </c>
      <c r="BJ174" s="117">
        <f t="shared" si="247"/>
        <v>0</v>
      </c>
      <c r="BK174" s="117">
        <f t="shared" si="247"/>
        <v>0</v>
      </c>
      <c r="BL174" s="117">
        <f t="shared" si="247"/>
        <v>0</v>
      </c>
      <c r="BM174" s="115">
        <f t="shared" si="247"/>
        <v>178644</v>
      </c>
      <c r="BN174" s="115">
        <f t="shared" si="247"/>
        <v>178644</v>
      </c>
    </row>
    <row r="175" spans="1:66" s="6" customFormat="1" ht="138" customHeight="1">
      <c r="A175" s="91"/>
      <c r="B175" s="161" t="s">
        <v>46</v>
      </c>
      <c r="C175" s="113" t="s">
        <v>90</v>
      </c>
      <c r="D175" s="113" t="s">
        <v>121</v>
      </c>
      <c r="E175" s="137" t="s">
        <v>39</v>
      </c>
      <c r="F175" s="113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>
        <f aca="true" t="shared" si="248" ref="AP175:BN175">AP176</f>
        <v>0</v>
      </c>
      <c r="AQ175" s="115">
        <f t="shared" si="248"/>
        <v>0</v>
      </c>
      <c r="AR175" s="115">
        <f t="shared" si="248"/>
        <v>0</v>
      </c>
      <c r="AS175" s="115">
        <f t="shared" si="248"/>
        <v>104960</v>
      </c>
      <c r="AT175" s="115">
        <f t="shared" si="248"/>
        <v>104960</v>
      </c>
      <c r="AU175" s="115">
        <f t="shared" si="248"/>
        <v>104960</v>
      </c>
      <c r="AV175" s="115">
        <f t="shared" si="248"/>
        <v>0</v>
      </c>
      <c r="AW175" s="115">
        <f t="shared" si="248"/>
        <v>0</v>
      </c>
      <c r="AX175" s="115">
        <f t="shared" si="248"/>
        <v>0</v>
      </c>
      <c r="AY175" s="115">
        <f t="shared" si="248"/>
        <v>0</v>
      </c>
      <c r="AZ175" s="115">
        <f t="shared" si="248"/>
        <v>0</v>
      </c>
      <c r="BA175" s="115">
        <f t="shared" si="248"/>
        <v>104960</v>
      </c>
      <c r="BB175" s="117">
        <f t="shared" si="248"/>
        <v>104960</v>
      </c>
      <c r="BC175" s="117">
        <f t="shared" si="248"/>
        <v>0</v>
      </c>
      <c r="BD175" s="117">
        <f t="shared" si="248"/>
        <v>61492</v>
      </c>
      <c r="BE175" s="117">
        <f t="shared" si="248"/>
        <v>0</v>
      </c>
      <c r="BF175" s="117">
        <f t="shared" si="248"/>
        <v>0</v>
      </c>
      <c r="BG175" s="115">
        <f t="shared" si="248"/>
        <v>166452</v>
      </c>
      <c r="BH175" s="115">
        <f t="shared" si="248"/>
        <v>166452</v>
      </c>
      <c r="BI175" s="117">
        <f t="shared" si="248"/>
        <v>0</v>
      </c>
      <c r="BJ175" s="117">
        <f t="shared" si="248"/>
        <v>0</v>
      </c>
      <c r="BK175" s="117">
        <f t="shared" si="248"/>
        <v>0</v>
      </c>
      <c r="BL175" s="117">
        <f t="shared" si="248"/>
        <v>0</v>
      </c>
      <c r="BM175" s="117">
        <f t="shared" si="248"/>
        <v>166452</v>
      </c>
      <c r="BN175" s="117">
        <f t="shared" si="248"/>
        <v>166452</v>
      </c>
    </row>
    <row r="176" spans="1:66" s="6" customFormat="1" ht="24" customHeight="1">
      <c r="A176" s="91"/>
      <c r="B176" s="112" t="s">
        <v>281</v>
      </c>
      <c r="C176" s="113" t="s">
        <v>90</v>
      </c>
      <c r="D176" s="113" t="s">
        <v>121</v>
      </c>
      <c r="E176" s="137" t="s">
        <v>39</v>
      </c>
      <c r="F176" s="113" t="s">
        <v>168</v>
      </c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>
        <v>104960</v>
      </c>
      <c r="AT176" s="98">
        <f>AR176+AQ176+AP176+AN176+AS176</f>
        <v>104960</v>
      </c>
      <c r="AU176" s="98">
        <f>AS176+AO176</f>
        <v>104960</v>
      </c>
      <c r="AV176" s="115"/>
      <c r="AW176" s="115"/>
      <c r="AX176" s="115"/>
      <c r="AY176" s="115"/>
      <c r="AZ176" s="115"/>
      <c r="BA176" s="98">
        <f>AY176+AX176+AW176+AV176+AT176</f>
        <v>104960</v>
      </c>
      <c r="BB176" s="123">
        <f>AU176+AY176</f>
        <v>104960</v>
      </c>
      <c r="BC176" s="115"/>
      <c r="BD176" s="121">
        <v>61492</v>
      </c>
      <c r="BE176" s="158"/>
      <c r="BF176" s="158"/>
      <c r="BG176" s="98">
        <f>BF176+BE176+BD176+BC176+BA176</f>
        <v>166452</v>
      </c>
      <c r="BH176" s="98">
        <f>BB176+BD176</f>
        <v>166452</v>
      </c>
      <c r="BI176" s="97"/>
      <c r="BJ176" s="159"/>
      <c r="BK176" s="159"/>
      <c r="BL176" s="159"/>
      <c r="BM176" s="98">
        <f>BG176+BI176+BJ176+BK176+BL176</f>
        <v>166452</v>
      </c>
      <c r="BN176" s="98">
        <f>BH176+BJ176</f>
        <v>166452</v>
      </c>
    </row>
    <row r="177" spans="1:66" s="6" customFormat="1" ht="107.25" customHeight="1">
      <c r="A177" s="91"/>
      <c r="B177" s="162" t="s">
        <v>40</v>
      </c>
      <c r="C177" s="113" t="s">
        <v>90</v>
      </c>
      <c r="D177" s="113" t="s">
        <v>121</v>
      </c>
      <c r="E177" s="137" t="s">
        <v>41</v>
      </c>
      <c r="F177" s="113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>
        <f aca="true" t="shared" si="249" ref="AP177:BN177">AP178</f>
        <v>0</v>
      </c>
      <c r="AQ177" s="115">
        <f t="shared" si="249"/>
        <v>0</v>
      </c>
      <c r="AR177" s="115">
        <f t="shared" si="249"/>
        <v>0</v>
      </c>
      <c r="AS177" s="115">
        <f t="shared" si="249"/>
        <v>12192</v>
      </c>
      <c r="AT177" s="115">
        <f t="shared" si="249"/>
        <v>12192</v>
      </c>
      <c r="AU177" s="115">
        <f t="shared" si="249"/>
        <v>12192</v>
      </c>
      <c r="AV177" s="115">
        <f t="shared" si="249"/>
        <v>0</v>
      </c>
      <c r="AW177" s="115">
        <f t="shared" si="249"/>
        <v>0</v>
      </c>
      <c r="AX177" s="115">
        <f t="shared" si="249"/>
        <v>0</v>
      </c>
      <c r="AY177" s="115">
        <f t="shared" si="249"/>
        <v>0</v>
      </c>
      <c r="AZ177" s="115">
        <f t="shared" si="249"/>
        <v>0</v>
      </c>
      <c r="BA177" s="115">
        <f t="shared" si="249"/>
        <v>12192</v>
      </c>
      <c r="BB177" s="117">
        <f t="shared" si="249"/>
        <v>12192</v>
      </c>
      <c r="BC177" s="117">
        <f t="shared" si="249"/>
        <v>0</v>
      </c>
      <c r="BD177" s="117">
        <f t="shared" si="249"/>
        <v>0</v>
      </c>
      <c r="BE177" s="117">
        <f t="shared" si="249"/>
        <v>0</v>
      </c>
      <c r="BF177" s="117">
        <f t="shared" si="249"/>
        <v>0</v>
      </c>
      <c r="BG177" s="115">
        <f t="shared" si="249"/>
        <v>12192</v>
      </c>
      <c r="BH177" s="115">
        <f t="shared" si="249"/>
        <v>12192</v>
      </c>
      <c r="BI177" s="117">
        <f t="shared" si="249"/>
        <v>0</v>
      </c>
      <c r="BJ177" s="117">
        <f t="shared" si="249"/>
        <v>0</v>
      </c>
      <c r="BK177" s="117">
        <f t="shared" si="249"/>
        <v>0</v>
      </c>
      <c r="BL177" s="117">
        <f t="shared" si="249"/>
        <v>0</v>
      </c>
      <c r="BM177" s="115">
        <f t="shared" si="249"/>
        <v>12192</v>
      </c>
      <c r="BN177" s="115">
        <f t="shared" si="249"/>
        <v>12192</v>
      </c>
    </row>
    <row r="178" spans="1:66" s="6" customFormat="1" ht="28.5" customHeight="1">
      <c r="A178" s="91"/>
      <c r="B178" s="112" t="s">
        <v>281</v>
      </c>
      <c r="C178" s="113" t="s">
        <v>90</v>
      </c>
      <c r="D178" s="113" t="s">
        <v>121</v>
      </c>
      <c r="E178" s="137" t="s">
        <v>41</v>
      </c>
      <c r="F178" s="113" t="s">
        <v>168</v>
      </c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>
        <v>12192</v>
      </c>
      <c r="AT178" s="98">
        <f>AR178+AQ178+AP178+AN178+AS178</f>
        <v>12192</v>
      </c>
      <c r="AU178" s="98">
        <f>AS178+AO178</f>
        <v>12192</v>
      </c>
      <c r="AV178" s="115"/>
      <c r="AW178" s="115"/>
      <c r="AX178" s="115"/>
      <c r="AY178" s="115"/>
      <c r="AZ178" s="115"/>
      <c r="BA178" s="98">
        <f>AY178+AX178+AW178+AV178+AT178</f>
        <v>12192</v>
      </c>
      <c r="BB178" s="123">
        <f>AU178+AY178</f>
        <v>12192</v>
      </c>
      <c r="BC178" s="115"/>
      <c r="BD178" s="158"/>
      <c r="BE178" s="158"/>
      <c r="BF178" s="158"/>
      <c r="BG178" s="98">
        <f>BF178+BE178+BD178+BC178+BA178</f>
        <v>12192</v>
      </c>
      <c r="BH178" s="98">
        <f>BB178+BD178</f>
        <v>12192</v>
      </c>
      <c r="BI178" s="97"/>
      <c r="BJ178" s="159"/>
      <c r="BK178" s="159"/>
      <c r="BL178" s="159"/>
      <c r="BM178" s="98">
        <f>BG178+BI178+BJ178+BK178+BL178</f>
        <v>12192</v>
      </c>
      <c r="BN178" s="98">
        <f>BH178+BJ178</f>
        <v>12192</v>
      </c>
    </row>
    <row r="179" spans="1:66" s="4" customFormat="1" ht="107.25" customHeight="1">
      <c r="A179" s="127"/>
      <c r="B179" s="112" t="s">
        <v>398</v>
      </c>
      <c r="C179" s="113" t="s">
        <v>90</v>
      </c>
      <c r="D179" s="113" t="s">
        <v>121</v>
      </c>
      <c r="E179" s="137" t="s">
        <v>399</v>
      </c>
      <c r="F179" s="113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15">
        <f aca="true" t="shared" si="250" ref="S179:BN179">S180</f>
        <v>7168</v>
      </c>
      <c r="T179" s="115">
        <f t="shared" si="250"/>
        <v>7168</v>
      </c>
      <c r="U179" s="115">
        <f t="shared" si="250"/>
        <v>0</v>
      </c>
      <c r="V179" s="115">
        <f t="shared" si="250"/>
        <v>7168</v>
      </c>
      <c r="W179" s="115">
        <f t="shared" si="250"/>
        <v>0</v>
      </c>
      <c r="X179" s="115">
        <f t="shared" si="250"/>
        <v>7168</v>
      </c>
      <c r="Y179" s="115">
        <f t="shared" si="250"/>
        <v>7168</v>
      </c>
      <c r="Z179" s="115">
        <f t="shared" si="250"/>
        <v>0</v>
      </c>
      <c r="AA179" s="115">
        <f t="shared" si="250"/>
        <v>7168</v>
      </c>
      <c r="AB179" s="115">
        <f t="shared" si="250"/>
        <v>7168</v>
      </c>
      <c r="AC179" s="115">
        <f t="shared" si="250"/>
        <v>0</v>
      </c>
      <c r="AD179" s="115">
        <f t="shared" si="250"/>
        <v>0</v>
      </c>
      <c r="AE179" s="115">
        <f t="shared" si="250"/>
        <v>0</v>
      </c>
      <c r="AF179" s="115">
        <f t="shared" si="250"/>
        <v>7168</v>
      </c>
      <c r="AG179" s="115">
        <f t="shared" si="250"/>
        <v>7168</v>
      </c>
      <c r="AH179" s="115">
        <f t="shared" si="250"/>
        <v>0</v>
      </c>
      <c r="AI179" s="115">
        <f t="shared" si="250"/>
        <v>0</v>
      </c>
      <c r="AJ179" s="115">
        <f t="shared" si="250"/>
        <v>0</v>
      </c>
      <c r="AK179" s="115">
        <f t="shared" si="250"/>
        <v>0</v>
      </c>
      <c r="AL179" s="115">
        <f t="shared" si="250"/>
        <v>0</v>
      </c>
      <c r="AM179" s="115">
        <f t="shared" si="250"/>
        <v>0</v>
      </c>
      <c r="AN179" s="115">
        <f t="shared" si="250"/>
        <v>7168</v>
      </c>
      <c r="AO179" s="115">
        <f t="shared" si="250"/>
        <v>7168</v>
      </c>
      <c r="AP179" s="115">
        <f t="shared" si="250"/>
        <v>0</v>
      </c>
      <c r="AQ179" s="115">
        <f t="shared" si="250"/>
        <v>0</v>
      </c>
      <c r="AR179" s="115">
        <f t="shared" si="250"/>
        <v>0</v>
      </c>
      <c r="AS179" s="115">
        <f t="shared" si="250"/>
        <v>17121</v>
      </c>
      <c r="AT179" s="115">
        <f t="shared" si="250"/>
        <v>24289</v>
      </c>
      <c r="AU179" s="115">
        <f t="shared" si="250"/>
        <v>24289</v>
      </c>
      <c r="AV179" s="115">
        <f t="shared" si="250"/>
        <v>0</v>
      </c>
      <c r="AW179" s="115">
        <f t="shared" si="250"/>
        <v>0</v>
      </c>
      <c r="AX179" s="115">
        <f t="shared" si="250"/>
        <v>0</v>
      </c>
      <c r="AY179" s="115">
        <f t="shared" si="250"/>
        <v>0</v>
      </c>
      <c r="AZ179" s="115">
        <f t="shared" si="250"/>
        <v>0</v>
      </c>
      <c r="BA179" s="115">
        <f t="shared" si="250"/>
        <v>24289</v>
      </c>
      <c r="BB179" s="117">
        <f t="shared" si="250"/>
        <v>24289</v>
      </c>
      <c r="BC179" s="117">
        <f t="shared" si="250"/>
        <v>0</v>
      </c>
      <c r="BD179" s="117">
        <f t="shared" si="250"/>
        <v>0</v>
      </c>
      <c r="BE179" s="117">
        <f t="shared" si="250"/>
        <v>0</v>
      </c>
      <c r="BF179" s="117">
        <f t="shared" si="250"/>
        <v>0</v>
      </c>
      <c r="BG179" s="115">
        <f t="shared" si="250"/>
        <v>24289</v>
      </c>
      <c r="BH179" s="115">
        <f t="shared" si="250"/>
        <v>24289</v>
      </c>
      <c r="BI179" s="117">
        <f t="shared" si="250"/>
        <v>0</v>
      </c>
      <c r="BJ179" s="117">
        <f t="shared" si="250"/>
        <v>0</v>
      </c>
      <c r="BK179" s="117">
        <f t="shared" si="250"/>
        <v>0</v>
      </c>
      <c r="BL179" s="117">
        <f t="shared" si="250"/>
        <v>0</v>
      </c>
      <c r="BM179" s="115">
        <f t="shared" si="250"/>
        <v>24289</v>
      </c>
      <c r="BN179" s="115">
        <f t="shared" si="250"/>
        <v>24289</v>
      </c>
    </row>
    <row r="180" spans="1:66" s="4" customFormat="1" ht="23.25" customHeight="1">
      <c r="A180" s="127"/>
      <c r="B180" s="112" t="s">
        <v>281</v>
      </c>
      <c r="C180" s="113" t="s">
        <v>90</v>
      </c>
      <c r="D180" s="113" t="s">
        <v>121</v>
      </c>
      <c r="E180" s="137" t="s">
        <v>399</v>
      </c>
      <c r="F180" s="113" t="s">
        <v>168</v>
      </c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98">
        <f>T180-P180</f>
        <v>7168</v>
      </c>
      <c r="T180" s="115">
        <v>7168</v>
      </c>
      <c r="U180" s="107"/>
      <c r="V180" s="98">
        <v>7168</v>
      </c>
      <c r="W180" s="115"/>
      <c r="X180" s="98">
        <f>W180+T180</f>
        <v>7168</v>
      </c>
      <c r="Y180" s="98">
        <f>V180</f>
        <v>7168</v>
      </c>
      <c r="Z180" s="111"/>
      <c r="AA180" s="98">
        <f>X180+Z180</f>
        <v>7168</v>
      </c>
      <c r="AB180" s="98">
        <f>Y180</f>
        <v>7168</v>
      </c>
      <c r="AC180" s="111"/>
      <c r="AD180" s="111"/>
      <c r="AE180" s="111"/>
      <c r="AF180" s="98">
        <f>AD180+AC180+AA180+AE180</f>
        <v>7168</v>
      </c>
      <c r="AG180" s="98">
        <f>AE180+AB180</f>
        <v>7168</v>
      </c>
      <c r="AH180" s="111"/>
      <c r="AI180" s="111"/>
      <c r="AJ180" s="111"/>
      <c r="AK180" s="111"/>
      <c r="AL180" s="111"/>
      <c r="AM180" s="111"/>
      <c r="AN180" s="98">
        <f>AI180+AH180+AF180+AJ180+AK180+AL180+AM180</f>
        <v>7168</v>
      </c>
      <c r="AO180" s="98">
        <f>AM180+AG180</f>
        <v>7168</v>
      </c>
      <c r="AP180" s="129"/>
      <c r="AQ180" s="111"/>
      <c r="AR180" s="111"/>
      <c r="AS180" s="98">
        <v>17121</v>
      </c>
      <c r="AT180" s="98">
        <f>AR180+AQ180+AP180+AN180+AS180</f>
        <v>24289</v>
      </c>
      <c r="AU180" s="98">
        <f>AS180+AO180</f>
        <v>24289</v>
      </c>
      <c r="AV180" s="98"/>
      <c r="AW180" s="98"/>
      <c r="AX180" s="98"/>
      <c r="AY180" s="98"/>
      <c r="AZ180" s="98"/>
      <c r="BA180" s="98">
        <f>AY180+AX180+AW180+AV180+AT180</f>
        <v>24289</v>
      </c>
      <c r="BB180" s="123">
        <f>AU180+AY180</f>
        <v>24289</v>
      </c>
      <c r="BC180" s="98"/>
      <c r="BD180" s="111"/>
      <c r="BE180" s="111"/>
      <c r="BF180" s="111"/>
      <c r="BG180" s="98">
        <f>BF180+BE180+BD180+BC180+BA180</f>
        <v>24289</v>
      </c>
      <c r="BH180" s="98">
        <f>BB180+BD180</f>
        <v>24289</v>
      </c>
      <c r="BI180" s="98"/>
      <c r="BJ180" s="129"/>
      <c r="BK180" s="129"/>
      <c r="BL180" s="129"/>
      <c r="BM180" s="98">
        <f>BG180+BI180+BJ180+BK180+BL180</f>
        <v>24289</v>
      </c>
      <c r="BN180" s="98">
        <f>BH180+BJ180</f>
        <v>24289</v>
      </c>
    </row>
    <row r="181" spans="1:66" s="6" customFormat="1" ht="73.5" customHeight="1">
      <c r="A181" s="91"/>
      <c r="B181" s="163" t="s">
        <v>33</v>
      </c>
      <c r="C181" s="113" t="s">
        <v>90</v>
      </c>
      <c r="D181" s="113" t="s">
        <v>121</v>
      </c>
      <c r="E181" s="137" t="s">
        <v>42</v>
      </c>
      <c r="F181" s="113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98"/>
      <c r="T181" s="143"/>
      <c r="U181" s="139"/>
      <c r="V181" s="98"/>
      <c r="W181" s="143"/>
      <c r="X181" s="98"/>
      <c r="Y181" s="98"/>
      <c r="Z181" s="158"/>
      <c r="AA181" s="98"/>
      <c r="AB181" s="98"/>
      <c r="AC181" s="158"/>
      <c r="AD181" s="158"/>
      <c r="AE181" s="158"/>
      <c r="AF181" s="98"/>
      <c r="AG181" s="98"/>
      <c r="AH181" s="158"/>
      <c r="AI181" s="158"/>
      <c r="AJ181" s="158"/>
      <c r="AK181" s="158"/>
      <c r="AL181" s="158"/>
      <c r="AM181" s="158"/>
      <c r="AN181" s="98"/>
      <c r="AO181" s="98"/>
      <c r="AP181" s="129">
        <f aca="true" t="shared" si="251" ref="AP181:BN181">AP182</f>
        <v>0</v>
      </c>
      <c r="AQ181" s="129">
        <f t="shared" si="251"/>
        <v>0</v>
      </c>
      <c r="AR181" s="129">
        <f t="shared" si="251"/>
        <v>0</v>
      </c>
      <c r="AS181" s="98">
        <f t="shared" si="251"/>
        <v>9082</v>
      </c>
      <c r="AT181" s="98">
        <f t="shared" si="251"/>
        <v>9082</v>
      </c>
      <c r="AU181" s="98">
        <f t="shared" si="251"/>
        <v>9082</v>
      </c>
      <c r="AV181" s="98">
        <f t="shared" si="251"/>
        <v>0</v>
      </c>
      <c r="AW181" s="98">
        <f t="shared" si="251"/>
        <v>0</v>
      </c>
      <c r="AX181" s="98">
        <f t="shared" si="251"/>
        <v>0</v>
      </c>
      <c r="AY181" s="98">
        <f t="shared" si="251"/>
        <v>0</v>
      </c>
      <c r="AZ181" s="98">
        <f t="shared" si="251"/>
        <v>0</v>
      </c>
      <c r="BA181" s="98">
        <f t="shared" si="251"/>
        <v>9082</v>
      </c>
      <c r="BB181" s="98">
        <f t="shared" si="251"/>
        <v>9082</v>
      </c>
      <c r="BC181" s="98">
        <f t="shared" si="251"/>
        <v>0</v>
      </c>
      <c r="BD181" s="98">
        <f t="shared" si="251"/>
        <v>0</v>
      </c>
      <c r="BE181" s="98">
        <f t="shared" si="251"/>
        <v>0</v>
      </c>
      <c r="BF181" s="98">
        <f t="shared" si="251"/>
        <v>0</v>
      </c>
      <c r="BG181" s="98">
        <f t="shared" si="251"/>
        <v>9082</v>
      </c>
      <c r="BH181" s="98">
        <f t="shared" si="251"/>
        <v>9082</v>
      </c>
      <c r="BI181" s="98">
        <f t="shared" si="251"/>
        <v>0</v>
      </c>
      <c r="BJ181" s="98">
        <f t="shared" si="251"/>
        <v>0</v>
      </c>
      <c r="BK181" s="98">
        <f t="shared" si="251"/>
        <v>0</v>
      </c>
      <c r="BL181" s="98">
        <f t="shared" si="251"/>
        <v>0</v>
      </c>
      <c r="BM181" s="98">
        <f t="shared" si="251"/>
        <v>9082</v>
      </c>
      <c r="BN181" s="98">
        <f t="shared" si="251"/>
        <v>9082</v>
      </c>
    </row>
    <row r="182" spans="1:66" s="6" customFormat="1" ht="20.25">
      <c r="A182" s="91"/>
      <c r="B182" s="112" t="s">
        <v>281</v>
      </c>
      <c r="C182" s="113" t="s">
        <v>90</v>
      </c>
      <c r="D182" s="113" t="s">
        <v>121</v>
      </c>
      <c r="E182" s="137" t="s">
        <v>42</v>
      </c>
      <c r="F182" s="113" t="s">
        <v>168</v>
      </c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98"/>
      <c r="T182" s="143"/>
      <c r="U182" s="139"/>
      <c r="V182" s="98"/>
      <c r="W182" s="143"/>
      <c r="X182" s="98"/>
      <c r="Y182" s="98"/>
      <c r="Z182" s="158"/>
      <c r="AA182" s="98"/>
      <c r="AB182" s="98"/>
      <c r="AC182" s="158"/>
      <c r="AD182" s="158"/>
      <c r="AE182" s="158"/>
      <c r="AF182" s="98"/>
      <c r="AG182" s="98"/>
      <c r="AH182" s="158"/>
      <c r="AI182" s="158"/>
      <c r="AJ182" s="158"/>
      <c r="AK182" s="158"/>
      <c r="AL182" s="158"/>
      <c r="AM182" s="158"/>
      <c r="AN182" s="98"/>
      <c r="AO182" s="98"/>
      <c r="AP182" s="159"/>
      <c r="AQ182" s="158"/>
      <c r="AR182" s="158"/>
      <c r="AS182" s="98">
        <v>9082</v>
      </c>
      <c r="AT182" s="98">
        <f>AR182+AQ182+AP182+AN182+AS182</f>
        <v>9082</v>
      </c>
      <c r="AU182" s="98">
        <f>AS182+AO182</f>
        <v>9082</v>
      </c>
      <c r="AV182" s="98"/>
      <c r="AW182" s="98"/>
      <c r="AX182" s="98"/>
      <c r="AY182" s="98"/>
      <c r="AZ182" s="98"/>
      <c r="BA182" s="98">
        <f>AY182+AX182+AW182+AV182+AT182</f>
        <v>9082</v>
      </c>
      <c r="BB182" s="123">
        <f>AU182+AY182</f>
        <v>9082</v>
      </c>
      <c r="BC182" s="98"/>
      <c r="BD182" s="158"/>
      <c r="BE182" s="158"/>
      <c r="BF182" s="158"/>
      <c r="BG182" s="98">
        <f>BF182+BE182+BD182+BC182+BA182</f>
        <v>9082</v>
      </c>
      <c r="BH182" s="98">
        <f>BB182+BD182</f>
        <v>9082</v>
      </c>
      <c r="BI182" s="97"/>
      <c r="BJ182" s="159"/>
      <c r="BK182" s="159"/>
      <c r="BL182" s="159"/>
      <c r="BM182" s="98">
        <f>BG182+BI182+BJ182+BK182+BL182</f>
        <v>9082</v>
      </c>
      <c r="BN182" s="98">
        <f>BH182+BJ182</f>
        <v>9082</v>
      </c>
    </row>
    <row r="183" spans="1:66" s="6" customFormat="1" ht="38.25" customHeight="1" hidden="1">
      <c r="A183" s="91"/>
      <c r="B183" s="112" t="s">
        <v>389</v>
      </c>
      <c r="C183" s="113" t="s">
        <v>90</v>
      </c>
      <c r="D183" s="113" t="s">
        <v>121</v>
      </c>
      <c r="E183" s="137" t="s">
        <v>388</v>
      </c>
      <c r="F183" s="113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15">
        <f>S184</f>
        <v>1086</v>
      </c>
      <c r="T183" s="115">
        <f aca="true" t="shared" si="252" ref="T183:AM184">T184</f>
        <v>1086</v>
      </c>
      <c r="U183" s="115">
        <f t="shared" si="252"/>
        <v>0</v>
      </c>
      <c r="V183" s="115">
        <f t="shared" si="252"/>
        <v>1086</v>
      </c>
      <c r="W183" s="115">
        <f t="shared" si="252"/>
        <v>0</v>
      </c>
      <c r="X183" s="115">
        <f t="shared" si="252"/>
        <v>1086</v>
      </c>
      <c r="Y183" s="115">
        <f t="shared" si="252"/>
        <v>1086</v>
      </c>
      <c r="Z183" s="115">
        <f t="shared" si="252"/>
        <v>0</v>
      </c>
      <c r="AA183" s="115">
        <f t="shared" si="252"/>
        <v>1086</v>
      </c>
      <c r="AB183" s="115">
        <f t="shared" si="252"/>
        <v>1086</v>
      </c>
      <c r="AC183" s="115">
        <f t="shared" si="252"/>
        <v>0</v>
      </c>
      <c r="AD183" s="115">
        <f t="shared" si="252"/>
        <v>0</v>
      </c>
      <c r="AE183" s="115">
        <f t="shared" si="252"/>
        <v>0</v>
      </c>
      <c r="AF183" s="115">
        <f t="shared" si="252"/>
        <v>1086</v>
      </c>
      <c r="AG183" s="115">
        <f t="shared" si="252"/>
        <v>1086</v>
      </c>
      <c r="AH183" s="115">
        <f t="shared" si="252"/>
        <v>0</v>
      </c>
      <c r="AI183" s="115">
        <f t="shared" si="252"/>
        <v>0</v>
      </c>
      <c r="AJ183" s="115">
        <f t="shared" si="252"/>
        <v>0</v>
      </c>
      <c r="AK183" s="115">
        <f t="shared" si="252"/>
        <v>0</v>
      </c>
      <c r="AL183" s="115">
        <f t="shared" si="252"/>
        <v>0</v>
      </c>
      <c r="AM183" s="115">
        <f t="shared" si="252"/>
        <v>0</v>
      </c>
      <c r="AN183" s="115">
        <f aca="true" t="shared" si="253" ref="AH183:AW184">AN184</f>
        <v>1086</v>
      </c>
      <c r="AO183" s="115">
        <f t="shared" si="253"/>
        <v>1086</v>
      </c>
      <c r="AP183" s="115">
        <f>AP184</f>
        <v>0</v>
      </c>
      <c r="AQ183" s="115">
        <f t="shared" si="253"/>
        <v>0</v>
      </c>
      <c r="AR183" s="115">
        <f t="shared" si="253"/>
        <v>0</v>
      </c>
      <c r="AS183" s="115">
        <f t="shared" si="253"/>
        <v>0</v>
      </c>
      <c r="AT183" s="115">
        <f t="shared" si="253"/>
        <v>1086</v>
      </c>
      <c r="AU183" s="115">
        <f t="shared" si="253"/>
        <v>1086</v>
      </c>
      <c r="AV183" s="115">
        <f t="shared" si="253"/>
        <v>0</v>
      </c>
      <c r="AW183" s="115">
        <f t="shared" si="253"/>
        <v>0</v>
      </c>
      <c r="AX183" s="115">
        <f aca="true" t="shared" si="254" ref="AV183:BM184">AX184</f>
        <v>0</v>
      </c>
      <c r="AY183" s="115">
        <f t="shared" si="254"/>
        <v>0</v>
      </c>
      <c r="AZ183" s="115">
        <f t="shared" si="254"/>
        <v>0</v>
      </c>
      <c r="BA183" s="115">
        <f t="shared" si="254"/>
        <v>1086</v>
      </c>
      <c r="BB183" s="117">
        <f t="shared" si="254"/>
        <v>1086</v>
      </c>
      <c r="BC183" s="117">
        <f t="shared" si="254"/>
        <v>0</v>
      </c>
      <c r="BD183" s="117">
        <f t="shared" si="254"/>
        <v>0</v>
      </c>
      <c r="BE183" s="117">
        <f t="shared" si="254"/>
        <v>0</v>
      </c>
      <c r="BF183" s="117">
        <f t="shared" si="254"/>
        <v>0</v>
      </c>
      <c r="BG183" s="115">
        <f t="shared" si="254"/>
        <v>1086</v>
      </c>
      <c r="BH183" s="115">
        <f t="shared" si="254"/>
        <v>1086</v>
      </c>
      <c r="BI183" s="117">
        <f t="shared" si="254"/>
        <v>0</v>
      </c>
      <c r="BJ183" s="117">
        <f t="shared" si="254"/>
        <v>0</v>
      </c>
      <c r="BK183" s="117">
        <f t="shared" si="254"/>
        <v>0</v>
      </c>
      <c r="BL183" s="117">
        <f aca="true" t="shared" si="255" ref="BJ183:BL184">BL184</f>
        <v>0</v>
      </c>
      <c r="BM183" s="164">
        <f t="shared" si="254"/>
        <v>1086</v>
      </c>
      <c r="BN183" s="164">
        <f>BN184</f>
        <v>1086</v>
      </c>
    </row>
    <row r="184" spans="1:66" s="6" customFormat="1" ht="52.5" customHeight="1" hidden="1">
      <c r="A184" s="91"/>
      <c r="B184" s="112" t="s">
        <v>432</v>
      </c>
      <c r="C184" s="113" t="s">
        <v>90</v>
      </c>
      <c r="D184" s="113" t="s">
        <v>121</v>
      </c>
      <c r="E184" s="137" t="s">
        <v>431</v>
      </c>
      <c r="F184" s="113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15">
        <f>S185</f>
        <v>1086</v>
      </c>
      <c r="T184" s="115">
        <f t="shared" si="252"/>
        <v>1086</v>
      </c>
      <c r="U184" s="115">
        <f t="shared" si="252"/>
        <v>0</v>
      </c>
      <c r="V184" s="115">
        <f t="shared" si="252"/>
        <v>1086</v>
      </c>
      <c r="W184" s="115">
        <f t="shared" si="252"/>
        <v>0</v>
      </c>
      <c r="X184" s="115">
        <f t="shared" si="252"/>
        <v>1086</v>
      </c>
      <c r="Y184" s="115">
        <f t="shared" si="252"/>
        <v>1086</v>
      </c>
      <c r="Z184" s="115">
        <f t="shared" si="252"/>
        <v>0</v>
      </c>
      <c r="AA184" s="115">
        <f t="shared" si="252"/>
        <v>1086</v>
      </c>
      <c r="AB184" s="115">
        <f t="shared" si="252"/>
        <v>1086</v>
      </c>
      <c r="AC184" s="115">
        <f t="shared" si="252"/>
        <v>0</v>
      </c>
      <c r="AD184" s="115">
        <f t="shared" si="252"/>
        <v>0</v>
      </c>
      <c r="AE184" s="115">
        <f t="shared" si="252"/>
        <v>0</v>
      </c>
      <c r="AF184" s="115">
        <f t="shared" si="252"/>
        <v>1086</v>
      </c>
      <c r="AG184" s="115">
        <f t="shared" si="252"/>
        <v>1086</v>
      </c>
      <c r="AH184" s="115">
        <f t="shared" si="253"/>
        <v>0</v>
      </c>
      <c r="AI184" s="115">
        <f t="shared" si="253"/>
        <v>0</v>
      </c>
      <c r="AJ184" s="115">
        <f t="shared" si="253"/>
        <v>0</v>
      </c>
      <c r="AK184" s="115">
        <f t="shared" si="253"/>
        <v>0</v>
      </c>
      <c r="AL184" s="115">
        <f t="shared" si="253"/>
        <v>0</v>
      </c>
      <c r="AM184" s="115">
        <f t="shared" si="253"/>
        <v>0</v>
      </c>
      <c r="AN184" s="115">
        <f t="shared" si="253"/>
        <v>1086</v>
      </c>
      <c r="AO184" s="115">
        <f t="shared" si="253"/>
        <v>1086</v>
      </c>
      <c r="AP184" s="115">
        <f t="shared" si="253"/>
        <v>0</v>
      </c>
      <c r="AQ184" s="115">
        <f t="shared" si="253"/>
        <v>0</v>
      </c>
      <c r="AR184" s="115">
        <f t="shared" si="253"/>
        <v>0</v>
      </c>
      <c r="AS184" s="115">
        <f t="shared" si="253"/>
        <v>0</v>
      </c>
      <c r="AT184" s="115">
        <f t="shared" si="253"/>
        <v>1086</v>
      </c>
      <c r="AU184" s="115">
        <f t="shared" si="253"/>
        <v>1086</v>
      </c>
      <c r="AV184" s="115">
        <f t="shared" si="254"/>
        <v>0</v>
      </c>
      <c r="AW184" s="115">
        <f t="shared" si="254"/>
        <v>0</v>
      </c>
      <c r="AX184" s="115">
        <f t="shared" si="254"/>
        <v>0</v>
      </c>
      <c r="AY184" s="115">
        <f t="shared" si="254"/>
        <v>0</v>
      </c>
      <c r="AZ184" s="115">
        <f t="shared" si="254"/>
        <v>0</v>
      </c>
      <c r="BA184" s="115">
        <f t="shared" si="254"/>
        <v>1086</v>
      </c>
      <c r="BB184" s="117">
        <f t="shared" si="254"/>
        <v>1086</v>
      </c>
      <c r="BC184" s="117">
        <f t="shared" si="254"/>
        <v>0</v>
      </c>
      <c r="BD184" s="117">
        <f t="shared" si="254"/>
        <v>0</v>
      </c>
      <c r="BE184" s="117">
        <f t="shared" si="254"/>
        <v>0</v>
      </c>
      <c r="BF184" s="117">
        <f t="shared" si="254"/>
        <v>0</v>
      </c>
      <c r="BG184" s="115">
        <f t="shared" si="254"/>
        <v>1086</v>
      </c>
      <c r="BH184" s="115">
        <f t="shared" si="254"/>
        <v>1086</v>
      </c>
      <c r="BI184" s="117">
        <f t="shared" si="254"/>
        <v>0</v>
      </c>
      <c r="BJ184" s="117">
        <f t="shared" si="255"/>
        <v>0</v>
      </c>
      <c r="BK184" s="117">
        <f t="shared" si="255"/>
        <v>0</v>
      </c>
      <c r="BL184" s="117">
        <f t="shared" si="255"/>
        <v>0</v>
      </c>
      <c r="BM184" s="164">
        <f>BM185</f>
        <v>1086</v>
      </c>
      <c r="BN184" s="164">
        <f>BN185</f>
        <v>1086</v>
      </c>
    </row>
    <row r="185" spans="1:66" s="6" customFormat="1" ht="21" customHeight="1">
      <c r="A185" s="91"/>
      <c r="B185" s="112" t="s">
        <v>281</v>
      </c>
      <c r="C185" s="113" t="s">
        <v>90</v>
      </c>
      <c r="D185" s="113" t="s">
        <v>121</v>
      </c>
      <c r="E185" s="137" t="s">
        <v>431</v>
      </c>
      <c r="F185" s="113" t="s">
        <v>168</v>
      </c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98">
        <f>T185-P185</f>
        <v>1086</v>
      </c>
      <c r="T185" s="115">
        <v>1086</v>
      </c>
      <c r="U185" s="139"/>
      <c r="V185" s="98">
        <v>1086</v>
      </c>
      <c r="W185" s="115"/>
      <c r="X185" s="98">
        <f>W185+T185</f>
        <v>1086</v>
      </c>
      <c r="Y185" s="98">
        <f>V185</f>
        <v>1086</v>
      </c>
      <c r="Z185" s="158"/>
      <c r="AA185" s="98">
        <f>X185+Z185</f>
        <v>1086</v>
      </c>
      <c r="AB185" s="98">
        <f>Y185</f>
        <v>1086</v>
      </c>
      <c r="AC185" s="158"/>
      <c r="AD185" s="158"/>
      <c r="AE185" s="158"/>
      <c r="AF185" s="98">
        <f>AD185+AC185+AA185+AE185</f>
        <v>1086</v>
      </c>
      <c r="AG185" s="98">
        <f>AE185+AB185</f>
        <v>1086</v>
      </c>
      <c r="AH185" s="158"/>
      <c r="AI185" s="158"/>
      <c r="AJ185" s="158"/>
      <c r="AK185" s="158"/>
      <c r="AL185" s="158"/>
      <c r="AM185" s="158"/>
      <c r="AN185" s="98">
        <f>AI185+AH185+AF185+AJ185+AK185+AL185+AM185</f>
        <v>1086</v>
      </c>
      <c r="AO185" s="98">
        <f>AM185+AG185</f>
        <v>1086</v>
      </c>
      <c r="AP185" s="159"/>
      <c r="AQ185" s="158"/>
      <c r="AR185" s="158"/>
      <c r="AS185" s="158"/>
      <c r="AT185" s="98">
        <f>AR185+AQ185+AP185+AN185+AS185</f>
        <v>1086</v>
      </c>
      <c r="AU185" s="98">
        <f>AS185+AO185</f>
        <v>1086</v>
      </c>
      <c r="AV185" s="98"/>
      <c r="AW185" s="98"/>
      <c r="AX185" s="98"/>
      <c r="AY185" s="98"/>
      <c r="AZ185" s="98"/>
      <c r="BA185" s="98">
        <f>AY185+AX185+AW185+AV185+AT185</f>
        <v>1086</v>
      </c>
      <c r="BB185" s="123">
        <f>AU185+AY185</f>
        <v>1086</v>
      </c>
      <c r="BC185" s="98"/>
      <c r="BD185" s="158"/>
      <c r="BE185" s="158"/>
      <c r="BF185" s="158"/>
      <c r="BG185" s="98">
        <f>BF185+BE185+BD185+BC185+BA185</f>
        <v>1086</v>
      </c>
      <c r="BH185" s="98">
        <f>BB185+BD185</f>
        <v>1086</v>
      </c>
      <c r="BI185" s="98"/>
      <c r="BJ185" s="98"/>
      <c r="BK185" s="159"/>
      <c r="BL185" s="159"/>
      <c r="BM185" s="98">
        <f>BG185+BI185+BJ185+BK185+BL185</f>
        <v>1086</v>
      </c>
      <c r="BN185" s="98">
        <f>BH185+BJ185</f>
        <v>1086</v>
      </c>
    </row>
    <row r="186" spans="1:66" s="4" customFormat="1" ht="16.5">
      <c r="A186" s="127"/>
      <c r="B186" s="112" t="s">
        <v>304</v>
      </c>
      <c r="C186" s="113" t="s">
        <v>90</v>
      </c>
      <c r="D186" s="113" t="s">
        <v>121</v>
      </c>
      <c r="E186" s="137" t="s">
        <v>303</v>
      </c>
      <c r="F186" s="113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98"/>
      <c r="T186" s="115"/>
      <c r="U186" s="107"/>
      <c r="V186" s="98"/>
      <c r="W186" s="115"/>
      <c r="X186" s="98"/>
      <c r="Y186" s="98"/>
      <c r="Z186" s="111"/>
      <c r="AA186" s="98"/>
      <c r="AB186" s="98"/>
      <c r="AC186" s="111"/>
      <c r="AD186" s="111"/>
      <c r="AE186" s="111"/>
      <c r="AF186" s="98"/>
      <c r="AG186" s="98"/>
      <c r="AH186" s="111"/>
      <c r="AI186" s="111"/>
      <c r="AJ186" s="111"/>
      <c r="AK186" s="111"/>
      <c r="AL186" s="111"/>
      <c r="AM186" s="111"/>
      <c r="AN186" s="98"/>
      <c r="AO186" s="98"/>
      <c r="AP186" s="129">
        <f aca="true" t="shared" si="256" ref="AP186:AU186">AP187+AP188</f>
        <v>0</v>
      </c>
      <c r="AQ186" s="129">
        <f t="shared" si="256"/>
        <v>0</v>
      </c>
      <c r="AR186" s="129">
        <f t="shared" si="256"/>
        <v>0</v>
      </c>
      <c r="AS186" s="98">
        <f t="shared" si="256"/>
        <v>18410</v>
      </c>
      <c r="AT186" s="98">
        <f t="shared" si="256"/>
        <v>18410</v>
      </c>
      <c r="AU186" s="98">
        <f t="shared" si="256"/>
        <v>18410</v>
      </c>
      <c r="AV186" s="98">
        <f aca="true" t="shared" si="257" ref="AV186:BA186">AV187+AV188</f>
        <v>0</v>
      </c>
      <c r="AW186" s="98">
        <f t="shared" si="257"/>
        <v>0</v>
      </c>
      <c r="AX186" s="98">
        <f t="shared" si="257"/>
        <v>0</v>
      </c>
      <c r="AY186" s="98">
        <f t="shared" si="257"/>
        <v>0</v>
      </c>
      <c r="AZ186" s="98">
        <f t="shared" si="257"/>
        <v>0</v>
      </c>
      <c r="BA186" s="98">
        <f t="shared" si="257"/>
        <v>18410</v>
      </c>
      <c r="BB186" s="98">
        <f aca="true" t="shared" si="258" ref="BB186:BH186">BB187+BB188</f>
        <v>18410</v>
      </c>
      <c r="BC186" s="98">
        <f t="shared" si="258"/>
        <v>0</v>
      </c>
      <c r="BD186" s="98">
        <f t="shared" si="258"/>
        <v>0</v>
      </c>
      <c r="BE186" s="98">
        <f t="shared" si="258"/>
        <v>0</v>
      </c>
      <c r="BF186" s="98">
        <f t="shared" si="258"/>
        <v>0</v>
      </c>
      <c r="BG186" s="98">
        <f t="shared" si="258"/>
        <v>18410</v>
      </c>
      <c r="BH186" s="98">
        <f t="shared" si="258"/>
        <v>18410</v>
      </c>
      <c r="BI186" s="98">
        <f aca="true" t="shared" si="259" ref="BI186:BN186">BI187+BI188</f>
        <v>0</v>
      </c>
      <c r="BJ186" s="98">
        <f t="shared" si="259"/>
        <v>0</v>
      </c>
      <c r="BK186" s="98">
        <f t="shared" si="259"/>
        <v>0</v>
      </c>
      <c r="BL186" s="98">
        <f t="shared" si="259"/>
        <v>0</v>
      </c>
      <c r="BM186" s="98">
        <f t="shared" si="259"/>
        <v>18410</v>
      </c>
      <c r="BN186" s="98">
        <f t="shared" si="259"/>
        <v>18410</v>
      </c>
    </row>
    <row r="187" spans="1:66" s="4" customFormat="1" ht="24.75" customHeight="1">
      <c r="A187" s="127"/>
      <c r="B187" s="112" t="s">
        <v>281</v>
      </c>
      <c r="C187" s="113" t="s">
        <v>90</v>
      </c>
      <c r="D187" s="113" t="s">
        <v>121</v>
      </c>
      <c r="E187" s="137" t="s">
        <v>303</v>
      </c>
      <c r="F187" s="113" t="s">
        <v>168</v>
      </c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98"/>
      <c r="T187" s="115"/>
      <c r="U187" s="107"/>
      <c r="V187" s="98"/>
      <c r="W187" s="115"/>
      <c r="X187" s="98"/>
      <c r="Y187" s="98"/>
      <c r="Z187" s="111"/>
      <c r="AA187" s="98"/>
      <c r="AB187" s="98"/>
      <c r="AC187" s="111"/>
      <c r="AD187" s="111"/>
      <c r="AE187" s="111"/>
      <c r="AF187" s="98"/>
      <c r="AG187" s="98"/>
      <c r="AH187" s="111"/>
      <c r="AI187" s="111"/>
      <c r="AJ187" s="111"/>
      <c r="AK187" s="111"/>
      <c r="AL187" s="111"/>
      <c r="AM187" s="111"/>
      <c r="AN187" s="98"/>
      <c r="AO187" s="98"/>
      <c r="AP187" s="129"/>
      <c r="AQ187" s="111"/>
      <c r="AR187" s="111"/>
      <c r="AS187" s="121">
        <v>175</v>
      </c>
      <c r="AT187" s="98">
        <f>AR187+AQ187+AP187+AN187+AS187</f>
        <v>175</v>
      </c>
      <c r="AU187" s="98">
        <f>AS187+AO187</f>
        <v>175</v>
      </c>
      <c r="AV187" s="98"/>
      <c r="AW187" s="98"/>
      <c r="AX187" s="98"/>
      <c r="AY187" s="98"/>
      <c r="AZ187" s="98"/>
      <c r="BA187" s="98">
        <f>AY187+AX187+AW187+AV187+AT187</f>
        <v>175</v>
      </c>
      <c r="BB187" s="123">
        <f>AU187+AY187</f>
        <v>175</v>
      </c>
      <c r="BC187" s="98"/>
      <c r="BD187" s="111"/>
      <c r="BE187" s="111"/>
      <c r="BF187" s="111"/>
      <c r="BG187" s="98">
        <f>BF187+BE187+BD187+BC187+BA187</f>
        <v>175</v>
      </c>
      <c r="BH187" s="98">
        <f>BB187+BD187</f>
        <v>175</v>
      </c>
      <c r="BI187" s="98"/>
      <c r="BJ187" s="129"/>
      <c r="BK187" s="129"/>
      <c r="BL187" s="129"/>
      <c r="BM187" s="98">
        <f>BG187+BI187+BJ187+BK187+BL187</f>
        <v>175</v>
      </c>
      <c r="BN187" s="98">
        <f>BH187+BJ187</f>
        <v>175</v>
      </c>
    </row>
    <row r="188" spans="1:66" s="4" customFormat="1" ht="56.25" customHeight="1">
      <c r="A188" s="127"/>
      <c r="B188" s="112" t="s">
        <v>47</v>
      </c>
      <c r="C188" s="113" t="s">
        <v>90</v>
      </c>
      <c r="D188" s="113" t="s">
        <v>121</v>
      </c>
      <c r="E188" s="137" t="s">
        <v>43</v>
      </c>
      <c r="F188" s="113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98"/>
      <c r="T188" s="115"/>
      <c r="U188" s="107"/>
      <c r="V188" s="98"/>
      <c r="W188" s="115"/>
      <c r="X188" s="98"/>
      <c r="Y188" s="98"/>
      <c r="Z188" s="111"/>
      <c r="AA188" s="98"/>
      <c r="AB188" s="98"/>
      <c r="AC188" s="111"/>
      <c r="AD188" s="111"/>
      <c r="AE188" s="111"/>
      <c r="AF188" s="98"/>
      <c r="AG188" s="98"/>
      <c r="AH188" s="111"/>
      <c r="AI188" s="111"/>
      <c r="AJ188" s="111"/>
      <c r="AK188" s="111"/>
      <c r="AL188" s="111"/>
      <c r="AM188" s="111"/>
      <c r="AN188" s="98"/>
      <c r="AO188" s="98"/>
      <c r="AP188" s="129">
        <f aca="true" t="shared" si="260" ref="AP188:BN188">AP189</f>
        <v>0</v>
      </c>
      <c r="AQ188" s="129">
        <f t="shared" si="260"/>
        <v>0</v>
      </c>
      <c r="AR188" s="129">
        <f t="shared" si="260"/>
        <v>0</v>
      </c>
      <c r="AS188" s="98">
        <f t="shared" si="260"/>
        <v>18235</v>
      </c>
      <c r="AT188" s="98">
        <f t="shared" si="260"/>
        <v>18235</v>
      </c>
      <c r="AU188" s="98">
        <f t="shared" si="260"/>
        <v>18235</v>
      </c>
      <c r="AV188" s="98">
        <f t="shared" si="260"/>
        <v>0</v>
      </c>
      <c r="AW188" s="98">
        <f t="shared" si="260"/>
        <v>0</v>
      </c>
      <c r="AX188" s="98">
        <f t="shared" si="260"/>
        <v>0</v>
      </c>
      <c r="AY188" s="98">
        <f t="shared" si="260"/>
        <v>0</v>
      </c>
      <c r="AZ188" s="98">
        <f t="shared" si="260"/>
        <v>0</v>
      </c>
      <c r="BA188" s="98">
        <f t="shared" si="260"/>
        <v>18235</v>
      </c>
      <c r="BB188" s="123">
        <f t="shared" si="260"/>
        <v>18235</v>
      </c>
      <c r="BC188" s="123">
        <f t="shared" si="260"/>
        <v>0</v>
      </c>
      <c r="BD188" s="123">
        <f t="shared" si="260"/>
        <v>0</v>
      </c>
      <c r="BE188" s="123">
        <f t="shared" si="260"/>
        <v>0</v>
      </c>
      <c r="BF188" s="123">
        <f t="shared" si="260"/>
        <v>0</v>
      </c>
      <c r="BG188" s="98">
        <f t="shared" si="260"/>
        <v>18235</v>
      </c>
      <c r="BH188" s="98">
        <f t="shared" si="260"/>
        <v>18235</v>
      </c>
      <c r="BI188" s="123">
        <f t="shared" si="260"/>
        <v>0</v>
      </c>
      <c r="BJ188" s="123">
        <f t="shared" si="260"/>
        <v>0</v>
      </c>
      <c r="BK188" s="123">
        <f t="shared" si="260"/>
        <v>0</v>
      </c>
      <c r="BL188" s="123">
        <f t="shared" si="260"/>
        <v>0</v>
      </c>
      <c r="BM188" s="98">
        <f t="shared" si="260"/>
        <v>18235</v>
      </c>
      <c r="BN188" s="98">
        <f t="shared" si="260"/>
        <v>18235</v>
      </c>
    </row>
    <row r="189" spans="1:66" s="4" customFormat="1" ht="20.25" customHeight="1">
      <c r="A189" s="127"/>
      <c r="B189" s="112" t="s">
        <v>281</v>
      </c>
      <c r="C189" s="113" t="s">
        <v>90</v>
      </c>
      <c r="D189" s="113" t="s">
        <v>121</v>
      </c>
      <c r="E189" s="137" t="s">
        <v>43</v>
      </c>
      <c r="F189" s="113" t="s">
        <v>168</v>
      </c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98"/>
      <c r="T189" s="115"/>
      <c r="U189" s="107"/>
      <c r="V189" s="98"/>
      <c r="W189" s="115"/>
      <c r="X189" s="98"/>
      <c r="Y189" s="98"/>
      <c r="Z189" s="111"/>
      <c r="AA189" s="98"/>
      <c r="AB189" s="98"/>
      <c r="AC189" s="111"/>
      <c r="AD189" s="111"/>
      <c r="AE189" s="111"/>
      <c r="AF189" s="98"/>
      <c r="AG189" s="98"/>
      <c r="AH189" s="111"/>
      <c r="AI189" s="111"/>
      <c r="AJ189" s="111"/>
      <c r="AK189" s="111"/>
      <c r="AL189" s="111"/>
      <c r="AM189" s="111"/>
      <c r="AN189" s="98"/>
      <c r="AO189" s="98"/>
      <c r="AP189" s="129"/>
      <c r="AQ189" s="111"/>
      <c r="AR189" s="111"/>
      <c r="AS189" s="98">
        <v>18235</v>
      </c>
      <c r="AT189" s="98">
        <f>AR189+AQ189+AP189+AN189+AS189</f>
        <v>18235</v>
      </c>
      <c r="AU189" s="98">
        <f>AS189+AO189</f>
        <v>18235</v>
      </c>
      <c r="AV189" s="98"/>
      <c r="AW189" s="98"/>
      <c r="AX189" s="98"/>
      <c r="AY189" s="98"/>
      <c r="AZ189" s="98"/>
      <c r="BA189" s="98">
        <f>AY189+AX189+AW189+AV189+AT189</f>
        <v>18235</v>
      </c>
      <c r="BB189" s="123">
        <f>AU189+AY189</f>
        <v>18235</v>
      </c>
      <c r="BC189" s="98"/>
      <c r="BD189" s="111"/>
      <c r="BE189" s="111"/>
      <c r="BF189" s="111"/>
      <c r="BG189" s="98">
        <f>BF189+BE189+BD189+BC189+BA189</f>
        <v>18235</v>
      </c>
      <c r="BH189" s="98">
        <f>BB189+BD189</f>
        <v>18235</v>
      </c>
      <c r="BI189" s="98"/>
      <c r="BJ189" s="129"/>
      <c r="BK189" s="129"/>
      <c r="BL189" s="129"/>
      <c r="BM189" s="98">
        <f>BG189+BI189+BJ189+BK189+BL189</f>
        <v>18235</v>
      </c>
      <c r="BN189" s="98">
        <f>BH189+BJ189</f>
        <v>18235</v>
      </c>
    </row>
    <row r="190" spans="1:66" ht="36.75" customHeight="1">
      <c r="A190" s="127"/>
      <c r="B190" s="112" t="s">
        <v>171</v>
      </c>
      <c r="C190" s="113" t="s">
        <v>90</v>
      </c>
      <c r="D190" s="113" t="s">
        <v>121</v>
      </c>
      <c r="E190" s="119" t="s">
        <v>211</v>
      </c>
      <c r="F190" s="113"/>
      <c r="G190" s="115">
        <f>H190+I190</f>
        <v>53337</v>
      </c>
      <c r="H190" s="115">
        <f>H191</f>
        <v>53337</v>
      </c>
      <c r="I190" s="115">
        <f>I191</f>
        <v>0</v>
      </c>
      <c r="J190" s="115">
        <f>J191</f>
        <v>91623</v>
      </c>
      <c r="K190" s="115">
        <f>K191</f>
        <v>144960</v>
      </c>
      <c r="L190" s="115">
        <f>L191</f>
        <v>0</v>
      </c>
      <c r="M190" s="115"/>
      <c r="N190" s="115">
        <f>N191</f>
        <v>28800</v>
      </c>
      <c r="O190" s="115">
        <f>O191</f>
        <v>0</v>
      </c>
      <c r="P190" s="115">
        <f>P191</f>
        <v>144960</v>
      </c>
      <c r="Q190" s="115">
        <f>Q191</f>
        <v>0</v>
      </c>
      <c r="R190" s="115">
        <f>R191</f>
        <v>0</v>
      </c>
      <c r="S190" s="115">
        <f>S191+S192</f>
        <v>-128023</v>
      </c>
      <c r="T190" s="115">
        <f>T191+T192</f>
        <v>16937</v>
      </c>
      <c r="U190" s="115">
        <f>U191</f>
        <v>0</v>
      </c>
      <c r="V190" s="98"/>
      <c r="W190" s="115">
        <f aca="true" t="shared" si="261" ref="W190:AB190">W191+W192</f>
        <v>0</v>
      </c>
      <c r="X190" s="115">
        <f t="shared" si="261"/>
        <v>16937</v>
      </c>
      <c r="Y190" s="115">
        <f t="shared" si="261"/>
        <v>0</v>
      </c>
      <c r="Z190" s="115">
        <f t="shared" si="261"/>
        <v>0</v>
      </c>
      <c r="AA190" s="115">
        <f t="shared" si="261"/>
        <v>16937</v>
      </c>
      <c r="AB190" s="115">
        <f t="shared" si="261"/>
        <v>0</v>
      </c>
      <c r="AC190" s="115">
        <f aca="true" t="shared" si="262" ref="AC190:AU190">AC191+AC192</f>
        <v>0</v>
      </c>
      <c r="AD190" s="115">
        <f t="shared" si="262"/>
        <v>0</v>
      </c>
      <c r="AE190" s="115">
        <f t="shared" si="262"/>
        <v>0</v>
      </c>
      <c r="AF190" s="115">
        <f t="shared" si="262"/>
        <v>16937</v>
      </c>
      <c r="AG190" s="115">
        <f t="shared" si="262"/>
        <v>0</v>
      </c>
      <c r="AH190" s="115">
        <f t="shared" si="262"/>
        <v>0</v>
      </c>
      <c r="AI190" s="115">
        <f t="shared" si="262"/>
        <v>0</v>
      </c>
      <c r="AJ190" s="115">
        <f t="shared" si="262"/>
        <v>0</v>
      </c>
      <c r="AK190" s="115">
        <f>AK191+AK192</f>
        <v>0</v>
      </c>
      <c r="AL190" s="115">
        <f>AL191+AL192</f>
        <v>0</v>
      </c>
      <c r="AM190" s="115">
        <f>AM191+AM192</f>
        <v>0</v>
      </c>
      <c r="AN190" s="115">
        <f t="shared" si="262"/>
        <v>16937</v>
      </c>
      <c r="AO190" s="115">
        <f t="shared" si="262"/>
        <v>0</v>
      </c>
      <c r="AP190" s="115">
        <f t="shared" si="262"/>
        <v>0</v>
      </c>
      <c r="AQ190" s="115">
        <f>AQ191+AQ192</f>
        <v>0</v>
      </c>
      <c r="AR190" s="115">
        <f t="shared" si="262"/>
        <v>0</v>
      </c>
      <c r="AS190" s="115">
        <f t="shared" si="262"/>
        <v>0</v>
      </c>
      <c r="AT190" s="115">
        <f t="shared" si="262"/>
        <v>16937</v>
      </c>
      <c r="AU190" s="115">
        <f t="shared" si="262"/>
        <v>0</v>
      </c>
      <c r="AV190" s="115">
        <f aca="true" t="shared" si="263" ref="AV190:BA190">AV191+AV192</f>
        <v>0</v>
      </c>
      <c r="AW190" s="115">
        <f t="shared" si="263"/>
        <v>0</v>
      </c>
      <c r="AX190" s="115">
        <f t="shared" si="263"/>
        <v>0</v>
      </c>
      <c r="AY190" s="115">
        <f t="shared" si="263"/>
        <v>0</v>
      </c>
      <c r="AZ190" s="115">
        <f>AZ191+AZ192</f>
        <v>0</v>
      </c>
      <c r="BA190" s="115">
        <f t="shared" si="263"/>
        <v>16937</v>
      </c>
      <c r="BB190" s="115">
        <f aca="true" t="shared" si="264" ref="BB190:BH190">BB191+BB192</f>
        <v>0</v>
      </c>
      <c r="BC190" s="115">
        <f t="shared" si="264"/>
        <v>0</v>
      </c>
      <c r="BD190" s="115">
        <f t="shared" si="264"/>
        <v>0</v>
      </c>
      <c r="BE190" s="115">
        <f t="shared" si="264"/>
        <v>0</v>
      </c>
      <c r="BF190" s="115">
        <f t="shared" si="264"/>
        <v>0</v>
      </c>
      <c r="BG190" s="115">
        <f t="shared" si="264"/>
        <v>16937</v>
      </c>
      <c r="BH190" s="115">
        <f t="shared" si="264"/>
        <v>0</v>
      </c>
      <c r="BI190" s="115">
        <f aca="true" t="shared" si="265" ref="BI190:BN190">BI191+BI192</f>
        <v>0</v>
      </c>
      <c r="BJ190" s="115">
        <f t="shared" si="265"/>
        <v>0</v>
      </c>
      <c r="BK190" s="115">
        <f t="shared" si="265"/>
        <v>0</v>
      </c>
      <c r="BL190" s="115">
        <f t="shared" si="265"/>
        <v>0</v>
      </c>
      <c r="BM190" s="115">
        <f t="shared" si="265"/>
        <v>16937</v>
      </c>
      <c r="BN190" s="115">
        <f t="shared" si="265"/>
        <v>0</v>
      </c>
    </row>
    <row r="191" spans="1:66" ht="16.5" customHeight="1" hidden="1">
      <c r="A191" s="127"/>
      <c r="B191" s="112" t="s">
        <v>281</v>
      </c>
      <c r="C191" s="113" t="s">
        <v>90</v>
      </c>
      <c r="D191" s="113" t="s">
        <v>121</v>
      </c>
      <c r="E191" s="119" t="s">
        <v>211</v>
      </c>
      <c r="F191" s="113" t="s">
        <v>168</v>
      </c>
      <c r="G191" s="115">
        <f>H191+I191</f>
        <v>53337</v>
      </c>
      <c r="H191" s="115">
        <v>53337</v>
      </c>
      <c r="I191" s="115"/>
      <c r="J191" s="98">
        <f>K191-G191</f>
        <v>91623</v>
      </c>
      <c r="K191" s="98">
        <v>144960</v>
      </c>
      <c r="L191" s="98"/>
      <c r="M191" s="98"/>
      <c r="N191" s="115">
        <v>28800</v>
      </c>
      <c r="O191" s="116"/>
      <c r="P191" s="98">
        <f>O191+K191</f>
        <v>144960</v>
      </c>
      <c r="Q191" s="98">
        <f>L191</f>
        <v>0</v>
      </c>
      <c r="R191" s="98"/>
      <c r="S191" s="98">
        <f>T191-P191</f>
        <v>-144960</v>
      </c>
      <c r="T191" s="98"/>
      <c r="U191" s="98"/>
      <c r="V191" s="98"/>
      <c r="W191" s="98"/>
      <c r="X191" s="98">
        <f>W191+T191</f>
        <v>0</v>
      </c>
      <c r="Y191" s="98">
        <f>V191</f>
        <v>0</v>
      </c>
      <c r="Z191" s="98">
        <f>Y191+V191</f>
        <v>0</v>
      </c>
      <c r="AA191" s="98">
        <f>Z191+W191</f>
        <v>0</v>
      </c>
      <c r="AB191" s="98">
        <f>AA191+X191</f>
        <v>0</v>
      </c>
      <c r="AC191" s="98">
        <f>AB191+Y191</f>
        <v>0</v>
      </c>
      <c r="AD191" s="98">
        <f>AC191+Z191</f>
        <v>0</v>
      </c>
      <c r="AE191" s="98">
        <f>AC191+Z191</f>
        <v>0</v>
      </c>
      <c r="AF191" s="98">
        <f>AE191+AA191</f>
        <v>0</v>
      </c>
      <c r="AG191" s="98">
        <f>AF191+AB191</f>
        <v>0</v>
      </c>
      <c r="AH191" s="98">
        <f>AF191+AC191</f>
        <v>0</v>
      </c>
      <c r="AI191" s="98">
        <f>AG191+AD191</f>
        <v>0</v>
      </c>
      <c r="AJ191" s="98">
        <f>AH191+AE191</f>
        <v>0</v>
      </c>
      <c r="AK191" s="98">
        <f>AG191+AD191</f>
        <v>0</v>
      </c>
      <c r="AL191" s="98">
        <f>AH191+AE191</f>
        <v>0</v>
      </c>
      <c r="AM191" s="98">
        <f>AI191+AF191</f>
        <v>0</v>
      </c>
      <c r="AN191" s="98">
        <f>AH191+AE191</f>
        <v>0</v>
      </c>
      <c r="AO191" s="98">
        <f>AI191+AF191</f>
        <v>0</v>
      </c>
      <c r="AP191" s="98">
        <f>AL191+AI191</f>
        <v>0</v>
      </c>
      <c r="AQ191" s="98">
        <f>AM191+AJ191</f>
        <v>0</v>
      </c>
      <c r="AR191" s="98">
        <f aca="true" t="shared" si="266" ref="AR191:AZ191">AM191+AJ191</f>
        <v>0</v>
      </c>
      <c r="AS191" s="98">
        <f t="shared" si="266"/>
        <v>0</v>
      </c>
      <c r="AT191" s="98">
        <f t="shared" si="266"/>
        <v>0</v>
      </c>
      <c r="AU191" s="98">
        <f t="shared" si="266"/>
        <v>0</v>
      </c>
      <c r="AV191" s="98">
        <f t="shared" si="266"/>
        <v>0</v>
      </c>
      <c r="AW191" s="98">
        <f t="shared" si="266"/>
        <v>0</v>
      </c>
      <c r="AX191" s="98">
        <f t="shared" si="266"/>
        <v>0</v>
      </c>
      <c r="AY191" s="98">
        <f t="shared" si="266"/>
        <v>0</v>
      </c>
      <c r="AZ191" s="98">
        <f t="shared" si="266"/>
        <v>0</v>
      </c>
      <c r="BA191" s="98">
        <f>AU191+AR191</f>
        <v>0</v>
      </c>
      <c r="BB191" s="98">
        <f aca="true" t="shared" si="267" ref="BB191:BI191">AV191+AS191</f>
        <v>0</v>
      </c>
      <c r="BC191" s="98">
        <f t="shared" si="267"/>
        <v>0</v>
      </c>
      <c r="BD191" s="98">
        <f t="shared" si="267"/>
        <v>0</v>
      </c>
      <c r="BE191" s="98">
        <f t="shared" si="267"/>
        <v>0</v>
      </c>
      <c r="BF191" s="98">
        <f t="shared" si="267"/>
        <v>0</v>
      </c>
      <c r="BG191" s="98">
        <f t="shared" si="267"/>
        <v>0</v>
      </c>
      <c r="BH191" s="98">
        <f t="shared" si="267"/>
        <v>0</v>
      </c>
      <c r="BI191" s="98">
        <f t="shared" si="267"/>
        <v>0</v>
      </c>
      <c r="BJ191" s="98">
        <f>BD191+BA191</f>
        <v>0</v>
      </c>
      <c r="BK191" s="98">
        <f>BE191+BB191</f>
        <v>0</v>
      </c>
      <c r="BL191" s="98">
        <f>BF191+BC191</f>
        <v>0</v>
      </c>
      <c r="BM191" s="98">
        <f>BG191+BD191</f>
        <v>0</v>
      </c>
      <c r="BN191" s="98">
        <f>BH191+BE191</f>
        <v>0</v>
      </c>
    </row>
    <row r="192" spans="1:66" ht="57.75" customHeight="1">
      <c r="A192" s="127"/>
      <c r="B192" s="133" t="s">
        <v>44</v>
      </c>
      <c r="C192" s="113" t="s">
        <v>90</v>
      </c>
      <c r="D192" s="113" t="s">
        <v>121</v>
      </c>
      <c r="E192" s="119" t="s">
        <v>397</v>
      </c>
      <c r="F192" s="113"/>
      <c r="G192" s="115"/>
      <c r="H192" s="115"/>
      <c r="I192" s="115"/>
      <c r="J192" s="98"/>
      <c r="K192" s="98"/>
      <c r="L192" s="98"/>
      <c r="M192" s="98"/>
      <c r="N192" s="115"/>
      <c r="O192" s="116"/>
      <c r="P192" s="98"/>
      <c r="Q192" s="98"/>
      <c r="R192" s="98"/>
      <c r="S192" s="98">
        <f>S193</f>
        <v>16937</v>
      </c>
      <c r="T192" s="98">
        <f>T193</f>
        <v>16937</v>
      </c>
      <c r="U192" s="98"/>
      <c r="V192" s="98"/>
      <c r="W192" s="98">
        <f aca="true" t="shared" si="268" ref="W192:BN192">W193</f>
        <v>0</v>
      </c>
      <c r="X192" s="98">
        <f t="shared" si="268"/>
        <v>16937</v>
      </c>
      <c r="Y192" s="98">
        <f t="shared" si="268"/>
        <v>0</v>
      </c>
      <c r="Z192" s="98">
        <f t="shared" si="268"/>
        <v>0</v>
      </c>
      <c r="AA192" s="98">
        <f t="shared" si="268"/>
        <v>16937</v>
      </c>
      <c r="AB192" s="98">
        <f t="shared" si="268"/>
        <v>0</v>
      </c>
      <c r="AC192" s="98">
        <f t="shared" si="268"/>
        <v>0</v>
      </c>
      <c r="AD192" s="98">
        <f t="shared" si="268"/>
        <v>0</v>
      </c>
      <c r="AE192" s="98">
        <f t="shared" si="268"/>
        <v>0</v>
      </c>
      <c r="AF192" s="98">
        <f t="shared" si="268"/>
        <v>16937</v>
      </c>
      <c r="AG192" s="98">
        <f t="shared" si="268"/>
        <v>0</v>
      </c>
      <c r="AH192" s="98">
        <f t="shared" si="268"/>
        <v>0</v>
      </c>
      <c r="AI192" s="98">
        <f t="shared" si="268"/>
        <v>0</v>
      </c>
      <c r="AJ192" s="98">
        <f t="shared" si="268"/>
        <v>0</v>
      </c>
      <c r="AK192" s="98">
        <f t="shared" si="268"/>
        <v>0</v>
      </c>
      <c r="AL192" s="98">
        <f t="shared" si="268"/>
        <v>0</v>
      </c>
      <c r="AM192" s="98">
        <f t="shared" si="268"/>
        <v>0</v>
      </c>
      <c r="AN192" s="98">
        <f t="shared" si="268"/>
        <v>16937</v>
      </c>
      <c r="AO192" s="98">
        <f t="shared" si="268"/>
        <v>0</v>
      </c>
      <c r="AP192" s="98">
        <f t="shared" si="268"/>
        <v>0</v>
      </c>
      <c r="AQ192" s="98">
        <f t="shared" si="268"/>
        <v>0</v>
      </c>
      <c r="AR192" s="98">
        <f t="shared" si="268"/>
        <v>0</v>
      </c>
      <c r="AS192" s="98">
        <f t="shared" si="268"/>
        <v>0</v>
      </c>
      <c r="AT192" s="98">
        <f t="shared" si="268"/>
        <v>16937</v>
      </c>
      <c r="AU192" s="98">
        <f t="shared" si="268"/>
        <v>0</v>
      </c>
      <c r="AV192" s="98">
        <f t="shared" si="268"/>
        <v>0</v>
      </c>
      <c r="AW192" s="98">
        <f t="shared" si="268"/>
        <v>0</v>
      </c>
      <c r="AX192" s="98">
        <f t="shared" si="268"/>
        <v>0</v>
      </c>
      <c r="AY192" s="98">
        <f t="shared" si="268"/>
        <v>0</v>
      </c>
      <c r="AZ192" s="98">
        <f t="shared" si="268"/>
        <v>0</v>
      </c>
      <c r="BA192" s="98">
        <f t="shared" si="268"/>
        <v>16937</v>
      </c>
      <c r="BB192" s="98">
        <f t="shared" si="268"/>
        <v>0</v>
      </c>
      <c r="BC192" s="98">
        <f t="shared" si="268"/>
        <v>0</v>
      </c>
      <c r="BD192" s="98">
        <f t="shared" si="268"/>
        <v>0</v>
      </c>
      <c r="BE192" s="98">
        <f t="shared" si="268"/>
        <v>0</v>
      </c>
      <c r="BF192" s="98">
        <f t="shared" si="268"/>
        <v>0</v>
      </c>
      <c r="BG192" s="98">
        <f t="shared" si="268"/>
        <v>16937</v>
      </c>
      <c r="BH192" s="98">
        <f t="shared" si="268"/>
        <v>0</v>
      </c>
      <c r="BI192" s="98">
        <f t="shared" si="268"/>
        <v>0</v>
      </c>
      <c r="BJ192" s="98">
        <f t="shared" si="268"/>
        <v>0</v>
      </c>
      <c r="BK192" s="98">
        <f t="shared" si="268"/>
        <v>0</v>
      </c>
      <c r="BL192" s="98">
        <f t="shared" si="268"/>
        <v>0</v>
      </c>
      <c r="BM192" s="98">
        <f t="shared" si="268"/>
        <v>16937</v>
      </c>
      <c r="BN192" s="98">
        <f t="shared" si="268"/>
        <v>0</v>
      </c>
    </row>
    <row r="193" spans="1:66" ht="16.5">
      <c r="A193" s="127"/>
      <c r="B193" s="112" t="s">
        <v>281</v>
      </c>
      <c r="C193" s="113" t="s">
        <v>90</v>
      </c>
      <c r="D193" s="113" t="s">
        <v>121</v>
      </c>
      <c r="E193" s="119" t="s">
        <v>397</v>
      </c>
      <c r="F193" s="113" t="s">
        <v>168</v>
      </c>
      <c r="G193" s="115"/>
      <c r="H193" s="115"/>
      <c r="I193" s="115"/>
      <c r="J193" s="98"/>
      <c r="K193" s="98"/>
      <c r="L193" s="98"/>
      <c r="M193" s="98"/>
      <c r="N193" s="115"/>
      <c r="O193" s="116"/>
      <c r="P193" s="98"/>
      <c r="Q193" s="98"/>
      <c r="R193" s="98"/>
      <c r="S193" s="98">
        <f>T193-P193</f>
        <v>16937</v>
      </c>
      <c r="T193" s="98">
        <v>16937</v>
      </c>
      <c r="U193" s="98"/>
      <c r="V193" s="98"/>
      <c r="W193" s="98"/>
      <c r="X193" s="98">
        <f>W193+T193</f>
        <v>16937</v>
      </c>
      <c r="Y193" s="98">
        <f>V193</f>
        <v>0</v>
      </c>
      <c r="Z193" s="120"/>
      <c r="AA193" s="98">
        <f>X193+Z193</f>
        <v>16937</v>
      </c>
      <c r="AB193" s="98">
        <f>Y193</f>
        <v>0</v>
      </c>
      <c r="AC193" s="120"/>
      <c r="AD193" s="120"/>
      <c r="AE193" s="120"/>
      <c r="AF193" s="98">
        <f>AD193+AC193+AA193+AE193</f>
        <v>16937</v>
      </c>
      <c r="AG193" s="116">
        <f>AE193+AB193</f>
        <v>0</v>
      </c>
      <c r="AH193" s="120"/>
      <c r="AI193" s="120"/>
      <c r="AJ193" s="120"/>
      <c r="AK193" s="120"/>
      <c r="AL193" s="120"/>
      <c r="AM193" s="120"/>
      <c r="AN193" s="98">
        <f>AI193+AH193+AF193+AJ193+AK193+AL193+AM193</f>
        <v>16937</v>
      </c>
      <c r="AO193" s="98">
        <f>AM193+AG193</f>
        <v>0</v>
      </c>
      <c r="AP193" s="122"/>
      <c r="AQ193" s="120"/>
      <c r="AR193" s="120"/>
      <c r="AS193" s="120"/>
      <c r="AT193" s="98">
        <f>AR193+AQ193+AP193+AN193+AS193</f>
        <v>16937</v>
      </c>
      <c r="AU193" s="98">
        <f>AS193+AO193</f>
        <v>0</v>
      </c>
      <c r="AV193" s="98"/>
      <c r="AW193" s="98"/>
      <c r="AX193" s="98"/>
      <c r="AY193" s="98"/>
      <c r="AZ193" s="98"/>
      <c r="BA193" s="98">
        <f>AY193+AX193+AW193+AV193+AT193</f>
        <v>16937</v>
      </c>
      <c r="BB193" s="123">
        <f>AU193+AY193</f>
        <v>0</v>
      </c>
      <c r="BC193" s="98"/>
      <c r="BD193" s="120"/>
      <c r="BE193" s="120"/>
      <c r="BF193" s="120"/>
      <c r="BG193" s="98">
        <f>BF193+BE193+BD193+BC193+BA193</f>
        <v>16937</v>
      </c>
      <c r="BH193" s="123">
        <f>BB193+BD193</f>
        <v>0</v>
      </c>
      <c r="BI193" s="116"/>
      <c r="BJ193" s="122"/>
      <c r="BK193" s="122"/>
      <c r="BL193" s="122"/>
      <c r="BM193" s="98">
        <f>BG193+BI193+BJ193+BK193+BL193</f>
        <v>16937</v>
      </c>
      <c r="BN193" s="98">
        <f>BH193+BJ193</f>
        <v>0</v>
      </c>
    </row>
    <row r="194" spans="1:66" ht="16.5">
      <c r="A194" s="127"/>
      <c r="B194" s="112"/>
      <c r="C194" s="113"/>
      <c r="D194" s="113"/>
      <c r="E194" s="119"/>
      <c r="F194" s="113"/>
      <c r="G194" s="115"/>
      <c r="H194" s="115"/>
      <c r="I194" s="115"/>
      <c r="J194" s="121"/>
      <c r="K194" s="121"/>
      <c r="L194" s="121"/>
      <c r="M194" s="121"/>
      <c r="N194" s="115"/>
      <c r="O194" s="116"/>
      <c r="P194" s="126"/>
      <c r="Q194" s="126"/>
      <c r="R194" s="116"/>
      <c r="S194" s="126"/>
      <c r="T194" s="126"/>
      <c r="U194" s="126"/>
      <c r="V194" s="98"/>
      <c r="W194" s="126"/>
      <c r="X194" s="126"/>
      <c r="Y194" s="126"/>
      <c r="Z194" s="120"/>
      <c r="AA194" s="126"/>
      <c r="AB194" s="126"/>
      <c r="AC194" s="120"/>
      <c r="AD194" s="120"/>
      <c r="AE194" s="120"/>
      <c r="AF194" s="116"/>
      <c r="AG194" s="116"/>
      <c r="AH194" s="120"/>
      <c r="AI194" s="120"/>
      <c r="AJ194" s="120"/>
      <c r="AK194" s="120"/>
      <c r="AL194" s="120"/>
      <c r="AM194" s="120"/>
      <c r="AN194" s="120"/>
      <c r="AO194" s="120"/>
      <c r="AP194" s="122"/>
      <c r="AQ194" s="120"/>
      <c r="AR194" s="120"/>
      <c r="AS194" s="120"/>
      <c r="AT194" s="126"/>
      <c r="AU194" s="126"/>
      <c r="AV194" s="98"/>
      <c r="AW194" s="98"/>
      <c r="AX194" s="98"/>
      <c r="AY194" s="98"/>
      <c r="AZ194" s="98"/>
      <c r="BA194" s="98"/>
      <c r="BB194" s="123"/>
      <c r="BC194" s="98"/>
      <c r="BD194" s="120"/>
      <c r="BE194" s="120"/>
      <c r="BF194" s="120"/>
      <c r="BG194" s="98"/>
      <c r="BH194" s="123"/>
      <c r="BI194" s="116"/>
      <c r="BJ194" s="122"/>
      <c r="BK194" s="122"/>
      <c r="BL194" s="122"/>
      <c r="BM194" s="126"/>
      <c r="BN194" s="120"/>
    </row>
    <row r="195" spans="1:66" s="6" customFormat="1" ht="81">
      <c r="A195" s="91">
        <v>909</v>
      </c>
      <c r="B195" s="92" t="s">
        <v>301</v>
      </c>
      <c r="C195" s="141"/>
      <c r="D195" s="141"/>
      <c r="E195" s="165"/>
      <c r="F195" s="141"/>
      <c r="G195" s="139">
        <f aca="true" t="shared" si="269" ref="G195:L195">G214+G232+G196+G225+G228+G241</f>
        <v>568688</v>
      </c>
      <c r="H195" s="139">
        <f t="shared" si="269"/>
        <v>568688</v>
      </c>
      <c r="I195" s="139">
        <f t="shared" si="269"/>
        <v>0</v>
      </c>
      <c r="J195" s="139">
        <f t="shared" si="269"/>
        <v>219272</v>
      </c>
      <c r="K195" s="139">
        <f t="shared" si="269"/>
        <v>787960</v>
      </c>
      <c r="L195" s="139">
        <f t="shared" si="269"/>
        <v>0</v>
      </c>
      <c r="M195" s="139"/>
      <c r="N195" s="139">
        <f aca="true" t="shared" si="270" ref="N195:U195">N214+N232+N196+N225+N228+N241</f>
        <v>891876</v>
      </c>
      <c r="O195" s="139">
        <f t="shared" si="270"/>
        <v>0</v>
      </c>
      <c r="P195" s="139">
        <f t="shared" si="270"/>
        <v>787960</v>
      </c>
      <c r="Q195" s="139">
        <f t="shared" si="270"/>
        <v>0</v>
      </c>
      <c r="R195" s="139">
        <f t="shared" si="270"/>
        <v>0</v>
      </c>
      <c r="S195" s="139">
        <f t="shared" si="270"/>
        <v>-345093</v>
      </c>
      <c r="T195" s="139">
        <f t="shared" si="270"/>
        <v>442867</v>
      </c>
      <c r="U195" s="139">
        <f t="shared" si="270"/>
        <v>0</v>
      </c>
      <c r="V195" s="98"/>
      <c r="W195" s="139">
        <f aca="true" t="shared" si="271" ref="W195:AU195">W214+W232+W196+W225+W228+W241</f>
        <v>0</v>
      </c>
      <c r="X195" s="139">
        <f t="shared" si="271"/>
        <v>442867</v>
      </c>
      <c r="Y195" s="139">
        <f t="shared" si="271"/>
        <v>0</v>
      </c>
      <c r="Z195" s="139">
        <f t="shared" si="271"/>
        <v>0</v>
      </c>
      <c r="AA195" s="139">
        <f t="shared" si="271"/>
        <v>442867</v>
      </c>
      <c r="AB195" s="139">
        <f t="shared" si="271"/>
        <v>0</v>
      </c>
      <c r="AC195" s="139">
        <f t="shared" si="271"/>
        <v>0</v>
      </c>
      <c r="AD195" s="139">
        <f t="shared" si="271"/>
        <v>320</v>
      </c>
      <c r="AE195" s="139">
        <f t="shared" si="271"/>
        <v>0</v>
      </c>
      <c r="AF195" s="139">
        <f t="shared" si="271"/>
        <v>443187</v>
      </c>
      <c r="AG195" s="139">
        <f t="shared" si="271"/>
        <v>0</v>
      </c>
      <c r="AH195" s="139">
        <f t="shared" si="271"/>
        <v>-11</v>
      </c>
      <c r="AI195" s="139">
        <f t="shared" si="271"/>
        <v>109</v>
      </c>
      <c r="AJ195" s="139">
        <f t="shared" si="271"/>
        <v>0</v>
      </c>
      <c r="AK195" s="139">
        <f>AK214+AK232+AK196+AK225+AK228+AK241</f>
        <v>0</v>
      </c>
      <c r="AL195" s="139">
        <f>AL214+AL232+AL196+AL225+AL228+AL241</f>
        <v>15</v>
      </c>
      <c r="AM195" s="139">
        <f>AM214+AM232+AM196+AM225+AM228+AM241</f>
        <v>0</v>
      </c>
      <c r="AN195" s="139">
        <f t="shared" si="271"/>
        <v>443300</v>
      </c>
      <c r="AO195" s="139">
        <f t="shared" si="271"/>
        <v>0</v>
      </c>
      <c r="AP195" s="139">
        <f t="shared" si="271"/>
        <v>-2181</v>
      </c>
      <c r="AQ195" s="139">
        <f>AQ214+AQ232+AQ196+AQ225+AQ228+AQ241</f>
        <v>0</v>
      </c>
      <c r="AR195" s="139">
        <f t="shared" si="271"/>
        <v>0</v>
      </c>
      <c r="AS195" s="139">
        <f t="shared" si="271"/>
        <v>0</v>
      </c>
      <c r="AT195" s="139">
        <f t="shared" si="271"/>
        <v>441119</v>
      </c>
      <c r="AU195" s="139">
        <f t="shared" si="271"/>
        <v>0</v>
      </c>
      <c r="AV195" s="107">
        <f aca="true" t="shared" si="272" ref="AV195:BA195">AV214+AV232+AV196+AV225+AV228+AV241</f>
        <v>-1216</v>
      </c>
      <c r="AW195" s="107">
        <f t="shared" si="272"/>
        <v>0</v>
      </c>
      <c r="AX195" s="107">
        <f t="shared" si="272"/>
        <v>0</v>
      </c>
      <c r="AY195" s="107">
        <f t="shared" si="272"/>
        <v>0</v>
      </c>
      <c r="AZ195" s="107">
        <f>AZ214+AZ232+AZ196+AZ225+AZ228+AZ241</f>
        <v>0</v>
      </c>
      <c r="BA195" s="139">
        <f t="shared" si="272"/>
        <v>439903</v>
      </c>
      <c r="BB195" s="139">
        <f aca="true" t="shared" si="273" ref="BB195:BH195">BB214+BB232+BB196+BB225+BB228+BB241</f>
        <v>0</v>
      </c>
      <c r="BC195" s="139">
        <f t="shared" si="273"/>
        <v>0</v>
      </c>
      <c r="BD195" s="139">
        <f t="shared" si="273"/>
        <v>7078</v>
      </c>
      <c r="BE195" s="139">
        <f t="shared" si="273"/>
        <v>1679</v>
      </c>
      <c r="BF195" s="139">
        <f t="shared" si="273"/>
        <v>0</v>
      </c>
      <c r="BG195" s="139">
        <f t="shared" si="273"/>
        <v>448660</v>
      </c>
      <c r="BH195" s="139">
        <f t="shared" si="273"/>
        <v>7078</v>
      </c>
      <c r="BI195" s="139">
        <f aca="true" t="shared" si="274" ref="BI195:BN195">BI214+BI232+BI196+BI225+BI228+BI241</f>
        <v>0</v>
      </c>
      <c r="BJ195" s="139">
        <f t="shared" si="274"/>
        <v>0</v>
      </c>
      <c r="BK195" s="139">
        <f t="shared" si="274"/>
        <v>0</v>
      </c>
      <c r="BL195" s="139">
        <f t="shared" si="274"/>
        <v>0</v>
      </c>
      <c r="BM195" s="139">
        <f t="shared" si="274"/>
        <v>448660</v>
      </c>
      <c r="BN195" s="139">
        <f t="shared" si="274"/>
        <v>7078</v>
      </c>
    </row>
    <row r="196" spans="1:66" s="7" customFormat="1" ht="30.75" customHeight="1">
      <c r="A196" s="124"/>
      <c r="B196" s="102" t="s">
        <v>190</v>
      </c>
      <c r="C196" s="103" t="s">
        <v>122</v>
      </c>
      <c r="D196" s="103" t="s">
        <v>145</v>
      </c>
      <c r="E196" s="104"/>
      <c r="F196" s="103"/>
      <c r="G196" s="105">
        <f>G197+G199+G202</f>
        <v>274994</v>
      </c>
      <c r="H196" s="105">
        <f aca="true" t="shared" si="275" ref="H196:N196">H197+H199+H202</f>
        <v>274994</v>
      </c>
      <c r="I196" s="105">
        <f t="shared" si="275"/>
        <v>0</v>
      </c>
      <c r="J196" s="105">
        <f t="shared" si="275"/>
        <v>94406</v>
      </c>
      <c r="K196" s="105">
        <f t="shared" si="275"/>
        <v>369400</v>
      </c>
      <c r="L196" s="105">
        <f t="shared" si="275"/>
        <v>0</v>
      </c>
      <c r="M196" s="105"/>
      <c r="N196" s="105">
        <f t="shared" si="275"/>
        <v>412530</v>
      </c>
      <c r="O196" s="105">
        <f aca="true" t="shared" si="276" ref="O196:U196">O197+O199+O202</f>
        <v>0</v>
      </c>
      <c r="P196" s="105">
        <f t="shared" si="276"/>
        <v>369400</v>
      </c>
      <c r="Q196" s="105">
        <f t="shared" si="276"/>
        <v>0</v>
      </c>
      <c r="R196" s="105">
        <f t="shared" si="276"/>
        <v>0</v>
      </c>
      <c r="S196" s="105">
        <f t="shared" si="276"/>
        <v>-207059</v>
      </c>
      <c r="T196" s="105">
        <f t="shared" si="276"/>
        <v>162341</v>
      </c>
      <c r="U196" s="105">
        <f t="shared" si="276"/>
        <v>0</v>
      </c>
      <c r="V196" s="99"/>
      <c r="W196" s="105">
        <f aca="true" t="shared" si="277" ref="W196:AB196">W197+W199+W202</f>
        <v>0</v>
      </c>
      <c r="X196" s="105">
        <f t="shared" si="277"/>
        <v>162341</v>
      </c>
      <c r="Y196" s="105">
        <f t="shared" si="277"/>
        <v>0</v>
      </c>
      <c r="Z196" s="105">
        <f t="shared" si="277"/>
        <v>0</v>
      </c>
      <c r="AA196" s="105">
        <f t="shared" si="277"/>
        <v>162341</v>
      </c>
      <c r="AB196" s="105">
        <f t="shared" si="277"/>
        <v>0</v>
      </c>
      <c r="AC196" s="105">
        <f>AC197+AC199+AC202</f>
        <v>0</v>
      </c>
      <c r="AD196" s="105">
        <f aca="true" t="shared" si="278" ref="AD196:AU196">AD197+AD199+AD202+AD210</f>
        <v>320</v>
      </c>
      <c r="AE196" s="105">
        <f t="shared" si="278"/>
        <v>0</v>
      </c>
      <c r="AF196" s="105">
        <f t="shared" si="278"/>
        <v>162661</v>
      </c>
      <c r="AG196" s="105">
        <f t="shared" si="278"/>
        <v>0</v>
      </c>
      <c r="AH196" s="105">
        <f t="shared" si="278"/>
        <v>0</v>
      </c>
      <c r="AI196" s="105">
        <f t="shared" si="278"/>
        <v>0</v>
      </c>
      <c r="AJ196" s="105">
        <f t="shared" si="278"/>
        <v>0</v>
      </c>
      <c r="AK196" s="105">
        <f>AK197+AK199+AK202+AK210</f>
        <v>0</v>
      </c>
      <c r="AL196" s="105">
        <f>AL197+AL199+AL202+AL210</f>
        <v>0</v>
      </c>
      <c r="AM196" s="105">
        <f>AM197+AM199+AM202+AM210</f>
        <v>0</v>
      </c>
      <c r="AN196" s="105">
        <f t="shared" si="278"/>
        <v>162661</v>
      </c>
      <c r="AO196" s="105">
        <f t="shared" si="278"/>
        <v>0</v>
      </c>
      <c r="AP196" s="105">
        <f t="shared" si="278"/>
        <v>0</v>
      </c>
      <c r="AQ196" s="105">
        <f>AQ197+AQ199+AQ202+AQ210</f>
        <v>0</v>
      </c>
      <c r="AR196" s="105">
        <f t="shared" si="278"/>
        <v>0</v>
      </c>
      <c r="AS196" s="105">
        <f t="shared" si="278"/>
        <v>0</v>
      </c>
      <c r="AT196" s="105">
        <f t="shared" si="278"/>
        <v>162661</v>
      </c>
      <c r="AU196" s="105">
        <f t="shared" si="278"/>
        <v>0</v>
      </c>
      <c r="AV196" s="107">
        <f aca="true" t="shared" si="279" ref="AV196:BA196">AV197+AV199+AV202+AV210</f>
        <v>0</v>
      </c>
      <c r="AW196" s="107">
        <f t="shared" si="279"/>
        <v>0</v>
      </c>
      <c r="AX196" s="107">
        <f t="shared" si="279"/>
        <v>0</v>
      </c>
      <c r="AY196" s="107">
        <f t="shared" si="279"/>
        <v>0</v>
      </c>
      <c r="AZ196" s="107">
        <f>AZ197+AZ199+AZ202+AZ210</f>
        <v>0</v>
      </c>
      <c r="BA196" s="105">
        <f t="shared" si="279"/>
        <v>162661</v>
      </c>
      <c r="BB196" s="105">
        <f aca="true" t="shared" si="280" ref="BB196:BH196">BB197+BB199+BB202+BB210</f>
        <v>0</v>
      </c>
      <c r="BC196" s="105">
        <f t="shared" si="280"/>
        <v>0</v>
      </c>
      <c r="BD196" s="105">
        <f t="shared" si="280"/>
        <v>7078</v>
      </c>
      <c r="BE196" s="105">
        <f t="shared" si="280"/>
        <v>0</v>
      </c>
      <c r="BF196" s="105">
        <f t="shared" si="280"/>
        <v>0</v>
      </c>
      <c r="BG196" s="105">
        <f t="shared" si="280"/>
        <v>169739</v>
      </c>
      <c r="BH196" s="105">
        <f t="shared" si="280"/>
        <v>7078</v>
      </c>
      <c r="BI196" s="105">
        <f aca="true" t="shared" si="281" ref="BI196:BN196">BI197+BI199+BI202+BI210</f>
        <v>0</v>
      </c>
      <c r="BJ196" s="105">
        <f t="shared" si="281"/>
        <v>0</v>
      </c>
      <c r="BK196" s="105">
        <f t="shared" si="281"/>
        <v>0</v>
      </c>
      <c r="BL196" s="105">
        <f t="shared" si="281"/>
        <v>0</v>
      </c>
      <c r="BM196" s="105">
        <f t="shared" si="281"/>
        <v>169739</v>
      </c>
      <c r="BN196" s="105">
        <f t="shared" si="281"/>
        <v>7078</v>
      </c>
    </row>
    <row r="197" spans="1:66" s="7" customFormat="1" ht="83.25" customHeight="1" hidden="1">
      <c r="A197" s="124"/>
      <c r="B197" s="112" t="s">
        <v>123</v>
      </c>
      <c r="C197" s="113" t="s">
        <v>122</v>
      </c>
      <c r="D197" s="113" t="s">
        <v>145</v>
      </c>
      <c r="E197" s="131" t="s">
        <v>203</v>
      </c>
      <c r="F197" s="103"/>
      <c r="G197" s="105"/>
      <c r="H197" s="105"/>
      <c r="I197" s="105"/>
      <c r="J197" s="115">
        <f aca="true" t="shared" si="282" ref="J197:BN197">J198</f>
        <v>9403</v>
      </c>
      <c r="K197" s="115">
        <f t="shared" si="282"/>
        <v>9403</v>
      </c>
      <c r="L197" s="115">
        <f t="shared" si="282"/>
        <v>0</v>
      </c>
      <c r="M197" s="115"/>
      <c r="N197" s="115">
        <f t="shared" si="282"/>
        <v>9073</v>
      </c>
      <c r="O197" s="115">
        <f t="shared" si="282"/>
        <v>0</v>
      </c>
      <c r="P197" s="115">
        <f t="shared" si="282"/>
        <v>9403</v>
      </c>
      <c r="Q197" s="115">
        <f t="shared" si="282"/>
        <v>0</v>
      </c>
      <c r="R197" s="115">
        <f t="shared" si="282"/>
        <v>0</v>
      </c>
      <c r="S197" s="115">
        <f t="shared" si="282"/>
        <v>-9403</v>
      </c>
      <c r="T197" s="115">
        <f t="shared" si="282"/>
        <v>0</v>
      </c>
      <c r="U197" s="115">
        <f t="shared" si="282"/>
        <v>0</v>
      </c>
      <c r="V197" s="99"/>
      <c r="W197" s="115">
        <f t="shared" si="282"/>
        <v>0</v>
      </c>
      <c r="X197" s="115">
        <f t="shared" si="282"/>
        <v>0</v>
      </c>
      <c r="Y197" s="115">
        <f t="shared" si="282"/>
        <v>0</v>
      </c>
      <c r="Z197" s="115">
        <f t="shared" si="282"/>
        <v>0</v>
      </c>
      <c r="AA197" s="115">
        <f t="shared" si="282"/>
        <v>0</v>
      </c>
      <c r="AB197" s="115">
        <f t="shared" si="282"/>
        <v>0</v>
      </c>
      <c r="AC197" s="115">
        <f t="shared" si="282"/>
        <v>0</v>
      </c>
      <c r="AD197" s="115">
        <f t="shared" si="282"/>
        <v>0</v>
      </c>
      <c r="AE197" s="115">
        <f t="shared" si="282"/>
        <v>0</v>
      </c>
      <c r="AF197" s="115">
        <f t="shared" si="282"/>
        <v>0</v>
      </c>
      <c r="AG197" s="115">
        <f t="shared" si="282"/>
        <v>0</v>
      </c>
      <c r="AH197" s="115">
        <f t="shared" si="282"/>
        <v>0</v>
      </c>
      <c r="AI197" s="115">
        <f t="shared" si="282"/>
        <v>0</v>
      </c>
      <c r="AJ197" s="115">
        <f t="shared" si="282"/>
        <v>0</v>
      </c>
      <c r="AK197" s="115">
        <f t="shared" si="282"/>
        <v>0</v>
      </c>
      <c r="AL197" s="115">
        <f t="shared" si="282"/>
        <v>0</v>
      </c>
      <c r="AM197" s="115">
        <f t="shared" si="282"/>
        <v>0</v>
      </c>
      <c r="AN197" s="115">
        <f t="shared" si="282"/>
        <v>0</v>
      </c>
      <c r="AO197" s="115">
        <f t="shared" si="282"/>
        <v>0</v>
      </c>
      <c r="AP197" s="115">
        <f t="shared" si="282"/>
        <v>0</v>
      </c>
      <c r="AQ197" s="115">
        <f t="shared" si="282"/>
        <v>0</v>
      </c>
      <c r="AR197" s="115">
        <f t="shared" si="282"/>
        <v>0</v>
      </c>
      <c r="AS197" s="115">
        <f t="shared" si="282"/>
        <v>0</v>
      </c>
      <c r="AT197" s="115">
        <f t="shared" si="282"/>
        <v>0</v>
      </c>
      <c r="AU197" s="115">
        <f t="shared" si="282"/>
        <v>0</v>
      </c>
      <c r="AV197" s="115">
        <f t="shared" si="282"/>
        <v>0</v>
      </c>
      <c r="AW197" s="115">
        <f t="shared" si="282"/>
        <v>0</v>
      </c>
      <c r="AX197" s="115">
        <f t="shared" si="282"/>
        <v>0</v>
      </c>
      <c r="AY197" s="115">
        <f t="shared" si="282"/>
        <v>0</v>
      </c>
      <c r="AZ197" s="115">
        <f t="shared" si="282"/>
        <v>0</v>
      </c>
      <c r="BA197" s="115">
        <f t="shared" si="282"/>
        <v>0</v>
      </c>
      <c r="BB197" s="115">
        <f t="shared" si="282"/>
        <v>0</v>
      </c>
      <c r="BC197" s="115">
        <f t="shared" si="282"/>
        <v>0</v>
      </c>
      <c r="BD197" s="115">
        <f t="shared" si="282"/>
        <v>0</v>
      </c>
      <c r="BE197" s="115">
        <f t="shared" si="282"/>
        <v>0</v>
      </c>
      <c r="BF197" s="115">
        <f t="shared" si="282"/>
        <v>0</v>
      </c>
      <c r="BG197" s="115">
        <f t="shared" si="282"/>
        <v>0</v>
      </c>
      <c r="BH197" s="115">
        <f t="shared" si="282"/>
        <v>0</v>
      </c>
      <c r="BI197" s="115">
        <f t="shared" si="282"/>
        <v>0</v>
      </c>
      <c r="BJ197" s="115">
        <f t="shared" si="282"/>
        <v>0</v>
      </c>
      <c r="BK197" s="115">
        <f t="shared" si="282"/>
        <v>0</v>
      </c>
      <c r="BL197" s="115">
        <f t="shared" si="282"/>
        <v>0</v>
      </c>
      <c r="BM197" s="115">
        <f t="shared" si="282"/>
        <v>0</v>
      </c>
      <c r="BN197" s="115">
        <f t="shared" si="282"/>
        <v>0</v>
      </c>
    </row>
    <row r="198" spans="1:66" s="7" customFormat="1" ht="33.75" customHeight="1" hidden="1">
      <c r="A198" s="124"/>
      <c r="B198" s="112" t="s">
        <v>321</v>
      </c>
      <c r="C198" s="113" t="s">
        <v>122</v>
      </c>
      <c r="D198" s="113" t="s">
        <v>145</v>
      </c>
      <c r="E198" s="131" t="s">
        <v>203</v>
      </c>
      <c r="F198" s="113" t="s">
        <v>322</v>
      </c>
      <c r="G198" s="115"/>
      <c r="H198" s="115"/>
      <c r="I198" s="115"/>
      <c r="J198" s="98">
        <f>K198-G198</f>
        <v>9403</v>
      </c>
      <c r="K198" s="115">
        <v>9403</v>
      </c>
      <c r="L198" s="115"/>
      <c r="M198" s="115"/>
      <c r="N198" s="115">
        <v>9073</v>
      </c>
      <c r="O198" s="125"/>
      <c r="P198" s="98">
        <f>O198+K198</f>
        <v>9403</v>
      </c>
      <c r="Q198" s="98">
        <f>L198</f>
        <v>0</v>
      </c>
      <c r="R198" s="98"/>
      <c r="S198" s="98">
        <f>T198-P198</f>
        <v>-9403</v>
      </c>
      <c r="T198" s="98"/>
      <c r="U198" s="98"/>
      <c r="V198" s="99"/>
      <c r="W198" s="98"/>
      <c r="X198" s="98">
        <f>W198+T198</f>
        <v>0</v>
      </c>
      <c r="Y198" s="98">
        <f>V198</f>
        <v>0</v>
      </c>
      <c r="Z198" s="98">
        <f>Y198+V198</f>
        <v>0</v>
      </c>
      <c r="AA198" s="98">
        <f>Z198+W198</f>
        <v>0</v>
      </c>
      <c r="AB198" s="98">
        <f>AA198+X198</f>
        <v>0</v>
      </c>
      <c r="AC198" s="98">
        <f>AB198+Y198</f>
        <v>0</v>
      </c>
      <c r="AD198" s="98">
        <f>AC198+Z198</f>
        <v>0</v>
      </c>
      <c r="AE198" s="98">
        <f>AC198+Z198</f>
        <v>0</v>
      </c>
      <c r="AF198" s="98">
        <f>AE198+AA198</f>
        <v>0</v>
      </c>
      <c r="AG198" s="98">
        <f>AF198+AB198</f>
        <v>0</v>
      </c>
      <c r="AH198" s="98">
        <f>AF198+AC198</f>
        <v>0</v>
      </c>
      <c r="AI198" s="98">
        <f>AG198+AD198</f>
        <v>0</v>
      </c>
      <c r="AJ198" s="98">
        <f>AH198+AE198</f>
        <v>0</v>
      </c>
      <c r="AK198" s="98">
        <f>AG198+AD198</f>
        <v>0</v>
      </c>
      <c r="AL198" s="98">
        <f>AH198+AE198</f>
        <v>0</v>
      </c>
      <c r="AM198" s="98">
        <f>AI198+AF198</f>
        <v>0</v>
      </c>
      <c r="AN198" s="98">
        <f>AH198+AE198</f>
        <v>0</v>
      </c>
      <c r="AO198" s="98">
        <f>AI198+AF198</f>
        <v>0</v>
      </c>
      <c r="AP198" s="98">
        <f>AL198+AI198</f>
        <v>0</v>
      </c>
      <c r="AQ198" s="98">
        <f>AM198+AJ198</f>
        <v>0</v>
      </c>
      <c r="AR198" s="98">
        <f aca="true" t="shared" si="283" ref="AR198:AZ198">AM198+AJ198</f>
        <v>0</v>
      </c>
      <c r="AS198" s="98">
        <f t="shared" si="283"/>
        <v>0</v>
      </c>
      <c r="AT198" s="98">
        <f t="shared" si="283"/>
        <v>0</v>
      </c>
      <c r="AU198" s="98">
        <f t="shared" si="283"/>
        <v>0</v>
      </c>
      <c r="AV198" s="98">
        <f t="shared" si="283"/>
        <v>0</v>
      </c>
      <c r="AW198" s="98">
        <f t="shared" si="283"/>
        <v>0</v>
      </c>
      <c r="AX198" s="98">
        <f t="shared" si="283"/>
        <v>0</v>
      </c>
      <c r="AY198" s="98">
        <f t="shared" si="283"/>
        <v>0</v>
      </c>
      <c r="AZ198" s="98">
        <f t="shared" si="283"/>
        <v>0</v>
      </c>
      <c r="BA198" s="98">
        <f>AU198+AR198</f>
        <v>0</v>
      </c>
      <c r="BB198" s="98">
        <f aca="true" t="shared" si="284" ref="BB198:BI198">AV198+AS198</f>
        <v>0</v>
      </c>
      <c r="BC198" s="98">
        <f t="shared" si="284"/>
        <v>0</v>
      </c>
      <c r="BD198" s="98">
        <f t="shared" si="284"/>
        <v>0</v>
      </c>
      <c r="BE198" s="98">
        <f t="shared" si="284"/>
        <v>0</v>
      </c>
      <c r="BF198" s="98">
        <f t="shared" si="284"/>
        <v>0</v>
      </c>
      <c r="BG198" s="98">
        <f t="shared" si="284"/>
        <v>0</v>
      </c>
      <c r="BH198" s="98">
        <f t="shared" si="284"/>
        <v>0</v>
      </c>
      <c r="BI198" s="98">
        <f t="shared" si="284"/>
        <v>0</v>
      </c>
      <c r="BJ198" s="98">
        <f>BD198+BA198</f>
        <v>0</v>
      </c>
      <c r="BK198" s="98">
        <f>BE198+BB198</f>
        <v>0</v>
      </c>
      <c r="BL198" s="98">
        <f>BF198+BC198</f>
        <v>0</v>
      </c>
      <c r="BM198" s="98">
        <f>BG198+BD198</f>
        <v>0</v>
      </c>
      <c r="BN198" s="98">
        <f>BH198+BE198</f>
        <v>0</v>
      </c>
    </row>
    <row r="199" spans="1:66" ht="16.5">
      <c r="A199" s="127"/>
      <c r="B199" s="112" t="s">
        <v>191</v>
      </c>
      <c r="C199" s="113" t="s">
        <v>122</v>
      </c>
      <c r="D199" s="113" t="s">
        <v>145</v>
      </c>
      <c r="E199" s="119" t="s">
        <v>254</v>
      </c>
      <c r="F199" s="113"/>
      <c r="G199" s="115">
        <f aca="true" t="shared" si="285" ref="G199:W200">G200</f>
        <v>1968</v>
      </c>
      <c r="H199" s="115">
        <f t="shared" si="285"/>
        <v>1968</v>
      </c>
      <c r="I199" s="115">
        <f t="shared" si="285"/>
        <v>0</v>
      </c>
      <c r="J199" s="115">
        <f t="shared" si="285"/>
        <v>225</v>
      </c>
      <c r="K199" s="115">
        <f t="shared" si="285"/>
        <v>2193</v>
      </c>
      <c r="L199" s="115">
        <f t="shared" si="285"/>
        <v>0</v>
      </c>
      <c r="M199" s="115"/>
      <c r="N199" s="115">
        <f t="shared" si="285"/>
        <v>2530</v>
      </c>
      <c r="O199" s="115">
        <f t="shared" si="285"/>
        <v>0</v>
      </c>
      <c r="P199" s="115">
        <f t="shared" si="285"/>
        <v>2193</v>
      </c>
      <c r="Q199" s="115">
        <f t="shared" si="285"/>
        <v>0</v>
      </c>
      <c r="R199" s="115">
        <f t="shared" si="285"/>
        <v>0</v>
      </c>
      <c r="S199" s="115">
        <f t="shared" si="285"/>
        <v>-169</v>
      </c>
      <c r="T199" s="115">
        <f t="shared" si="285"/>
        <v>2024</v>
      </c>
      <c r="U199" s="115">
        <f t="shared" si="285"/>
        <v>0</v>
      </c>
      <c r="V199" s="98"/>
      <c r="W199" s="115">
        <f t="shared" si="285"/>
        <v>0</v>
      </c>
      <c r="X199" s="115">
        <f aca="true" t="shared" si="286" ref="W199:AQ200">X200</f>
        <v>2024</v>
      </c>
      <c r="Y199" s="115">
        <f t="shared" si="286"/>
        <v>0</v>
      </c>
      <c r="Z199" s="115">
        <f t="shared" si="286"/>
        <v>0</v>
      </c>
      <c r="AA199" s="115">
        <f t="shared" si="286"/>
        <v>2024</v>
      </c>
      <c r="AB199" s="115">
        <f t="shared" si="286"/>
        <v>0</v>
      </c>
      <c r="AC199" s="115">
        <f t="shared" si="286"/>
        <v>0</v>
      </c>
      <c r="AD199" s="115">
        <f t="shared" si="286"/>
        <v>0</v>
      </c>
      <c r="AE199" s="115">
        <f t="shared" si="286"/>
        <v>0</v>
      </c>
      <c r="AF199" s="115">
        <f t="shared" si="286"/>
        <v>2024</v>
      </c>
      <c r="AG199" s="115">
        <f t="shared" si="286"/>
        <v>0</v>
      </c>
      <c r="AH199" s="115">
        <f t="shared" si="286"/>
        <v>0</v>
      </c>
      <c r="AI199" s="115">
        <f t="shared" si="286"/>
        <v>0</v>
      </c>
      <c r="AJ199" s="115">
        <f t="shared" si="286"/>
        <v>0</v>
      </c>
      <c r="AK199" s="115">
        <f t="shared" si="286"/>
        <v>0</v>
      </c>
      <c r="AL199" s="115">
        <f t="shared" si="286"/>
        <v>0</v>
      </c>
      <c r="AM199" s="115">
        <f t="shared" si="286"/>
        <v>0</v>
      </c>
      <c r="AN199" s="115">
        <f t="shared" si="286"/>
        <v>2024</v>
      </c>
      <c r="AO199" s="115">
        <f t="shared" si="286"/>
        <v>0</v>
      </c>
      <c r="AP199" s="115">
        <f t="shared" si="286"/>
        <v>0</v>
      </c>
      <c r="AQ199" s="115">
        <f t="shared" si="286"/>
        <v>0</v>
      </c>
      <c r="AR199" s="115">
        <f aca="true" t="shared" si="287" ref="AP199:BE200">AR200</f>
        <v>0</v>
      </c>
      <c r="AS199" s="115">
        <f t="shared" si="287"/>
        <v>0</v>
      </c>
      <c r="AT199" s="115">
        <f t="shared" si="287"/>
        <v>2024</v>
      </c>
      <c r="AU199" s="115">
        <f t="shared" si="287"/>
        <v>0</v>
      </c>
      <c r="AV199" s="115">
        <f t="shared" si="287"/>
        <v>0</v>
      </c>
      <c r="AW199" s="115">
        <f t="shared" si="287"/>
        <v>0</v>
      </c>
      <c r="AX199" s="115">
        <f t="shared" si="287"/>
        <v>0</v>
      </c>
      <c r="AY199" s="115">
        <f t="shared" si="287"/>
        <v>0</v>
      </c>
      <c r="AZ199" s="115">
        <f t="shared" si="287"/>
        <v>0</v>
      </c>
      <c r="BA199" s="115">
        <f t="shared" si="287"/>
        <v>2024</v>
      </c>
      <c r="BB199" s="115">
        <f t="shared" si="287"/>
        <v>0</v>
      </c>
      <c r="BC199" s="115">
        <f t="shared" si="287"/>
        <v>0</v>
      </c>
      <c r="BD199" s="115">
        <f t="shared" si="287"/>
        <v>0</v>
      </c>
      <c r="BE199" s="115">
        <f t="shared" si="287"/>
        <v>0</v>
      </c>
      <c r="BF199" s="115">
        <f aca="true" t="shared" si="288" ref="BB199:BN200">BF200</f>
        <v>0</v>
      </c>
      <c r="BG199" s="115">
        <f t="shared" si="288"/>
        <v>2024</v>
      </c>
      <c r="BH199" s="115">
        <f t="shared" si="288"/>
        <v>0</v>
      </c>
      <c r="BI199" s="115">
        <f t="shared" si="288"/>
        <v>0</v>
      </c>
      <c r="BJ199" s="115">
        <f t="shared" si="288"/>
        <v>0</v>
      </c>
      <c r="BK199" s="115">
        <f t="shared" si="288"/>
        <v>0</v>
      </c>
      <c r="BL199" s="115">
        <f t="shared" si="288"/>
        <v>0</v>
      </c>
      <c r="BM199" s="115">
        <f t="shared" si="288"/>
        <v>2024</v>
      </c>
      <c r="BN199" s="115">
        <f t="shared" si="288"/>
        <v>0</v>
      </c>
    </row>
    <row r="200" spans="1:66" ht="105" customHeight="1">
      <c r="A200" s="127"/>
      <c r="B200" s="112" t="s">
        <v>283</v>
      </c>
      <c r="C200" s="113" t="s">
        <v>122</v>
      </c>
      <c r="D200" s="113" t="s">
        <v>145</v>
      </c>
      <c r="E200" s="119" t="s">
        <v>277</v>
      </c>
      <c r="F200" s="113"/>
      <c r="G200" s="115">
        <f t="shared" si="285"/>
        <v>1968</v>
      </c>
      <c r="H200" s="115">
        <f t="shared" si="285"/>
        <v>1968</v>
      </c>
      <c r="I200" s="115">
        <f t="shared" si="285"/>
        <v>0</v>
      </c>
      <c r="J200" s="115">
        <f t="shared" si="285"/>
        <v>225</v>
      </c>
      <c r="K200" s="115">
        <f t="shared" si="285"/>
        <v>2193</v>
      </c>
      <c r="L200" s="115">
        <f t="shared" si="285"/>
        <v>0</v>
      </c>
      <c r="M200" s="115"/>
      <c r="N200" s="115">
        <f t="shared" si="285"/>
        <v>2530</v>
      </c>
      <c r="O200" s="115">
        <f t="shared" si="285"/>
        <v>0</v>
      </c>
      <c r="P200" s="115">
        <f t="shared" si="285"/>
        <v>2193</v>
      </c>
      <c r="Q200" s="115">
        <f t="shared" si="285"/>
        <v>0</v>
      </c>
      <c r="R200" s="115">
        <f t="shared" si="285"/>
        <v>0</v>
      </c>
      <c r="S200" s="115">
        <f t="shared" si="285"/>
        <v>-169</v>
      </c>
      <c r="T200" s="115">
        <f t="shared" si="285"/>
        <v>2024</v>
      </c>
      <c r="U200" s="115">
        <f t="shared" si="285"/>
        <v>0</v>
      </c>
      <c r="V200" s="98"/>
      <c r="W200" s="115">
        <f t="shared" si="286"/>
        <v>0</v>
      </c>
      <c r="X200" s="115">
        <f t="shared" si="286"/>
        <v>2024</v>
      </c>
      <c r="Y200" s="115">
        <f t="shared" si="286"/>
        <v>0</v>
      </c>
      <c r="Z200" s="115">
        <f t="shared" si="286"/>
        <v>0</v>
      </c>
      <c r="AA200" s="115">
        <f t="shared" si="286"/>
        <v>2024</v>
      </c>
      <c r="AB200" s="115">
        <f t="shared" si="286"/>
        <v>0</v>
      </c>
      <c r="AC200" s="115">
        <f t="shared" si="286"/>
        <v>0</v>
      </c>
      <c r="AD200" s="115">
        <f t="shared" si="286"/>
        <v>0</v>
      </c>
      <c r="AE200" s="115">
        <f t="shared" si="286"/>
        <v>0</v>
      </c>
      <c r="AF200" s="115">
        <f t="shared" si="286"/>
        <v>2024</v>
      </c>
      <c r="AG200" s="115">
        <f t="shared" si="286"/>
        <v>0</v>
      </c>
      <c r="AH200" s="115">
        <f t="shared" si="286"/>
        <v>0</v>
      </c>
      <c r="AI200" s="115">
        <f t="shared" si="286"/>
        <v>0</v>
      </c>
      <c r="AJ200" s="115">
        <f t="shared" si="286"/>
        <v>0</v>
      </c>
      <c r="AK200" s="115">
        <f t="shared" si="286"/>
        <v>0</v>
      </c>
      <c r="AL200" s="115">
        <f t="shared" si="286"/>
        <v>0</v>
      </c>
      <c r="AM200" s="115">
        <f t="shared" si="286"/>
        <v>0</v>
      </c>
      <c r="AN200" s="115">
        <f t="shared" si="286"/>
        <v>2024</v>
      </c>
      <c r="AO200" s="115">
        <f t="shared" si="286"/>
        <v>0</v>
      </c>
      <c r="AP200" s="115">
        <f t="shared" si="287"/>
        <v>0</v>
      </c>
      <c r="AQ200" s="115">
        <f t="shared" si="287"/>
        <v>0</v>
      </c>
      <c r="AR200" s="115">
        <f t="shared" si="287"/>
        <v>0</v>
      </c>
      <c r="AS200" s="115">
        <f t="shared" si="287"/>
        <v>0</v>
      </c>
      <c r="AT200" s="115">
        <f t="shared" si="287"/>
        <v>2024</v>
      </c>
      <c r="AU200" s="115">
        <f t="shared" si="287"/>
        <v>0</v>
      </c>
      <c r="AV200" s="115">
        <f t="shared" si="287"/>
        <v>0</v>
      </c>
      <c r="AW200" s="115">
        <f t="shared" si="287"/>
        <v>0</v>
      </c>
      <c r="AX200" s="115">
        <f t="shared" si="287"/>
        <v>0</v>
      </c>
      <c r="AY200" s="115">
        <f t="shared" si="287"/>
        <v>0</v>
      </c>
      <c r="AZ200" s="115">
        <f t="shared" si="287"/>
        <v>0</v>
      </c>
      <c r="BA200" s="115">
        <f t="shared" si="287"/>
        <v>2024</v>
      </c>
      <c r="BB200" s="115">
        <f t="shared" si="288"/>
        <v>0</v>
      </c>
      <c r="BC200" s="115">
        <f t="shared" si="288"/>
        <v>0</v>
      </c>
      <c r="BD200" s="115">
        <f t="shared" si="288"/>
        <v>0</v>
      </c>
      <c r="BE200" s="115">
        <f t="shared" si="288"/>
        <v>0</v>
      </c>
      <c r="BF200" s="115">
        <f t="shared" si="288"/>
        <v>0</v>
      </c>
      <c r="BG200" s="115">
        <f t="shared" si="288"/>
        <v>2024</v>
      </c>
      <c r="BH200" s="115">
        <f t="shared" si="288"/>
        <v>0</v>
      </c>
      <c r="BI200" s="115">
        <f t="shared" si="288"/>
        <v>0</v>
      </c>
      <c r="BJ200" s="115">
        <f t="shared" si="288"/>
        <v>0</v>
      </c>
      <c r="BK200" s="115">
        <f t="shared" si="288"/>
        <v>0</v>
      </c>
      <c r="BL200" s="115">
        <f t="shared" si="288"/>
        <v>0</v>
      </c>
      <c r="BM200" s="115">
        <f t="shared" si="288"/>
        <v>2024</v>
      </c>
      <c r="BN200" s="115">
        <f t="shared" si="288"/>
        <v>0</v>
      </c>
    </row>
    <row r="201" spans="1:66" ht="110.25" customHeight="1">
      <c r="A201" s="127"/>
      <c r="B201" s="163" t="s">
        <v>330</v>
      </c>
      <c r="C201" s="113" t="s">
        <v>122</v>
      </c>
      <c r="D201" s="113" t="s">
        <v>145</v>
      </c>
      <c r="E201" s="119" t="s">
        <v>277</v>
      </c>
      <c r="F201" s="113" t="s">
        <v>142</v>
      </c>
      <c r="G201" s="115">
        <f>H201</f>
        <v>1968</v>
      </c>
      <c r="H201" s="115">
        <v>1968</v>
      </c>
      <c r="I201" s="115">
        <v>0</v>
      </c>
      <c r="J201" s="98">
        <f>K201-G201</f>
        <v>225</v>
      </c>
      <c r="K201" s="98">
        <v>2193</v>
      </c>
      <c r="L201" s="98"/>
      <c r="M201" s="98"/>
      <c r="N201" s="115">
        <v>2530</v>
      </c>
      <c r="O201" s="116"/>
      <c r="P201" s="98">
        <f>O201+K201</f>
        <v>2193</v>
      </c>
      <c r="Q201" s="98">
        <f>L201</f>
        <v>0</v>
      </c>
      <c r="R201" s="98"/>
      <c r="S201" s="98">
        <f>T201-P201</f>
        <v>-169</v>
      </c>
      <c r="T201" s="98">
        <f>2024</f>
        <v>2024</v>
      </c>
      <c r="U201" s="98"/>
      <c r="V201" s="98"/>
      <c r="W201" s="98"/>
      <c r="X201" s="98">
        <f>W201+T201</f>
        <v>2024</v>
      </c>
      <c r="Y201" s="98">
        <f>V201</f>
        <v>0</v>
      </c>
      <c r="Z201" s="120"/>
      <c r="AA201" s="98">
        <f>X201+Z201</f>
        <v>2024</v>
      </c>
      <c r="AB201" s="98">
        <f>Y201</f>
        <v>0</v>
      </c>
      <c r="AC201" s="120"/>
      <c r="AD201" s="120"/>
      <c r="AE201" s="120"/>
      <c r="AF201" s="98">
        <f>AD201+AC201+AA201+AE201</f>
        <v>2024</v>
      </c>
      <c r="AG201" s="116">
        <f>AE201+AB201</f>
        <v>0</v>
      </c>
      <c r="AH201" s="120"/>
      <c r="AI201" s="120"/>
      <c r="AJ201" s="120"/>
      <c r="AK201" s="120"/>
      <c r="AL201" s="120"/>
      <c r="AM201" s="120"/>
      <c r="AN201" s="98">
        <f>AI201+AH201+AF201+AJ201+AK201+AL201+AM201</f>
        <v>2024</v>
      </c>
      <c r="AO201" s="98">
        <f>AM201+AG201</f>
        <v>0</v>
      </c>
      <c r="AP201" s="122"/>
      <c r="AQ201" s="120"/>
      <c r="AR201" s="120"/>
      <c r="AS201" s="120"/>
      <c r="AT201" s="98">
        <f>AR201+AQ201+AP201+AN201+AS201</f>
        <v>2024</v>
      </c>
      <c r="AU201" s="98">
        <f>AS201+AO201</f>
        <v>0</v>
      </c>
      <c r="AV201" s="98"/>
      <c r="AW201" s="98"/>
      <c r="AX201" s="98"/>
      <c r="AY201" s="98"/>
      <c r="AZ201" s="98"/>
      <c r="BA201" s="98">
        <f>AY201+AX201+AW201+AV201+AT201</f>
        <v>2024</v>
      </c>
      <c r="BB201" s="123">
        <f>AU201+AY201</f>
        <v>0</v>
      </c>
      <c r="BC201" s="98"/>
      <c r="BD201" s="120"/>
      <c r="BE201" s="120"/>
      <c r="BF201" s="120"/>
      <c r="BG201" s="98">
        <f>BF201+BE201+BD201+BC201+BA201</f>
        <v>2024</v>
      </c>
      <c r="BH201" s="123">
        <f>BB201+BD201</f>
        <v>0</v>
      </c>
      <c r="BI201" s="116"/>
      <c r="BJ201" s="122"/>
      <c r="BK201" s="122"/>
      <c r="BL201" s="122"/>
      <c r="BM201" s="98">
        <f>BG201+BI201+BJ201+BK201+BL201</f>
        <v>2024</v>
      </c>
      <c r="BN201" s="98">
        <f>BH201+BJ201</f>
        <v>0</v>
      </c>
    </row>
    <row r="202" spans="1:66" ht="22.5" customHeight="1">
      <c r="A202" s="127"/>
      <c r="B202" s="112" t="s">
        <v>193</v>
      </c>
      <c r="C202" s="113" t="s">
        <v>122</v>
      </c>
      <c r="D202" s="113" t="s">
        <v>145</v>
      </c>
      <c r="E202" s="119" t="s">
        <v>192</v>
      </c>
      <c r="F202" s="113"/>
      <c r="G202" s="115">
        <f aca="true" t="shared" si="289" ref="G202:L202">G204+G206+G208</f>
        <v>273026</v>
      </c>
      <c r="H202" s="115">
        <f t="shared" si="289"/>
        <v>273026</v>
      </c>
      <c r="I202" s="115">
        <f t="shared" si="289"/>
        <v>0</v>
      </c>
      <c r="J202" s="115">
        <f t="shared" si="289"/>
        <v>84778</v>
      </c>
      <c r="K202" s="115">
        <f t="shared" si="289"/>
        <v>357804</v>
      </c>
      <c r="L202" s="115">
        <f t="shared" si="289"/>
        <v>0</v>
      </c>
      <c r="M202" s="115"/>
      <c r="N202" s="115">
        <f>N204+N206+N208</f>
        <v>400927</v>
      </c>
      <c r="O202" s="115">
        <f>O204+O206+O208</f>
        <v>0</v>
      </c>
      <c r="P202" s="115">
        <f>P204+P206+P208</f>
        <v>357804</v>
      </c>
      <c r="Q202" s="115">
        <f>Q204+Q206+Q208</f>
        <v>0</v>
      </c>
      <c r="R202" s="115">
        <f>R204+R206+R208</f>
        <v>0</v>
      </c>
      <c r="S202" s="115">
        <f>S204+S206+S208+S203</f>
        <v>-197487</v>
      </c>
      <c r="T202" s="115">
        <f>T204+T206+T208+T203</f>
        <v>160317</v>
      </c>
      <c r="U202" s="115">
        <f>U204+U206+U208+U203</f>
        <v>0</v>
      </c>
      <c r="V202" s="98"/>
      <c r="W202" s="115">
        <f aca="true" t="shared" si="290" ref="W202:AB202">W204+W206+W208+W203</f>
        <v>0</v>
      </c>
      <c r="X202" s="115">
        <f t="shared" si="290"/>
        <v>160317</v>
      </c>
      <c r="Y202" s="115">
        <f t="shared" si="290"/>
        <v>0</v>
      </c>
      <c r="Z202" s="115">
        <f t="shared" si="290"/>
        <v>0</v>
      </c>
      <c r="AA202" s="115">
        <f t="shared" si="290"/>
        <v>160317</v>
      </c>
      <c r="AB202" s="115">
        <f t="shared" si="290"/>
        <v>0</v>
      </c>
      <c r="AC202" s="115">
        <f aca="true" t="shared" si="291" ref="AC202:AU202">AC204+AC206+AC208+AC203</f>
        <v>0</v>
      </c>
      <c r="AD202" s="115">
        <f t="shared" si="291"/>
        <v>-19567</v>
      </c>
      <c r="AE202" s="115">
        <f t="shared" si="291"/>
        <v>0</v>
      </c>
      <c r="AF202" s="115">
        <f t="shared" si="291"/>
        <v>140750</v>
      </c>
      <c r="AG202" s="115">
        <f t="shared" si="291"/>
        <v>0</v>
      </c>
      <c r="AH202" s="115">
        <f t="shared" si="291"/>
        <v>0</v>
      </c>
      <c r="AI202" s="115">
        <f t="shared" si="291"/>
        <v>0</v>
      </c>
      <c r="AJ202" s="115">
        <f t="shared" si="291"/>
        <v>0</v>
      </c>
      <c r="AK202" s="115">
        <f>AK204+AK206+AK208+AK203</f>
        <v>0</v>
      </c>
      <c r="AL202" s="115">
        <f>AL204+AL206+AL208+AL203</f>
        <v>0</v>
      </c>
      <c r="AM202" s="115">
        <f>AM204+AM206+AM208+AM203</f>
        <v>0</v>
      </c>
      <c r="AN202" s="115">
        <f t="shared" si="291"/>
        <v>140750</v>
      </c>
      <c r="AO202" s="115">
        <f t="shared" si="291"/>
        <v>0</v>
      </c>
      <c r="AP202" s="115">
        <f t="shared" si="291"/>
        <v>0</v>
      </c>
      <c r="AQ202" s="115">
        <f>AQ204+AQ206+AQ208+AQ203</f>
        <v>0</v>
      </c>
      <c r="AR202" s="115">
        <f t="shared" si="291"/>
        <v>0</v>
      </c>
      <c r="AS202" s="115">
        <f t="shared" si="291"/>
        <v>0</v>
      </c>
      <c r="AT202" s="115">
        <f t="shared" si="291"/>
        <v>140750</v>
      </c>
      <c r="AU202" s="115">
        <f t="shared" si="291"/>
        <v>0</v>
      </c>
      <c r="AV202" s="115">
        <f aca="true" t="shared" si="292" ref="AV202:BH202">AV204+AV206+AV208+AV203</f>
        <v>0</v>
      </c>
      <c r="AW202" s="115">
        <f t="shared" si="292"/>
        <v>0</v>
      </c>
      <c r="AX202" s="115">
        <f t="shared" si="292"/>
        <v>0</v>
      </c>
      <c r="AY202" s="115">
        <f t="shared" si="292"/>
        <v>0</v>
      </c>
      <c r="AZ202" s="115">
        <f>AZ204+AZ206+AZ208+AZ203</f>
        <v>0</v>
      </c>
      <c r="BA202" s="115">
        <f t="shared" si="292"/>
        <v>140750</v>
      </c>
      <c r="BB202" s="115">
        <f t="shared" si="292"/>
        <v>0</v>
      </c>
      <c r="BC202" s="115">
        <f t="shared" si="292"/>
        <v>0</v>
      </c>
      <c r="BD202" s="115">
        <f t="shared" si="292"/>
        <v>0</v>
      </c>
      <c r="BE202" s="115">
        <f t="shared" si="292"/>
        <v>0</v>
      </c>
      <c r="BF202" s="115">
        <f t="shared" si="292"/>
        <v>0</v>
      </c>
      <c r="BG202" s="115">
        <f t="shared" si="292"/>
        <v>140750</v>
      </c>
      <c r="BH202" s="115">
        <f t="shared" si="292"/>
        <v>0</v>
      </c>
      <c r="BI202" s="115">
        <f aca="true" t="shared" si="293" ref="BI202:BN202">BI204+BI206+BI208+BI203</f>
        <v>0</v>
      </c>
      <c r="BJ202" s="115">
        <f t="shared" si="293"/>
        <v>0</v>
      </c>
      <c r="BK202" s="115">
        <f t="shared" si="293"/>
        <v>0</v>
      </c>
      <c r="BL202" s="115">
        <f t="shared" si="293"/>
        <v>0</v>
      </c>
      <c r="BM202" s="115">
        <f t="shared" si="293"/>
        <v>140750</v>
      </c>
      <c r="BN202" s="115">
        <f t="shared" si="293"/>
        <v>0</v>
      </c>
    </row>
    <row r="203" spans="1:66" ht="99" customHeight="1" hidden="1">
      <c r="A203" s="127"/>
      <c r="B203" s="163" t="s">
        <v>330</v>
      </c>
      <c r="C203" s="113" t="s">
        <v>122</v>
      </c>
      <c r="D203" s="113" t="s">
        <v>145</v>
      </c>
      <c r="E203" s="119" t="s">
        <v>192</v>
      </c>
      <c r="F203" s="113" t="s">
        <v>142</v>
      </c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98">
        <f>T203-P203</f>
        <v>0</v>
      </c>
      <c r="T203" s="115"/>
      <c r="U203" s="115"/>
      <c r="V203" s="98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7"/>
      <c r="BC203" s="115"/>
      <c r="BD203" s="120"/>
      <c r="BE203" s="120"/>
      <c r="BF203" s="120"/>
      <c r="BG203" s="115"/>
      <c r="BH203" s="117"/>
      <c r="BI203" s="116"/>
      <c r="BJ203" s="122"/>
      <c r="BK203" s="122"/>
      <c r="BL203" s="122"/>
      <c r="BM203" s="126"/>
      <c r="BN203" s="120"/>
    </row>
    <row r="204" spans="1:66" ht="108.75" customHeight="1">
      <c r="A204" s="127"/>
      <c r="B204" s="162" t="s">
        <v>284</v>
      </c>
      <c r="C204" s="113" t="s">
        <v>122</v>
      </c>
      <c r="D204" s="113" t="s">
        <v>145</v>
      </c>
      <c r="E204" s="119" t="s">
        <v>278</v>
      </c>
      <c r="F204" s="113"/>
      <c r="G204" s="115">
        <f>H204+I204</f>
        <v>133494</v>
      </c>
      <c r="H204" s="115">
        <f aca="true" t="shared" si="294" ref="H204:BN204">H205</f>
        <v>133494</v>
      </c>
      <c r="I204" s="115">
        <f t="shared" si="294"/>
        <v>0</v>
      </c>
      <c r="J204" s="115">
        <f t="shared" si="294"/>
        <v>-45904</v>
      </c>
      <c r="K204" s="115">
        <f t="shared" si="294"/>
        <v>87590</v>
      </c>
      <c r="L204" s="115">
        <f t="shared" si="294"/>
        <v>0</v>
      </c>
      <c r="M204" s="115"/>
      <c r="N204" s="115">
        <f t="shared" si="294"/>
        <v>93809</v>
      </c>
      <c r="O204" s="115">
        <f t="shared" si="294"/>
        <v>0</v>
      </c>
      <c r="P204" s="115">
        <f t="shared" si="294"/>
        <v>87590</v>
      </c>
      <c r="Q204" s="115">
        <f t="shared" si="294"/>
        <v>0</v>
      </c>
      <c r="R204" s="115">
        <f t="shared" si="294"/>
        <v>0</v>
      </c>
      <c r="S204" s="115">
        <f t="shared" si="294"/>
        <v>-43675</v>
      </c>
      <c r="T204" s="115">
        <f t="shared" si="294"/>
        <v>43915</v>
      </c>
      <c r="U204" s="115">
        <f t="shared" si="294"/>
        <v>0</v>
      </c>
      <c r="V204" s="98"/>
      <c r="W204" s="115">
        <f t="shared" si="294"/>
        <v>0</v>
      </c>
      <c r="X204" s="115">
        <f t="shared" si="294"/>
        <v>43915</v>
      </c>
      <c r="Y204" s="115">
        <f t="shared" si="294"/>
        <v>0</v>
      </c>
      <c r="Z204" s="115">
        <f t="shared" si="294"/>
        <v>0</v>
      </c>
      <c r="AA204" s="115">
        <f t="shared" si="294"/>
        <v>43915</v>
      </c>
      <c r="AB204" s="115">
        <f t="shared" si="294"/>
        <v>0</v>
      </c>
      <c r="AC204" s="115">
        <f t="shared" si="294"/>
        <v>0</v>
      </c>
      <c r="AD204" s="115">
        <f t="shared" si="294"/>
        <v>-19887</v>
      </c>
      <c r="AE204" s="115">
        <f t="shared" si="294"/>
        <v>0</v>
      </c>
      <c r="AF204" s="115">
        <f t="shared" si="294"/>
        <v>24028</v>
      </c>
      <c r="AG204" s="115">
        <f t="shared" si="294"/>
        <v>0</v>
      </c>
      <c r="AH204" s="115">
        <f t="shared" si="294"/>
        <v>0</v>
      </c>
      <c r="AI204" s="115">
        <f t="shared" si="294"/>
        <v>0</v>
      </c>
      <c r="AJ204" s="115">
        <f t="shared" si="294"/>
        <v>0</v>
      </c>
      <c r="AK204" s="115">
        <f t="shared" si="294"/>
        <v>0</v>
      </c>
      <c r="AL204" s="115">
        <f t="shared" si="294"/>
        <v>0</v>
      </c>
      <c r="AM204" s="115">
        <f t="shared" si="294"/>
        <v>0</v>
      </c>
      <c r="AN204" s="115">
        <f t="shared" si="294"/>
        <v>24028</v>
      </c>
      <c r="AO204" s="115">
        <f t="shared" si="294"/>
        <v>0</v>
      </c>
      <c r="AP204" s="115">
        <f t="shared" si="294"/>
        <v>0</v>
      </c>
      <c r="AQ204" s="115">
        <f t="shared" si="294"/>
        <v>0</v>
      </c>
      <c r="AR204" s="115">
        <f t="shared" si="294"/>
        <v>0</v>
      </c>
      <c r="AS204" s="115">
        <f t="shared" si="294"/>
        <v>0</v>
      </c>
      <c r="AT204" s="115">
        <f t="shared" si="294"/>
        <v>24028</v>
      </c>
      <c r="AU204" s="115">
        <f t="shared" si="294"/>
        <v>0</v>
      </c>
      <c r="AV204" s="115">
        <f t="shared" si="294"/>
        <v>0</v>
      </c>
      <c r="AW204" s="115">
        <f t="shared" si="294"/>
        <v>0</v>
      </c>
      <c r="AX204" s="115">
        <f t="shared" si="294"/>
        <v>0</v>
      </c>
      <c r="AY204" s="115">
        <f t="shared" si="294"/>
        <v>0</v>
      </c>
      <c r="AZ204" s="115">
        <f t="shared" si="294"/>
        <v>0</v>
      </c>
      <c r="BA204" s="115">
        <f t="shared" si="294"/>
        <v>24028</v>
      </c>
      <c r="BB204" s="115">
        <f t="shared" si="294"/>
        <v>0</v>
      </c>
      <c r="BC204" s="115">
        <f t="shared" si="294"/>
        <v>0</v>
      </c>
      <c r="BD204" s="115">
        <f t="shared" si="294"/>
        <v>0</v>
      </c>
      <c r="BE204" s="115">
        <f t="shared" si="294"/>
        <v>0</v>
      </c>
      <c r="BF204" s="115">
        <f t="shared" si="294"/>
        <v>0</v>
      </c>
      <c r="BG204" s="115">
        <f t="shared" si="294"/>
        <v>24028</v>
      </c>
      <c r="BH204" s="115">
        <f t="shared" si="294"/>
        <v>0</v>
      </c>
      <c r="BI204" s="115">
        <f t="shared" si="294"/>
        <v>0</v>
      </c>
      <c r="BJ204" s="115">
        <f t="shared" si="294"/>
        <v>0</v>
      </c>
      <c r="BK204" s="115">
        <f t="shared" si="294"/>
        <v>0</v>
      </c>
      <c r="BL204" s="115">
        <f t="shared" si="294"/>
        <v>0</v>
      </c>
      <c r="BM204" s="115">
        <f t="shared" si="294"/>
        <v>24028</v>
      </c>
      <c r="BN204" s="115">
        <f t="shared" si="294"/>
        <v>0</v>
      </c>
    </row>
    <row r="205" spans="1:66" ht="108" customHeight="1">
      <c r="A205" s="127"/>
      <c r="B205" s="132" t="s">
        <v>330</v>
      </c>
      <c r="C205" s="113" t="s">
        <v>122</v>
      </c>
      <c r="D205" s="113" t="s">
        <v>145</v>
      </c>
      <c r="E205" s="119" t="s">
        <v>278</v>
      </c>
      <c r="F205" s="113" t="s">
        <v>142</v>
      </c>
      <c r="G205" s="115">
        <f>H205</f>
        <v>133494</v>
      </c>
      <c r="H205" s="115">
        <v>133494</v>
      </c>
      <c r="I205" s="115">
        <v>0</v>
      </c>
      <c r="J205" s="98">
        <f>K205-G205</f>
        <v>-45904</v>
      </c>
      <c r="K205" s="98">
        <v>87590</v>
      </c>
      <c r="L205" s="98"/>
      <c r="M205" s="98"/>
      <c r="N205" s="115">
        <v>93809</v>
      </c>
      <c r="O205" s="116"/>
      <c r="P205" s="98">
        <f>O205+K205</f>
        <v>87590</v>
      </c>
      <c r="Q205" s="98">
        <f>L205</f>
        <v>0</v>
      </c>
      <c r="R205" s="98"/>
      <c r="S205" s="98">
        <f>T205-P205</f>
        <v>-43675</v>
      </c>
      <c r="T205" s="98">
        <v>43915</v>
      </c>
      <c r="U205" s="98"/>
      <c r="V205" s="98"/>
      <c r="W205" s="98"/>
      <c r="X205" s="98">
        <f>W205+T205</f>
        <v>43915</v>
      </c>
      <c r="Y205" s="98">
        <f>V205</f>
        <v>0</v>
      </c>
      <c r="Z205" s="120"/>
      <c r="AA205" s="98">
        <f>X205+Z205</f>
        <v>43915</v>
      </c>
      <c r="AB205" s="98">
        <f>Y205</f>
        <v>0</v>
      </c>
      <c r="AC205" s="120"/>
      <c r="AD205" s="121">
        <v>-19887</v>
      </c>
      <c r="AE205" s="120"/>
      <c r="AF205" s="98">
        <f>AD205+AC205+AA205+AE205</f>
        <v>24028</v>
      </c>
      <c r="AG205" s="116">
        <f>AE205+AB205</f>
        <v>0</v>
      </c>
      <c r="AH205" s="120"/>
      <c r="AI205" s="120"/>
      <c r="AJ205" s="120"/>
      <c r="AK205" s="120"/>
      <c r="AL205" s="120"/>
      <c r="AM205" s="120"/>
      <c r="AN205" s="98">
        <f>AI205+AH205+AF205+AJ205+AK205+AL205+AM205</f>
        <v>24028</v>
      </c>
      <c r="AO205" s="98">
        <f>AM205+AG205</f>
        <v>0</v>
      </c>
      <c r="AP205" s="122"/>
      <c r="AQ205" s="120"/>
      <c r="AR205" s="120"/>
      <c r="AS205" s="120"/>
      <c r="AT205" s="98">
        <f>AR205+AQ205+AP205+AN205+AS205</f>
        <v>24028</v>
      </c>
      <c r="AU205" s="98">
        <f>AS205+AO205</f>
        <v>0</v>
      </c>
      <c r="AV205" s="98"/>
      <c r="AW205" s="98"/>
      <c r="AX205" s="98"/>
      <c r="AY205" s="98"/>
      <c r="AZ205" s="98"/>
      <c r="BA205" s="98">
        <f>AY205+AX205+AW205+AV205+AT205</f>
        <v>24028</v>
      </c>
      <c r="BB205" s="123">
        <f>AU205+AY205</f>
        <v>0</v>
      </c>
      <c r="BC205" s="98"/>
      <c r="BD205" s="120"/>
      <c r="BE205" s="120"/>
      <c r="BF205" s="120"/>
      <c r="BG205" s="98">
        <f>BF205+BE205+BD205+BC205+BA205</f>
        <v>24028</v>
      </c>
      <c r="BH205" s="123">
        <f>BB205+BD205</f>
        <v>0</v>
      </c>
      <c r="BI205" s="116"/>
      <c r="BJ205" s="122"/>
      <c r="BK205" s="122"/>
      <c r="BL205" s="122"/>
      <c r="BM205" s="98">
        <f>BG205+BI205+BJ205+BK205+BL205</f>
        <v>24028</v>
      </c>
      <c r="BN205" s="98">
        <f>BH205+BJ205</f>
        <v>0</v>
      </c>
    </row>
    <row r="206" spans="1:66" ht="58.5" customHeight="1">
      <c r="A206" s="127"/>
      <c r="B206" s="162" t="s">
        <v>285</v>
      </c>
      <c r="C206" s="113" t="s">
        <v>122</v>
      </c>
      <c r="D206" s="113" t="s">
        <v>145</v>
      </c>
      <c r="E206" s="119" t="s">
        <v>279</v>
      </c>
      <c r="F206" s="113"/>
      <c r="G206" s="115">
        <f>H206+I206</f>
        <v>128459</v>
      </c>
      <c r="H206" s="115">
        <f aca="true" t="shared" si="295" ref="H206:BN206">H207</f>
        <v>128459</v>
      </c>
      <c r="I206" s="115">
        <f t="shared" si="295"/>
        <v>0</v>
      </c>
      <c r="J206" s="115">
        <f t="shared" si="295"/>
        <v>130459</v>
      </c>
      <c r="K206" s="115">
        <f t="shared" si="295"/>
        <v>258918</v>
      </c>
      <c r="L206" s="115">
        <f t="shared" si="295"/>
        <v>0</v>
      </c>
      <c r="M206" s="115"/>
      <c r="N206" s="115">
        <f t="shared" si="295"/>
        <v>295376</v>
      </c>
      <c r="O206" s="115">
        <f t="shared" si="295"/>
        <v>0</v>
      </c>
      <c r="P206" s="115">
        <f t="shared" si="295"/>
        <v>258918</v>
      </c>
      <c r="Q206" s="115">
        <f t="shared" si="295"/>
        <v>0</v>
      </c>
      <c r="R206" s="115">
        <f t="shared" si="295"/>
        <v>0</v>
      </c>
      <c r="S206" s="115">
        <f t="shared" si="295"/>
        <v>-153045</v>
      </c>
      <c r="T206" s="115">
        <f t="shared" si="295"/>
        <v>105873</v>
      </c>
      <c r="U206" s="115">
        <f t="shared" si="295"/>
        <v>0</v>
      </c>
      <c r="V206" s="98"/>
      <c r="W206" s="115">
        <f t="shared" si="295"/>
        <v>0</v>
      </c>
      <c r="X206" s="115">
        <f t="shared" si="295"/>
        <v>105873</v>
      </c>
      <c r="Y206" s="115">
        <f t="shared" si="295"/>
        <v>0</v>
      </c>
      <c r="Z206" s="115">
        <f t="shared" si="295"/>
        <v>0</v>
      </c>
      <c r="AA206" s="115">
        <f t="shared" si="295"/>
        <v>105873</v>
      </c>
      <c r="AB206" s="115">
        <f t="shared" si="295"/>
        <v>0</v>
      </c>
      <c r="AC206" s="115">
        <f t="shared" si="295"/>
        <v>0</v>
      </c>
      <c r="AD206" s="115">
        <f t="shared" si="295"/>
        <v>320</v>
      </c>
      <c r="AE206" s="115">
        <f t="shared" si="295"/>
        <v>0</v>
      </c>
      <c r="AF206" s="115">
        <f t="shared" si="295"/>
        <v>106193</v>
      </c>
      <c r="AG206" s="115">
        <f t="shared" si="295"/>
        <v>0</v>
      </c>
      <c r="AH206" s="115">
        <f t="shared" si="295"/>
        <v>0</v>
      </c>
      <c r="AI206" s="115">
        <f t="shared" si="295"/>
        <v>0</v>
      </c>
      <c r="AJ206" s="115">
        <f t="shared" si="295"/>
        <v>0</v>
      </c>
      <c r="AK206" s="115">
        <f t="shared" si="295"/>
        <v>0</v>
      </c>
      <c r="AL206" s="115">
        <f t="shared" si="295"/>
        <v>0</v>
      </c>
      <c r="AM206" s="115">
        <f t="shared" si="295"/>
        <v>0</v>
      </c>
      <c r="AN206" s="115">
        <f t="shared" si="295"/>
        <v>106193</v>
      </c>
      <c r="AO206" s="115">
        <f t="shared" si="295"/>
        <v>0</v>
      </c>
      <c r="AP206" s="115">
        <f t="shared" si="295"/>
        <v>0</v>
      </c>
      <c r="AQ206" s="115">
        <f t="shared" si="295"/>
        <v>0</v>
      </c>
      <c r="AR206" s="115">
        <f t="shared" si="295"/>
        <v>0</v>
      </c>
      <c r="AS206" s="115">
        <f t="shared" si="295"/>
        <v>0</v>
      </c>
      <c r="AT206" s="115">
        <f t="shared" si="295"/>
        <v>106193</v>
      </c>
      <c r="AU206" s="115">
        <f t="shared" si="295"/>
        <v>0</v>
      </c>
      <c r="AV206" s="115">
        <f t="shared" si="295"/>
        <v>0</v>
      </c>
      <c r="AW206" s="115">
        <f t="shared" si="295"/>
        <v>0</v>
      </c>
      <c r="AX206" s="115">
        <f t="shared" si="295"/>
        <v>0</v>
      </c>
      <c r="AY206" s="115">
        <f t="shared" si="295"/>
        <v>0</v>
      </c>
      <c r="AZ206" s="115">
        <f t="shared" si="295"/>
        <v>0</v>
      </c>
      <c r="BA206" s="115">
        <f t="shared" si="295"/>
        <v>106193</v>
      </c>
      <c r="BB206" s="115">
        <f t="shared" si="295"/>
        <v>0</v>
      </c>
      <c r="BC206" s="115">
        <f t="shared" si="295"/>
        <v>0</v>
      </c>
      <c r="BD206" s="115">
        <f t="shared" si="295"/>
        <v>0</v>
      </c>
      <c r="BE206" s="115">
        <f t="shared" si="295"/>
        <v>0</v>
      </c>
      <c r="BF206" s="115">
        <f t="shared" si="295"/>
        <v>0</v>
      </c>
      <c r="BG206" s="115">
        <f t="shared" si="295"/>
        <v>106193</v>
      </c>
      <c r="BH206" s="115">
        <f t="shared" si="295"/>
        <v>0</v>
      </c>
      <c r="BI206" s="115">
        <f t="shared" si="295"/>
        <v>0</v>
      </c>
      <c r="BJ206" s="115">
        <f t="shared" si="295"/>
        <v>0</v>
      </c>
      <c r="BK206" s="115">
        <f t="shared" si="295"/>
        <v>0</v>
      </c>
      <c r="BL206" s="115">
        <f t="shared" si="295"/>
        <v>0</v>
      </c>
      <c r="BM206" s="115">
        <f t="shared" si="295"/>
        <v>106193</v>
      </c>
      <c r="BN206" s="115">
        <f t="shared" si="295"/>
        <v>0</v>
      </c>
    </row>
    <row r="207" spans="1:66" ht="101.25" customHeight="1">
      <c r="A207" s="127"/>
      <c r="B207" s="132" t="s">
        <v>330</v>
      </c>
      <c r="C207" s="113" t="s">
        <v>122</v>
      </c>
      <c r="D207" s="113" t="s">
        <v>145</v>
      </c>
      <c r="E207" s="119" t="s">
        <v>279</v>
      </c>
      <c r="F207" s="113" t="s">
        <v>142</v>
      </c>
      <c r="G207" s="115">
        <f>H207+I207</f>
        <v>128459</v>
      </c>
      <c r="H207" s="115">
        <v>128459</v>
      </c>
      <c r="I207" s="115">
        <v>0</v>
      </c>
      <c r="J207" s="98">
        <f>K207-G207</f>
        <v>130459</v>
      </c>
      <c r="K207" s="98">
        <v>258918</v>
      </c>
      <c r="L207" s="98"/>
      <c r="M207" s="98"/>
      <c r="N207" s="115">
        <v>295376</v>
      </c>
      <c r="O207" s="116"/>
      <c r="P207" s="98">
        <f>O207+K207</f>
        <v>258918</v>
      </c>
      <c r="Q207" s="98">
        <f>L207</f>
        <v>0</v>
      </c>
      <c r="R207" s="98"/>
      <c r="S207" s="98">
        <f>T207-P207</f>
        <v>-153045</v>
      </c>
      <c r="T207" s="98">
        <v>105873</v>
      </c>
      <c r="U207" s="98"/>
      <c r="V207" s="98"/>
      <c r="W207" s="98"/>
      <c r="X207" s="98">
        <f>W207+T207</f>
        <v>105873</v>
      </c>
      <c r="Y207" s="98">
        <f>V207</f>
        <v>0</v>
      </c>
      <c r="Z207" s="120"/>
      <c r="AA207" s="98">
        <f>X207+Z207</f>
        <v>105873</v>
      </c>
      <c r="AB207" s="98">
        <f>Y207</f>
        <v>0</v>
      </c>
      <c r="AC207" s="120"/>
      <c r="AD207" s="121">
        <v>320</v>
      </c>
      <c r="AE207" s="120"/>
      <c r="AF207" s="98">
        <f>AD207+AC207+AA207+AE207</f>
        <v>106193</v>
      </c>
      <c r="AG207" s="116">
        <f>AE207+AB207</f>
        <v>0</v>
      </c>
      <c r="AH207" s="120"/>
      <c r="AI207" s="120"/>
      <c r="AJ207" s="120"/>
      <c r="AK207" s="120"/>
      <c r="AL207" s="120"/>
      <c r="AM207" s="120"/>
      <c r="AN207" s="98">
        <f>AI207+AH207+AF207+AJ207+AK207+AL207+AM207</f>
        <v>106193</v>
      </c>
      <c r="AO207" s="98">
        <f>AM207+AG207</f>
        <v>0</v>
      </c>
      <c r="AP207" s="122"/>
      <c r="AQ207" s="120"/>
      <c r="AR207" s="120"/>
      <c r="AS207" s="120"/>
      <c r="AT207" s="98">
        <f>AR207+AQ207+AP207+AN207+AS207</f>
        <v>106193</v>
      </c>
      <c r="AU207" s="98">
        <f>AS207+AO207</f>
        <v>0</v>
      </c>
      <c r="AV207" s="98"/>
      <c r="AW207" s="98"/>
      <c r="AX207" s="98"/>
      <c r="AY207" s="98"/>
      <c r="AZ207" s="98"/>
      <c r="BA207" s="98">
        <f>AY207+AX207+AW207+AV207+AT207</f>
        <v>106193</v>
      </c>
      <c r="BB207" s="123">
        <f>AU207+AY207</f>
        <v>0</v>
      </c>
      <c r="BC207" s="98"/>
      <c r="BD207" s="120"/>
      <c r="BE207" s="120"/>
      <c r="BF207" s="120"/>
      <c r="BG207" s="98">
        <f>BF207+BE207+BD207+BC207+BA207</f>
        <v>106193</v>
      </c>
      <c r="BH207" s="123">
        <f>BB207+BD207</f>
        <v>0</v>
      </c>
      <c r="BI207" s="116"/>
      <c r="BJ207" s="122"/>
      <c r="BK207" s="122"/>
      <c r="BL207" s="122"/>
      <c r="BM207" s="98">
        <f>BG207+BI207+BJ207+BK207+BL207</f>
        <v>106193</v>
      </c>
      <c r="BN207" s="98">
        <f>BH207+BJ207</f>
        <v>0</v>
      </c>
    </row>
    <row r="208" spans="1:66" ht="107.25" customHeight="1">
      <c r="A208" s="127"/>
      <c r="B208" s="112" t="s">
        <v>286</v>
      </c>
      <c r="C208" s="113" t="s">
        <v>122</v>
      </c>
      <c r="D208" s="113" t="s">
        <v>145</v>
      </c>
      <c r="E208" s="119" t="s">
        <v>280</v>
      </c>
      <c r="F208" s="113"/>
      <c r="G208" s="115">
        <f>H208+I208</f>
        <v>11073</v>
      </c>
      <c r="H208" s="115">
        <f aca="true" t="shared" si="296" ref="H208:BN208">H209</f>
        <v>11073</v>
      </c>
      <c r="I208" s="115">
        <f t="shared" si="296"/>
        <v>0</v>
      </c>
      <c r="J208" s="115">
        <f t="shared" si="296"/>
        <v>223</v>
      </c>
      <c r="K208" s="115">
        <f t="shared" si="296"/>
        <v>11296</v>
      </c>
      <c r="L208" s="115">
        <f t="shared" si="296"/>
        <v>0</v>
      </c>
      <c r="M208" s="115"/>
      <c r="N208" s="115">
        <f t="shared" si="296"/>
        <v>11742</v>
      </c>
      <c r="O208" s="115">
        <f t="shared" si="296"/>
        <v>0</v>
      </c>
      <c r="P208" s="115">
        <f t="shared" si="296"/>
        <v>11296</v>
      </c>
      <c r="Q208" s="115">
        <f t="shared" si="296"/>
        <v>0</v>
      </c>
      <c r="R208" s="115">
        <f t="shared" si="296"/>
        <v>0</v>
      </c>
      <c r="S208" s="115">
        <f t="shared" si="296"/>
        <v>-767</v>
      </c>
      <c r="T208" s="115">
        <f t="shared" si="296"/>
        <v>10529</v>
      </c>
      <c r="U208" s="115">
        <f t="shared" si="296"/>
        <v>0</v>
      </c>
      <c r="V208" s="98"/>
      <c r="W208" s="115">
        <f t="shared" si="296"/>
        <v>0</v>
      </c>
      <c r="X208" s="115">
        <f t="shared" si="296"/>
        <v>10529</v>
      </c>
      <c r="Y208" s="115">
        <f t="shared" si="296"/>
        <v>0</v>
      </c>
      <c r="Z208" s="115">
        <f t="shared" si="296"/>
        <v>0</v>
      </c>
      <c r="AA208" s="115">
        <f t="shared" si="296"/>
        <v>10529</v>
      </c>
      <c r="AB208" s="115">
        <f t="shared" si="296"/>
        <v>0</v>
      </c>
      <c r="AC208" s="115">
        <f t="shared" si="296"/>
        <v>0</v>
      </c>
      <c r="AD208" s="115">
        <f t="shared" si="296"/>
        <v>0</v>
      </c>
      <c r="AE208" s="115">
        <f t="shared" si="296"/>
        <v>0</v>
      </c>
      <c r="AF208" s="115">
        <f t="shared" si="296"/>
        <v>10529</v>
      </c>
      <c r="AG208" s="115">
        <f t="shared" si="296"/>
        <v>0</v>
      </c>
      <c r="AH208" s="115">
        <f t="shared" si="296"/>
        <v>0</v>
      </c>
      <c r="AI208" s="115">
        <f t="shared" si="296"/>
        <v>0</v>
      </c>
      <c r="AJ208" s="115">
        <f t="shared" si="296"/>
        <v>0</v>
      </c>
      <c r="AK208" s="115">
        <f t="shared" si="296"/>
        <v>0</v>
      </c>
      <c r="AL208" s="115">
        <f t="shared" si="296"/>
        <v>0</v>
      </c>
      <c r="AM208" s="115">
        <f t="shared" si="296"/>
        <v>0</v>
      </c>
      <c r="AN208" s="115">
        <f t="shared" si="296"/>
        <v>10529</v>
      </c>
      <c r="AO208" s="115">
        <f t="shared" si="296"/>
        <v>0</v>
      </c>
      <c r="AP208" s="115">
        <f t="shared" si="296"/>
        <v>0</v>
      </c>
      <c r="AQ208" s="115">
        <f t="shared" si="296"/>
        <v>0</v>
      </c>
      <c r="AR208" s="115">
        <f t="shared" si="296"/>
        <v>0</v>
      </c>
      <c r="AS208" s="115">
        <f t="shared" si="296"/>
        <v>0</v>
      </c>
      <c r="AT208" s="115">
        <f t="shared" si="296"/>
        <v>10529</v>
      </c>
      <c r="AU208" s="115">
        <f t="shared" si="296"/>
        <v>0</v>
      </c>
      <c r="AV208" s="115">
        <f t="shared" si="296"/>
        <v>0</v>
      </c>
      <c r="AW208" s="115">
        <f t="shared" si="296"/>
        <v>0</v>
      </c>
      <c r="AX208" s="115">
        <f t="shared" si="296"/>
        <v>0</v>
      </c>
      <c r="AY208" s="115">
        <f t="shared" si="296"/>
        <v>0</v>
      </c>
      <c r="AZ208" s="115">
        <f t="shared" si="296"/>
        <v>0</v>
      </c>
      <c r="BA208" s="115">
        <f t="shared" si="296"/>
        <v>10529</v>
      </c>
      <c r="BB208" s="115">
        <f t="shared" si="296"/>
        <v>0</v>
      </c>
      <c r="BC208" s="115">
        <f t="shared" si="296"/>
        <v>0</v>
      </c>
      <c r="BD208" s="115">
        <f t="shared" si="296"/>
        <v>0</v>
      </c>
      <c r="BE208" s="115">
        <f t="shared" si="296"/>
        <v>0</v>
      </c>
      <c r="BF208" s="115">
        <f t="shared" si="296"/>
        <v>0</v>
      </c>
      <c r="BG208" s="115">
        <f t="shared" si="296"/>
        <v>10529</v>
      </c>
      <c r="BH208" s="115">
        <f t="shared" si="296"/>
        <v>0</v>
      </c>
      <c r="BI208" s="115">
        <f t="shared" si="296"/>
        <v>0</v>
      </c>
      <c r="BJ208" s="115">
        <f t="shared" si="296"/>
        <v>0</v>
      </c>
      <c r="BK208" s="115">
        <f t="shared" si="296"/>
        <v>0</v>
      </c>
      <c r="BL208" s="115">
        <f t="shared" si="296"/>
        <v>0</v>
      </c>
      <c r="BM208" s="115">
        <f t="shared" si="296"/>
        <v>10529</v>
      </c>
      <c r="BN208" s="115">
        <f t="shared" si="296"/>
        <v>0</v>
      </c>
    </row>
    <row r="209" spans="1:66" ht="110.25" customHeight="1">
      <c r="A209" s="127"/>
      <c r="B209" s="132" t="s">
        <v>330</v>
      </c>
      <c r="C209" s="113" t="s">
        <v>122</v>
      </c>
      <c r="D209" s="113" t="s">
        <v>145</v>
      </c>
      <c r="E209" s="119" t="s">
        <v>280</v>
      </c>
      <c r="F209" s="113" t="s">
        <v>142</v>
      </c>
      <c r="G209" s="115">
        <f>H209+I209</f>
        <v>11073</v>
      </c>
      <c r="H209" s="115">
        <v>11073</v>
      </c>
      <c r="I209" s="115">
        <v>0</v>
      </c>
      <c r="J209" s="98">
        <f>K209-G209</f>
        <v>223</v>
      </c>
      <c r="K209" s="98">
        <v>11296</v>
      </c>
      <c r="L209" s="98"/>
      <c r="M209" s="98"/>
      <c r="N209" s="115">
        <v>11742</v>
      </c>
      <c r="O209" s="116"/>
      <c r="P209" s="98">
        <f>O209+K209</f>
        <v>11296</v>
      </c>
      <c r="Q209" s="98">
        <f>L209</f>
        <v>0</v>
      </c>
      <c r="R209" s="98"/>
      <c r="S209" s="98">
        <f>T209-P209</f>
        <v>-767</v>
      </c>
      <c r="T209" s="98">
        <f>10529</f>
        <v>10529</v>
      </c>
      <c r="U209" s="98"/>
      <c r="V209" s="98"/>
      <c r="W209" s="98"/>
      <c r="X209" s="98">
        <f>W209+T209</f>
        <v>10529</v>
      </c>
      <c r="Y209" s="98">
        <f>V209</f>
        <v>0</v>
      </c>
      <c r="Z209" s="120"/>
      <c r="AA209" s="98">
        <f>X209+Z209</f>
        <v>10529</v>
      </c>
      <c r="AB209" s="98">
        <f>Y209</f>
        <v>0</v>
      </c>
      <c r="AC209" s="120"/>
      <c r="AD209" s="120"/>
      <c r="AE209" s="120"/>
      <c r="AF209" s="98">
        <f>AD209+AC209+AA209+AE209</f>
        <v>10529</v>
      </c>
      <c r="AG209" s="166">
        <f>AE209+AB209</f>
        <v>0</v>
      </c>
      <c r="AH209" s="120"/>
      <c r="AI209" s="120"/>
      <c r="AJ209" s="120"/>
      <c r="AK209" s="120"/>
      <c r="AL209" s="120"/>
      <c r="AM209" s="120"/>
      <c r="AN209" s="98">
        <f>AI209+AH209+AF209+AJ209+AK209+AL209+AM209</f>
        <v>10529</v>
      </c>
      <c r="AO209" s="98">
        <f>AM209+AG209</f>
        <v>0</v>
      </c>
      <c r="AP209" s="122"/>
      <c r="AQ209" s="120"/>
      <c r="AR209" s="120"/>
      <c r="AS209" s="120"/>
      <c r="AT209" s="98">
        <f>AR209+AQ209+AP209+AN209+AS209</f>
        <v>10529</v>
      </c>
      <c r="AU209" s="98">
        <f>AS209+AO209</f>
        <v>0</v>
      </c>
      <c r="AV209" s="98"/>
      <c r="AW209" s="98"/>
      <c r="AX209" s="98"/>
      <c r="AY209" s="98"/>
      <c r="AZ209" s="98"/>
      <c r="BA209" s="98">
        <f>AY209+AX209+AW209+AV209+AT209</f>
        <v>10529</v>
      </c>
      <c r="BB209" s="123">
        <f>AU209+AY209</f>
        <v>0</v>
      </c>
      <c r="BC209" s="98"/>
      <c r="BD209" s="120"/>
      <c r="BE209" s="120"/>
      <c r="BF209" s="120"/>
      <c r="BG209" s="98">
        <f>BF209+BE209+BD209+BC209+BA209</f>
        <v>10529</v>
      </c>
      <c r="BH209" s="123">
        <f>BB209+BD209</f>
        <v>0</v>
      </c>
      <c r="BI209" s="116"/>
      <c r="BJ209" s="122"/>
      <c r="BK209" s="122"/>
      <c r="BL209" s="122"/>
      <c r="BM209" s="98">
        <f>BG209+BI209+BJ209+BK209+BL209</f>
        <v>10529</v>
      </c>
      <c r="BN209" s="98">
        <f>BH209+BJ209</f>
        <v>0</v>
      </c>
    </row>
    <row r="210" spans="1:66" ht="44.25" customHeight="1">
      <c r="A210" s="127"/>
      <c r="B210" s="112" t="s">
        <v>108</v>
      </c>
      <c r="C210" s="113" t="s">
        <v>122</v>
      </c>
      <c r="D210" s="113" t="s">
        <v>145</v>
      </c>
      <c r="E210" s="119" t="s">
        <v>194</v>
      </c>
      <c r="F210" s="113"/>
      <c r="G210" s="115"/>
      <c r="H210" s="115"/>
      <c r="I210" s="115"/>
      <c r="J210" s="98"/>
      <c r="K210" s="98"/>
      <c r="L210" s="98"/>
      <c r="M210" s="98"/>
      <c r="N210" s="115"/>
      <c r="O210" s="116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120"/>
      <c r="AA210" s="98"/>
      <c r="AB210" s="98"/>
      <c r="AC210" s="120"/>
      <c r="AD210" s="98">
        <f>AD211</f>
        <v>19887</v>
      </c>
      <c r="AE210" s="98">
        <f aca="true" t="shared" si="297" ref="AE210:AV212">AE211</f>
        <v>0</v>
      </c>
      <c r="AF210" s="98">
        <f t="shared" si="297"/>
        <v>19887</v>
      </c>
      <c r="AG210" s="98">
        <f t="shared" si="297"/>
        <v>0</v>
      </c>
      <c r="AH210" s="98">
        <f t="shared" si="297"/>
        <v>0</v>
      </c>
      <c r="AI210" s="98">
        <f t="shared" si="297"/>
        <v>0</v>
      </c>
      <c r="AJ210" s="98">
        <f t="shared" si="297"/>
        <v>0</v>
      </c>
      <c r="AK210" s="98">
        <f t="shared" si="297"/>
        <v>0</v>
      </c>
      <c r="AL210" s="98">
        <f t="shared" si="297"/>
        <v>0</v>
      </c>
      <c r="AM210" s="98">
        <f t="shared" si="297"/>
        <v>0</v>
      </c>
      <c r="AN210" s="98">
        <f t="shared" si="297"/>
        <v>19887</v>
      </c>
      <c r="AO210" s="98">
        <f t="shared" si="297"/>
        <v>0</v>
      </c>
      <c r="AP210" s="98">
        <f t="shared" si="297"/>
        <v>0</v>
      </c>
      <c r="AQ210" s="98">
        <f t="shared" si="297"/>
        <v>0</v>
      </c>
      <c r="AR210" s="98">
        <f t="shared" si="297"/>
        <v>0</v>
      </c>
      <c r="AS210" s="98">
        <f t="shared" si="297"/>
        <v>0</v>
      </c>
      <c r="AT210" s="98">
        <f t="shared" si="297"/>
        <v>19887</v>
      </c>
      <c r="AU210" s="98">
        <f t="shared" si="297"/>
        <v>0</v>
      </c>
      <c r="AV210" s="98">
        <f t="shared" si="297"/>
        <v>0</v>
      </c>
      <c r="AW210" s="98">
        <f aca="true" t="shared" si="298" ref="AW210:BM212">AW211</f>
        <v>0</v>
      </c>
      <c r="AX210" s="98">
        <f t="shared" si="298"/>
        <v>0</v>
      </c>
      <c r="AY210" s="98">
        <f t="shared" si="298"/>
        <v>0</v>
      </c>
      <c r="AZ210" s="98">
        <f t="shared" si="298"/>
        <v>0</v>
      </c>
      <c r="BA210" s="98">
        <f t="shared" si="298"/>
        <v>19887</v>
      </c>
      <c r="BB210" s="98">
        <f t="shared" si="298"/>
        <v>0</v>
      </c>
      <c r="BC210" s="98">
        <f t="shared" si="298"/>
        <v>0</v>
      </c>
      <c r="BD210" s="98">
        <f t="shared" si="298"/>
        <v>7078</v>
      </c>
      <c r="BE210" s="98">
        <f t="shared" si="298"/>
        <v>0</v>
      </c>
      <c r="BF210" s="98">
        <f t="shared" si="298"/>
        <v>0</v>
      </c>
      <c r="BG210" s="98">
        <f t="shared" si="298"/>
        <v>26965</v>
      </c>
      <c r="BH210" s="98">
        <f t="shared" si="298"/>
        <v>7078</v>
      </c>
      <c r="BI210" s="98">
        <f t="shared" si="298"/>
        <v>0</v>
      </c>
      <c r="BJ210" s="98">
        <f t="shared" si="298"/>
        <v>0</v>
      </c>
      <c r="BK210" s="98">
        <f t="shared" si="298"/>
        <v>0</v>
      </c>
      <c r="BL210" s="98">
        <f t="shared" si="298"/>
        <v>0</v>
      </c>
      <c r="BM210" s="98">
        <f t="shared" si="298"/>
        <v>26965</v>
      </c>
      <c r="BN210" s="98">
        <f aca="true" t="shared" si="299" ref="BM210:BN212">BN211</f>
        <v>7078</v>
      </c>
    </row>
    <row r="211" spans="1:66" ht="55.5" customHeight="1">
      <c r="A211" s="127"/>
      <c r="B211" s="112" t="s">
        <v>16</v>
      </c>
      <c r="C211" s="113" t="s">
        <v>122</v>
      </c>
      <c r="D211" s="113" t="s">
        <v>145</v>
      </c>
      <c r="E211" s="119" t="s">
        <v>14</v>
      </c>
      <c r="F211" s="113"/>
      <c r="G211" s="115"/>
      <c r="H211" s="115"/>
      <c r="I211" s="115"/>
      <c r="J211" s="98"/>
      <c r="K211" s="98"/>
      <c r="L211" s="98"/>
      <c r="M211" s="98"/>
      <c r="N211" s="115"/>
      <c r="O211" s="116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120"/>
      <c r="AA211" s="98"/>
      <c r="AB211" s="98"/>
      <c r="AC211" s="120"/>
      <c r="AD211" s="98">
        <f>AD212</f>
        <v>19887</v>
      </c>
      <c r="AE211" s="98">
        <f t="shared" si="297"/>
        <v>0</v>
      </c>
      <c r="AF211" s="98">
        <f t="shared" si="297"/>
        <v>19887</v>
      </c>
      <c r="AG211" s="98">
        <f t="shared" si="297"/>
        <v>0</v>
      </c>
      <c r="AH211" s="98">
        <f t="shared" si="297"/>
        <v>0</v>
      </c>
      <c r="AI211" s="98">
        <f t="shared" si="297"/>
        <v>0</v>
      </c>
      <c r="AJ211" s="98">
        <f t="shared" si="297"/>
        <v>0</v>
      </c>
      <c r="AK211" s="98">
        <f t="shared" si="297"/>
        <v>0</v>
      </c>
      <c r="AL211" s="98">
        <f t="shared" si="297"/>
        <v>0</v>
      </c>
      <c r="AM211" s="98">
        <f t="shared" si="297"/>
        <v>0</v>
      </c>
      <c r="AN211" s="98">
        <f t="shared" si="297"/>
        <v>19887</v>
      </c>
      <c r="AO211" s="98">
        <f t="shared" si="297"/>
        <v>0</v>
      </c>
      <c r="AP211" s="98">
        <f t="shared" si="297"/>
        <v>0</v>
      </c>
      <c r="AQ211" s="98">
        <f t="shared" si="297"/>
        <v>0</v>
      </c>
      <c r="AR211" s="98">
        <f t="shared" si="297"/>
        <v>0</v>
      </c>
      <c r="AS211" s="98">
        <f t="shared" si="297"/>
        <v>0</v>
      </c>
      <c r="AT211" s="98">
        <f t="shared" si="297"/>
        <v>19887</v>
      </c>
      <c r="AU211" s="98">
        <f t="shared" si="297"/>
        <v>0</v>
      </c>
      <c r="AV211" s="98">
        <f>AV212</f>
        <v>0</v>
      </c>
      <c r="AW211" s="98">
        <f t="shared" si="298"/>
        <v>0</v>
      </c>
      <c r="AX211" s="98">
        <f t="shared" si="298"/>
        <v>0</v>
      </c>
      <c r="AY211" s="98">
        <f t="shared" si="298"/>
        <v>0</v>
      </c>
      <c r="AZ211" s="98">
        <f t="shared" si="298"/>
        <v>0</v>
      </c>
      <c r="BA211" s="98">
        <f t="shared" si="298"/>
        <v>19887</v>
      </c>
      <c r="BB211" s="98">
        <f t="shared" si="298"/>
        <v>0</v>
      </c>
      <c r="BC211" s="98">
        <f t="shared" si="298"/>
        <v>0</v>
      </c>
      <c r="BD211" s="98">
        <f t="shared" si="298"/>
        <v>7078</v>
      </c>
      <c r="BE211" s="98">
        <f t="shared" si="298"/>
        <v>0</v>
      </c>
      <c r="BF211" s="98">
        <f t="shared" si="298"/>
        <v>0</v>
      </c>
      <c r="BG211" s="98">
        <f t="shared" si="298"/>
        <v>26965</v>
      </c>
      <c r="BH211" s="98">
        <f t="shared" si="298"/>
        <v>7078</v>
      </c>
      <c r="BI211" s="98">
        <f t="shared" si="298"/>
        <v>0</v>
      </c>
      <c r="BJ211" s="98">
        <f t="shared" si="298"/>
        <v>0</v>
      </c>
      <c r="BK211" s="98">
        <f t="shared" si="298"/>
        <v>0</v>
      </c>
      <c r="BL211" s="98">
        <f t="shared" si="298"/>
        <v>0</v>
      </c>
      <c r="BM211" s="98">
        <f t="shared" si="299"/>
        <v>26965</v>
      </c>
      <c r="BN211" s="98">
        <f t="shared" si="299"/>
        <v>7078</v>
      </c>
    </row>
    <row r="212" spans="1:66" ht="39" customHeight="1">
      <c r="A212" s="127"/>
      <c r="B212" s="112" t="s">
        <v>17</v>
      </c>
      <c r="C212" s="113" t="s">
        <v>122</v>
      </c>
      <c r="D212" s="113" t="s">
        <v>145</v>
      </c>
      <c r="E212" s="119" t="s">
        <v>15</v>
      </c>
      <c r="F212" s="113"/>
      <c r="G212" s="115"/>
      <c r="H212" s="115"/>
      <c r="I212" s="115"/>
      <c r="J212" s="98"/>
      <c r="K212" s="98"/>
      <c r="L212" s="98"/>
      <c r="M212" s="98"/>
      <c r="N212" s="115"/>
      <c r="O212" s="116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120"/>
      <c r="AA212" s="98"/>
      <c r="AB212" s="98"/>
      <c r="AC212" s="120"/>
      <c r="AD212" s="98">
        <f>AD213</f>
        <v>19887</v>
      </c>
      <c r="AE212" s="98">
        <f t="shared" si="297"/>
        <v>0</v>
      </c>
      <c r="AF212" s="98">
        <f t="shared" si="297"/>
        <v>19887</v>
      </c>
      <c r="AG212" s="98">
        <f t="shared" si="297"/>
        <v>0</v>
      </c>
      <c r="AH212" s="98">
        <f t="shared" si="297"/>
        <v>0</v>
      </c>
      <c r="AI212" s="98">
        <f t="shared" si="297"/>
        <v>0</v>
      </c>
      <c r="AJ212" s="98">
        <f t="shared" si="297"/>
        <v>0</v>
      </c>
      <c r="AK212" s="98">
        <f t="shared" si="297"/>
        <v>0</v>
      </c>
      <c r="AL212" s="98">
        <f t="shared" si="297"/>
        <v>0</v>
      </c>
      <c r="AM212" s="98">
        <f t="shared" si="297"/>
        <v>0</v>
      </c>
      <c r="AN212" s="98">
        <f t="shared" si="297"/>
        <v>19887</v>
      </c>
      <c r="AO212" s="98">
        <f t="shared" si="297"/>
        <v>0</v>
      </c>
      <c r="AP212" s="98">
        <f t="shared" si="297"/>
        <v>0</v>
      </c>
      <c r="AQ212" s="98">
        <f t="shared" si="297"/>
        <v>0</v>
      </c>
      <c r="AR212" s="98">
        <f t="shared" si="297"/>
        <v>0</v>
      </c>
      <c r="AS212" s="98">
        <f t="shared" si="297"/>
        <v>0</v>
      </c>
      <c r="AT212" s="98">
        <f t="shared" si="297"/>
        <v>19887</v>
      </c>
      <c r="AU212" s="98">
        <f t="shared" si="297"/>
        <v>0</v>
      </c>
      <c r="AV212" s="98">
        <f>AV213</f>
        <v>0</v>
      </c>
      <c r="AW212" s="98">
        <f t="shared" si="298"/>
        <v>0</v>
      </c>
      <c r="AX212" s="98">
        <f t="shared" si="298"/>
        <v>0</v>
      </c>
      <c r="AY212" s="98">
        <f t="shared" si="298"/>
        <v>0</v>
      </c>
      <c r="AZ212" s="98">
        <f t="shared" si="298"/>
        <v>0</v>
      </c>
      <c r="BA212" s="98">
        <f t="shared" si="298"/>
        <v>19887</v>
      </c>
      <c r="BB212" s="98">
        <f t="shared" si="298"/>
        <v>0</v>
      </c>
      <c r="BC212" s="98">
        <f t="shared" si="298"/>
        <v>0</v>
      </c>
      <c r="BD212" s="98">
        <f t="shared" si="298"/>
        <v>7078</v>
      </c>
      <c r="BE212" s="98">
        <f t="shared" si="298"/>
        <v>0</v>
      </c>
      <c r="BF212" s="98">
        <f t="shared" si="298"/>
        <v>0</v>
      </c>
      <c r="BG212" s="98">
        <f t="shared" si="298"/>
        <v>26965</v>
      </c>
      <c r="BH212" s="98">
        <f t="shared" si="298"/>
        <v>7078</v>
      </c>
      <c r="BI212" s="98">
        <f t="shared" si="298"/>
        <v>0</v>
      </c>
      <c r="BJ212" s="98">
        <f t="shared" si="298"/>
        <v>0</v>
      </c>
      <c r="BK212" s="98">
        <f t="shared" si="298"/>
        <v>0</v>
      </c>
      <c r="BL212" s="98">
        <f t="shared" si="298"/>
        <v>0</v>
      </c>
      <c r="BM212" s="98">
        <f t="shared" si="299"/>
        <v>26965</v>
      </c>
      <c r="BN212" s="98">
        <f t="shared" si="299"/>
        <v>7078</v>
      </c>
    </row>
    <row r="213" spans="1:66" ht="39.75" customHeight="1">
      <c r="A213" s="127"/>
      <c r="B213" s="112" t="s">
        <v>321</v>
      </c>
      <c r="C213" s="113" t="s">
        <v>122</v>
      </c>
      <c r="D213" s="113" t="s">
        <v>145</v>
      </c>
      <c r="E213" s="119" t="s">
        <v>15</v>
      </c>
      <c r="F213" s="113" t="s">
        <v>322</v>
      </c>
      <c r="G213" s="115"/>
      <c r="H213" s="115"/>
      <c r="I213" s="115"/>
      <c r="J213" s="98"/>
      <c r="K213" s="98"/>
      <c r="L213" s="98"/>
      <c r="M213" s="98"/>
      <c r="N213" s="115"/>
      <c r="O213" s="116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120"/>
      <c r="AA213" s="98"/>
      <c r="AB213" s="98"/>
      <c r="AC213" s="120"/>
      <c r="AD213" s="98">
        <v>19887</v>
      </c>
      <c r="AE213" s="120"/>
      <c r="AF213" s="98">
        <f>AD213+AC213+AA213+AE213</f>
        <v>19887</v>
      </c>
      <c r="AG213" s="166">
        <f>AE213+AB213</f>
        <v>0</v>
      </c>
      <c r="AH213" s="120"/>
      <c r="AI213" s="120"/>
      <c r="AJ213" s="120"/>
      <c r="AK213" s="120"/>
      <c r="AL213" s="120"/>
      <c r="AM213" s="120"/>
      <c r="AN213" s="98">
        <f>AI213+AH213+AF213+AJ213+AK213+AL213+AM213</f>
        <v>19887</v>
      </c>
      <c r="AO213" s="98">
        <f>AM213+AG213</f>
        <v>0</v>
      </c>
      <c r="AP213" s="122"/>
      <c r="AQ213" s="120"/>
      <c r="AR213" s="120"/>
      <c r="AS213" s="120"/>
      <c r="AT213" s="98">
        <f>AR213+AQ213+AP213+AN213+AS213</f>
        <v>19887</v>
      </c>
      <c r="AU213" s="98">
        <f>AS213+AO213</f>
        <v>0</v>
      </c>
      <c r="AV213" s="98"/>
      <c r="AW213" s="98"/>
      <c r="AX213" s="98"/>
      <c r="AY213" s="98"/>
      <c r="AZ213" s="98"/>
      <c r="BA213" s="98">
        <f>AY213+AX213+AW213+AV213+AT213</f>
        <v>19887</v>
      </c>
      <c r="BB213" s="123">
        <f>AU213+AY213</f>
        <v>0</v>
      </c>
      <c r="BC213" s="98"/>
      <c r="BD213" s="98">
        <v>7078</v>
      </c>
      <c r="BE213" s="120"/>
      <c r="BF213" s="120"/>
      <c r="BG213" s="98">
        <f>BF213+BE213+BD213+BC213+BA213</f>
        <v>26965</v>
      </c>
      <c r="BH213" s="98">
        <f>BB213+BD213</f>
        <v>7078</v>
      </c>
      <c r="BI213" s="116"/>
      <c r="BJ213" s="122"/>
      <c r="BK213" s="122"/>
      <c r="BL213" s="122"/>
      <c r="BM213" s="98">
        <f>BG213+BI213+BJ213+BK213+BL213</f>
        <v>26965</v>
      </c>
      <c r="BN213" s="98">
        <f>BH213+BJ213</f>
        <v>7078</v>
      </c>
    </row>
    <row r="214" spans="1:66" s="2" customFormat="1" ht="27" customHeight="1">
      <c r="A214" s="124"/>
      <c r="B214" s="102" t="s">
        <v>208</v>
      </c>
      <c r="C214" s="103" t="s">
        <v>122</v>
      </c>
      <c r="D214" s="103" t="s">
        <v>143</v>
      </c>
      <c r="E214" s="138"/>
      <c r="F214" s="130"/>
      <c r="G214" s="105">
        <f aca="true" t="shared" si="300" ref="G214:I215">G215</f>
        <v>41021</v>
      </c>
      <c r="H214" s="105">
        <f t="shared" si="300"/>
        <v>41021</v>
      </c>
      <c r="I214" s="105">
        <f t="shared" si="300"/>
        <v>0</v>
      </c>
      <c r="J214" s="105">
        <f>J215+J219</f>
        <v>3990</v>
      </c>
      <c r="K214" s="105">
        <f>K215+K219</f>
        <v>45011</v>
      </c>
      <c r="L214" s="105">
        <f>L215+L219</f>
        <v>0</v>
      </c>
      <c r="M214" s="105"/>
      <c r="N214" s="105">
        <f aca="true" t="shared" si="301" ref="N214:U214">N215+N219</f>
        <v>77308</v>
      </c>
      <c r="O214" s="105">
        <f t="shared" si="301"/>
        <v>0</v>
      </c>
      <c r="P214" s="105">
        <f t="shared" si="301"/>
        <v>45011</v>
      </c>
      <c r="Q214" s="105">
        <f t="shared" si="301"/>
        <v>0</v>
      </c>
      <c r="R214" s="105">
        <f t="shared" si="301"/>
        <v>0</v>
      </c>
      <c r="S214" s="105">
        <f t="shared" si="301"/>
        <v>-25436</v>
      </c>
      <c r="T214" s="105">
        <f t="shared" si="301"/>
        <v>19575</v>
      </c>
      <c r="U214" s="105">
        <f t="shared" si="301"/>
        <v>0</v>
      </c>
      <c r="V214" s="98"/>
      <c r="W214" s="105">
        <f aca="true" t="shared" si="302" ref="W214:AG214">W215+W219</f>
        <v>0</v>
      </c>
      <c r="X214" s="105">
        <f t="shared" si="302"/>
        <v>19575</v>
      </c>
      <c r="Y214" s="105">
        <f t="shared" si="302"/>
        <v>0</v>
      </c>
      <c r="Z214" s="105">
        <f t="shared" si="302"/>
        <v>0</v>
      </c>
      <c r="AA214" s="105">
        <f t="shared" si="302"/>
        <v>19575</v>
      </c>
      <c r="AB214" s="105">
        <f t="shared" si="302"/>
        <v>0</v>
      </c>
      <c r="AC214" s="105">
        <f t="shared" si="302"/>
        <v>0</v>
      </c>
      <c r="AD214" s="105">
        <f t="shared" si="302"/>
        <v>0</v>
      </c>
      <c r="AE214" s="105">
        <f t="shared" si="302"/>
        <v>0</v>
      </c>
      <c r="AF214" s="105">
        <f t="shared" si="302"/>
        <v>19575</v>
      </c>
      <c r="AG214" s="105">
        <f t="shared" si="302"/>
        <v>0</v>
      </c>
      <c r="AH214" s="105">
        <f aca="true" t="shared" si="303" ref="AH214:AO214">AH215+AH219+AH217</f>
        <v>1</v>
      </c>
      <c r="AI214" s="105">
        <f t="shared" si="303"/>
        <v>0</v>
      </c>
      <c r="AJ214" s="105">
        <f t="shared" si="303"/>
        <v>0</v>
      </c>
      <c r="AK214" s="105">
        <f t="shared" si="303"/>
        <v>0</v>
      </c>
      <c r="AL214" s="105">
        <f t="shared" si="303"/>
        <v>0</v>
      </c>
      <c r="AM214" s="105">
        <f t="shared" si="303"/>
        <v>0</v>
      </c>
      <c r="AN214" s="105">
        <f t="shared" si="303"/>
        <v>19576</v>
      </c>
      <c r="AO214" s="105">
        <f t="shared" si="303"/>
        <v>0</v>
      </c>
      <c r="AP214" s="105">
        <f aca="true" t="shared" si="304" ref="AP214:AU214">AP215+AP219+AP217</f>
        <v>0</v>
      </c>
      <c r="AQ214" s="105">
        <f>AQ215+AQ219+AQ217</f>
        <v>0</v>
      </c>
      <c r="AR214" s="105">
        <f t="shared" si="304"/>
        <v>0</v>
      </c>
      <c r="AS214" s="105">
        <f t="shared" si="304"/>
        <v>0</v>
      </c>
      <c r="AT214" s="105">
        <f t="shared" si="304"/>
        <v>19576</v>
      </c>
      <c r="AU214" s="105">
        <f t="shared" si="304"/>
        <v>0</v>
      </c>
      <c r="AV214" s="107">
        <f aca="true" t="shared" si="305" ref="AV214:BA214">AV215+AV219+AV217</f>
        <v>0</v>
      </c>
      <c r="AW214" s="107">
        <f t="shared" si="305"/>
        <v>0</v>
      </c>
      <c r="AX214" s="107">
        <f t="shared" si="305"/>
        <v>0</v>
      </c>
      <c r="AY214" s="107">
        <f t="shared" si="305"/>
        <v>0</v>
      </c>
      <c r="AZ214" s="107">
        <f>AZ215+AZ219+AZ217</f>
        <v>0</v>
      </c>
      <c r="BA214" s="105">
        <f t="shared" si="305"/>
        <v>19576</v>
      </c>
      <c r="BB214" s="105">
        <f aca="true" t="shared" si="306" ref="BB214:BG214">BB215+BB219+BB217</f>
        <v>0</v>
      </c>
      <c r="BC214" s="105">
        <f t="shared" si="306"/>
        <v>0</v>
      </c>
      <c r="BD214" s="105">
        <f t="shared" si="306"/>
        <v>0</v>
      </c>
      <c r="BE214" s="105">
        <f t="shared" si="306"/>
        <v>0</v>
      </c>
      <c r="BF214" s="105">
        <f t="shared" si="306"/>
        <v>0</v>
      </c>
      <c r="BG214" s="105">
        <f t="shared" si="306"/>
        <v>19576</v>
      </c>
      <c r="BH214" s="105">
        <f aca="true" t="shared" si="307" ref="BH214:BN214">BH215+BH219+BH217</f>
        <v>0</v>
      </c>
      <c r="BI214" s="105">
        <f t="shared" si="307"/>
        <v>0</v>
      </c>
      <c r="BJ214" s="105">
        <f t="shared" si="307"/>
        <v>0</v>
      </c>
      <c r="BK214" s="105">
        <f t="shared" si="307"/>
        <v>0</v>
      </c>
      <c r="BL214" s="105">
        <f t="shared" si="307"/>
        <v>0</v>
      </c>
      <c r="BM214" s="105">
        <f t="shared" si="307"/>
        <v>19576</v>
      </c>
      <c r="BN214" s="105">
        <f t="shared" si="307"/>
        <v>0</v>
      </c>
    </row>
    <row r="215" spans="1:66" ht="49.5" customHeight="1" hidden="1">
      <c r="A215" s="127"/>
      <c r="B215" s="112" t="s">
        <v>205</v>
      </c>
      <c r="C215" s="113" t="s">
        <v>122</v>
      </c>
      <c r="D215" s="113" t="s">
        <v>143</v>
      </c>
      <c r="E215" s="137" t="s">
        <v>206</v>
      </c>
      <c r="F215" s="113"/>
      <c r="G215" s="115">
        <f t="shared" si="300"/>
        <v>41021</v>
      </c>
      <c r="H215" s="115">
        <f t="shared" si="300"/>
        <v>41021</v>
      </c>
      <c r="I215" s="115">
        <f t="shared" si="300"/>
        <v>0</v>
      </c>
      <c r="J215" s="115">
        <f aca="true" t="shared" si="308" ref="J215:BN215">J216</f>
        <v>-11347</v>
      </c>
      <c r="K215" s="115">
        <f t="shared" si="308"/>
        <v>29674</v>
      </c>
      <c r="L215" s="115">
        <f t="shared" si="308"/>
        <v>0</v>
      </c>
      <c r="M215" s="115"/>
      <c r="N215" s="115">
        <f t="shared" si="308"/>
        <v>64738</v>
      </c>
      <c r="O215" s="115">
        <f t="shared" si="308"/>
        <v>0</v>
      </c>
      <c r="P215" s="115">
        <f t="shared" si="308"/>
        <v>29674</v>
      </c>
      <c r="Q215" s="115">
        <f t="shared" si="308"/>
        <v>0</v>
      </c>
      <c r="R215" s="115">
        <f t="shared" si="308"/>
        <v>0</v>
      </c>
      <c r="S215" s="115">
        <f t="shared" si="308"/>
        <v>-29674</v>
      </c>
      <c r="T215" s="115">
        <f t="shared" si="308"/>
        <v>0</v>
      </c>
      <c r="U215" s="115">
        <f t="shared" si="308"/>
        <v>0</v>
      </c>
      <c r="V215" s="98"/>
      <c r="W215" s="115">
        <f t="shared" si="308"/>
        <v>0</v>
      </c>
      <c r="X215" s="115">
        <f t="shared" si="308"/>
        <v>0</v>
      </c>
      <c r="Y215" s="115">
        <f t="shared" si="308"/>
        <v>0</v>
      </c>
      <c r="Z215" s="115">
        <f t="shared" si="308"/>
        <v>0</v>
      </c>
      <c r="AA215" s="115">
        <f t="shared" si="308"/>
        <v>0</v>
      </c>
      <c r="AB215" s="115">
        <f t="shared" si="308"/>
        <v>0</v>
      </c>
      <c r="AC215" s="115">
        <f t="shared" si="308"/>
        <v>0</v>
      </c>
      <c r="AD215" s="115">
        <f t="shared" si="308"/>
        <v>0</v>
      </c>
      <c r="AE215" s="115">
        <f t="shared" si="308"/>
        <v>0</v>
      </c>
      <c r="AF215" s="115">
        <f t="shared" si="308"/>
        <v>0</v>
      </c>
      <c r="AG215" s="115">
        <f t="shared" si="308"/>
        <v>0</v>
      </c>
      <c r="AH215" s="115">
        <f t="shared" si="308"/>
        <v>0</v>
      </c>
      <c r="AI215" s="115">
        <f t="shared" si="308"/>
        <v>0</v>
      </c>
      <c r="AJ215" s="115">
        <f t="shared" si="308"/>
        <v>0</v>
      </c>
      <c r="AK215" s="115">
        <f t="shared" si="308"/>
        <v>0</v>
      </c>
      <c r="AL215" s="115">
        <f t="shared" si="308"/>
        <v>0</v>
      </c>
      <c r="AM215" s="115">
        <f t="shared" si="308"/>
        <v>0</v>
      </c>
      <c r="AN215" s="115">
        <f t="shared" si="308"/>
        <v>0</v>
      </c>
      <c r="AO215" s="115">
        <f t="shared" si="308"/>
        <v>0</v>
      </c>
      <c r="AP215" s="115">
        <f t="shared" si="308"/>
        <v>0</v>
      </c>
      <c r="AQ215" s="115">
        <f t="shared" si="308"/>
        <v>0</v>
      </c>
      <c r="AR215" s="115">
        <f t="shared" si="308"/>
        <v>0</v>
      </c>
      <c r="AS215" s="115">
        <f t="shared" si="308"/>
        <v>0</v>
      </c>
      <c r="AT215" s="115">
        <f t="shared" si="308"/>
        <v>0</v>
      </c>
      <c r="AU215" s="115">
        <f t="shared" si="308"/>
        <v>0</v>
      </c>
      <c r="AV215" s="115">
        <f t="shared" si="308"/>
        <v>0</v>
      </c>
      <c r="AW215" s="115">
        <f t="shared" si="308"/>
        <v>0</v>
      </c>
      <c r="AX215" s="115">
        <f t="shared" si="308"/>
        <v>0</v>
      </c>
      <c r="AY215" s="115">
        <f t="shared" si="308"/>
        <v>0</v>
      </c>
      <c r="AZ215" s="115">
        <f t="shared" si="308"/>
        <v>0</v>
      </c>
      <c r="BA215" s="115">
        <f t="shared" si="308"/>
        <v>0</v>
      </c>
      <c r="BB215" s="115">
        <f t="shared" si="308"/>
        <v>0</v>
      </c>
      <c r="BC215" s="115">
        <f t="shared" si="308"/>
        <v>0</v>
      </c>
      <c r="BD215" s="115">
        <f t="shared" si="308"/>
        <v>0</v>
      </c>
      <c r="BE215" s="115">
        <f t="shared" si="308"/>
        <v>0</v>
      </c>
      <c r="BF215" s="115">
        <f t="shared" si="308"/>
        <v>0</v>
      </c>
      <c r="BG215" s="115">
        <f t="shared" si="308"/>
        <v>0</v>
      </c>
      <c r="BH215" s="115">
        <f t="shared" si="308"/>
        <v>0</v>
      </c>
      <c r="BI215" s="115">
        <f t="shared" si="308"/>
        <v>0</v>
      </c>
      <c r="BJ215" s="115">
        <f t="shared" si="308"/>
        <v>0</v>
      </c>
      <c r="BK215" s="115">
        <f t="shared" si="308"/>
        <v>0</v>
      </c>
      <c r="BL215" s="115">
        <f t="shared" si="308"/>
        <v>0</v>
      </c>
      <c r="BM215" s="115">
        <f t="shared" si="308"/>
        <v>0</v>
      </c>
      <c r="BN215" s="115">
        <f t="shared" si="308"/>
        <v>0</v>
      </c>
    </row>
    <row r="216" spans="1:66" ht="99" customHeight="1" hidden="1">
      <c r="A216" s="127"/>
      <c r="B216" s="112" t="s">
        <v>358</v>
      </c>
      <c r="C216" s="113" t="s">
        <v>122</v>
      </c>
      <c r="D216" s="113" t="s">
        <v>143</v>
      </c>
      <c r="E216" s="137" t="s">
        <v>206</v>
      </c>
      <c r="F216" s="113" t="s">
        <v>207</v>
      </c>
      <c r="G216" s="115">
        <f>H216</f>
        <v>41021</v>
      </c>
      <c r="H216" s="115">
        <f>45011-3990</f>
        <v>41021</v>
      </c>
      <c r="I216" s="115"/>
      <c r="J216" s="98">
        <f>K216-G216</f>
        <v>-11347</v>
      </c>
      <c r="K216" s="98">
        <v>29674</v>
      </c>
      <c r="L216" s="98"/>
      <c r="M216" s="98"/>
      <c r="N216" s="115">
        <v>64738</v>
      </c>
      <c r="O216" s="116"/>
      <c r="P216" s="98">
        <f>O216+K216</f>
        <v>29674</v>
      </c>
      <c r="Q216" s="98">
        <f>L216</f>
        <v>0</v>
      </c>
      <c r="R216" s="98"/>
      <c r="S216" s="98">
        <f>T216-P216</f>
        <v>-29674</v>
      </c>
      <c r="T216" s="98"/>
      <c r="U216" s="98"/>
      <c r="V216" s="98"/>
      <c r="W216" s="98"/>
      <c r="X216" s="98">
        <f>W216+T216</f>
        <v>0</v>
      </c>
      <c r="Y216" s="98">
        <f>V216</f>
        <v>0</v>
      </c>
      <c r="Z216" s="98">
        <f>Y216+V216</f>
        <v>0</v>
      </c>
      <c r="AA216" s="98">
        <f>Z216+W216</f>
        <v>0</v>
      </c>
      <c r="AB216" s="98">
        <f>AA216+X216</f>
        <v>0</v>
      </c>
      <c r="AC216" s="98">
        <f>AB216+Y216</f>
        <v>0</v>
      </c>
      <c r="AD216" s="98">
        <f>AC216+Z216</f>
        <v>0</v>
      </c>
      <c r="AE216" s="98">
        <f>AC216+Z216</f>
        <v>0</v>
      </c>
      <c r="AF216" s="98">
        <f>AE216+AA216</f>
        <v>0</v>
      </c>
      <c r="AG216" s="98">
        <f>AF216+AB216</f>
        <v>0</v>
      </c>
      <c r="AH216" s="98">
        <f>AF216+AC216</f>
        <v>0</v>
      </c>
      <c r="AI216" s="98">
        <f>AG216+AD216</f>
        <v>0</v>
      </c>
      <c r="AJ216" s="98">
        <f>AH216+AE216</f>
        <v>0</v>
      </c>
      <c r="AK216" s="98">
        <f>AG216+AD216</f>
        <v>0</v>
      </c>
      <c r="AL216" s="98">
        <f>AH216+AE216</f>
        <v>0</v>
      </c>
      <c r="AM216" s="98">
        <f>AI216+AF216</f>
        <v>0</v>
      </c>
      <c r="AN216" s="98">
        <f>AH216+AE216</f>
        <v>0</v>
      </c>
      <c r="AO216" s="98">
        <f>AI216+AF216</f>
        <v>0</v>
      </c>
      <c r="AP216" s="98">
        <f>AL216+AI216</f>
        <v>0</v>
      </c>
      <c r="AQ216" s="98">
        <f>AM216+AJ216</f>
        <v>0</v>
      </c>
      <c r="AR216" s="98">
        <f aca="true" t="shared" si="309" ref="AR216:AZ216">AM216+AJ216</f>
        <v>0</v>
      </c>
      <c r="AS216" s="98">
        <f t="shared" si="309"/>
        <v>0</v>
      </c>
      <c r="AT216" s="98">
        <f t="shared" si="309"/>
        <v>0</v>
      </c>
      <c r="AU216" s="98">
        <f t="shared" si="309"/>
        <v>0</v>
      </c>
      <c r="AV216" s="98">
        <f t="shared" si="309"/>
        <v>0</v>
      </c>
      <c r="AW216" s="98">
        <f t="shared" si="309"/>
        <v>0</v>
      </c>
      <c r="AX216" s="98">
        <f t="shared" si="309"/>
        <v>0</v>
      </c>
      <c r="AY216" s="98">
        <f t="shared" si="309"/>
        <v>0</v>
      </c>
      <c r="AZ216" s="98">
        <f t="shared" si="309"/>
        <v>0</v>
      </c>
      <c r="BA216" s="98">
        <f>AU216+AR216</f>
        <v>0</v>
      </c>
      <c r="BB216" s="98">
        <f aca="true" t="shared" si="310" ref="BB216:BI216">AV216+AS216</f>
        <v>0</v>
      </c>
      <c r="BC216" s="98">
        <f t="shared" si="310"/>
        <v>0</v>
      </c>
      <c r="BD216" s="98">
        <f t="shared" si="310"/>
        <v>0</v>
      </c>
      <c r="BE216" s="98">
        <f t="shared" si="310"/>
        <v>0</v>
      </c>
      <c r="BF216" s="98">
        <f t="shared" si="310"/>
        <v>0</v>
      </c>
      <c r="BG216" s="98">
        <f t="shared" si="310"/>
        <v>0</v>
      </c>
      <c r="BH216" s="98">
        <f t="shared" si="310"/>
        <v>0</v>
      </c>
      <c r="BI216" s="98">
        <f t="shared" si="310"/>
        <v>0</v>
      </c>
      <c r="BJ216" s="98">
        <f>BD216+BA216</f>
        <v>0</v>
      </c>
      <c r="BK216" s="98">
        <f>BE216+BB216</f>
        <v>0</v>
      </c>
      <c r="BL216" s="98">
        <f>BF216+BC216</f>
        <v>0</v>
      </c>
      <c r="BM216" s="98">
        <f>BG216+BD216</f>
        <v>0</v>
      </c>
      <c r="BN216" s="98">
        <f>BH216+BE216</f>
        <v>0</v>
      </c>
    </row>
    <row r="217" spans="1:66" ht="49.5">
      <c r="A217" s="127"/>
      <c r="B217" s="112" t="s">
        <v>205</v>
      </c>
      <c r="C217" s="113" t="s">
        <v>122</v>
      </c>
      <c r="D217" s="113" t="s">
        <v>143</v>
      </c>
      <c r="E217" s="137" t="s">
        <v>206</v>
      </c>
      <c r="F217" s="113"/>
      <c r="G217" s="115"/>
      <c r="H217" s="115"/>
      <c r="I217" s="115"/>
      <c r="J217" s="98"/>
      <c r="K217" s="98"/>
      <c r="L217" s="98"/>
      <c r="M217" s="98"/>
      <c r="N217" s="115"/>
      <c r="O217" s="116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>
        <f aca="true" t="shared" si="311" ref="AH217:BN217">AH218</f>
        <v>1</v>
      </c>
      <c r="AI217" s="98">
        <f t="shared" si="311"/>
        <v>0</v>
      </c>
      <c r="AJ217" s="98">
        <f t="shared" si="311"/>
        <v>0</v>
      </c>
      <c r="AK217" s="98">
        <f t="shared" si="311"/>
        <v>0</v>
      </c>
      <c r="AL217" s="98">
        <f t="shared" si="311"/>
        <v>0</v>
      </c>
      <c r="AM217" s="98">
        <f t="shared" si="311"/>
        <v>0</v>
      </c>
      <c r="AN217" s="98">
        <f t="shared" si="311"/>
        <v>1</v>
      </c>
      <c r="AO217" s="98">
        <f t="shared" si="311"/>
        <v>0</v>
      </c>
      <c r="AP217" s="98">
        <f t="shared" si="311"/>
        <v>0</v>
      </c>
      <c r="AQ217" s="98">
        <f t="shared" si="311"/>
        <v>0</v>
      </c>
      <c r="AR217" s="98">
        <f t="shared" si="311"/>
        <v>0</v>
      </c>
      <c r="AS217" s="98">
        <f t="shared" si="311"/>
        <v>0</v>
      </c>
      <c r="AT217" s="98">
        <f t="shared" si="311"/>
        <v>1</v>
      </c>
      <c r="AU217" s="98">
        <f t="shared" si="311"/>
        <v>0</v>
      </c>
      <c r="AV217" s="98">
        <f t="shared" si="311"/>
        <v>0</v>
      </c>
      <c r="AW217" s="98">
        <f t="shared" si="311"/>
        <v>0</v>
      </c>
      <c r="AX217" s="98">
        <f t="shared" si="311"/>
        <v>0</v>
      </c>
      <c r="AY217" s="98">
        <f t="shared" si="311"/>
        <v>0</v>
      </c>
      <c r="AZ217" s="98">
        <f t="shared" si="311"/>
        <v>0</v>
      </c>
      <c r="BA217" s="98">
        <f t="shared" si="311"/>
        <v>1</v>
      </c>
      <c r="BB217" s="98">
        <f t="shared" si="311"/>
        <v>0</v>
      </c>
      <c r="BC217" s="98">
        <f t="shared" si="311"/>
        <v>0</v>
      </c>
      <c r="BD217" s="98">
        <f t="shared" si="311"/>
        <v>0</v>
      </c>
      <c r="BE217" s="98">
        <f t="shared" si="311"/>
        <v>0</v>
      </c>
      <c r="BF217" s="98">
        <f t="shared" si="311"/>
        <v>0</v>
      </c>
      <c r="BG217" s="98">
        <f t="shared" si="311"/>
        <v>1</v>
      </c>
      <c r="BH217" s="98">
        <f t="shared" si="311"/>
        <v>0</v>
      </c>
      <c r="BI217" s="98">
        <f t="shared" si="311"/>
        <v>0</v>
      </c>
      <c r="BJ217" s="98">
        <f t="shared" si="311"/>
        <v>0</v>
      </c>
      <c r="BK217" s="98">
        <f t="shared" si="311"/>
        <v>0</v>
      </c>
      <c r="BL217" s="98">
        <f t="shared" si="311"/>
        <v>0</v>
      </c>
      <c r="BM217" s="98">
        <f t="shared" si="311"/>
        <v>1</v>
      </c>
      <c r="BN217" s="98">
        <f t="shared" si="311"/>
        <v>0</v>
      </c>
    </row>
    <row r="218" spans="1:66" ht="105.75" customHeight="1">
      <c r="A218" s="127"/>
      <c r="B218" s="112" t="s">
        <v>358</v>
      </c>
      <c r="C218" s="113" t="s">
        <v>122</v>
      </c>
      <c r="D218" s="113" t="s">
        <v>143</v>
      </c>
      <c r="E218" s="137" t="s">
        <v>206</v>
      </c>
      <c r="F218" s="113" t="s">
        <v>207</v>
      </c>
      <c r="G218" s="115"/>
      <c r="H218" s="115"/>
      <c r="I218" s="115"/>
      <c r="J218" s="98"/>
      <c r="K218" s="98"/>
      <c r="L218" s="98"/>
      <c r="M218" s="98"/>
      <c r="N218" s="115"/>
      <c r="O218" s="116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>
        <v>1</v>
      </c>
      <c r="AI218" s="98"/>
      <c r="AJ218" s="98"/>
      <c r="AK218" s="98"/>
      <c r="AL218" s="98"/>
      <c r="AM218" s="98"/>
      <c r="AN218" s="98">
        <f>AI218+AH218+AF218+AJ218+AK218+AL218+AM218</f>
        <v>1</v>
      </c>
      <c r="AO218" s="98">
        <f>AM218+AG218</f>
        <v>0</v>
      </c>
      <c r="AP218" s="98"/>
      <c r="AQ218" s="98"/>
      <c r="AR218" s="98"/>
      <c r="AS218" s="98"/>
      <c r="AT218" s="98">
        <f>AR218+AQ218+AP218+AN218+AS218</f>
        <v>1</v>
      </c>
      <c r="AU218" s="98">
        <f>AS218+AO218</f>
        <v>0</v>
      </c>
      <c r="AV218" s="98"/>
      <c r="AW218" s="98"/>
      <c r="AX218" s="98"/>
      <c r="AY218" s="98"/>
      <c r="AZ218" s="98"/>
      <c r="BA218" s="98">
        <f>AY218+AX218+AW218+AV218+AT218</f>
        <v>1</v>
      </c>
      <c r="BB218" s="123">
        <f>AU218+AY218</f>
        <v>0</v>
      </c>
      <c r="BC218" s="98"/>
      <c r="BD218" s="120"/>
      <c r="BE218" s="120"/>
      <c r="BF218" s="120"/>
      <c r="BG218" s="98">
        <f>BF218+BE218+BD218+BC218+BA218</f>
        <v>1</v>
      </c>
      <c r="BH218" s="123">
        <f>BB218+BD218</f>
        <v>0</v>
      </c>
      <c r="BI218" s="116"/>
      <c r="BJ218" s="122"/>
      <c r="BK218" s="122"/>
      <c r="BL218" s="122"/>
      <c r="BM218" s="98">
        <f>BG218+BI218+BJ218+BK218+BL218</f>
        <v>1</v>
      </c>
      <c r="BN218" s="98">
        <f>BH218+BJ218</f>
        <v>0</v>
      </c>
    </row>
    <row r="219" spans="1:66" ht="38.25" customHeight="1">
      <c r="A219" s="127"/>
      <c r="B219" s="112" t="s">
        <v>171</v>
      </c>
      <c r="C219" s="113" t="s">
        <v>122</v>
      </c>
      <c r="D219" s="113" t="s">
        <v>143</v>
      </c>
      <c r="E219" s="131" t="s">
        <v>211</v>
      </c>
      <c r="F219" s="113"/>
      <c r="G219" s="115"/>
      <c r="H219" s="115"/>
      <c r="I219" s="115"/>
      <c r="J219" s="98">
        <f aca="true" t="shared" si="312" ref="J219:R219">J220</f>
        <v>15337</v>
      </c>
      <c r="K219" s="98">
        <f t="shared" si="312"/>
        <v>15337</v>
      </c>
      <c r="L219" s="98">
        <f t="shared" si="312"/>
        <v>0</v>
      </c>
      <c r="M219" s="98"/>
      <c r="N219" s="98">
        <f t="shared" si="312"/>
        <v>12570</v>
      </c>
      <c r="O219" s="98">
        <f t="shared" si="312"/>
        <v>0</v>
      </c>
      <c r="P219" s="98">
        <f t="shared" si="312"/>
        <v>15337</v>
      </c>
      <c r="Q219" s="98">
        <f t="shared" si="312"/>
        <v>0</v>
      </c>
      <c r="R219" s="98">
        <f t="shared" si="312"/>
        <v>0</v>
      </c>
      <c r="S219" s="98">
        <f>S220+S223+S221</f>
        <v>4238</v>
      </c>
      <c r="T219" s="98">
        <f>T220+T223+T221</f>
        <v>19575</v>
      </c>
      <c r="U219" s="98">
        <f>U220+U223</f>
        <v>0</v>
      </c>
      <c r="V219" s="98"/>
      <c r="W219" s="98">
        <f aca="true" t="shared" si="313" ref="W219:AB219">W220+W223+W221</f>
        <v>0</v>
      </c>
      <c r="X219" s="98">
        <f t="shared" si="313"/>
        <v>19575</v>
      </c>
      <c r="Y219" s="98">
        <f t="shared" si="313"/>
        <v>0</v>
      </c>
      <c r="Z219" s="98">
        <f t="shared" si="313"/>
        <v>0</v>
      </c>
      <c r="AA219" s="98">
        <f t="shared" si="313"/>
        <v>19575</v>
      </c>
      <c r="AB219" s="98">
        <f t="shared" si="313"/>
        <v>0</v>
      </c>
      <c r="AC219" s="98">
        <f aca="true" t="shared" si="314" ref="AC219:AU219">AC220+AC223+AC221</f>
        <v>0</v>
      </c>
      <c r="AD219" s="98">
        <f t="shared" si="314"/>
        <v>0</v>
      </c>
      <c r="AE219" s="98">
        <f t="shared" si="314"/>
        <v>0</v>
      </c>
      <c r="AF219" s="98">
        <f t="shared" si="314"/>
        <v>19575</v>
      </c>
      <c r="AG219" s="98">
        <f t="shared" si="314"/>
        <v>0</v>
      </c>
      <c r="AH219" s="98">
        <f t="shared" si="314"/>
        <v>0</v>
      </c>
      <c r="AI219" s="98">
        <f t="shared" si="314"/>
        <v>0</v>
      </c>
      <c r="AJ219" s="98">
        <f t="shared" si="314"/>
        <v>0</v>
      </c>
      <c r="AK219" s="98">
        <f>AK220+AK223+AK221</f>
        <v>0</v>
      </c>
      <c r="AL219" s="98">
        <f>AL220+AL223+AL221</f>
        <v>0</v>
      </c>
      <c r="AM219" s="98">
        <f>AM220+AM223+AM221</f>
        <v>0</v>
      </c>
      <c r="AN219" s="98">
        <f t="shared" si="314"/>
        <v>19575</v>
      </c>
      <c r="AO219" s="98">
        <f t="shared" si="314"/>
        <v>0</v>
      </c>
      <c r="AP219" s="98">
        <f t="shared" si="314"/>
        <v>0</v>
      </c>
      <c r="AQ219" s="98">
        <f>AQ220+AQ223+AQ221</f>
        <v>0</v>
      </c>
      <c r="AR219" s="98">
        <f t="shared" si="314"/>
        <v>0</v>
      </c>
      <c r="AS219" s="98">
        <f t="shared" si="314"/>
        <v>0</v>
      </c>
      <c r="AT219" s="98">
        <f t="shared" si="314"/>
        <v>19575</v>
      </c>
      <c r="AU219" s="98">
        <f t="shared" si="314"/>
        <v>0</v>
      </c>
      <c r="AV219" s="98">
        <f aca="true" t="shared" si="315" ref="AV219:BA219">AV220+AV223+AV221</f>
        <v>0</v>
      </c>
      <c r="AW219" s="98">
        <f t="shared" si="315"/>
        <v>0</v>
      </c>
      <c r="AX219" s="98">
        <f t="shared" si="315"/>
        <v>0</v>
      </c>
      <c r="AY219" s="98">
        <f t="shared" si="315"/>
        <v>0</v>
      </c>
      <c r="AZ219" s="98">
        <f>AZ220+AZ223+AZ221</f>
        <v>0</v>
      </c>
      <c r="BA219" s="98">
        <f t="shared" si="315"/>
        <v>19575</v>
      </c>
      <c r="BB219" s="98">
        <f aca="true" t="shared" si="316" ref="BB219:BH219">BB220+BB223+BB221</f>
        <v>0</v>
      </c>
      <c r="BC219" s="98">
        <f t="shared" si="316"/>
        <v>0</v>
      </c>
      <c r="BD219" s="98">
        <f t="shared" si="316"/>
        <v>0</v>
      </c>
      <c r="BE219" s="98">
        <f t="shared" si="316"/>
        <v>0</v>
      </c>
      <c r="BF219" s="98">
        <f t="shared" si="316"/>
        <v>0</v>
      </c>
      <c r="BG219" s="98">
        <f t="shared" si="316"/>
        <v>19575</v>
      </c>
      <c r="BH219" s="98">
        <f t="shared" si="316"/>
        <v>0</v>
      </c>
      <c r="BI219" s="98">
        <f aca="true" t="shared" si="317" ref="BI219:BN219">BI220+BI223+BI221</f>
        <v>0</v>
      </c>
      <c r="BJ219" s="98">
        <f t="shared" si="317"/>
        <v>0</v>
      </c>
      <c r="BK219" s="98">
        <f t="shared" si="317"/>
        <v>0</v>
      </c>
      <c r="BL219" s="98">
        <f t="shared" si="317"/>
        <v>0</v>
      </c>
      <c r="BM219" s="98">
        <f t="shared" si="317"/>
        <v>19575</v>
      </c>
      <c r="BN219" s="98">
        <f t="shared" si="317"/>
        <v>0</v>
      </c>
    </row>
    <row r="220" spans="1:66" ht="99" customHeight="1" hidden="1">
      <c r="A220" s="127"/>
      <c r="B220" s="112" t="s">
        <v>358</v>
      </c>
      <c r="C220" s="113" t="s">
        <v>122</v>
      </c>
      <c r="D220" s="113" t="s">
        <v>143</v>
      </c>
      <c r="E220" s="131" t="s">
        <v>211</v>
      </c>
      <c r="F220" s="113" t="s">
        <v>207</v>
      </c>
      <c r="G220" s="115"/>
      <c r="H220" s="115"/>
      <c r="I220" s="115"/>
      <c r="J220" s="98">
        <f>K220-G220</f>
        <v>15337</v>
      </c>
      <c r="K220" s="98">
        <v>15337</v>
      </c>
      <c r="L220" s="98"/>
      <c r="M220" s="98"/>
      <c r="N220" s="115">
        <v>12570</v>
      </c>
      <c r="O220" s="116"/>
      <c r="P220" s="98">
        <f>O220+K220</f>
        <v>15337</v>
      </c>
      <c r="Q220" s="98">
        <f>L220</f>
        <v>0</v>
      </c>
      <c r="R220" s="98"/>
      <c r="S220" s="98">
        <f>T220-P220</f>
        <v>-15337</v>
      </c>
      <c r="T220" s="98"/>
      <c r="U220" s="98"/>
      <c r="V220" s="98"/>
      <c r="W220" s="98"/>
      <c r="X220" s="98">
        <f>W220+T220</f>
        <v>0</v>
      </c>
      <c r="Y220" s="98">
        <f>V220</f>
        <v>0</v>
      </c>
      <c r="Z220" s="98">
        <f>Y220+V220</f>
        <v>0</v>
      </c>
      <c r="AA220" s="98">
        <f>Z220+W220</f>
        <v>0</v>
      </c>
      <c r="AB220" s="98">
        <f>AA220+X220</f>
        <v>0</v>
      </c>
      <c r="AC220" s="98">
        <f>AB220+Y220</f>
        <v>0</v>
      </c>
      <c r="AD220" s="98">
        <f>AC220+Z220</f>
        <v>0</v>
      </c>
      <c r="AE220" s="98">
        <f>AC220+Z220</f>
        <v>0</v>
      </c>
      <c r="AF220" s="98">
        <f>AE220+AA220</f>
        <v>0</v>
      </c>
      <c r="AG220" s="98">
        <f>AF220+AB220</f>
        <v>0</v>
      </c>
      <c r="AH220" s="98">
        <f>AF220+AC220</f>
        <v>0</v>
      </c>
      <c r="AI220" s="98">
        <f>AG220+AD220</f>
        <v>0</v>
      </c>
      <c r="AJ220" s="98">
        <f>AH220+AE220</f>
        <v>0</v>
      </c>
      <c r="AK220" s="98">
        <f>AG220+AD220</f>
        <v>0</v>
      </c>
      <c r="AL220" s="98">
        <f>AH220+AE220</f>
        <v>0</v>
      </c>
      <c r="AM220" s="98">
        <f>AI220+AF220</f>
        <v>0</v>
      </c>
      <c r="AN220" s="98">
        <f>AH220+AE220</f>
        <v>0</v>
      </c>
      <c r="AO220" s="98">
        <f>AI220+AF220</f>
        <v>0</v>
      </c>
      <c r="AP220" s="98">
        <f>AL220+AI220</f>
        <v>0</v>
      </c>
      <c r="AQ220" s="98">
        <f>AM220+AJ220</f>
        <v>0</v>
      </c>
      <c r="AR220" s="98">
        <f aca="true" t="shared" si="318" ref="AR220:AZ220">AM220+AJ220</f>
        <v>0</v>
      </c>
      <c r="AS220" s="98">
        <f t="shared" si="318"/>
        <v>0</v>
      </c>
      <c r="AT220" s="98">
        <f t="shared" si="318"/>
        <v>0</v>
      </c>
      <c r="AU220" s="98">
        <f t="shared" si="318"/>
        <v>0</v>
      </c>
      <c r="AV220" s="98">
        <f t="shared" si="318"/>
        <v>0</v>
      </c>
      <c r="AW220" s="98">
        <f t="shared" si="318"/>
        <v>0</v>
      </c>
      <c r="AX220" s="98">
        <f t="shared" si="318"/>
        <v>0</v>
      </c>
      <c r="AY220" s="98">
        <f t="shared" si="318"/>
        <v>0</v>
      </c>
      <c r="AZ220" s="98">
        <f t="shared" si="318"/>
        <v>0</v>
      </c>
      <c r="BA220" s="98">
        <f>AU220+AR220</f>
        <v>0</v>
      </c>
      <c r="BB220" s="98">
        <f aca="true" t="shared" si="319" ref="BB220:BI220">AV220+AS220</f>
        <v>0</v>
      </c>
      <c r="BC220" s="98">
        <f t="shared" si="319"/>
        <v>0</v>
      </c>
      <c r="BD220" s="98">
        <f t="shared" si="319"/>
        <v>0</v>
      </c>
      <c r="BE220" s="98">
        <f t="shared" si="319"/>
        <v>0</v>
      </c>
      <c r="BF220" s="98">
        <f t="shared" si="319"/>
        <v>0</v>
      </c>
      <c r="BG220" s="98">
        <f t="shared" si="319"/>
        <v>0</v>
      </c>
      <c r="BH220" s="98">
        <f t="shared" si="319"/>
        <v>0</v>
      </c>
      <c r="BI220" s="98">
        <f t="shared" si="319"/>
        <v>0</v>
      </c>
      <c r="BJ220" s="98">
        <f>BD220+BA220</f>
        <v>0</v>
      </c>
      <c r="BK220" s="98">
        <f>BE220+BB220</f>
        <v>0</v>
      </c>
      <c r="BL220" s="98">
        <f>BF220+BC220</f>
        <v>0</v>
      </c>
      <c r="BM220" s="98">
        <f>BG220+BD220</f>
        <v>0</v>
      </c>
      <c r="BN220" s="98">
        <f>BH220+BE220</f>
        <v>0</v>
      </c>
    </row>
    <row r="221" spans="1:66" ht="72.75" customHeight="1">
      <c r="A221" s="127"/>
      <c r="B221" s="112" t="s">
        <v>450</v>
      </c>
      <c r="C221" s="113" t="s">
        <v>122</v>
      </c>
      <c r="D221" s="113" t="s">
        <v>143</v>
      </c>
      <c r="E221" s="131" t="s">
        <v>400</v>
      </c>
      <c r="F221" s="113"/>
      <c r="G221" s="115"/>
      <c r="H221" s="115"/>
      <c r="I221" s="115"/>
      <c r="J221" s="98"/>
      <c r="K221" s="98"/>
      <c r="L221" s="98"/>
      <c r="M221" s="98"/>
      <c r="N221" s="115"/>
      <c r="O221" s="116"/>
      <c r="P221" s="98"/>
      <c r="Q221" s="98"/>
      <c r="R221" s="98"/>
      <c r="S221" s="98">
        <f>S222</f>
        <v>15337</v>
      </c>
      <c r="T221" s="98">
        <f>T222</f>
        <v>15337</v>
      </c>
      <c r="U221" s="98"/>
      <c r="V221" s="98"/>
      <c r="W221" s="98">
        <f aca="true" t="shared" si="320" ref="W221:BN221">W222</f>
        <v>0</v>
      </c>
      <c r="X221" s="98">
        <f t="shared" si="320"/>
        <v>15337</v>
      </c>
      <c r="Y221" s="98">
        <f t="shared" si="320"/>
        <v>0</v>
      </c>
      <c r="Z221" s="98">
        <f t="shared" si="320"/>
        <v>0</v>
      </c>
      <c r="AA221" s="98">
        <f t="shared" si="320"/>
        <v>15337</v>
      </c>
      <c r="AB221" s="98">
        <f t="shared" si="320"/>
        <v>0</v>
      </c>
      <c r="AC221" s="98">
        <f t="shared" si="320"/>
        <v>0</v>
      </c>
      <c r="AD221" s="98">
        <f t="shared" si="320"/>
        <v>0</v>
      </c>
      <c r="AE221" s="98">
        <f t="shared" si="320"/>
        <v>0</v>
      </c>
      <c r="AF221" s="98">
        <f t="shared" si="320"/>
        <v>15337</v>
      </c>
      <c r="AG221" s="98">
        <f t="shared" si="320"/>
        <v>0</v>
      </c>
      <c r="AH221" s="98">
        <f t="shared" si="320"/>
        <v>0</v>
      </c>
      <c r="AI221" s="98">
        <f t="shared" si="320"/>
        <v>0</v>
      </c>
      <c r="AJ221" s="98">
        <f t="shared" si="320"/>
        <v>0</v>
      </c>
      <c r="AK221" s="98">
        <f t="shared" si="320"/>
        <v>0</v>
      </c>
      <c r="AL221" s="98">
        <f t="shared" si="320"/>
        <v>0</v>
      </c>
      <c r="AM221" s="98">
        <f t="shared" si="320"/>
        <v>0</v>
      </c>
      <c r="AN221" s="98">
        <f t="shared" si="320"/>
        <v>15337</v>
      </c>
      <c r="AO221" s="98">
        <f t="shared" si="320"/>
        <v>0</v>
      </c>
      <c r="AP221" s="98">
        <f t="shared" si="320"/>
        <v>0</v>
      </c>
      <c r="AQ221" s="98">
        <f t="shared" si="320"/>
        <v>0</v>
      </c>
      <c r="AR221" s="98">
        <f t="shared" si="320"/>
        <v>0</v>
      </c>
      <c r="AS221" s="98">
        <f t="shared" si="320"/>
        <v>0</v>
      </c>
      <c r="AT221" s="98">
        <f t="shared" si="320"/>
        <v>15337</v>
      </c>
      <c r="AU221" s="98">
        <f t="shared" si="320"/>
        <v>0</v>
      </c>
      <c r="AV221" s="98">
        <f t="shared" si="320"/>
        <v>0</v>
      </c>
      <c r="AW221" s="98">
        <f t="shared" si="320"/>
        <v>0</v>
      </c>
      <c r="AX221" s="98">
        <f t="shared" si="320"/>
        <v>0</v>
      </c>
      <c r="AY221" s="98">
        <f t="shared" si="320"/>
        <v>0</v>
      </c>
      <c r="AZ221" s="98">
        <f t="shared" si="320"/>
        <v>0</v>
      </c>
      <c r="BA221" s="98">
        <f t="shared" si="320"/>
        <v>15337</v>
      </c>
      <c r="BB221" s="98">
        <f t="shared" si="320"/>
        <v>0</v>
      </c>
      <c r="BC221" s="98">
        <f t="shared" si="320"/>
        <v>0</v>
      </c>
      <c r="BD221" s="98">
        <f t="shared" si="320"/>
        <v>0</v>
      </c>
      <c r="BE221" s="98">
        <f t="shared" si="320"/>
        <v>0</v>
      </c>
      <c r="BF221" s="98">
        <f t="shared" si="320"/>
        <v>0</v>
      </c>
      <c r="BG221" s="98">
        <f t="shared" si="320"/>
        <v>15337</v>
      </c>
      <c r="BH221" s="98">
        <f t="shared" si="320"/>
        <v>0</v>
      </c>
      <c r="BI221" s="98">
        <f t="shared" si="320"/>
        <v>0</v>
      </c>
      <c r="BJ221" s="98">
        <f t="shared" si="320"/>
        <v>0</v>
      </c>
      <c r="BK221" s="98">
        <f t="shared" si="320"/>
        <v>0</v>
      </c>
      <c r="BL221" s="98">
        <f t="shared" si="320"/>
        <v>0</v>
      </c>
      <c r="BM221" s="98">
        <f t="shared" si="320"/>
        <v>15337</v>
      </c>
      <c r="BN221" s="98">
        <f t="shared" si="320"/>
        <v>0</v>
      </c>
    </row>
    <row r="222" spans="1:66" ht="110.25" customHeight="1">
      <c r="A222" s="127"/>
      <c r="B222" s="112" t="s">
        <v>358</v>
      </c>
      <c r="C222" s="113" t="s">
        <v>122</v>
      </c>
      <c r="D222" s="113" t="s">
        <v>143</v>
      </c>
      <c r="E222" s="131" t="s">
        <v>400</v>
      </c>
      <c r="F222" s="113" t="s">
        <v>207</v>
      </c>
      <c r="G222" s="115"/>
      <c r="H222" s="115"/>
      <c r="I222" s="115"/>
      <c r="J222" s="98"/>
      <c r="K222" s="98"/>
      <c r="L222" s="98"/>
      <c r="M222" s="98"/>
      <c r="N222" s="115"/>
      <c r="O222" s="116"/>
      <c r="P222" s="98"/>
      <c r="Q222" s="98"/>
      <c r="R222" s="98"/>
      <c r="S222" s="98">
        <f>T222-P222</f>
        <v>15337</v>
      </c>
      <c r="T222" s="98">
        <v>15337</v>
      </c>
      <c r="U222" s="98"/>
      <c r="V222" s="98"/>
      <c r="W222" s="98"/>
      <c r="X222" s="98">
        <f>W222+T222</f>
        <v>15337</v>
      </c>
      <c r="Y222" s="98">
        <f>V222</f>
        <v>0</v>
      </c>
      <c r="Z222" s="120"/>
      <c r="AA222" s="98">
        <f>X222+Z222</f>
        <v>15337</v>
      </c>
      <c r="AB222" s="98">
        <f>Y222</f>
        <v>0</v>
      </c>
      <c r="AC222" s="120"/>
      <c r="AD222" s="120"/>
      <c r="AE222" s="120"/>
      <c r="AF222" s="98">
        <f>AD222+AC222+AA222+AE222</f>
        <v>15337</v>
      </c>
      <c r="AG222" s="116">
        <f>AE222+AB222</f>
        <v>0</v>
      </c>
      <c r="AH222" s="120"/>
      <c r="AI222" s="120"/>
      <c r="AJ222" s="120"/>
      <c r="AK222" s="120"/>
      <c r="AL222" s="120"/>
      <c r="AM222" s="120"/>
      <c r="AN222" s="98">
        <f>AI222+AH222+AF222+AJ222+AK222+AL222+AM222</f>
        <v>15337</v>
      </c>
      <c r="AO222" s="98">
        <f>AM222+AG222</f>
        <v>0</v>
      </c>
      <c r="AP222" s="98"/>
      <c r="AQ222" s="120"/>
      <c r="AR222" s="120"/>
      <c r="AS222" s="120"/>
      <c r="AT222" s="98">
        <f>AR222+AQ222+AP222+AN222+AS222</f>
        <v>15337</v>
      </c>
      <c r="AU222" s="98">
        <f>AS222+AO222</f>
        <v>0</v>
      </c>
      <c r="AV222" s="98"/>
      <c r="AW222" s="98"/>
      <c r="AX222" s="98"/>
      <c r="AY222" s="98"/>
      <c r="AZ222" s="98"/>
      <c r="BA222" s="98">
        <f>AY222+AX222+AW222+AV222+AT222</f>
        <v>15337</v>
      </c>
      <c r="BB222" s="123">
        <f>AU222+AY222</f>
        <v>0</v>
      </c>
      <c r="BC222" s="98"/>
      <c r="BD222" s="120"/>
      <c r="BE222" s="120"/>
      <c r="BF222" s="120"/>
      <c r="BG222" s="98">
        <f>BF222+BE222+BD222+BC222+BA222</f>
        <v>15337</v>
      </c>
      <c r="BH222" s="123">
        <f>BB222+BD222</f>
        <v>0</v>
      </c>
      <c r="BI222" s="116"/>
      <c r="BJ222" s="122"/>
      <c r="BK222" s="122"/>
      <c r="BL222" s="122"/>
      <c r="BM222" s="98">
        <f>BG222+BI222+BJ222+BK222+BL222</f>
        <v>15337</v>
      </c>
      <c r="BN222" s="98">
        <f>BH222+BJ222</f>
        <v>0</v>
      </c>
    </row>
    <row r="223" spans="1:66" ht="88.5" customHeight="1">
      <c r="A223" s="127"/>
      <c r="B223" s="112" t="s">
        <v>357</v>
      </c>
      <c r="C223" s="113" t="s">
        <v>122</v>
      </c>
      <c r="D223" s="113" t="s">
        <v>143</v>
      </c>
      <c r="E223" s="131" t="s">
        <v>342</v>
      </c>
      <c r="F223" s="113"/>
      <c r="G223" s="115"/>
      <c r="H223" s="115"/>
      <c r="I223" s="115"/>
      <c r="J223" s="98"/>
      <c r="K223" s="98"/>
      <c r="L223" s="98"/>
      <c r="M223" s="98"/>
      <c r="N223" s="115"/>
      <c r="O223" s="116"/>
      <c r="P223" s="98"/>
      <c r="Q223" s="98"/>
      <c r="R223" s="98"/>
      <c r="S223" s="98">
        <f>S224</f>
        <v>4238</v>
      </c>
      <c r="T223" s="98">
        <f>T224</f>
        <v>4238</v>
      </c>
      <c r="U223" s="98">
        <f>U224</f>
        <v>0</v>
      </c>
      <c r="V223" s="98"/>
      <c r="W223" s="98">
        <f aca="true" t="shared" si="321" ref="W223:BN223">W224</f>
        <v>0</v>
      </c>
      <c r="X223" s="98">
        <f t="shared" si="321"/>
        <v>4238</v>
      </c>
      <c r="Y223" s="98">
        <f t="shared" si="321"/>
        <v>0</v>
      </c>
      <c r="Z223" s="98">
        <f t="shared" si="321"/>
        <v>0</v>
      </c>
      <c r="AA223" s="98">
        <f t="shared" si="321"/>
        <v>4238</v>
      </c>
      <c r="AB223" s="98">
        <f t="shared" si="321"/>
        <v>0</v>
      </c>
      <c r="AC223" s="98">
        <f t="shared" si="321"/>
        <v>0</v>
      </c>
      <c r="AD223" s="98">
        <f t="shared" si="321"/>
        <v>0</v>
      </c>
      <c r="AE223" s="98">
        <f t="shared" si="321"/>
        <v>0</v>
      </c>
      <c r="AF223" s="98">
        <f t="shared" si="321"/>
        <v>4238</v>
      </c>
      <c r="AG223" s="98">
        <f t="shared" si="321"/>
        <v>0</v>
      </c>
      <c r="AH223" s="98">
        <f t="shared" si="321"/>
        <v>0</v>
      </c>
      <c r="AI223" s="98">
        <f t="shared" si="321"/>
        <v>0</v>
      </c>
      <c r="AJ223" s="98">
        <f t="shared" si="321"/>
        <v>0</v>
      </c>
      <c r="AK223" s="98">
        <f t="shared" si="321"/>
        <v>0</v>
      </c>
      <c r="AL223" s="98">
        <f t="shared" si="321"/>
        <v>0</v>
      </c>
      <c r="AM223" s="98">
        <f t="shared" si="321"/>
        <v>0</v>
      </c>
      <c r="AN223" s="98">
        <f t="shared" si="321"/>
        <v>4238</v>
      </c>
      <c r="AO223" s="98">
        <f t="shared" si="321"/>
        <v>0</v>
      </c>
      <c r="AP223" s="98">
        <f t="shared" si="321"/>
        <v>0</v>
      </c>
      <c r="AQ223" s="98">
        <f t="shared" si="321"/>
        <v>0</v>
      </c>
      <c r="AR223" s="98">
        <f t="shared" si="321"/>
        <v>0</v>
      </c>
      <c r="AS223" s="98">
        <f t="shared" si="321"/>
        <v>0</v>
      </c>
      <c r="AT223" s="98">
        <f t="shared" si="321"/>
        <v>4238</v>
      </c>
      <c r="AU223" s="98">
        <f t="shared" si="321"/>
        <v>0</v>
      </c>
      <c r="AV223" s="98">
        <f t="shared" si="321"/>
        <v>0</v>
      </c>
      <c r="AW223" s="98">
        <f t="shared" si="321"/>
        <v>0</v>
      </c>
      <c r="AX223" s="98">
        <f t="shared" si="321"/>
        <v>0</v>
      </c>
      <c r="AY223" s="98">
        <f t="shared" si="321"/>
        <v>0</v>
      </c>
      <c r="AZ223" s="98">
        <f t="shared" si="321"/>
        <v>0</v>
      </c>
      <c r="BA223" s="98">
        <f t="shared" si="321"/>
        <v>4238</v>
      </c>
      <c r="BB223" s="98">
        <f t="shared" si="321"/>
        <v>0</v>
      </c>
      <c r="BC223" s="98">
        <f t="shared" si="321"/>
        <v>0</v>
      </c>
      <c r="BD223" s="98">
        <f t="shared" si="321"/>
        <v>0</v>
      </c>
      <c r="BE223" s="98">
        <f t="shared" si="321"/>
        <v>0</v>
      </c>
      <c r="BF223" s="98">
        <f t="shared" si="321"/>
        <v>0</v>
      </c>
      <c r="BG223" s="98">
        <f t="shared" si="321"/>
        <v>4238</v>
      </c>
      <c r="BH223" s="98">
        <f t="shared" si="321"/>
        <v>0</v>
      </c>
      <c r="BI223" s="98">
        <f t="shared" si="321"/>
        <v>0</v>
      </c>
      <c r="BJ223" s="98">
        <f t="shared" si="321"/>
        <v>0</v>
      </c>
      <c r="BK223" s="98">
        <f t="shared" si="321"/>
        <v>0</v>
      </c>
      <c r="BL223" s="98">
        <f t="shared" si="321"/>
        <v>0</v>
      </c>
      <c r="BM223" s="98">
        <f t="shared" si="321"/>
        <v>4238</v>
      </c>
      <c r="BN223" s="98">
        <f t="shared" si="321"/>
        <v>0</v>
      </c>
    </row>
    <row r="224" spans="1:66" ht="110.25" customHeight="1">
      <c r="A224" s="127"/>
      <c r="B224" s="112" t="s">
        <v>358</v>
      </c>
      <c r="C224" s="113" t="s">
        <v>122</v>
      </c>
      <c r="D224" s="113" t="s">
        <v>143</v>
      </c>
      <c r="E224" s="131" t="s">
        <v>342</v>
      </c>
      <c r="F224" s="113" t="s">
        <v>207</v>
      </c>
      <c r="G224" s="115"/>
      <c r="H224" s="115"/>
      <c r="I224" s="115"/>
      <c r="J224" s="98"/>
      <c r="K224" s="98"/>
      <c r="L224" s="98"/>
      <c r="M224" s="98"/>
      <c r="N224" s="115"/>
      <c r="O224" s="116"/>
      <c r="P224" s="98"/>
      <c r="Q224" s="98"/>
      <c r="R224" s="98"/>
      <c r="S224" s="98">
        <f>T224-P224</f>
        <v>4238</v>
      </c>
      <c r="T224" s="98">
        <v>4238</v>
      </c>
      <c r="U224" s="98"/>
      <c r="V224" s="98"/>
      <c r="W224" s="98"/>
      <c r="X224" s="98">
        <f>W224+T224</f>
        <v>4238</v>
      </c>
      <c r="Y224" s="98">
        <f>V224</f>
        <v>0</v>
      </c>
      <c r="Z224" s="120"/>
      <c r="AA224" s="98">
        <f>X224+Z224</f>
        <v>4238</v>
      </c>
      <c r="AB224" s="98">
        <f>Y224</f>
        <v>0</v>
      </c>
      <c r="AC224" s="120"/>
      <c r="AD224" s="120"/>
      <c r="AE224" s="120"/>
      <c r="AF224" s="98">
        <f>AD224+AC224+AA224+AE224</f>
        <v>4238</v>
      </c>
      <c r="AG224" s="116">
        <f>AE224+AB224</f>
        <v>0</v>
      </c>
      <c r="AH224" s="120"/>
      <c r="AI224" s="120"/>
      <c r="AJ224" s="120"/>
      <c r="AK224" s="120"/>
      <c r="AL224" s="120"/>
      <c r="AM224" s="120"/>
      <c r="AN224" s="98">
        <f>AI224+AH224+AF224+AJ224+AK224+AL224+AM224</f>
        <v>4238</v>
      </c>
      <c r="AO224" s="98">
        <f>AM224+AG224</f>
        <v>0</v>
      </c>
      <c r="AP224" s="122"/>
      <c r="AQ224" s="120"/>
      <c r="AR224" s="120"/>
      <c r="AS224" s="120"/>
      <c r="AT224" s="98">
        <f>AR224+AQ224+AP224+AN224+AS224</f>
        <v>4238</v>
      </c>
      <c r="AU224" s="98">
        <f>AS224+AO224</f>
        <v>0</v>
      </c>
      <c r="AV224" s="98"/>
      <c r="AW224" s="98"/>
      <c r="AX224" s="98"/>
      <c r="AY224" s="98"/>
      <c r="AZ224" s="98"/>
      <c r="BA224" s="98">
        <f>AY224+AX224+AW224+AV224+AT224</f>
        <v>4238</v>
      </c>
      <c r="BB224" s="123">
        <f>AU224+AY224</f>
        <v>0</v>
      </c>
      <c r="BC224" s="98"/>
      <c r="BD224" s="120"/>
      <c r="BE224" s="120"/>
      <c r="BF224" s="120"/>
      <c r="BG224" s="98">
        <f>BF224+BE224+BD224+BC224+BA224</f>
        <v>4238</v>
      </c>
      <c r="BH224" s="123">
        <f>BB224+BD224</f>
        <v>0</v>
      </c>
      <c r="BI224" s="116"/>
      <c r="BJ224" s="122"/>
      <c r="BK224" s="122"/>
      <c r="BL224" s="122"/>
      <c r="BM224" s="98">
        <f>BG224+BI224+BJ224+BK224+BL224</f>
        <v>4238</v>
      </c>
      <c r="BN224" s="98">
        <f>BH224+BJ224</f>
        <v>0</v>
      </c>
    </row>
    <row r="225" spans="1:66" s="2" customFormat="1" ht="54.75" customHeight="1">
      <c r="A225" s="124"/>
      <c r="B225" s="102" t="s">
        <v>305</v>
      </c>
      <c r="C225" s="103" t="s">
        <v>122</v>
      </c>
      <c r="D225" s="103" t="s">
        <v>139</v>
      </c>
      <c r="E225" s="138"/>
      <c r="F225" s="103"/>
      <c r="G225" s="105">
        <f>G226</f>
        <v>1563</v>
      </c>
      <c r="H225" s="105">
        <f>H226</f>
        <v>1563</v>
      </c>
      <c r="I225" s="105">
        <f aca="true" t="shared" si="322" ref="I225:Z226">I226</f>
        <v>0</v>
      </c>
      <c r="J225" s="105">
        <f t="shared" si="322"/>
        <v>218</v>
      </c>
      <c r="K225" s="105">
        <f t="shared" si="322"/>
        <v>1781</v>
      </c>
      <c r="L225" s="105">
        <f t="shared" si="322"/>
        <v>0</v>
      </c>
      <c r="M225" s="105"/>
      <c r="N225" s="105">
        <f>N226</f>
        <v>1911</v>
      </c>
      <c r="O225" s="105">
        <f t="shared" si="322"/>
        <v>0</v>
      </c>
      <c r="P225" s="105">
        <f t="shared" si="322"/>
        <v>1781</v>
      </c>
      <c r="Q225" s="105">
        <f t="shared" si="322"/>
        <v>0</v>
      </c>
      <c r="R225" s="105">
        <f t="shared" si="322"/>
        <v>0</v>
      </c>
      <c r="S225" s="105">
        <f t="shared" si="322"/>
        <v>-127</v>
      </c>
      <c r="T225" s="105">
        <f t="shared" si="322"/>
        <v>1654</v>
      </c>
      <c r="U225" s="105">
        <f t="shared" si="322"/>
        <v>0</v>
      </c>
      <c r="V225" s="98"/>
      <c r="W225" s="105">
        <f t="shared" si="322"/>
        <v>0</v>
      </c>
      <c r="X225" s="105">
        <f t="shared" si="322"/>
        <v>1654</v>
      </c>
      <c r="Y225" s="105">
        <f aca="true" t="shared" si="323" ref="W225:AQ226">Y226</f>
        <v>0</v>
      </c>
      <c r="Z225" s="105">
        <f t="shared" si="322"/>
        <v>0</v>
      </c>
      <c r="AA225" s="105">
        <f aca="true" t="shared" si="324" ref="AA225:AV226">AA226</f>
        <v>1654</v>
      </c>
      <c r="AB225" s="105">
        <f t="shared" si="324"/>
        <v>0</v>
      </c>
      <c r="AC225" s="105">
        <f t="shared" si="324"/>
        <v>0</v>
      </c>
      <c r="AD225" s="105">
        <f t="shared" si="324"/>
        <v>0</v>
      </c>
      <c r="AE225" s="105">
        <f t="shared" si="324"/>
        <v>0</v>
      </c>
      <c r="AF225" s="105">
        <f t="shared" si="324"/>
        <v>1654</v>
      </c>
      <c r="AG225" s="105">
        <f t="shared" si="324"/>
        <v>0</v>
      </c>
      <c r="AH225" s="105">
        <f t="shared" si="324"/>
        <v>0</v>
      </c>
      <c r="AI225" s="105">
        <f t="shared" si="324"/>
        <v>0</v>
      </c>
      <c r="AJ225" s="105">
        <f t="shared" si="324"/>
        <v>0</v>
      </c>
      <c r="AK225" s="105">
        <f t="shared" si="324"/>
        <v>0</v>
      </c>
      <c r="AL225" s="105">
        <f t="shared" si="324"/>
        <v>0</v>
      </c>
      <c r="AM225" s="105">
        <f t="shared" si="324"/>
        <v>0</v>
      </c>
      <c r="AN225" s="105">
        <f t="shared" si="324"/>
        <v>1654</v>
      </c>
      <c r="AO225" s="105">
        <f t="shared" si="324"/>
        <v>0</v>
      </c>
      <c r="AP225" s="105">
        <f t="shared" si="324"/>
        <v>0</v>
      </c>
      <c r="AQ225" s="105">
        <f t="shared" si="324"/>
        <v>0</v>
      </c>
      <c r="AR225" s="105">
        <f t="shared" si="324"/>
        <v>0</v>
      </c>
      <c r="AS225" s="105">
        <f t="shared" si="324"/>
        <v>0</v>
      </c>
      <c r="AT225" s="105">
        <f t="shared" si="324"/>
        <v>1654</v>
      </c>
      <c r="AU225" s="105">
        <f t="shared" si="324"/>
        <v>0</v>
      </c>
      <c r="AV225" s="107">
        <f t="shared" si="324"/>
        <v>0</v>
      </c>
      <c r="AW225" s="107">
        <f aca="true" t="shared" si="325" ref="AW225:BM226">AW226</f>
        <v>0</v>
      </c>
      <c r="AX225" s="107">
        <f t="shared" si="325"/>
        <v>0</v>
      </c>
      <c r="AY225" s="107">
        <f t="shared" si="325"/>
        <v>0</v>
      </c>
      <c r="AZ225" s="107">
        <f t="shared" si="325"/>
        <v>0</v>
      </c>
      <c r="BA225" s="105">
        <f t="shared" si="325"/>
        <v>1654</v>
      </c>
      <c r="BB225" s="105">
        <f t="shared" si="325"/>
        <v>0</v>
      </c>
      <c r="BC225" s="105">
        <f t="shared" si="325"/>
        <v>0</v>
      </c>
      <c r="BD225" s="105">
        <f t="shared" si="325"/>
        <v>0</v>
      </c>
      <c r="BE225" s="105">
        <f t="shared" si="325"/>
        <v>0</v>
      </c>
      <c r="BF225" s="105">
        <f t="shared" si="325"/>
        <v>0</v>
      </c>
      <c r="BG225" s="105">
        <f t="shared" si="325"/>
        <v>1654</v>
      </c>
      <c r="BH225" s="105">
        <f t="shared" si="325"/>
        <v>0</v>
      </c>
      <c r="BI225" s="105">
        <f t="shared" si="325"/>
        <v>0</v>
      </c>
      <c r="BJ225" s="105">
        <f t="shared" si="325"/>
        <v>0</v>
      </c>
      <c r="BK225" s="105">
        <f t="shared" si="325"/>
        <v>0</v>
      </c>
      <c r="BL225" s="105">
        <f t="shared" si="325"/>
        <v>0</v>
      </c>
      <c r="BM225" s="105">
        <f t="shared" si="325"/>
        <v>1654</v>
      </c>
      <c r="BN225" s="105">
        <f>BN226</f>
        <v>0</v>
      </c>
    </row>
    <row r="226" spans="1:66" ht="33">
      <c r="A226" s="127"/>
      <c r="B226" s="112" t="s">
        <v>307</v>
      </c>
      <c r="C226" s="113" t="s">
        <v>122</v>
      </c>
      <c r="D226" s="113" t="s">
        <v>139</v>
      </c>
      <c r="E226" s="137" t="s">
        <v>306</v>
      </c>
      <c r="F226" s="113"/>
      <c r="G226" s="115">
        <f>G227</f>
        <v>1563</v>
      </c>
      <c r="H226" s="115">
        <f>H227</f>
        <v>1563</v>
      </c>
      <c r="I226" s="115">
        <f t="shared" si="322"/>
        <v>0</v>
      </c>
      <c r="J226" s="115">
        <f t="shared" si="322"/>
        <v>218</v>
      </c>
      <c r="K226" s="115">
        <f t="shared" si="322"/>
        <v>1781</v>
      </c>
      <c r="L226" s="115">
        <f t="shared" si="322"/>
        <v>0</v>
      </c>
      <c r="M226" s="115"/>
      <c r="N226" s="115">
        <f>N227</f>
        <v>1911</v>
      </c>
      <c r="O226" s="115">
        <f t="shared" si="322"/>
        <v>0</v>
      </c>
      <c r="P226" s="115">
        <f t="shared" si="322"/>
        <v>1781</v>
      </c>
      <c r="Q226" s="115">
        <f t="shared" si="322"/>
        <v>0</v>
      </c>
      <c r="R226" s="115">
        <f t="shared" si="322"/>
        <v>0</v>
      </c>
      <c r="S226" s="115">
        <f t="shared" si="322"/>
        <v>-127</v>
      </c>
      <c r="T226" s="115">
        <f t="shared" si="322"/>
        <v>1654</v>
      </c>
      <c r="U226" s="115">
        <f t="shared" si="322"/>
        <v>0</v>
      </c>
      <c r="V226" s="98"/>
      <c r="W226" s="115">
        <f t="shared" si="323"/>
        <v>0</v>
      </c>
      <c r="X226" s="115">
        <f t="shared" si="323"/>
        <v>1654</v>
      </c>
      <c r="Y226" s="115">
        <f t="shared" si="323"/>
        <v>0</v>
      </c>
      <c r="Z226" s="115">
        <f t="shared" si="323"/>
        <v>0</v>
      </c>
      <c r="AA226" s="115">
        <f t="shared" si="323"/>
        <v>1654</v>
      </c>
      <c r="AB226" s="115">
        <f t="shared" si="323"/>
        <v>0</v>
      </c>
      <c r="AC226" s="115">
        <f t="shared" si="323"/>
        <v>0</v>
      </c>
      <c r="AD226" s="115">
        <f t="shared" si="323"/>
        <v>0</v>
      </c>
      <c r="AE226" s="115">
        <f t="shared" si="323"/>
        <v>0</v>
      </c>
      <c r="AF226" s="115">
        <f t="shared" si="323"/>
        <v>1654</v>
      </c>
      <c r="AG226" s="115">
        <f t="shared" si="323"/>
        <v>0</v>
      </c>
      <c r="AH226" s="115">
        <f t="shared" si="323"/>
        <v>0</v>
      </c>
      <c r="AI226" s="115">
        <f t="shared" si="323"/>
        <v>0</v>
      </c>
      <c r="AJ226" s="115">
        <f t="shared" si="323"/>
        <v>0</v>
      </c>
      <c r="AK226" s="115">
        <f t="shared" si="323"/>
        <v>0</v>
      </c>
      <c r="AL226" s="115">
        <f t="shared" si="323"/>
        <v>0</v>
      </c>
      <c r="AM226" s="115">
        <f t="shared" si="323"/>
        <v>0</v>
      </c>
      <c r="AN226" s="115">
        <f t="shared" si="323"/>
        <v>1654</v>
      </c>
      <c r="AO226" s="115">
        <f t="shared" si="323"/>
        <v>0</v>
      </c>
      <c r="AP226" s="115">
        <f t="shared" si="323"/>
        <v>0</v>
      </c>
      <c r="AQ226" s="115">
        <f t="shared" si="323"/>
        <v>0</v>
      </c>
      <c r="AR226" s="115">
        <f t="shared" si="324"/>
        <v>0</v>
      </c>
      <c r="AS226" s="115">
        <f t="shared" si="324"/>
        <v>0</v>
      </c>
      <c r="AT226" s="115">
        <f t="shared" si="324"/>
        <v>1654</v>
      </c>
      <c r="AU226" s="115">
        <f t="shared" si="324"/>
        <v>0</v>
      </c>
      <c r="AV226" s="115">
        <f>AV227</f>
        <v>0</v>
      </c>
      <c r="AW226" s="115">
        <f t="shared" si="325"/>
        <v>0</v>
      </c>
      <c r="AX226" s="115">
        <f t="shared" si="325"/>
        <v>0</v>
      </c>
      <c r="AY226" s="115">
        <f t="shared" si="325"/>
        <v>0</v>
      </c>
      <c r="AZ226" s="115">
        <f t="shared" si="325"/>
        <v>0</v>
      </c>
      <c r="BA226" s="115">
        <f t="shared" si="325"/>
        <v>1654</v>
      </c>
      <c r="BB226" s="115">
        <f t="shared" si="325"/>
        <v>0</v>
      </c>
      <c r="BC226" s="115">
        <f t="shared" si="325"/>
        <v>0</v>
      </c>
      <c r="BD226" s="115">
        <f t="shared" si="325"/>
        <v>0</v>
      </c>
      <c r="BE226" s="115">
        <f t="shared" si="325"/>
        <v>0</v>
      </c>
      <c r="BF226" s="115">
        <f t="shared" si="325"/>
        <v>0</v>
      </c>
      <c r="BG226" s="115">
        <f t="shared" si="325"/>
        <v>1654</v>
      </c>
      <c r="BH226" s="115">
        <f t="shared" si="325"/>
        <v>0</v>
      </c>
      <c r="BI226" s="115">
        <f t="shared" si="325"/>
        <v>0</v>
      </c>
      <c r="BJ226" s="115">
        <f t="shared" si="325"/>
        <v>0</v>
      </c>
      <c r="BK226" s="115">
        <f t="shared" si="325"/>
        <v>0</v>
      </c>
      <c r="BL226" s="115">
        <f t="shared" si="325"/>
        <v>0</v>
      </c>
      <c r="BM226" s="115">
        <f>BM227</f>
        <v>1654</v>
      </c>
      <c r="BN226" s="115">
        <f>BN227</f>
        <v>0</v>
      </c>
    </row>
    <row r="227" spans="1:66" ht="33">
      <c r="A227" s="127"/>
      <c r="B227" s="112" t="s">
        <v>126</v>
      </c>
      <c r="C227" s="113" t="s">
        <v>122</v>
      </c>
      <c r="D227" s="113" t="s">
        <v>139</v>
      </c>
      <c r="E227" s="137" t="s">
        <v>306</v>
      </c>
      <c r="F227" s="113" t="s">
        <v>127</v>
      </c>
      <c r="G227" s="115">
        <f>H227</f>
        <v>1563</v>
      </c>
      <c r="H227" s="115">
        <v>1563</v>
      </c>
      <c r="I227" s="115"/>
      <c r="J227" s="98">
        <f>K227-G227</f>
        <v>218</v>
      </c>
      <c r="K227" s="98">
        <v>1781</v>
      </c>
      <c r="L227" s="98"/>
      <c r="M227" s="98"/>
      <c r="N227" s="115">
        <v>1911</v>
      </c>
      <c r="O227" s="116"/>
      <c r="P227" s="98">
        <f>O227+K227</f>
        <v>1781</v>
      </c>
      <c r="Q227" s="98">
        <f>L227</f>
        <v>0</v>
      </c>
      <c r="R227" s="98"/>
      <c r="S227" s="98">
        <f>T227-P227</f>
        <v>-127</v>
      </c>
      <c r="T227" s="98">
        <v>1654</v>
      </c>
      <c r="U227" s="98"/>
      <c r="V227" s="98"/>
      <c r="W227" s="98"/>
      <c r="X227" s="98">
        <f>W227+T227</f>
        <v>1654</v>
      </c>
      <c r="Y227" s="98">
        <f>V227</f>
        <v>0</v>
      </c>
      <c r="Z227" s="120"/>
      <c r="AA227" s="98">
        <f>X227+Z227</f>
        <v>1654</v>
      </c>
      <c r="AB227" s="98">
        <f>Y227</f>
        <v>0</v>
      </c>
      <c r="AC227" s="120"/>
      <c r="AD227" s="120"/>
      <c r="AE227" s="120"/>
      <c r="AF227" s="98">
        <f>AD227+AC227+AA227+AE227</f>
        <v>1654</v>
      </c>
      <c r="AG227" s="116">
        <f>AE227+AB227</f>
        <v>0</v>
      </c>
      <c r="AH227" s="120"/>
      <c r="AI227" s="120"/>
      <c r="AJ227" s="120"/>
      <c r="AK227" s="120"/>
      <c r="AL227" s="120"/>
      <c r="AM227" s="120"/>
      <c r="AN227" s="98">
        <f>AI227+AH227+AF227+AJ227+AK227+AL227+AM227</f>
        <v>1654</v>
      </c>
      <c r="AO227" s="98">
        <f>AM227+AG227</f>
        <v>0</v>
      </c>
      <c r="AP227" s="122"/>
      <c r="AQ227" s="120"/>
      <c r="AR227" s="120"/>
      <c r="AS227" s="120"/>
      <c r="AT227" s="98">
        <f>AR227+AQ227+AP227+AN227+AS227</f>
        <v>1654</v>
      </c>
      <c r="AU227" s="98">
        <f>AS227+AO227</f>
        <v>0</v>
      </c>
      <c r="AV227" s="98"/>
      <c r="AW227" s="98"/>
      <c r="AX227" s="98"/>
      <c r="AY227" s="98"/>
      <c r="AZ227" s="98"/>
      <c r="BA227" s="98">
        <f>AY227+AX227+AW227+AV227+AT227</f>
        <v>1654</v>
      </c>
      <c r="BB227" s="123">
        <f>AU227+AY227</f>
        <v>0</v>
      </c>
      <c r="BC227" s="98"/>
      <c r="BD227" s="120"/>
      <c r="BE227" s="120"/>
      <c r="BF227" s="120"/>
      <c r="BG227" s="98">
        <f>BF227+BE227+BD227+BC227+BA227</f>
        <v>1654</v>
      </c>
      <c r="BH227" s="123">
        <f>BB227+BD227</f>
        <v>0</v>
      </c>
      <c r="BI227" s="116"/>
      <c r="BJ227" s="122"/>
      <c r="BK227" s="122"/>
      <c r="BL227" s="122"/>
      <c r="BM227" s="98">
        <f>BG227+BI227+BJ227+BK227+BL227</f>
        <v>1654</v>
      </c>
      <c r="BN227" s="98">
        <f>BH227+BJ227</f>
        <v>0</v>
      </c>
    </row>
    <row r="228" spans="1:66" s="2" customFormat="1" ht="37.5">
      <c r="A228" s="124"/>
      <c r="B228" s="102" t="s">
        <v>288</v>
      </c>
      <c r="C228" s="103" t="s">
        <v>122</v>
      </c>
      <c r="D228" s="103" t="s">
        <v>141</v>
      </c>
      <c r="E228" s="138"/>
      <c r="F228" s="103"/>
      <c r="G228" s="105">
        <f aca="true" t="shared" si="326" ref="G228:BN228">G229</f>
        <v>42927</v>
      </c>
      <c r="H228" s="105">
        <f t="shared" si="326"/>
        <v>42927</v>
      </c>
      <c r="I228" s="105">
        <f t="shared" si="326"/>
        <v>0</v>
      </c>
      <c r="J228" s="105">
        <f t="shared" si="326"/>
        <v>1276</v>
      </c>
      <c r="K228" s="105">
        <f t="shared" si="326"/>
        <v>44203</v>
      </c>
      <c r="L228" s="105">
        <f t="shared" si="326"/>
        <v>0</v>
      </c>
      <c r="M228" s="105"/>
      <c r="N228" s="105">
        <f t="shared" si="326"/>
        <v>40725</v>
      </c>
      <c r="O228" s="105">
        <f t="shared" si="326"/>
        <v>0</v>
      </c>
      <c r="P228" s="105">
        <f t="shared" si="326"/>
        <v>44203</v>
      </c>
      <c r="Q228" s="105">
        <f t="shared" si="326"/>
        <v>0</v>
      </c>
      <c r="R228" s="105">
        <f t="shared" si="326"/>
        <v>0</v>
      </c>
      <c r="S228" s="105">
        <f t="shared" si="326"/>
        <v>-36</v>
      </c>
      <c r="T228" s="105">
        <f t="shared" si="326"/>
        <v>44167</v>
      </c>
      <c r="U228" s="105">
        <f t="shared" si="326"/>
        <v>0</v>
      </c>
      <c r="V228" s="98"/>
      <c r="W228" s="105">
        <f t="shared" si="326"/>
        <v>0</v>
      </c>
      <c r="X228" s="105">
        <f t="shared" si="326"/>
        <v>44167</v>
      </c>
      <c r="Y228" s="105">
        <f t="shared" si="326"/>
        <v>0</v>
      </c>
      <c r="Z228" s="105">
        <f t="shared" si="326"/>
        <v>0</v>
      </c>
      <c r="AA228" s="105">
        <f t="shared" si="326"/>
        <v>44167</v>
      </c>
      <c r="AB228" s="105">
        <f t="shared" si="326"/>
        <v>0</v>
      </c>
      <c r="AC228" s="105">
        <f t="shared" si="326"/>
        <v>0</v>
      </c>
      <c r="AD228" s="105">
        <f t="shared" si="326"/>
        <v>0</v>
      </c>
      <c r="AE228" s="105">
        <f t="shared" si="326"/>
        <v>0</v>
      </c>
      <c r="AF228" s="105">
        <f t="shared" si="326"/>
        <v>44167</v>
      </c>
      <c r="AG228" s="105">
        <f t="shared" si="326"/>
        <v>0</v>
      </c>
      <c r="AH228" s="105">
        <f t="shared" si="326"/>
        <v>0</v>
      </c>
      <c r="AI228" s="105">
        <f t="shared" si="326"/>
        <v>0</v>
      </c>
      <c r="AJ228" s="105">
        <f t="shared" si="326"/>
        <v>0</v>
      </c>
      <c r="AK228" s="105">
        <f t="shared" si="326"/>
        <v>0</v>
      </c>
      <c r="AL228" s="105">
        <f t="shared" si="326"/>
        <v>0</v>
      </c>
      <c r="AM228" s="105">
        <f t="shared" si="326"/>
        <v>0</v>
      </c>
      <c r="AN228" s="105">
        <f t="shared" si="326"/>
        <v>44167</v>
      </c>
      <c r="AO228" s="105">
        <f t="shared" si="326"/>
        <v>0</v>
      </c>
      <c r="AP228" s="105">
        <f t="shared" si="326"/>
        <v>0</v>
      </c>
      <c r="AQ228" s="105">
        <f t="shared" si="326"/>
        <v>0</v>
      </c>
      <c r="AR228" s="105">
        <f t="shared" si="326"/>
        <v>0</v>
      </c>
      <c r="AS228" s="105">
        <f t="shared" si="326"/>
        <v>0</v>
      </c>
      <c r="AT228" s="105">
        <f t="shared" si="326"/>
        <v>44167</v>
      </c>
      <c r="AU228" s="105">
        <f t="shared" si="326"/>
        <v>0</v>
      </c>
      <c r="AV228" s="107">
        <f t="shared" si="326"/>
        <v>0</v>
      </c>
      <c r="AW228" s="107">
        <f t="shared" si="326"/>
        <v>0</v>
      </c>
      <c r="AX228" s="107">
        <f t="shared" si="326"/>
        <v>0</v>
      </c>
      <c r="AY228" s="107">
        <f t="shared" si="326"/>
        <v>0</v>
      </c>
      <c r="AZ228" s="107">
        <f t="shared" si="326"/>
        <v>0</v>
      </c>
      <c r="BA228" s="105">
        <f t="shared" si="326"/>
        <v>44167</v>
      </c>
      <c r="BB228" s="105">
        <f t="shared" si="326"/>
        <v>0</v>
      </c>
      <c r="BC228" s="105">
        <f t="shared" si="326"/>
        <v>0</v>
      </c>
      <c r="BD228" s="105">
        <f t="shared" si="326"/>
        <v>0</v>
      </c>
      <c r="BE228" s="105">
        <f t="shared" si="326"/>
        <v>0</v>
      </c>
      <c r="BF228" s="105">
        <f t="shared" si="326"/>
        <v>0</v>
      </c>
      <c r="BG228" s="105">
        <f t="shared" si="326"/>
        <v>44167</v>
      </c>
      <c r="BH228" s="105">
        <f t="shared" si="326"/>
        <v>0</v>
      </c>
      <c r="BI228" s="105">
        <f t="shared" si="326"/>
        <v>0</v>
      </c>
      <c r="BJ228" s="105">
        <f t="shared" si="326"/>
        <v>0</v>
      </c>
      <c r="BK228" s="105">
        <f t="shared" si="326"/>
        <v>0</v>
      </c>
      <c r="BL228" s="105">
        <f t="shared" si="326"/>
        <v>0</v>
      </c>
      <c r="BM228" s="105">
        <f t="shared" si="326"/>
        <v>44167</v>
      </c>
      <c r="BN228" s="105">
        <f t="shared" si="326"/>
        <v>0</v>
      </c>
    </row>
    <row r="229" spans="1:66" ht="95.25" customHeight="1">
      <c r="A229" s="127"/>
      <c r="B229" s="112" t="s">
        <v>123</v>
      </c>
      <c r="C229" s="113" t="s">
        <v>122</v>
      </c>
      <c r="D229" s="113" t="s">
        <v>141</v>
      </c>
      <c r="E229" s="137" t="s">
        <v>203</v>
      </c>
      <c r="F229" s="113"/>
      <c r="G229" s="115">
        <f>G230+G231</f>
        <v>42927</v>
      </c>
      <c r="H229" s="115">
        <f>H230+H231</f>
        <v>42927</v>
      </c>
      <c r="I229" s="115">
        <f>I230+I231</f>
        <v>0</v>
      </c>
      <c r="J229" s="115">
        <f>J230+J231</f>
        <v>1276</v>
      </c>
      <c r="K229" s="115">
        <f>K230+K231</f>
        <v>44203</v>
      </c>
      <c r="L229" s="115">
        <f>L231</f>
        <v>0</v>
      </c>
      <c r="M229" s="115"/>
      <c r="N229" s="115">
        <f>N231</f>
        <v>40725</v>
      </c>
      <c r="O229" s="115">
        <f aca="true" t="shared" si="327" ref="O229:U229">O230+O231</f>
        <v>0</v>
      </c>
      <c r="P229" s="115">
        <f t="shared" si="327"/>
        <v>44203</v>
      </c>
      <c r="Q229" s="115">
        <f t="shared" si="327"/>
        <v>0</v>
      </c>
      <c r="R229" s="115">
        <f t="shared" si="327"/>
        <v>0</v>
      </c>
      <c r="S229" s="115">
        <f t="shared" si="327"/>
        <v>-36</v>
      </c>
      <c r="T229" s="115">
        <f t="shared" si="327"/>
        <v>44167</v>
      </c>
      <c r="U229" s="115">
        <f t="shared" si="327"/>
        <v>0</v>
      </c>
      <c r="V229" s="98"/>
      <c r="W229" s="115">
        <f aca="true" t="shared" si="328" ref="W229:AB229">W230+W231</f>
        <v>0</v>
      </c>
      <c r="X229" s="115">
        <f t="shared" si="328"/>
        <v>44167</v>
      </c>
      <c r="Y229" s="115">
        <f t="shared" si="328"/>
        <v>0</v>
      </c>
      <c r="Z229" s="115">
        <f t="shared" si="328"/>
        <v>0</v>
      </c>
      <c r="AA229" s="115">
        <f t="shared" si="328"/>
        <v>44167</v>
      </c>
      <c r="AB229" s="115">
        <f t="shared" si="328"/>
        <v>0</v>
      </c>
      <c r="AC229" s="115">
        <f aca="true" t="shared" si="329" ref="AC229:AU229">AC230+AC231</f>
        <v>0</v>
      </c>
      <c r="AD229" s="115">
        <f t="shared" si="329"/>
        <v>0</v>
      </c>
      <c r="AE229" s="115">
        <f t="shared" si="329"/>
        <v>0</v>
      </c>
      <c r="AF229" s="115">
        <f t="shared" si="329"/>
        <v>44167</v>
      </c>
      <c r="AG229" s="115">
        <f t="shared" si="329"/>
        <v>0</v>
      </c>
      <c r="AH229" s="115">
        <f t="shared" si="329"/>
        <v>0</v>
      </c>
      <c r="AI229" s="115">
        <f t="shared" si="329"/>
        <v>0</v>
      </c>
      <c r="AJ229" s="115">
        <f t="shared" si="329"/>
        <v>0</v>
      </c>
      <c r="AK229" s="115">
        <f>AK230+AK231</f>
        <v>0</v>
      </c>
      <c r="AL229" s="115">
        <f>AL230+AL231</f>
        <v>0</v>
      </c>
      <c r="AM229" s="115">
        <f>AM230+AM231</f>
        <v>0</v>
      </c>
      <c r="AN229" s="115">
        <f t="shared" si="329"/>
        <v>44167</v>
      </c>
      <c r="AO229" s="115">
        <f t="shared" si="329"/>
        <v>0</v>
      </c>
      <c r="AP229" s="115">
        <f t="shared" si="329"/>
        <v>0</v>
      </c>
      <c r="AQ229" s="115">
        <f>AQ230+AQ231</f>
        <v>0</v>
      </c>
      <c r="AR229" s="115">
        <f t="shared" si="329"/>
        <v>0</v>
      </c>
      <c r="AS229" s="115">
        <f t="shared" si="329"/>
        <v>0</v>
      </c>
      <c r="AT229" s="115">
        <f t="shared" si="329"/>
        <v>44167</v>
      </c>
      <c r="AU229" s="115">
        <f t="shared" si="329"/>
        <v>0</v>
      </c>
      <c r="AV229" s="115">
        <f aca="true" t="shared" si="330" ref="AV229:BA229">AV230+AV231</f>
        <v>0</v>
      </c>
      <c r="AW229" s="115">
        <f t="shared" si="330"/>
        <v>0</v>
      </c>
      <c r="AX229" s="115">
        <f t="shared" si="330"/>
        <v>0</v>
      </c>
      <c r="AY229" s="115">
        <f t="shared" si="330"/>
        <v>0</v>
      </c>
      <c r="AZ229" s="115">
        <f>AZ230+AZ231</f>
        <v>0</v>
      </c>
      <c r="BA229" s="115">
        <f t="shared" si="330"/>
        <v>44167</v>
      </c>
      <c r="BB229" s="115">
        <f aca="true" t="shared" si="331" ref="BB229:BG229">BB230+BB231</f>
        <v>0</v>
      </c>
      <c r="BC229" s="115">
        <f t="shared" si="331"/>
        <v>0</v>
      </c>
      <c r="BD229" s="115">
        <f t="shared" si="331"/>
        <v>0</v>
      </c>
      <c r="BE229" s="115">
        <f t="shared" si="331"/>
        <v>0</v>
      </c>
      <c r="BF229" s="115">
        <f t="shared" si="331"/>
        <v>0</v>
      </c>
      <c r="BG229" s="115">
        <f t="shared" si="331"/>
        <v>44167</v>
      </c>
      <c r="BH229" s="115">
        <f aca="true" t="shared" si="332" ref="BH229:BN229">BH230+BH231</f>
        <v>0</v>
      </c>
      <c r="BI229" s="115">
        <f t="shared" si="332"/>
        <v>0</v>
      </c>
      <c r="BJ229" s="115">
        <f t="shared" si="332"/>
        <v>0</v>
      </c>
      <c r="BK229" s="115">
        <f t="shared" si="332"/>
        <v>0</v>
      </c>
      <c r="BL229" s="115">
        <f t="shared" si="332"/>
        <v>0</v>
      </c>
      <c r="BM229" s="115">
        <f t="shared" si="332"/>
        <v>44167</v>
      </c>
      <c r="BN229" s="115">
        <f t="shared" si="332"/>
        <v>0</v>
      </c>
    </row>
    <row r="230" spans="1:66" ht="66.75" customHeight="1" hidden="1">
      <c r="A230" s="127"/>
      <c r="B230" s="112" t="s">
        <v>130</v>
      </c>
      <c r="C230" s="113" t="s">
        <v>122</v>
      </c>
      <c r="D230" s="113" t="s">
        <v>141</v>
      </c>
      <c r="E230" s="137" t="s">
        <v>203</v>
      </c>
      <c r="F230" s="113" t="s">
        <v>131</v>
      </c>
      <c r="G230" s="115">
        <v>42927</v>
      </c>
      <c r="H230" s="115"/>
      <c r="I230" s="115"/>
      <c r="J230" s="115">
        <f>K230-G230</f>
        <v>-42927</v>
      </c>
      <c r="K230" s="115"/>
      <c r="L230" s="115"/>
      <c r="M230" s="115"/>
      <c r="N230" s="115"/>
      <c r="O230" s="116"/>
      <c r="P230" s="98">
        <f>O230+K230</f>
        <v>0</v>
      </c>
      <c r="Q230" s="98">
        <f>L230</f>
        <v>0</v>
      </c>
      <c r="R230" s="98"/>
      <c r="S230" s="98">
        <f>R230+N230</f>
        <v>0</v>
      </c>
      <c r="T230" s="98">
        <f>S230+O230</f>
        <v>0</v>
      </c>
      <c r="U230" s="98">
        <f>T230+P230</f>
        <v>0</v>
      </c>
      <c r="V230" s="98"/>
      <c r="W230" s="98">
        <f>V230+R230</f>
        <v>0</v>
      </c>
      <c r="X230" s="98">
        <f>W230+S230</f>
        <v>0</v>
      </c>
      <c r="Y230" s="98">
        <f>X230+T230</f>
        <v>0</v>
      </c>
      <c r="Z230" s="120"/>
      <c r="AA230" s="126"/>
      <c r="AB230" s="126"/>
      <c r="AC230" s="120"/>
      <c r="AD230" s="120"/>
      <c r="AE230" s="120"/>
      <c r="AF230" s="116"/>
      <c r="AG230" s="116"/>
      <c r="AH230" s="120"/>
      <c r="AI230" s="120"/>
      <c r="AJ230" s="120"/>
      <c r="AK230" s="120"/>
      <c r="AL230" s="120"/>
      <c r="AM230" s="120"/>
      <c r="AN230" s="120"/>
      <c r="AO230" s="120"/>
      <c r="AP230" s="122"/>
      <c r="AQ230" s="120"/>
      <c r="AR230" s="120"/>
      <c r="AS230" s="120"/>
      <c r="AT230" s="126"/>
      <c r="AU230" s="126"/>
      <c r="AV230" s="98"/>
      <c r="AW230" s="98"/>
      <c r="AX230" s="98"/>
      <c r="AY230" s="98"/>
      <c r="AZ230" s="98"/>
      <c r="BA230" s="98"/>
      <c r="BB230" s="123"/>
      <c r="BC230" s="98"/>
      <c r="BD230" s="120"/>
      <c r="BE230" s="120"/>
      <c r="BF230" s="120"/>
      <c r="BG230" s="98"/>
      <c r="BH230" s="123"/>
      <c r="BI230" s="116"/>
      <c r="BJ230" s="122"/>
      <c r="BK230" s="122"/>
      <c r="BL230" s="122"/>
      <c r="BM230" s="126"/>
      <c r="BN230" s="120"/>
    </row>
    <row r="231" spans="1:66" ht="39.75" customHeight="1">
      <c r="A231" s="127"/>
      <c r="B231" s="112" t="s">
        <v>321</v>
      </c>
      <c r="C231" s="113" t="s">
        <v>122</v>
      </c>
      <c r="D231" s="113" t="s">
        <v>141</v>
      </c>
      <c r="E231" s="137" t="s">
        <v>203</v>
      </c>
      <c r="F231" s="113" t="s">
        <v>322</v>
      </c>
      <c r="G231" s="115"/>
      <c r="H231" s="115">
        <v>42927</v>
      </c>
      <c r="I231" s="115"/>
      <c r="J231" s="98">
        <f>K231-G231</f>
        <v>44203</v>
      </c>
      <c r="K231" s="98">
        <v>44203</v>
      </c>
      <c r="L231" s="98"/>
      <c r="M231" s="98"/>
      <c r="N231" s="115">
        <v>40725</v>
      </c>
      <c r="O231" s="116"/>
      <c r="P231" s="98">
        <f>O231+K231</f>
        <v>44203</v>
      </c>
      <c r="Q231" s="98">
        <f>L231</f>
        <v>0</v>
      </c>
      <c r="R231" s="98"/>
      <c r="S231" s="98">
        <f>T231-P231</f>
        <v>-36</v>
      </c>
      <c r="T231" s="98">
        <v>44167</v>
      </c>
      <c r="U231" s="98"/>
      <c r="V231" s="98"/>
      <c r="W231" s="98"/>
      <c r="X231" s="98">
        <f>W231+T231</f>
        <v>44167</v>
      </c>
      <c r="Y231" s="98">
        <f>V231</f>
        <v>0</v>
      </c>
      <c r="Z231" s="120"/>
      <c r="AA231" s="98">
        <f>X231+Z231</f>
        <v>44167</v>
      </c>
      <c r="AB231" s="98">
        <f>Y231</f>
        <v>0</v>
      </c>
      <c r="AC231" s="120"/>
      <c r="AD231" s="120"/>
      <c r="AE231" s="120"/>
      <c r="AF231" s="98">
        <f>AD231+AC231+AA231+AE231</f>
        <v>44167</v>
      </c>
      <c r="AG231" s="116">
        <f>AE231+AB231</f>
        <v>0</v>
      </c>
      <c r="AH231" s="120"/>
      <c r="AI231" s="120"/>
      <c r="AJ231" s="120"/>
      <c r="AK231" s="120"/>
      <c r="AL231" s="120"/>
      <c r="AM231" s="120"/>
      <c r="AN231" s="98">
        <f>AI231+AH231+AF231+AJ231+AK231+AL231+AM231</f>
        <v>44167</v>
      </c>
      <c r="AO231" s="98">
        <f>AM231+AG231</f>
        <v>0</v>
      </c>
      <c r="AP231" s="122"/>
      <c r="AQ231" s="120"/>
      <c r="AR231" s="120"/>
      <c r="AS231" s="120"/>
      <c r="AT231" s="98">
        <f>AR231+AQ231+AP231+AN231+AS231</f>
        <v>44167</v>
      </c>
      <c r="AU231" s="98">
        <f>AS231+AO231</f>
        <v>0</v>
      </c>
      <c r="AV231" s="98"/>
      <c r="AW231" s="98"/>
      <c r="AX231" s="98"/>
      <c r="AY231" s="98"/>
      <c r="AZ231" s="98"/>
      <c r="BA231" s="98">
        <f>AY231+AX231+AW231+AV231+AT231</f>
        <v>44167</v>
      </c>
      <c r="BB231" s="123">
        <f>AU231+AY231</f>
        <v>0</v>
      </c>
      <c r="BC231" s="98"/>
      <c r="BD231" s="120"/>
      <c r="BE231" s="120"/>
      <c r="BF231" s="120"/>
      <c r="BG231" s="98">
        <f>BF231+BE231+BD231+BC231+BA231</f>
        <v>44167</v>
      </c>
      <c r="BH231" s="123">
        <f>BB231+BD231</f>
        <v>0</v>
      </c>
      <c r="BI231" s="116"/>
      <c r="BJ231" s="122"/>
      <c r="BK231" s="122"/>
      <c r="BL231" s="122"/>
      <c r="BM231" s="98">
        <f>BG231+BI231+BJ231+BK231+BL231</f>
        <v>44167</v>
      </c>
      <c r="BN231" s="98">
        <f>BH231+BJ231</f>
        <v>0</v>
      </c>
    </row>
    <row r="232" spans="1:66" s="2" customFormat="1" ht="18.75">
      <c r="A232" s="124"/>
      <c r="B232" s="167" t="s">
        <v>199</v>
      </c>
      <c r="C232" s="103" t="s">
        <v>147</v>
      </c>
      <c r="D232" s="103" t="s">
        <v>121</v>
      </c>
      <c r="E232" s="138"/>
      <c r="F232" s="130"/>
      <c r="G232" s="105">
        <f aca="true" t="shared" si="333" ref="G232:W233">G233</f>
        <v>208183</v>
      </c>
      <c r="H232" s="105">
        <f t="shared" si="333"/>
        <v>208183</v>
      </c>
      <c r="I232" s="105">
        <f t="shared" si="333"/>
        <v>0</v>
      </c>
      <c r="J232" s="105">
        <f aca="true" t="shared" si="334" ref="J232:S232">J233+J235</f>
        <v>100129</v>
      </c>
      <c r="K232" s="105">
        <f t="shared" si="334"/>
        <v>308312</v>
      </c>
      <c r="L232" s="105">
        <f t="shared" si="334"/>
        <v>0</v>
      </c>
      <c r="M232" s="105"/>
      <c r="N232" s="105">
        <f t="shared" si="334"/>
        <v>338505</v>
      </c>
      <c r="O232" s="105">
        <f t="shared" si="334"/>
        <v>0</v>
      </c>
      <c r="P232" s="105">
        <f t="shared" si="334"/>
        <v>308312</v>
      </c>
      <c r="Q232" s="105">
        <f t="shared" si="334"/>
        <v>0</v>
      </c>
      <c r="R232" s="105">
        <f t="shared" si="334"/>
        <v>0</v>
      </c>
      <c r="S232" s="105">
        <f t="shared" si="334"/>
        <v>-104246</v>
      </c>
      <c r="T232" s="105">
        <f>T233+T235</f>
        <v>204066</v>
      </c>
      <c r="U232" s="105">
        <f>U233+U235</f>
        <v>0</v>
      </c>
      <c r="V232" s="98"/>
      <c r="W232" s="105">
        <f aca="true" t="shared" si="335" ref="W232:AB232">W233+W235</f>
        <v>0</v>
      </c>
      <c r="X232" s="105">
        <f t="shared" si="335"/>
        <v>204066</v>
      </c>
      <c r="Y232" s="105">
        <f t="shared" si="335"/>
        <v>0</v>
      </c>
      <c r="Z232" s="105">
        <f t="shared" si="335"/>
        <v>0</v>
      </c>
      <c r="AA232" s="105">
        <f t="shared" si="335"/>
        <v>204066</v>
      </c>
      <c r="AB232" s="105">
        <f t="shared" si="335"/>
        <v>0</v>
      </c>
      <c r="AC232" s="105">
        <f aca="true" t="shared" si="336" ref="AC232:AU232">AC233+AC235</f>
        <v>0</v>
      </c>
      <c r="AD232" s="105">
        <f t="shared" si="336"/>
        <v>0</v>
      </c>
      <c r="AE232" s="105">
        <f t="shared" si="336"/>
        <v>0</v>
      </c>
      <c r="AF232" s="105">
        <f t="shared" si="336"/>
        <v>204066</v>
      </c>
      <c r="AG232" s="105">
        <f t="shared" si="336"/>
        <v>0</v>
      </c>
      <c r="AH232" s="105">
        <f t="shared" si="336"/>
        <v>-1</v>
      </c>
      <c r="AI232" s="105">
        <f t="shared" si="336"/>
        <v>0</v>
      </c>
      <c r="AJ232" s="105">
        <f t="shared" si="336"/>
        <v>0</v>
      </c>
      <c r="AK232" s="105">
        <f>AK233+AK235</f>
        <v>0</v>
      </c>
      <c r="AL232" s="105">
        <f>AL233+AL235</f>
        <v>0</v>
      </c>
      <c r="AM232" s="105">
        <f>AM233+AM235</f>
        <v>0</v>
      </c>
      <c r="AN232" s="105">
        <f t="shared" si="336"/>
        <v>204065</v>
      </c>
      <c r="AO232" s="105">
        <f t="shared" si="336"/>
        <v>0</v>
      </c>
      <c r="AP232" s="105">
        <f t="shared" si="336"/>
        <v>-2181</v>
      </c>
      <c r="AQ232" s="105">
        <f t="shared" si="336"/>
        <v>0</v>
      </c>
      <c r="AR232" s="105">
        <f t="shared" si="336"/>
        <v>0</v>
      </c>
      <c r="AS232" s="105">
        <f t="shared" si="336"/>
        <v>0</v>
      </c>
      <c r="AT232" s="105">
        <f t="shared" si="336"/>
        <v>201884</v>
      </c>
      <c r="AU232" s="105">
        <f t="shared" si="336"/>
        <v>0</v>
      </c>
      <c r="AV232" s="107">
        <f aca="true" t="shared" si="337" ref="AV232:BA232">AV233+AV235</f>
        <v>-1216</v>
      </c>
      <c r="AW232" s="107">
        <f t="shared" si="337"/>
        <v>0</v>
      </c>
      <c r="AX232" s="107">
        <f t="shared" si="337"/>
        <v>0</v>
      </c>
      <c r="AY232" s="107">
        <f t="shared" si="337"/>
        <v>0</v>
      </c>
      <c r="AZ232" s="107">
        <f>AZ233+AZ235</f>
        <v>0</v>
      </c>
      <c r="BA232" s="105">
        <f t="shared" si="337"/>
        <v>200668</v>
      </c>
      <c r="BB232" s="105">
        <f aca="true" t="shared" si="338" ref="BB232:BH232">BB233+BB235</f>
        <v>0</v>
      </c>
      <c r="BC232" s="105">
        <f t="shared" si="338"/>
        <v>0</v>
      </c>
      <c r="BD232" s="105">
        <f t="shared" si="338"/>
        <v>0</v>
      </c>
      <c r="BE232" s="105">
        <f t="shared" si="338"/>
        <v>1679</v>
      </c>
      <c r="BF232" s="105">
        <f t="shared" si="338"/>
        <v>0</v>
      </c>
      <c r="BG232" s="105">
        <f t="shared" si="338"/>
        <v>202347</v>
      </c>
      <c r="BH232" s="105">
        <f t="shared" si="338"/>
        <v>0</v>
      </c>
      <c r="BI232" s="105">
        <f aca="true" t="shared" si="339" ref="BI232:BN232">BI233+BI235</f>
        <v>0</v>
      </c>
      <c r="BJ232" s="105">
        <f t="shared" si="339"/>
        <v>0</v>
      </c>
      <c r="BK232" s="105">
        <f t="shared" si="339"/>
        <v>0</v>
      </c>
      <c r="BL232" s="105">
        <f t="shared" si="339"/>
        <v>0</v>
      </c>
      <c r="BM232" s="105">
        <f t="shared" si="339"/>
        <v>202347</v>
      </c>
      <c r="BN232" s="105">
        <f t="shared" si="339"/>
        <v>0</v>
      </c>
    </row>
    <row r="233" spans="1:66" ht="25.5" customHeight="1">
      <c r="A233" s="127"/>
      <c r="B233" s="168" t="s">
        <v>199</v>
      </c>
      <c r="C233" s="113" t="s">
        <v>147</v>
      </c>
      <c r="D233" s="113" t="s">
        <v>121</v>
      </c>
      <c r="E233" s="169" t="s">
        <v>200</v>
      </c>
      <c r="F233" s="113"/>
      <c r="G233" s="115">
        <f t="shared" si="333"/>
        <v>208183</v>
      </c>
      <c r="H233" s="115">
        <f t="shared" si="333"/>
        <v>208183</v>
      </c>
      <c r="I233" s="115">
        <f t="shared" si="333"/>
        <v>0</v>
      </c>
      <c r="J233" s="115">
        <f t="shared" si="333"/>
        <v>95573</v>
      </c>
      <c r="K233" s="115">
        <f t="shared" si="333"/>
        <v>303756</v>
      </c>
      <c r="L233" s="115">
        <f t="shared" si="333"/>
        <v>0</v>
      </c>
      <c r="M233" s="115"/>
      <c r="N233" s="115">
        <f t="shared" si="333"/>
        <v>333618</v>
      </c>
      <c r="O233" s="115">
        <f t="shared" si="333"/>
        <v>0</v>
      </c>
      <c r="P233" s="115">
        <f t="shared" si="333"/>
        <v>303756</v>
      </c>
      <c r="Q233" s="115">
        <f t="shared" si="333"/>
        <v>0</v>
      </c>
      <c r="R233" s="115">
        <f t="shared" si="333"/>
        <v>0</v>
      </c>
      <c r="S233" s="115">
        <f t="shared" si="333"/>
        <v>-104246</v>
      </c>
      <c r="T233" s="115">
        <f t="shared" si="333"/>
        <v>199510</v>
      </c>
      <c r="U233" s="115">
        <f t="shared" si="333"/>
        <v>0</v>
      </c>
      <c r="V233" s="98"/>
      <c r="W233" s="115">
        <f t="shared" si="333"/>
        <v>0</v>
      </c>
      <c r="X233" s="115">
        <f aca="true" t="shared" si="340" ref="X233:BN233">X234</f>
        <v>199510</v>
      </c>
      <c r="Y233" s="115">
        <f t="shared" si="340"/>
        <v>0</v>
      </c>
      <c r="Z233" s="115">
        <f t="shared" si="340"/>
        <v>0</v>
      </c>
      <c r="AA233" s="115">
        <f t="shared" si="340"/>
        <v>199510</v>
      </c>
      <c r="AB233" s="115">
        <f t="shared" si="340"/>
        <v>0</v>
      </c>
      <c r="AC233" s="115">
        <f t="shared" si="340"/>
        <v>0</v>
      </c>
      <c r="AD233" s="115">
        <f t="shared" si="340"/>
        <v>0</v>
      </c>
      <c r="AE233" s="115">
        <f t="shared" si="340"/>
        <v>0</v>
      </c>
      <c r="AF233" s="115">
        <f t="shared" si="340"/>
        <v>199510</v>
      </c>
      <c r="AG233" s="115">
        <f t="shared" si="340"/>
        <v>0</v>
      </c>
      <c r="AH233" s="115">
        <f t="shared" si="340"/>
        <v>-6472</v>
      </c>
      <c r="AI233" s="115">
        <f t="shared" si="340"/>
        <v>0</v>
      </c>
      <c r="AJ233" s="115">
        <f t="shared" si="340"/>
        <v>0</v>
      </c>
      <c r="AK233" s="115">
        <f t="shared" si="340"/>
        <v>0</v>
      </c>
      <c r="AL233" s="115">
        <f t="shared" si="340"/>
        <v>0</v>
      </c>
      <c r="AM233" s="115">
        <f t="shared" si="340"/>
        <v>0</v>
      </c>
      <c r="AN233" s="115">
        <f t="shared" si="340"/>
        <v>193038</v>
      </c>
      <c r="AO233" s="115">
        <f t="shared" si="340"/>
        <v>0</v>
      </c>
      <c r="AP233" s="115">
        <f t="shared" si="340"/>
        <v>-4085</v>
      </c>
      <c r="AQ233" s="115">
        <f t="shared" si="340"/>
        <v>0</v>
      </c>
      <c r="AR233" s="115">
        <f t="shared" si="340"/>
        <v>0</v>
      </c>
      <c r="AS233" s="115">
        <f t="shared" si="340"/>
        <v>0</v>
      </c>
      <c r="AT233" s="115">
        <f t="shared" si="340"/>
        <v>188953</v>
      </c>
      <c r="AU233" s="115">
        <f t="shared" si="340"/>
        <v>0</v>
      </c>
      <c r="AV233" s="115">
        <f t="shared" si="340"/>
        <v>-1216</v>
      </c>
      <c r="AW233" s="115">
        <f t="shared" si="340"/>
        <v>0</v>
      </c>
      <c r="AX233" s="115">
        <f t="shared" si="340"/>
        <v>0</v>
      </c>
      <c r="AY233" s="115">
        <f t="shared" si="340"/>
        <v>0</v>
      </c>
      <c r="AZ233" s="115">
        <f t="shared" si="340"/>
        <v>0</v>
      </c>
      <c r="BA233" s="115">
        <f t="shared" si="340"/>
        <v>187737</v>
      </c>
      <c r="BB233" s="115">
        <f t="shared" si="340"/>
        <v>0</v>
      </c>
      <c r="BC233" s="115">
        <f t="shared" si="340"/>
        <v>0</v>
      </c>
      <c r="BD233" s="115">
        <f t="shared" si="340"/>
        <v>0</v>
      </c>
      <c r="BE233" s="115">
        <f t="shared" si="340"/>
        <v>0</v>
      </c>
      <c r="BF233" s="115">
        <f t="shared" si="340"/>
        <v>0</v>
      </c>
      <c r="BG233" s="115">
        <f t="shared" si="340"/>
        <v>187737</v>
      </c>
      <c r="BH233" s="115">
        <f t="shared" si="340"/>
        <v>0</v>
      </c>
      <c r="BI233" s="115">
        <f t="shared" si="340"/>
        <v>0</v>
      </c>
      <c r="BJ233" s="115">
        <f t="shared" si="340"/>
        <v>0</v>
      </c>
      <c r="BK233" s="115">
        <f t="shared" si="340"/>
        <v>0</v>
      </c>
      <c r="BL233" s="115">
        <f t="shared" si="340"/>
        <v>0</v>
      </c>
      <c r="BM233" s="115">
        <f t="shared" si="340"/>
        <v>187737</v>
      </c>
      <c r="BN233" s="115">
        <f t="shared" si="340"/>
        <v>0</v>
      </c>
    </row>
    <row r="234" spans="1:66" ht="71.25" customHeight="1">
      <c r="A234" s="127"/>
      <c r="B234" s="132" t="s">
        <v>130</v>
      </c>
      <c r="C234" s="113" t="s">
        <v>147</v>
      </c>
      <c r="D234" s="113" t="s">
        <v>121</v>
      </c>
      <c r="E234" s="169" t="s">
        <v>200</v>
      </c>
      <c r="F234" s="113" t="s">
        <v>131</v>
      </c>
      <c r="G234" s="115">
        <f>H234</f>
        <v>208183</v>
      </c>
      <c r="H234" s="115">
        <f>204193+3990</f>
        <v>208183</v>
      </c>
      <c r="I234" s="115"/>
      <c r="J234" s="98">
        <f>K234-G234</f>
        <v>95573</v>
      </c>
      <c r="K234" s="98">
        <v>303756</v>
      </c>
      <c r="L234" s="98"/>
      <c r="M234" s="98"/>
      <c r="N234" s="115">
        <v>333618</v>
      </c>
      <c r="O234" s="116"/>
      <c r="P234" s="98">
        <f>O234+K234</f>
        <v>303756</v>
      </c>
      <c r="Q234" s="98">
        <f>L234</f>
        <v>0</v>
      </c>
      <c r="R234" s="98"/>
      <c r="S234" s="98">
        <f>T234-P234</f>
        <v>-104246</v>
      </c>
      <c r="T234" s="98">
        <f>179086+20424</f>
        <v>199510</v>
      </c>
      <c r="U234" s="98"/>
      <c r="V234" s="98"/>
      <c r="W234" s="98"/>
      <c r="X234" s="98">
        <f>W234+T234</f>
        <v>199510</v>
      </c>
      <c r="Y234" s="98">
        <f>V234</f>
        <v>0</v>
      </c>
      <c r="Z234" s="120"/>
      <c r="AA234" s="98">
        <f>X234+Z234</f>
        <v>199510</v>
      </c>
      <c r="AB234" s="98">
        <f>Y234</f>
        <v>0</v>
      </c>
      <c r="AC234" s="120"/>
      <c r="AD234" s="120"/>
      <c r="AE234" s="120"/>
      <c r="AF234" s="98">
        <f>AD234+AC234+AA234+AE234</f>
        <v>199510</v>
      </c>
      <c r="AG234" s="116">
        <f>AE234+AB234</f>
        <v>0</v>
      </c>
      <c r="AH234" s="121">
        <v>-6472</v>
      </c>
      <c r="AI234" s="120"/>
      <c r="AJ234" s="120"/>
      <c r="AK234" s="120"/>
      <c r="AL234" s="120"/>
      <c r="AM234" s="120"/>
      <c r="AN234" s="98">
        <f>AI234+AH234+AF234+AJ234+AK234+AL234+AM234</f>
        <v>193038</v>
      </c>
      <c r="AO234" s="98">
        <f>AM234+AG234</f>
        <v>0</v>
      </c>
      <c r="AP234" s="98">
        <v>-4085</v>
      </c>
      <c r="AQ234" s="98"/>
      <c r="AR234" s="98"/>
      <c r="AS234" s="98"/>
      <c r="AT234" s="98">
        <f>AR234+AQ234+AP234+AN234+AS234</f>
        <v>188953</v>
      </c>
      <c r="AU234" s="98">
        <f>AS234+AO234</f>
        <v>0</v>
      </c>
      <c r="AV234" s="98">
        <v>-1216</v>
      </c>
      <c r="AW234" s="98"/>
      <c r="AX234" s="98"/>
      <c r="AY234" s="98"/>
      <c r="AZ234" s="98"/>
      <c r="BA234" s="98">
        <f>AY234+AX234+AW234+AV234+AT234</f>
        <v>187737</v>
      </c>
      <c r="BB234" s="123">
        <f>AU234+AY234</f>
        <v>0</v>
      </c>
      <c r="BC234" s="98"/>
      <c r="BD234" s="120"/>
      <c r="BE234" s="120"/>
      <c r="BF234" s="120"/>
      <c r="BG234" s="98">
        <f>BF234+BE234+BD234+BC234+BA234</f>
        <v>187737</v>
      </c>
      <c r="BH234" s="123">
        <f>BB234+BD234</f>
        <v>0</v>
      </c>
      <c r="BI234" s="116"/>
      <c r="BJ234" s="122"/>
      <c r="BK234" s="122"/>
      <c r="BL234" s="122"/>
      <c r="BM234" s="98">
        <f>BG234+BI234+BJ234+BK234+BL234</f>
        <v>187737</v>
      </c>
      <c r="BN234" s="98">
        <f>BH234+BJ234</f>
        <v>0</v>
      </c>
    </row>
    <row r="235" spans="1:66" ht="33">
      <c r="A235" s="127"/>
      <c r="B235" s="112" t="s">
        <v>171</v>
      </c>
      <c r="C235" s="113" t="s">
        <v>147</v>
      </c>
      <c r="D235" s="113" t="s">
        <v>121</v>
      </c>
      <c r="E235" s="131" t="s">
        <v>211</v>
      </c>
      <c r="F235" s="113"/>
      <c r="G235" s="115"/>
      <c r="H235" s="115"/>
      <c r="I235" s="115"/>
      <c r="J235" s="98">
        <f aca="true" t="shared" si="341" ref="J235:U235">J236</f>
        <v>4556</v>
      </c>
      <c r="K235" s="98">
        <f t="shared" si="341"/>
        <v>4556</v>
      </c>
      <c r="L235" s="98">
        <f t="shared" si="341"/>
        <v>0</v>
      </c>
      <c r="M235" s="98"/>
      <c r="N235" s="98">
        <f t="shared" si="341"/>
        <v>4887</v>
      </c>
      <c r="O235" s="98">
        <f t="shared" si="341"/>
        <v>0</v>
      </c>
      <c r="P235" s="98">
        <f t="shared" si="341"/>
        <v>4556</v>
      </c>
      <c r="Q235" s="98">
        <f t="shared" si="341"/>
        <v>0</v>
      </c>
      <c r="R235" s="98">
        <f t="shared" si="341"/>
        <v>0</v>
      </c>
      <c r="S235" s="98">
        <f>S236+S239</f>
        <v>0</v>
      </c>
      <c r="T235" s="98">
        <f>T236+T239</f>
        <v>4556</v>
      </c>
      <c r="U235" s="98">
        <f t="shared" si="341"/>
        <v>0</v>
      </c>
      <c r="V235" s="98"/>
      <c r="W235" s="98">
        <f aca="true" t="shared" si="342" ref="W235:AB235">W236+W239</f>
        <v>0</v>
      </c>
      <c r="X235" s="98">
        <f t="shared" si="342"/>
        <v>4556</v>
      </c>
      <c r="Y235" s="98">
        <f t="shared" si="342"/>
        <v>0</v>
      </c>
      <c r="Z235" s="98">
        <f t="shared" si="342"/>
        <v>0</v>
      </c>
      <c r="AA235" s="98">
        <f t="shared" si="342"/>
        <v>4556</v>
      </c>
      <c r="AB235" s="98">
        <f t="shared" si="342"/>
        <v>0</v>
      </c>
      <c r="AC235" s="98">
        <f>AC236+AC239</f>
        <v>0</v>
      </c>
      <c r="AD235" s="98">
        <f>AD236+AD239</f>
        <v>0</v>
      </c>
      <c r="AE235" s="98">
        <f>AE236+AE239</f>
        <v>0</v>
      </c>
      <c r="AF235" s="98">
        <f>AF236+AF239</f>
        <v>4556</v>
      </c>
      <c r="AG235" s="98">
        <f>AG236+AG239</f>
        <v>0</v>
      </c>
      <c r="AH235" s="98">
        <f>AH236+AH239+AH237</f>
        <v>6471</v>
      </c>
      <c r="AI235" s="98">
        <f aca="true" t="shared" si="343" ref="AI235:AO235">AI236+AI239+AI237</f>
        <v>0</v>
      </c>
      <c r="AJ235" s="98">
        <f t="shared" si="343"/>
        <v>0</v>
      </c>
      <c r="AK235" s="98">
        <f>AK236+AK239+AK237</f>
        <v>0</v>
      </c>
      <c r="AL235" s="98">
        <f>AL236+AL239+AL237</f>
        <v>0</v>
      </c>
      <c r="AM235" s="98">
        <f t="shared" si="343"/>
        <v>0</v>
      </c>
      <c r="AN235" s="98">
        <f t="shared" si="343"/>
        <v>11027</v>
      </c>
      <c r="AO235" s="98">
        <f t="shared" si="343"/>
        <v>0</v>
      </c>
      <c r="AP235" s="98">
        <f aca="true" t="shared" si="344" ref="AP235:AU235">AP236+AP239+AP237</f>
        <v>1904</v>
      </c>
      <c r="AQ235" s="98">
        <f>AQ236+AQ239+AQ237</f>
        <v>0</v>
      </c>
      <c r="AR235" s="98">
        <f t="shared" si="344"/>
        <v>0</v>
      </c>
      <c r="AS235" s="98">
        <f t="shared" si="344"/>
        <v>0</v>
      </c>
      <c r="AT235" s="98">
        <f t="shared" si="344"/>
        <v>12931</v>
      </c>
      <c r="AU235" s="98">
        <f t="shared" si="344"/>
        <v>0</v>
      </c>
      <c r="AV235" s="98">
        <f aca="true" t="shared" si="345" ref="AV235:BA235">AV236+AV239+AV237</f>
        <v>0</v>
      </c>
      <c r="AW235" s="98">
        <f t="shared" si="345"/>
        <v>0</v>
      </c>
      <c r="AX235" s="98">
        <f t="shared" si="345"/>
        <v>0</v>
      </c>
      <c r="AY235" s="98">
        <f t="shared" si="345"/>
        <v>0</v>
      </c>
      <c r="AZ235" s="98">
        <f>AZ236+AZ239+AZ237</f>
        <v>0</v>
      </c>
      <c r="BA235" s="98">
        <f t="shared" si="345"/>
        <v>12931</v>
      </c>
      <c r="BB235" s="98">
        <f aca="true" t="shared" si="346" ref="BB235:BH235">BB236+BB239+BB237</f>
        <v>0</v>
      </c>
      <c r="BC235" s="98">
        <f t="shared" si="346"/>
        <v>0</v>
      </c>
      <c r="BD235" s="98">
        <f t="shared" si="346"/>
        <v>0</v>
      </c>
      <c r="BE235" s="98">
        <f t="shared" si="346"/>
        <v>1679</v>
      </c>
      <c r="BF235" s="98">
        <f t="shared" si="346"/>
        <v>0</v>
      </c>
      <c r="BG235" s="98">
        <f t="shared" si="346"/>
        <v>14610</v>
      </c>
      <c r="BH235" s="98">
        <f t="shared" si="346"/>
        <v>0</v>
      </c>
      <c r="BI235" s="98">
        <f aca="true" t="shared" si="347" ref="BI235:BN235">BI236+BI239+BI237</f>
        <v>0</v>
      </c>
      <c r="BJ235" s="98">
        <f t="shared" si="347"/>
        <v>0</v>
      </c>
      <c r="BK235" s="98">
        <f t="shared" si="347"/>
        <v>0</v>
      </c>
      <c r="BL235" s="98">
        <f t="shared" si="347"/>
        <v>0</v>
      </c>
      <c r="BM235" s="98">
        <f t="shared" si="347"/>
        <v>14610</v>
      </c>
      <c r="BN235" s="98">
        <f t="shared" si="347"/>
        <v>0</v>
      </c>
    </row>
    <row r="236" spans="1:66" ht="66" customHeight="1" hidden="1">
      <c r="A236" s="127"/>
      <c r="B236" s="112" t="s">
        <v>130</v>
      </c>
      <c r="C236" s="113" t="s">
        <v>147</v>
      </c>
      <c r="D236" s="113" t="s">
        <v>121</v>
      </c>
      <c r="E236" s="131" t="s">
        <v>211</v>
      </c>
      <c r="F236" s="113" t="s">
        <v>131</v>
      </c>
      <c r="G236" s="115"/>
      <c r="H236" s="115"/>
      <c r="I236" s="115"/>
      <c r="J236" s="98">
        <f>K236-G236</f>
        <v>4556</v>
      </c>
      <c r="K236" s="98">
        <v>4556</v>
      </c>
      <c r="L236" s="98"/>
      <c r="M236" s="98"/>
      <c r="N236" s="115">
        <v>4887</v>
      </c>
      <c r="O236" s="116"/>
      <c r="P236" s="98">
        <f>O236+K236</f>
        <v>4556</v>
      </c>
      <c r="Q236" s="98">
        <f>L236</f>
        <v>0</v>
      </c>
      <c r="R236" s="98"/>
      <c r="S236" s="98">
        <f>T236-P236</f>
        <v>-4556</v>
      </c>
      <c r="T236" s="98"/>
      <c r="U236" s="98"/>
      <c r="V236" s="98"/>
      <c r="W236" s="98"/>
      <c r="X236" s="98">
        <f>W236+T236</f>
        <v>0</v>
      </c>
      <c r="Y236" s="98">
        <f>V236</f>
        <v>0</v>
      </c>
      <c r="Z236" s="98">
        <f>Y236+V236</f>
        <v>0</v>
      </c>
      <c r="AA236" s="98">
        <f>Z236+W236</f>
        <v>0</v>
      </c>
      <c r="AB236" s="98">
        <f>AA236+X236</f>
        <v>0</v>
      </c>
      <c r="AC236" s="98">
        <f>AB236+Y236</f>
        <v>0</v>
      </c>
      <c r="AD236" s="98">
        <f>AC236+Z236</f>
        <v>0</v>
      </c>
      <c r="AE236" s="98">
        <f>AC236+Z236</f>
        <v>0</v>
      </c>
      <c r="AF236" s="98">
        <f>AE236+AA236</f>
        <v>0</v>
      </c>
      <c r="AG236" s="98">
        <f>AF236+AB236</f>
        <v>0</v>
      </c>
      <c r="AH236" s="98">
        <f>AF236+AC236</f>
        <v>0</v>
      </c>
      <c r="AI236" s="98">
        <f>AG236+AD236</f>
        <v>0</v>
      </c>
      <c r="AJ236" s="98">
        <f>AH236+AE236</f>
        <v>0</v>
      </c>
      <c r="AK236" s="98">
        <f>AG236+AD236</f>
        <v>0</v>
      </c>
      <c r="AL236" s="98">
        <f>AH236+AE236</f>
        <v>0</v>
      </c>
      <c r="AM236" s="98">
        <f>AI236+AF236</f>
        <v>0</v>
      </c>
      <c r="AN236" s="98">
        <f>AH236+AE236</f>
        <v>0</v>
      </c>
      <c r="AO236" s="98">
        <f>AI236+AF236</f>
        <v>0</v>
      </c>
      <c r="AP236" s="98">
        <f>AL236+AI236</f>
        <v>0</v>
      </c>
      <c r="AQ236" s="98">
        <f>AM236+AJ236</f>
        <v>0</v>
      </c>
      <c r="AR236" s="98">
        <f aca="true" t="shared" si="348" ref="AR236:AZ236">AM236+AJ236</f>
        <v>0</v>
      </c>
      <c r="AS236" s="98">
        <f t="shared" si="348"/>
        <v>0</v>
      </c>
      <c r="AT236" s="98">
        <f t="shared" si="348"/>
        <v>0</v>
      </c>
      <c r="AU236" s="98">
        <f t="shared" si="348"/>
        <v>0</v>
      </c>
      <c r="AV236" s="98">
        <f t="shared" si="348"/>
        <v>0</v>
      </c>
      <c r="AW236" s="98">
        <f t="shared" si="348"/>
        <v>0</v>
      </c>
      <c r="AX236" s="98">
        <f t="shared" si="348"/>
        <v>0</v>
      </c>
      <c r="AY236" s="98">
        <f t="shared" si="348"/>
        <v>0</v>
      </c>
      <c r="AZ236" s="98">
        <f t="shared" si="348"/>
        <v>0</v>
      </c>
      <c r="BA236" s="98">
        <f>AU236+AR236</f>
        <v>0</v>
      </c>
      <c r="BB236" s="98">
        <f aca="true" t="shared" si="349" ref="BB236:BI236">AV236+AS236</f>
        <v>0</v>
      </c>
      <c r="BC236" s="98">
        <f t="shared" si="349"/>
        <v>0</v>
      </c>
      <c r="BD236" s="98">
        <f t="shared" si="349"/>
        <v>0</v>
      </c>
      <c r="BE236" s="98">
        <f t="shared" si="349"/>
        <v>0</v>
      </c>
      <c r="BF236" s="98">
        <f t="shared" si="349"/>
        <v>0</v>
      </c>
      <c r="BG236" s="98">
        <f t="shared" si="349"/>
        <v>0</v>
      </c>
      <c r="BH236" s="98">
        <f t="shared" si="349"/>
        <v>0</v>
      </c>
      <c r="BI236" s="98">
        <f t="shared" si="349"/>
        <v>0</v>
      </c>
      <c r="BJ236" s="98">
        <f>BD236+BA236</f>
        <v>0</v>
      </c>
      <c r="BK236" s="98">
        <f>BE236+BB236</f>
        <v>0</v>
      </c>
      <c r="BL236" s="98">
        <f>BF236+BC236</f>
        <v>0</v>
      </c>
      <c r="BM236" s="98">
        <f>BG236+BD236</f>
        <v>0</v>
      </c>
      <c r="BN236" s="98">
        <f>BH236+BE236</f>
        <v>0</v>
      </c>
    </row>
    <row r="237" spans="1:66" ht="82.5">
      <c r="A237" s="127"/>
      <c r="B237" s="112" t="s">
        <v>357</v>
      </c>
      <c r="C237" s="113" t="s">
        <v>147</v>
      </c>
      <c r="D237" s="113" t="s">
        <v>121</v>
      </c>
      <c r="E237" s="131" t="s">
        <v>342</v>
      </c>
      <c r="F237" s="113"/>
      <c r="G237" s="115"/>
      <c r="H237" s="115"/>
      <c r="I237" s="115"/>
      <c r="J237" s="98"/>
      <c r="K237" s="98"/>
      <c r="L237" s="98"/>
      <c r="M237" s="98"/>
      <c r="N237" s="115"/>
      <c r="O237" s="116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>
        <f>AH238</f>
        <v>6471</v>
      </c>
      <c r="AI237" s="98">
        <f aca="true" t="shared" si="350" ref="AI237:BN237">AI238</f>
        <v>0</v>
      </c>
      <c r="AJ237" s="98">
        <f t="shared" si="350"/>
        <v>0</v>
      </c>
      <c r="AK237" s="98">
        <f>AK238</f>
        <v>0</v>
      </c>
      <c r="AL237" s="98">
        <f>AL238</f>
        <v>0</v>
      </c>
      <c r="AM237" s="98">
        <f t="shared" si="350"/>
        <v>0</v>
      </c>
      <c r="AN237" s="98">
        <f t="shared" si="350"/>
        <v>6471</v>
      </c>
      <c r="AO237" s="98">
        <f t="shared" si="350"/>
        <v>0</v>
      </c>
      <c r="AP237" s="98">
        <f t="shared" si="350"/>
        <v>0</v>
      </c>
      <c r="AQ237" s="98">
        <f t="shared" si="350"/>
        <v>0</v>
      </c>
      <c r="AR237" s="98">
        <f t="shared" si="350"/>
        <v>0</v>
      </c>
      <c r="AS237" s="98">
        <f t="shared" si="350"/>
        <v>0</v>
      </c>
      <c r="AT237" s="98">
        <f t="shared" si="350"/>
        <v>6471</v>
      </c>
      <c r="AU237" s="98">
        <f t="shared" si="350"/>
        <v>0</v>
      </c>
      <c r="AV237" s="98">
        <f t="shared" si="350"/>
        <v>0</v>
      </c>
      <c r="AW237" s="98">
        <f t="shared" si="350"/>
        <v>0</v>
      </c>
      <c r="AX237" s="98">
        <f t="shared" si="350"/>
        <v>0</v>
      </c>
      <c r="AY237" s="98">
        <f t="shared" si="350"/>
        <v>0</v>
      </c>
      <c r="AZ237" s="98">
        <f t="shared" si="350"/>
        <v>0</v>
      </c>
      <c r="BA237" s="98">
        <f t="shared" si="350"/>
        <v>6471</v>
      </c>
      <c r="BB237" s="98">
        <f t="shared" si="350"/>
        <v>0</v>
      </c>
      <c r="BC237" s="98">
        <f t="shared" si="350"/>
        <v>0</v>
      </c>
      <c r="BD237" s="98">
        <f t="shared" si="350"/>
        <v>0</v>
      </c>
      <c r="BE237" s="98">
        <f t="shared" si="350"/>
        <v>1679</v>
      </c>
      <c r="BF237" s="98">
        <f t="shared" si="350"/>
        <v>0</v>
      </c>
      <c r="BG237" s="98">
        <f t="shared" si="350"/>
        <v>8150</v>
      </c>
      <c r="BH237" s="98">
        <f t="shared" si="350"/>
        <v>0</v>
      </c>
      <c r="BI237" s="98">
        <f t="shared" si="350"/>
        <v>0</v>
      </c>
      <c r="BJ237" s="98">
        <f t="shared" si="350"/>
        <v>0</v>
      </c>
      <c r="BK237" s="98">
        <f t="shared" si="350"/>
        <v>0</v>
      </c>
      <c r="BL237" s="98">
        <f t="shared" si="350"/>
        <v>0</v>
      </c>
      <c r="BM237" s="98">
        <f t="shared" si="350"/>
        <v>8150</v>
      </c>
      <c r="BN237" s="98">
        <f t="shared" si="350"/>
        <v>0</v>
      </c>
    </row>
    <row r="238" spans="1:66" ht="71.25" customHeight="1">
      <c r="A238" s="127"/>
      <c r="B238" s="132" t="s">
        <v>130</v>
      </c>
      <c r="C238" s="113" t="s">
        <v>147</v>
      </c>
      <c r="D238" s="113" t="s">
        <v>121</v>
      </c>
      <c r="E238" s="131" t="s">
        <v>342</v>
      </c>
      <c r="F238" s="113" t="s">
        <v>131</v>
      </c>
      <c r="G238" s="115"/>
      <c r="H238" s="115"/>
      <c r="I238" s="115"/>
      <c r="J238" s="98"/>
      <c r="K238" s="98"/>
      <c r="L238" s="98"/>
      <c r="M238" s="98"/>
      <c r="N238" s="115"/>
      <c r="O238" s="116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>
        <v>6471</v>
      </c>
      <c r="AI238" s="98"/>
      <c r="AJ238" s="98"/>
      <c r="AK238" s="98"/>
      <c r="AL238" s="98"/>
      <c r="AM238" s="98"/>
      <c r="AN238" s="98">
        <f>AI238+AH238+AF238+AJ238+AK238+AL238+AM238</f>
        <v>6471</v>
      </c>
      <c r="AO238" s="98">
        <f>AM238+AG238</f>
        <v>0</v>
      </c>
      <c r="AP238" s="98"/>
      <c r="AQ238" s="98"/>
      <c r="AR238" s="98"/>
      <c r="AS238" s="98"/>
      <c r="AT238" s="98">
        <f>AR238+AQ238+AP238+AN238+AS238</f>
        <v>6471</v>
      </c>
      <c r="AU238" s="98">
        <f>AS238+AO238</f>
        <v>0</v>
      </c>
      <c r="AV238" s="98"/>
      <c r="AW238" s="98"/>
      <c r="AX238" s="98"/>
      <c r="AY238" s="98"/>
      <c r="AZ238" s="98"/>
      <c r="BA238" s="98">
        <f>AY238+AX238+AW238+AV238+AT238</f>
        <v>6471</v>
      </c>
      <c r="BB238" s="123">
        <f>AU238+AY238</f>
        <v>0</v>
      </c>
      <c r="BC238" s="98"/>
      <c r="BD238" s="120"/>
      <c r="BE238" s="98">
        <v>1679</v>
      </c>
      <c r="BF238" s="120"/>
      <c r="BG238" s="98">
        <f>BF238+BE238+BD238+BC238+BA238</f>
        <v>8150</v>
      </c>
      <c r="BH238" s="123">
        <f>BB238+BD238</f>
        <v>0</v>
      </c>
      <c r="BI238" s="116"/>
      <c r="BJ238" s="122"/>
      <c r="BK238" s="122"/>
      <c r="BL238" s="122"/>
      <c r="BM238" s="98">
        <f>BG238+BI238+BJ238+BK238+BL238</f>
        <v>8150</v>
      </c>
      <c r="BN238" s="98">
        <f>BH238+BJ238</f>
        <v>0</v>
      </c>
    </row>
    <row r="239" spans="1:66" ht="81.75" customHeight="1">
      <c r="A239" s="127"/>
      <c r="B239" s="133" t="s">
        <v>9</v>
      </c>
      <c r="C239" s="113" t="s">
        <v>147</v>
      </c>
      <c r="D239" s="113" t="s">
        <v>121</v>
      </c>
      <c r="E239" s="131" t="s">
        <v>400</v>
      </c>
      <c r="F239" s="113"/>
      <c r="G239" s="115"/>
      <c r="H239" s="115"/>
      <c r="I239" s="115"/>
      <c r="J239" s="98"/>
      <c r="K239" s="98"/>
      <c r="L239" s="98"/>
      <c r="M239" s="98"/>
      <c r="N239" s="115"/>
      <c r="O239" s="116"/>
      <c r="P239" s="98"/>
      <c r="Q239" s="98"/>
      <c r="R239" s="98"/>
      <c r="S239" s="98">
        <f>S240</f>
        <v>4556</v>
      </c>
      <c r="T239" s="98">
        <f>T240</f>
        <v>4556</v>
      </c>
      <c r="U239" s="98"/>
      <c r="V239" s="98"/>
      <c r="W239" s="98">
        <f aca="true" t="shared" si="351" ref="W239:BN239">W240</f>
        <v>0</v>
      </c>
      <c r="X239" s="98">
        <f t="shared" si="351"/>
        <v>4556</v>
      </c>
      <c r="Y239" s="98">
        <f t="shared" si="351"/>
        <v>0</v>
      </c>
      <c r="Z239" s="98">
        <f t="shared" si="351"/>
        <v>0</v>
      </c>
      <c r="AA239" s="98">
        <f t="shared" si="351"/>
        <v>4556</v>
      </c>
      <c r="AB239" s="98">
        <f t="shared" si="351"/>
        <v>0</v>
      </c>
      <c r="AC239" s="98">
        <f t="shared" si="351"/>
        <v>0</v>
      </c>
      <c r="AD239" s="98">
        <f t="shared" si="351"/>
        <v>0</v>
      </c>
      <c r="AE239" s="98">
        <f t="shared" si="351"/>
        <v>0</v>
      </c>
      <c r="AF239" s="98">
        <f t="shared" si="351"/>
        <v>4556</v>
      </c>
      <c r="AG239" s="98">
        <f t="shared" si="351"/>
        <v>0</v>
      </c>
      <c r="AH239" s="98">
        <f t="shared" si="351"/>
        <v>0</v>
      </c>
      <c r="AI239" s="98">
        <f t="shared" si="351"/>
        <v>0</v>
      </c>
      <c r="AJ239" s="98">
        <f t="shared" si="351"/>
        <v>0</v>
      </c>
      <c r="AK239" s="98">
        <f t="shared" si="351"/>
        <v>0</v>
      </c>
      <c r="AL239" s="98">
        <f t="shared" si="351"/>
        <v>0</v>
      </c>
      <c r="AM239" s="98">
        <f t="shared" si="351"/>
        <v>0</v>
      </c>
      <c r="AN239" s="98">
        <f t="shared" si="351"/>
        <v>4556</v>
      </c>
      <c r="AO239" s="98">
        <f t="shared" si="351"/>
        <v>0</v>
      </c>
      <c r="AP239" s="98">
        <f t="shared" si="351"/>
        <v>1904</v>
      </c>
      <c r="AQ239" s="98">
        <f t="shared" si="351"/>
        <v>0</v>
      </c>
      <c r="AR239" s="98">
        <f t="shared" si="351"/>
        <v>0</v>
      </c>
      <c r="AS239" s="98">
        <f t="shared" si="351"/>
        <v>0</v>
      </c>
      <c r="AT239" s="98">
        <f t="shared" si="351"/>
        <v>6460</v>
      </c>
      <c r="AU239" s="98">
        <f t="shared" si="351"/>
        <v>0</v>
      </c>
      <c r="AV239" s="98">
        <f t="shared" si="351"/>
        <v>0</v>
      </c>
      <c r="AW239" s="98">
        <f t="shared" si="351"/>
        <v>0</v>
      </c>
      <c r="AX239" s="98">
        <f t="shared" si="351"/>
        <v>0</v>
      </c>
      <c r="AY239" s="98">
        <f t="shared" si="351"/>
        <v>0</v>
      </c>
      <c r="AZ239" s="98">
        <f t="shared" si="351"/>
        <v>0</v>
      </c>
      <c r="BA239" s="98">
        <f t="shared" si="351"/>
        <v>6460</v>
      </c>
      <c r="BB239" s="98">
        <f t="shared" si="351"/>
        <v>0</v>
      </c>
      <c r="BC239" s="98">
        <f t="shared" si="351"/>
        <v>0</v>
      </c>
      <c r="BD239" s="98">
        <f t="shared" si="351"/>
        <v>0</v>
      </c>
      <c r="BE239" s="98">
        <f t="shared" si="351"/>
        <v>0</v>
      </c>
      <c r="BF239" s="98">
        <f t="shared" si="351"/>
        <v>0</v>
      </c>
      <c r="BG239" s="98">
        <f t="shared" si="351"/>
        <v>6460</v>
      </c>
      <c r="BH239" s="98">
        <f t="shared" si="351"/>
        <v>0</v>
      </c>
      <c r="BI239" s="98">
        <f t="shared" si="351"/>
        <v>0</v>
      </c>
      <c r="BJ239" s="98">
        <f t="shared" si="351"/>
        <v>0</v>
      </c>
      <c r="BK239" s="98">
        <f t="shared" si="351"/>
        <v>0</v>
      </c>
      <c r="BL239" s="98">
        <f t="shared" si="351"/>
        <v>0</v>
      </c>
      <c r="BM239" s="98">
        <f t="shared" si="351"/>
        <v>6460</v>
      </c>
      <c r="BN239" s="98">
        <f t="shared" si="351"/>
        <v>0</v>
      </c>
    </row>
    <row r="240" spans="1:66" ht="78" customHeight="1">
      <c r="A240" s="127"/>
      <c r="B240" s="112" t="s">
        <v>130</v>
      </c>
      <c r="C240" s="113" t="s">
        <v>147</v>
      </c>
      <c r="D240" s="113" t="s">
        <v>121</v>
      </c>
      <c r="E240" s="131" t="s">
        <v>400</v>
      </c>
      <c r="F240" s="113" t="s">
        <v>131</v>
      </c>
      <c r="G240" s="115"/>
      <c r="H240" s="115"/>
      <c r="I240" s="115"/>
      <c r="J240" s="98"/>
      <c r="K240" s="98"/>
      <c r="L240" s="98"/>
      <c r="M240" s="98"/>
      <c r="N240" s="115"/>
      <c r="O240" s="116"/>
      <c r="P240" s="98"/>
      <c r="Q240" s="98"/>
      <c r="R240" s="98"/>
      <c r="S240" s="98">
        <f>T240-P240</f>
        <v>4556</v>
      </c>
      <c r="T240" s="98">
        <v>4556</v>
      </c>
      <c r="U240" s="98"/>
      <c r="V240" s="98"/>
      <c r="W240" s="98"/>
      <c r="X240" s="98">
        <f>W240+T240</f>
        <v>4556</v>
      </c>
      <c r="Y240" s="98">
        <f>V240</f>
        <v>0</v>
      </c>
      <c r="Z240" s="120"/>
      <c r="AA240" s="98">
        <f>X240+Z240</f>
        <v>4556</v>
      </c>
      <c r="AB240" s="98">
        <f>Y240</f>
        <v>0</v>
      </c>
      <c r="AC240" s="120"/>
      <c r="AD240" s="120"/>
      <c r="AE240" s="120"/>
      <c r="AF240" s="98">
        <f>AD240+AC240+AA240+AE240</f>
        <v>4556</v>
      </c>
      <c r="AG240" s="116">
        <f>AE240+AB240</f>
        <v>0</v>
      </c>
      <c r="AH240" s="120"/>
      <c r="AI240" s="120"/>
      <c r="AJ240" s="120"/>
      <c r="AK240" s="120"/>
      <c r="AL240" s="120"/>
      <c r="AM240" s="120"/>
      <c r="AN240" s="98">
        <f>AI240+AH240+AF240+AJ240+AK240+AL240+AM240</f>
        <v>4556</v>
      </c>
      <c r="AO240" s="98">
        <f>AM240+AG240</f>
        <v>0</v>
      </c>
      <c r="AP240" s="98">
        <v>1904</v>
      </c>
      <c r="AQ240" s="98"/>
      <c r="AR240" s="98"/>
      <c r="AS240" s="120"/>
      <c r="AT240" s="98">
        <f>AR240+AQ240+AP240+AN240+AS240</f>
        <v>6460</v>
      </c>
      <c r="AU240" s="98">
        <f>AS240+AO240</f>
        <v>0</v>
      </c>
      <c r="AV240" s="98"/>
      <c r="AW240" s="98"/>
      <c r="AX240" s="98"/>
      <c r="AY240" s="98"/>
      <c r="AZ240" s="98"/>
      <c r="BA240" s="98">
        <f>AY240+AX240+AW240+AV240+AT240</f>
        <v>6460</v>
      </c>
      <c r="BB240" s="123">
        <f>AU240+AY240</f>
        <v>0</v>
      </c>
      <c r="BC240" s="98"/>
      <c r="BD240" s="120"/>
      <c r="BE240" s="120"/>
      <c r="BF240" s="120"/>
      <c r="BG240" s="98">
        <f>BF240+BE240+BD240+BC240+BA240</f>
        <v>6460</v>
      </c>
      <c r="BH240" s="123">
        <f>BB240+BD240</f>
        <v>0</v>
      </c>
      <c r="BI240" s="116"/>
      <c r="BJ240" s="122"/>
      <c r="BK240" s="122"/>
      <c r="BL240" s="122"/>
      <c r="BM240" s="98">
        <f>BG240+BI240+BJ240+BK240+BL240</f>
        <v>6460</v>
      </c>
      <c r="BN240" s="98">
        <f>BH240+BJ240</f>
        <v>0</v>
      </c>
    </row>
    <row r="241" spans="1:66" ht="64.5" customHeight="1">
      <c r="A241" s="127"/>
      <c r="B241" s="157" t="s">
        <v>201</v>
      </c>
      <c r="C241" s="103" t="s">
        <v>147</v>
      </c>
      <c r="D241" s="103" t="s">
        <v>147</v>
      </c>
      <c r="E241" s="138"/>
      <c r="F241" s="103"/>
      <c r="G241" s="105">
        <f>G242</f>
        <v>0</v>
      </c>
      <c r="H241" s="105">
        <f aca="true" t="shared" si="352" ref="H241:W242">H242</f>
        <v>0</v>
      </c>
      <c r="I241" s="105">
        <f t="shared" si="352"/>
        <v>0</v>
      </c>
      <c r="J241" s="105">
        <f t="shared" si="352"/>
        <v>19253</v>
      </c>
      <c r="K241" s="105">
        <f t="shared" si="352"/>
        <v>19253</v>
      </c>
      <c r="L241" s="105">
        <f t="shared" si="352"/>
        <v>0</v>
      </c>
      <c r="M241" s="105"/>
      <c r="N241" s="105">
        <f t="shared" si="352"/>
        <v>20897</v>
      </c>
      <c r="O241" s="105">
        <f t="shared" si="352"/>
        <v>0</v>
      </c>
      <c r="P241" s="105">
        <f t="shared" si="352"/>
        <v>19253</v>
      </c>
      <c r="Q241" s="105">
        <f t="shared" si="352"/>
        <v>0</v>
      </c>
      <c r="R241" s="105">
        <f t="shared" si="352"/>
        <v>0</v>
      </c>
      <c r="S241" s="105">
        <f t="shared" si="352"/>
        <v>-8189</v>
      </c>
      <c r="T241" s="105">
        <f t="shared" si="352"/>
        <v>11064</v>
      </c>
      <c r="U241" s="105">
        <f t="shared" si="352"/>
        <v>0</v>
      </c>
      <c r="V241" s="98"/>
      <c r="W241" s="105">
        <f t="shared" si="352"/>
        <v>0</v>
      </c>
      <c r="X241" s="105">
        <f aca="true" t="shared" si="353" ref="W241:AQ242">X242</f>
        <v>11064</v>
      </c>
      <c r="Y241" s="105">
        <f t="shared" si="353"/>
        <v>0</v>
      </c>
      <c r="Z241" s="105">
        <f t="shared" si="353"/>
        <v>0</v>
      </c>
      <c r="AA241" s="105">
        <f t="shared" si="353"/>
        <v>11064</v>
      </c>
      <c r="AB241" s="105">
        <f t="shared" si="353"/>
        <v>0</v>
      </c>
      <c r="AC241" s="105">
        <f t="shared" si="353"/>
        <v>0</v>
      </c>
      <c r="AD241" s="105">
        <f t="shared" si="353"/>
        <v>0</v>
      </c>
      <c r="AE241" s="105">
        <f t="shared" si="353"/>
        <v>0</v>
      </c>
      <c r="AF241" s="105">
        <f t="shared" si="353"/>
        <v>11064</v>
      </c>
      <c r="AG241" s="105">
        <f t="shared" si="353"/>
        <v>0</v>
      </c>
      <c r="AH241" s="105">
        <f t="shared" si="353"/>
        <v>-11</v>
      </c>
      <c r="AI241" s="105">
        <f t="shared" si="353"/>
        <v>109</v>
      </c>
      <c r="AJ241" s="105">
        <f t="shared" si="353"/>
        <v>0</v>
      </c>
      <c r="AK241" s="105">
        <f t="shared" si="353"/>
        <v>0</v>
      </c>
      <c r="AL241" s="105">
        <f t="shared" si="353"/>
        <v>15</v>
      </c>
      <c r="AM241" s="105">
        <f t="shared" si="353"/>
        <v>0</v>
      </c>
      <c r="AN241" s="105">
        <f t="shared" si="353"/>
        <v>11177</v>
      </c>
      <c r="AO241" s="105">
        <f t="shared" si="353"/>
        <v>0</v>
      </c>
      <c r="AP241" s="107">
        <f t="shared" si="353"/>
        <v>0</v>
      </c>
      <c r="AQ241" s="107">
        <f t="shared" si="353"/>
        <v>0</v>
      </c>
      <c r="AR241" s="107">
        <f aca="true" t="shared" si="354" ref="AP241:BE242">AR242</f>
        <v>0</v>
      </c>
      <c r="AS241" s="105">
        <f t="shared" si="354"/>
        <v>0</v>
      </c>
      <c r="AT241" s="105">
        <f t="shared" si="354"/>
        <v>11177</v>
      </c>
      <c r="AU241" s="105">
        <f t="shared" si="354"/>
        <v>0</v>
      </c>
      <c r="AV241" s="107">
        <f t="shared" si="354"/>
        <v>0</v>
      </c>
      <c r="AW241" s="107">
        <f t="shared" si="354"/>
        <v>0</v>
      </c>
      <c r="AX241" s="107">
        <f t="shared" si="354"/>
        <v>0</v>
      </c>
      <c r="AY241" s="107">
        <f t="shared" si="354"/>
        <v>0</v>
      </c>
      <c r="AZ241" s="107">
        <f t="shared" si="354"/>
        <v>0</v>
      </c>
      <c r="BA241" s="105">
        <f t="shared" si="354"/>
        <v>11177</v>
      </c>
      <c r="BB241" s="105">
        <f t="shared" si="354"/>
        <v>0</v>
      </c>
      <c r="BC241" s="105">
        <f t="shared" si="354"/>
        <v>0</v>
      </c>
      <c r="BD241" s="105">
        <f t="shared" si="354"/>
        <v>0</v>
      </c>
      <c r="BE241" s="105">
        <f t="shared" si="354"/>
        <v>0</v>
      </c>
      <c r="BF241" s="105">
        <f aca="true" t="shared" si="355" ref="BB241:BN242">BF242</f>
        <v>0</v>
      </c>
      <c r="BG241" s="105">
        <f t="shared" si="355"/>
        <v>11177</v>
      </c>
      <c r="BH241" s="105">
        <f t="shared" si="355"/>
        <v>0</v>
      </c>
      <c r="BI241" s="105">
        <f t="shared" si="355"/>
        <v>0</v>
      </c>
      <c r="BJ241" s="105">
        <f t="shared" si="355"/>
        <v>0</v>
      </c>
      <c r="BK241" s="105">
        <f t="shared" si="355"/>
        <v>0</v>
      </c>
      <c r="BL241" s="105">
        <f t="shared" si="355"/>
        <v>0</v>
      </c>
      <c r="BM241" s="105">
        <f t="shared" si="355"/>
        <v>11177</v>
      </c>
      <c r="BN241" s="105">
        <f t="shared" si="355"/>
        <v>0</v>
      </c>
    </row>
    <row r="242" spans="1:66" ht="91.5" customHeight="1">
      <c r="A242" s="127"/>
      <c r="B242" s="163" t="s">
        <v>123</v>
      </c>
      <c r="C242" s="113" t="s">
        <v>147</v>
      </c>
      <c r="D242" s="113" t="s">
        <v>147</v>
      </c>
      <c r="E242" s="137" t="s">
        <v>202</v>
      </c>
      <c r="F242" s="113"/>
      <c r="G242" s="115">
        <f>G243</f>
        <v>0</v>
      </c>
      <c r="H242" s="115">
        <f t="shared" si="352"/>
        <v>0</v>
      </c>
      <c r="I242" s="115">
        <f t="shared" si="352"/>
        <v>0</v>
      </c>
      <c r="J242" s="115">
        <f t="shared" si="352"/>
        <v>19253</v>
      </c>
      <c r="K242" s="115">
        <f t="shared" si="352"/>
        <v>19253</v>
      </c>
      <c r="L242" s="115">
        <f t="shared" si="352"/>
        <v>0</v>
      </c>
      <c r="M242" s="115"/>
      <c r="N242" s="115">
        <f t="shared" si="352"/>
        <v>20897</v>
      </c>
      <c r="O242" s="115">
        <f t="shared" si="352"/>
        <v>0</v>
      </c>
      <c r="P242" s="115">
        <f t="shared" si="352"/>
        <v>19253</v>
      </c>
      <c r="Q242" s="115">
        <f t="shared" si="352"/>
        <v>0</v>
      </c>
      <c r="R242" s="115">
        <f t="shared" si="352"/>
        <v>0</v>
      </c>
      <c r="S242" s="115">
        <f t="shared" si="352"/>
        <v>-8189</v>
      </c>
      <c r="T242" s="115">
        <f t="shared" si="352"/>
        <v>11064</v>
      </c>
      <c r="U242" s="115">
        <f t="shared" si="352"/>
        <v>0</v>
      </c>
      <c r="V242" s="98"/>
      <c r="W242" s="115">
        <f t="shared" si="353"/>
        <v>0</v>
      </c>
      <c r="X242" s="115">
        <f t="shared" si="353"/>
        <v>11064</v>
      </c>
      <c r="Y242" s="115">
        <f t="shared" si="353"/>
        <v>0</v>
      </c>
      <c r="Z242" s="115">
        <f t="shared" si="353"/>
        <v>0</v>
      </c>
      <c r="AA242" s="115">
        <f t="shared" si="353"/>
        <v>11064</v>
      </c>
      <c r="AB242" s="115">
        <f t="shared" si="353"/>
        <v>0</v>
      </c>
      <c r="AC242" s="115">
        <f t="shared" si="353"/>
        <v>0</v>
      </c>
      <c r="AD242" s="115">
        <f t="shared" si="353"/>
        <v>0</v>
      </c>
      <c r="AE242" s="115">
        <f t="shared" si="353"/>
        <v>0</v>
      </c>
      <c r="AF242" s="115">
        <f t="shared" si="353"/>
        <v>11064</v>
      </c>
      <c r="AG242" s="115">
        <f t="shared" si="353"/>
        <v>0</v>
      </c>
      <c r="AH242" s="115">
        <f t="shared" si="353"/>
        <v>-11</v>
      </c>
      <c r="AI242" s="115">
        <f t="shared" si="353"/>
        <v>109</v>
      </c>
      <c r="AJ242" s="115">
        <f t="shared" si="353"/>
        <v>0</v>
      </c>
      <c r="AK242" s="115">
        <f t="shared" si="353"/>
        <v>0</v>
      </c>
      <c r="AL242" s="115">
        <f t="shared" si="353"/>
        <v>15</v>
      </c>
      <c r="AM242" s="115">
        <f t="shared" si="353"/>
        <v>0</v>
      </c>
      <c r="AN242" s="115">
        <f t="shared" si="353"/>
        <v>11177</v>
      </c>
      <c r="AO242" s="115">
        <f t="shared" si="353"/>
        <v>0</v>
      </c>
      <c r="AP242" s="115">
        <f t="shared" si="354"/>
        <v>0</v>
      </c>
      <c r="AQ242" s="115">
        <f t="shared" si="354"/>
        <v>0</v>
      </c>
      <c r="AR242" s="115">
        <f t="shared" si="354"/>
        <v>0</v>
      </c>
      <c r="AS242" s="115">
        <f t="shared" si="354"/>
        <v>0</v>
      </c>
      <c r="AT242" s="115">
        <f t="shared" si="354"/>
        <v>11177</v>
      </c>
      <c r="AU242" s="115">
        <f t="shared" si="354"/>
        <v>0</v>
      </c>
      <c r="AV242" s="115">
        <f t="shared" si="354"/>
        <v>0</v>
      </c>
      <c r="AW242" s="115">
        <f t="shared" si="354"/>
        <v>0</v>
      </c>
      <c r="AX242" s="115">
        <f t="shared" si="354"/>
        <v>0</v>
      </c>
      <c r="AY242" s="115">
        <f t="shared" si="354"/>
        <v>0</v>
      </c>
      <c r="AZ242" s="115">
        <f t="shared" si="354"/>
        <v>0</v>
      </c>
      <c r="BA242" s="115">
        <f t="shared" si="354"/>
        <v>11177</v>
      </c>
      <c r="BB242" s="115">
        <f t="shared" si="355"/>
        <v>0</v>
      </c>
      <c r="BC242" s="115">
        <f t="shared" si="355"/>
        <v>0</v>
      </c>
      <c r="BD242" s="115">
        <f t="shared" si="355"/>
        <v>0</v>
      </c>
      <c r="BE242" s="115">
        <f t="shared" si="355"/>
        <v>0</v>
      </c>
      <c r="BF242" s="115">
        <f t="shared" si="355"/>
        <v>0</v>
      </c>
      <c r="BG242" s="115">
        <f t="shared" si="355"/>
        <v>11177</v>
      </c>
      <c r="BH242" s="115">
        <f t="shared" si="355"/>
        <v>0</v>
      </c>
      <c r="BI242" s="115">
        <f t="shared" si="355"/>
        <v>0</v>
      </c>
      <c r="BJ242" s="115">
        <f t="shared" si="355"/>
        <v>0</v>
      </c>
      <c r="BK242" s="115">
        <f t="shared" si="355"/>
        <v>0</v>
      </c>
      <c r="BL242" s="115">
        <f t="shared" si="355"/>
        <v>0</v>
      </c>
      <c r="BM242" s="115">
        <f t="shared" si="355"/>
        <v>11177</v>
      </c>
      <c r="BN242" s="115">
        <f t="shared" si="355"/>
        <v>0</v>
      </c>
    </row>
    <row r="243" spans="1:66" ht="36.75" customHeight="1">
      <c r="A243" s="127"/>
      <c r="B243" s="163" t="s">
        <v>126</v>
      </c>
      <c r="C243" s="113" t="s">
        <v>147</v>
      </c>
      <c r="D243" s="113" t="s">
        <v>147</v>
      </c>
      <c r="E243" s="137" t="s">
        <v>203</v>
      </c>
      <c r="F243" s="113" t="s">
        <v>127</v>
      </c>
      <c r="G243" s="115"/>
      <c r="H243" s="115"/>
      <c r="I243" s="115"/>
      <c r="J243" s="98">
        <f>K243-G243</f>
        <v>19253</v>
      </c>
      <c r="K243" s="121">
        <v>19253</v>
      </c>
      <c r="L243" s="121"/>
      <c r="M243" s="121"/>
      <c r="N243" s="115">
        <v>20897</v>
      </c>
      <c r="O243" s="116"/>
      <c r="P243" s="98">
        <f>O243+K243</f>
        <v>19253</v>
      </c>
      <c r="Q243" s="98">
        <f>L243</f>
        <v>0</v>
      </c>
      <c r="R243" s="98"/>
      <c r="S243" s="98">
        <f>T243-P243</f>
        <v>-8189</v>
      </c>
      <c r="T243" s="98">
        <v>11064</v>
      </c>
      <c r="U243" s="98"/>
      <c r="V243" s="98"/>
      <c r="W243" s="98"/>
      <c r="X243" s="98">
        <f>W243+T243</f>
        <v>11064</v>
      </c>
      <c r="Y243" s="98">
        <f>V243</f>
        <v>0</v>
      </c>
      <c r="Z243" s="120"/>
      <c r="AA243" s="98">
        <f>X243+Z243</f>
        <v>11064</v>
      </c>
      <c r="AB243" s="98">
        <f>Y243</f>
        <v>0</v>
      </c>
      <c r="AC243" s="120"/>
      <c r="AD243" s="120"/>
      <c r="AE243" s="120"/>
      <c r="AF243" s="98">
        <f>AD243+AC243+AA243+AE243</f>
        <v>11064</v>
      </c>
      <c r="AG243" s="116">
        <f>AE243+AB243</f>
        <v>0</v>
      </c>
      <c r="AH243" s="121">
        <v>-11</v>
      </c>
      <c r="AI243" s="121">
        <v>109</v>
      </c>
      <c r="AJ243" s="120"/>
      <c r="AK243" s="120"/>
      <c r="AL243" s="121">
        <v>15</v>
      </c>
      <c r="AM243" s="120"/>
      <c r="AN243" s="98">
        <f>AI243+AH243+AF243+AJ243+AK243+AL243+AM243</f>
        <v>11177</v>
      </c>
      <c r="AO243" s="98">
        <f>AM243+AG243</f>
        <v>0</v>
      </c>
      <c r="AP243" s="122"/>
      <c r="AQ243" s="120"/>
      <c r="AR243" s="120"/>
      <c r="AS243" s="120"/>
      <c r="AT243" s="98">
        <f>AR243+AQ243+AP243+AN243+AS243</f>
        <v>11177</v>
      </c>
      <c r="AU243" s="98">
        <f>AS243+AO243</f>
        <v>0</v>
      </c>
      <c r="AV243" s="98"/>
      <c r="AW243" s="98"/>
      <c r="AX243" s="98"/>
      <c r="AY243" s="98"/>
      <c r="AZ243" s="98"/>
      <c r="BA243" s="98">
        <f>AY243+AX243+AW243+AV243+AT243</f>
        <v>11177</v>
      </c>
      <c r="BB243" s="123">
        <f>AU243+AY243</f>
        <v>0</v>
      </c>
      <c r="BC243" s="98"/>
      <c r="BD243" s="120"/>
      <c r="BE243" s="120"/>
      <c r="BF243" s="120"/>
      <c r="BG243" s="98">
        <f>BF243+BE243+BD243+BC243+BA243</f>
        <v>11177</v>
      </c>
      <c r="BH243" s="123">
        <f>BB243+BD243</f>
        <v>0</v>
      </c>
      <c r="BI243" s="116"/>
      <c r="BJ243" s="122"/>
      <c r="BK243" s="122"/>
      <c r="BL243" s="122"/>
      <c r="BM243" s="98">
        <f>BG243+BI243+BJ243+BK243+BL243</f>
        <v>11177</v>
      </c>
      <c r="BN243" s="98">
        <f>BH243+BJ243</f>
        <v>0</v>
      </c>
    </row>
    <row r="244" spans="1:66" ht="16.5">
      <c r="A244" s="127"/>
      <c r="B244" s="112"/>
      <c r="C244" s="113"/>
      <c r="D244" s="113"/>
      <c r="E244" s="119"/>
      <c r="F244" s="113"/>
      <c r="G244" s="115"/>
      <c r="H244" s="115"/>
      <c r="I244" s="115"/>
      <c r="J244" s="121"/>
      <c r="K244" s="121"/>
      <c r="L244" s="121"/>
      <c r="M244" s="121"/>
      <c r="N244" s="115"/>
      <c r="O244" s="116"/>
      <c r="P244" s="126"/>
      <c r="Q244" s="126"/>
      <c r="R244" s="116"/>
      <c r="S244" s="126"/>
      <c r="T244" s="126"/>
      <c r="U244" s="126"/>
      <c r="V244" s="98"/>
      <c r="W244" s="126"/>
      <c r="X244" s="126"/>
      <c r="Y244" s="126"/>
      <c r="Z244" s="120"/>
      <c r="AA244" s="126"/>
      <c r="AB244" s="126"/>
      <c r="AC244" s="120"/>
      <c r="AD244" s="120"/>
      <c r="AE244" s="120"/>
      <c r="AF244" s="116"/>
      <c r="AG244" s="116"/>
      <c r="AH244" s="120"/>
      <c r="AI244" s="120"/>
      <c r="AJ244" s="120"/>
      <c r="AK244" s="120"/>
      <c r="AL244" s="120"/>
      <c r="AM244" s="120"/>
      <c r="AN244" s="120"/>
      <c r="AO244" s="120"/>
      <c r="AP244" s="122"/>
      <c r="AQ244" s="120"/>
      <c r="AR244" s="120"/>
      <c r="AS244" s="120"/>
      <c r="AT244" s="126"/>
      <c r="AU244" s="126"/>
      <c r="AV244" s="98"/>
      <c r="AW244" s="98"/>
      <c r="AX244" s="98"/>
      <c r="AY244" s="98"/>
      <c r="AZ244" s="98"/>
      <c r="BA244" s="98"/>
      <c r="BB244" s="123"/>
      <c r="BC244" s="98"/>
      <c r="BD244" s="120"/>
      <c r="BE244" s="120"/>
      <c r="BF244" s="120"/>
      <c r="BG244" s="98"/>
      <c r="BH244" s="123"/>
      <c r="BI244" s="116"/>
      <c r="BJ244" s="122"/>
      <c r="BK244" s="122"/>
      <c r="BL244" s="122"/>
      <c r="BM244" s="126"/>
      <c r="BN244" s="120"/>
    </row>
    <row r="245" spans="1:66" s="6" customFormat="1" ht="87" customHeight="1">
      <c r="A245" s="91">
        <v>910</v>
      </c>
      <c r="B245" s="92" t="s">
        <v>302</v>
      </c>
      <c r="C245" s="95"/>
      <c r="D245" s="95"/>
      <c r="E245" s="94"/>
      <c r="F245" s="95"/>
      <c r="G245" s="96">
        <f aca="true" t="shared" si="356" ref="G245:L245">G246+G257+G262+G268+G252</f>
        <v>6035</v>
      </c>
      <c r="H245" s="96">
        <f t="shared" si="356"/>
        <v>6035</v>
      </c>
      <c r="I245" s="96">
        <f t="shared" si="356"/>
        <v>0</v>
      </c>
      <c r="J245" s="96">
        <f t="shared" si="356"/>
        <v>138994</v>
      </c>
      <c r="K245" s="96">
        <f t="shared" si="356"/>
        <v>145029</v>
      </c>
      <c r="L245" s="96">
        <f t="shared" si="356"/>
        <v>0</v>
      </c>
      <c r="M245" s="96"/>
      <c r="N245" s="96">
        <f>N246+N257+N262+N268+N252</f>
        <v>156987</v>
      </c>
      <c r="O245" s="96">
        <f>O246+O257+O262+O268+O252</f>
        <v>0</v>
      </c>
      <c r="P245" s="96">
        <f>P246+P257+P262+P268+P252</f>
        <v>145029</v>
      </c>
      <c r="Q245" s="96">
        <f>Q246+Q257+Q262+Q268+Q252</f>
        <v>0</v>
      </c>
      <c r="R245" s="96">
        <f>R246+R257+R262+R268+R252</f>
        <v>0</v>
      </c>
      <c r="S245" s="96">
        <f aca="true" t="shared" si="357" ref="S245:Y245">S246+S257+S262+S268+S252+S249</f>
        <v>-69299</v>
      </c>
      <c r="T245" s="96">
        <f t="shared" si="357"/>
        <v>75730</v>
      </c>
      <c r="U245" s="96">
        <f t="shared" si="357"/>
        <v>0</v>
      </c>
      <c r="V245" s="96">
        <f t="shared" si="357"/>
        <v>8134</v>
      </c>
      <c r="W245" s="96">
        <f t="shared" si="357"/>
        <v>0</v>
      </c>
      <c r="X245" s="96">
        <f t="shared" si="357"/>
        <v>75730</v>
      </c>
      <c r="Y245" s="96">
        <f t="shared" si="357"/>
        <v>8134</v>
      </c>
      <c r="Z245" s="96">
        <f aca="true" t="shared" si="358" ref="Z245:AG245">Z246+Z257+Z262+Z268+Z252+Z249</f>
        <v>7572</v>
      </c>
      <c r="AA245" s="96">
        <f t="shared" si="358"/>
        <v>83302</v>
      </c>
      <c r="AB245" s="96">
        <f t="shared" si="358"/>
        <v>8134</v>
      </c>
      <c r="AC245" s="96">
        <f t="shared" si="358"/>
        <v>0</v>
      </c>
      <c r="AD245" s="96">
        <f t="shared" si="358"/>
        <v>0</v>
      </c>
      <c r="AE245" s="96">
        <f t="shared" si="358"/>
        <v>0</v>
      </c>
      <c r="AF245" s="96">
        <f t="shared" si="358"/>
        <v>83302</v>
      </c>
      <c r="AG245" s="96">
        <f t="shared" si="358"/>
        <v>8134</v>
      </c>
      <c r="AH245" s="96">
        <f aca="true" t="shared" si="359" ref="AH245:AO245">AH246+AH257+AH262+AH268+AH252+AH249</f>
        <v>93</v>
      </c>
      <c r="AI245" s="96">
        <f t="shared" si="359"/>
        <v>124</v>
      </c>
      <c r="AJ245" s="96">
        <f t="shared" si="359"/>
        <v>1</v>
      </c>
      <c r="AK245" s="96">
        <f t="shared" si="359"/>
        <v>0</v>
      </c>
      <c r="AL245" s="96">
        <f t="shared" si="359"/>
        <v>3</v>
      </c>
      <c r="AM245" s="96">
        <f t="shared" si="359"/>
        <v>0</v>
      </c>
      <c r="AN245" s="96">
        <f t="shared" si="359"/>
        <v>83523</v>
      </c>
      <c r="AO245" s="96">
        <f t="shared" si="359"/>
        <v>8134</v>
      </c>
      <c r="AP245" s="96">
        <f aca="true" t="shared" si="360" ref="AP245:AU245">AP246+AP257+AP262+AP268+AP252+AP249</f>
        <v>-50</v>
      </c>
      <c r="AQ245" s="96">
        <f>AQ246+AQ257+AQ262+AQ268+AQ252+AQ249</f>
        <v>0</v>
      </c>
      <c r="AR245" s="96">
        <f t="shared" si="360"/>
        <v>0</v>
      </c>
      <c r="AS245" s="96">
        <f t="shared" si="360"/>
        <v>0</v>
      </c>
      <c r="AT245" s="96">
        <f t="shared" si="360"/>
        <v>83473</v>
      </c>
      <c r="AU245" s="96">
        <f t="shared" si="360"/>
        <v>8134</v>
      </c>
      <c r="AV245" s="99">
        <f aca="true" t="shared" si="361" ref="AV245:BA245">AV246+AV257+AV262+AV268+AV252+AV249</f>
        <v>0</v>
      </c>
      <c r="AW245" s="99">
        <f t="shared" si="361"/>
        <v>0</v>
      </c>
      <c r="AX245" s="99">
        <f t="shared" si="361"/>
        <v>0</v>
      </c>
      <c r="AY245" s="99">
        <f t="shared" si="361"/>
        <v>0</v>
      </c>
      <c r="AZ245" s="99">
        <f>AZ246+AZ257+AZ262+AZ268+AZ252+AZ249</f>
        <v>0</v>
      </c>
      <c r="BA245" s="96">
        <f t="shared" si="361"/>
        <v>83473</v>
      </c>
      <c r="BB245" s="96">
        <f aca="true" t="shared" si="362" ref="BB245:BH245">BB246+BB257+BB262+BB268+BB252+BB249</f>
        <v>8134</v>
      </c>
      <c r="BC245" s="96">
        <f t="shared" si="362"/>
        <v>0</v>
      </c>
      <c r="BD245" s="96">
        <f t="shared" si="362"/>
        <v>0</v>
      </c>
      <c r="BE245" s="96">
        <f t="shared" si="362"/>
        <v>0</v>
      </c>
      <c r="BF245" s="96">
        <f t="shared" si="362"/>
        <v>0</v>
      </c>
      <c r="BG245" s="96">
        <f t="shared" si="362"/>
        <v>83473</v>
      </c>
      <c r="BH245" s="96">
        <f t="shared" si="362"/>
        <v>8134</v>
      </c>
      <c r="BI245" s="96">
        <f aca="true" t="shared" si="363" ref="BI245:BN245">BI246+BI257+BI262+BI268+BI252+BI249</f>
        <v>0</v>
      </c>
      <c r="BJ245" s="96">
        <f t="shared" si="363"/>
        <v>0</v>
      </c>
      <c r="BK245" s="96">
        <f t="shared" si="363"/>
        <v>0</v>
      </c>
      <c r="BL245" s="96">
        <f t="shared" si="363"/>
        <v>0</v>
      </c>
      <c r="BM245" s="96">
        <f t="shared" si="363"/>
        <v>83473</v>
      </c>
      <c r="BN245" s="96">
        <f t="shared" si="363"/>
        <v>8134</v>
      </c>
    </row>
    <row r="246" spans="1:66" s="6" customFormat="1" ht="54.75" customHeight="1">
      <c r="A246" s="91"/>
      <c r="B246" s="102" t="s">
        <v>102</v>
      </c>
      <c r="C246" s="103" t="s">
        <v>119</v>
      </c>
      <c r="D246" s="103" t="s">
        <v>129</v>
      </c>
      <c r="E246" s="104"/>
      <c r="F246" s="103"/>
      <c r="G246" s="125">
        <f aca="true" t="shared" si="364" ref="G246:W247">G247</f>
        <v>6035</v>
      </c>
      <c r="H246" s="125">
        <f t="shared" si="364"/>
        <v>6035</v>
      </c>
      <c r="I246" s="125">
        <f t="shared" si="364"/>
        <v>0</v>
      </c>
      <c r="J246" s="125">
        <f t="shared" si="364"/>
        <v>24606</v>
      </c>
      <c r="K246" s="125">
        <f t="shared" si="364"/>
        <v>30641</v>
      </c>
      <c r="L246" s="125">
        <f t="shared" si="364"/>
        <v>0</v>
      </c>
      <c r="M246" s="125"/>
      <c r="N246" s="125">
        <f t="shared" si="364"/>
        <v>31092</v>
      </c>
      <c r="O246" s="125">
        <f t="shared" si="364"/>
        <v>0</v>
      </c>
      <c r="P246" s="125">
        <f t="shared" si="364"/>
        <v>30641</v>
      </c>
      <c r="Q246" s="125">
        <f t="shared" si="364"/>
        <v>0</v>
      </c>
      <c r="R246" s="125">
        <f t="shared" si="364"/>
        <v>0</v>
      </c>
      <c r="S246" s="125">
        <f t="shared" si="364"/>
        <v>-22731</v>
      </c>
      <c r="T246" s="125">
        <f t="shared" si="364"/>
        <v>7910</v>
      </c>
      <c r="U246" s="125">
        <f t="shared" si="364"/>
        <v>0</v>
      </c>
      <c r="V246" s="98"/>
      <c r="W246" s="125">
        <f t="shared" si="364"/>
        <v>0</v>
      </c>
      <c r="X246" s="125">
        <f aca="true" t="shared" si="365" ref="W246:AQ247">X247</f>
        <v>7910</v>
      </c>
      <c r="Y246" s="125">
        <f t="shared" si="365"/>
        <v>0</v>
      </c>
      <c r="Z246" s="125">
        <f t="shared" si="365"/>
        <v>0</v>
      </c>
      <c r="AA246" s="125">
        <f t="shared" si="365"/>
        <v>7910</v>
      </c>
      <c r="AB246" s="125">
        <f t="shared" si="365"/>
        <v>0</v>
      </c>
      <c r="AC246" s="125">
        <f t="shared" si="365"/>
        <v>0</v>
      </c>
      <c r="AD246" s="125">
        <f t="shared" si="365"/>
        <v>0</v>
      </c>
      <c r="AE246" s="125">
        <f t="shared" si="365"/>
        <v>0</v>
      </c>
      <c r="AF246" s="125">
        <f t="shared" si="365"/>
        <v>7910</v>
      </c>
      <c r="AG246" s="125">
        <f t="shared" si="365"/>
        <v>0</v>
      </c>
      <c r="AH246" s="125">
        <f t="shared" si="365"/>
        <v>0</v>
      </c>
      <c r="AI246" s="125">
        <f t="shared" si="365"/>
        <v>0</v>
      </c>
      <c r="AJ246" s="125">
        <f t="shared" si="365"/>
        <v>0</v>
      </c>
      <c r="AK246" s="125">
        <f t="shared" si="365"/>
        <v>0</v>
      </c>
      <c r="AL246" s="125">
        <f t="shared" si="365"/>
        <v>0</v>
      </c>
      <c r="AM246" s="125">
        <f t="shared" si="365"/>
        <v>0</v>
      </c>
      <c r="AN246" s="125">
        <f t="shared" si="365"/>
        <v>7910</v>
      </c>
      <c r="AO246" s="125">
        <f t="shared" si="365"/>
        <v>0</v>
      </c>
      <c r="AP246" s="125">
        <f t="shared" si="365"/>
        <v>0</v>
      </c>
      <c r="AQ246" s="125">
        <f t="shared" si="365"/>
        <v>0</v>
      </c>
      <c r="AR246" s="125">
        <f aca="true" t="shared" si="366" ref="AP246:BE247">AR247</f>
        <v>0</v>
      </c>
      <c r="AS246" s="125">
        <f t="shared" si="366"/>
        <v>0</v>
      </c>
      <c r="AT246" s="125">
        <f t="shared" si="366"/>
        <v>7910</v>
      </c>
      <c r="AU246" s="125">
        <f t="shared" si="366"/>
        <v>0</v>
      </c>
      <c r="AV246" s="99">
        <f t="shared" si="366"/>
        <v>0</v>
      </c>
      <c r="AW246" s="99">
        <f t="shared" si="366"/>
        <v>0</v>
      </c>
      <c r="AX246" s="99">
        <f t="shared" si="366"/>
        <v>0</v>
      </c>
      <c r="AY246" s="99">
        <f t="shared" si="366"/>
        <v>0</v>
      </c>
      <c r="AZ246" s="99">
        <f t="shared" si="366"/>
        <v>0</v>
      </c>
      <c r="BA246" s="125">
        <f t="shared" si="366"/>
        <v>7910</v>
      </c>
      <c r="BB246" s="125">
        <f t="shared" si="366"/>
        <v>0</v>
      </c>
      <c r="BC246" s="125">
        <f t="shared" si="366"/>
        <v>-86</v>
      </c>
      <c r="BD246" s="125">
        <f t="shared" si="366"/>
        <v>0</v>
      </c>
      <c r="BE246" s="125">
        <f t="shared" si="366"/>
        <v>0</v>
      </c>
      <c r="BF246" s="125">
        <f aca="true" t="shared" si="367" ref="BB246:BN247">BF247</f>
        <v>0</v>
      </c>
      <c r="BG246" s="125">
        <f t="shared" si="367"/>
        <v>7824</v>
      </c>
      <c r="BH246" s="125">
        <f t="shared" si="367"/>
        <v>0</v>
      </c>
      <c r="BI246" s="125">
        <f t="shared" si="367"/>
        <v>0</v>
      </c>
      <c r="BJ246" s="125">
        <f t="shared" si="367"/>
        <v>0</v>
      </c>
      <c r="BK246" s="125">
        <f t="shared" si="367"/>
        <v>0</v>
      </c>
      <c r="BL246" s="125">
        <f t="shared" si="367"/>
        <v>0</v>
      </c>
      <c r="BM246" s="125">
        <f t="shared" si="367"/>
        <v>7824</v>
      </c>
      <c r="BN246" s="125">
        <f t="shared" si="367"/>
        <v>0</v>
      </c>
    </row>
    <row r="247" spans="1:66" s="6" customFormat="1" ht="60" customHeight="1">
      <c r="A247" s="91"/>
      <c r="B247" s="112" t="s">
        <v>103</v>
      </c>
      <c r="C247" s="113" t="s">
        <v>119</v>
      </c>
      <c r="D247" s="113" t="s">
        <v>129</v>
      </c>
      <c r="E247" s="119" t="s">
        <v>221</v>
      </c>
      <c r="F247" s="113"/>
      <c r="G247" s="98">
        <f t="shared" si="364"/>
        <v>6035</v>
      </c>
      <c r="H247" s="98">
        <f t="shared" si="364"/>
        <v>6035</v>
      </c>
      <c r="I247" s="98">
        <f t="shared" si="364"/>
        <v>0</v>
      </c>
      <c r="J247" s="98">
        <f t="shared" si="364"/>
        <v>24606</v>
      </c>
      <c r="K247" s="98">
        <f t="shared" si="364"/>
        <v>30641</v>
      </c>
      <c r="L247" s="98">
        <f t="shared" si="364"/>
        <v>0</v>
      </c>
      <c r="M247" s="98"/>
      <c r="N247" s="98">
        <f t="shared" si="364"/>
        <v>31092</v>
      </c>
      <c r="O247" s="98">
        <f t="shared" si="364"/>
        <v>0</v>
      </c>
      <c r="P247" s="98">
        <f t="shared" si="364"/>
        <v>30641</v>
      </c>
      <c r="Q247" s="98">
        <f t="shared" si="364"/>
        <v>0</v>
      </c>
      <c r="R247" s="98">
        <f t="shared" si="364"/>
        <v>0</v>
      </c>
      <c r="S247" s="98">
        <f t="shared" si="364"/>
        <v>-22731</v>
      </c>
      <c r="T247" s="98">
        <f t="shared" si="364"/>
        <v>7910</v>
      </c>
      <c r="U247" s="98">
        <f t="shared" si="364"/>
        <v>0</v>
      </c>
      <c r="V247" s="98"/>
      <c r="W247" s="98">
        <f t="shared" si="365"/>
        <v>0</v>
      </c>
      <c r="X247" s="98">
        <f t="shared" si="365"/>
        <v>7910</v>
      </c>
      <c r="Y247" s="98">
        <f t="shared" si="365"/>
        <v>0</v>
      </c>
      <c r="Z247" s="98">
        <f t="shared" si="365"/>
        <v>0</v>
      </c>
      <c r="AA247" s="98">
        <f t="shared" si="365"/>
        <v>7910</v>
      </c>
      <c r="AB247" s="98">
        <f t="shared" si="365"/>
        <v>0</v>
      </c>
      <c r="AC247" s="98">
        <f t="shared" si="365"/>
        <v>0</v>
      </c>
      <c r="AD247" s="98">
        <f t="shared" si="365"/>
        <v>0</v>
      </c>
      <c r="AE247" s="98">
        <f t="shared" si="365"/>
        <v>0</v>
      </c>
      <c r="AF247" s="98">
        <f t="shared" si="365"/>
        <v>7910</v>
      </c>
      <c r="AG247" s="98">
        <f t="shared" si="365"/>
        <v>0</v>
      </c>
      <c r="AH247" s="98">
        <f t="shared" si="365"/>
        <v>0</v>
      </c>
      <c r="AI247" s="98">
        <f t="shared" si="365"/>
        <v>0</v>
      </c>
      <c r="AJ247" s="98">
        <f t="shared" si="365"/>
        <v>0</v>
      </c>
      <c r="AK247" s="98">
        <f t="shared" si="365"/>
        <v>0</v>
      </c>
      <c r="AL247" s="98">
        <f t="shared" si="365"/>
        <v>0</v>
      </c>
      <c r="AM247" s="98">
        <f t="shared" si="365"/>
        <v>0</v>
      </c>
      <c r="AN247" s="98">
        <f t="shared" si="365"/>
        <v>7910</v>
      </c>
      <c r="AO247" s="98">
        <f t="shared" si="365"/>
        <v>0</v>
      </c>
      <c r="AP247" s="98">
        <f t="shared" si="366"/>
        <v>0</v>
      </c>
      <c r="AQ247" s="98">
        <f t="shared" si="366"/>
        <v>0</v>
      </c>
      <c r="AR247" s="98">
        <f t="shared" si="366"/>
        <v>0</v>
      </c>
      <c r="AS247" s="98">
        <f t="shared" si="366"/>
        <v>0</v>
      </c>
      <c r="AT247" s="98">
        <f t="shared" si="366"/>
        <v>7910</v>
      </c>
      <c r="AU247" s="98">
        <f t="shared" si="366"/>
        <v>0</v>
      </c>
      <c r="AV247" s="98">
        <f t="shared" si="366"/>
        <v>0</v>
      </c>
      <c r="AW247" s="98">
        <f t="shared" si="366"/>
        <v>0</v>
      </c>
      <c r="AX247" s="98">
        <f t="shared" si="366"/>
        <v>0</v>
      </c>
      <c r="AY247" s="98">
        <f t="shared" si="366"/>
        <v>0</v>
      </c>
      <c r="AZ247" s="98">
        <f t="shared" si="366"/>
        <v>0</v>
      </c>
      <c r="BA247" s="98">
        <f t="shared" si="366"/>
        <v>7910</v>
      </c>
      <c r="BB247" s="98">
        <f t="shared" si="367"/>
        <v>0</v>
      </c>
      <c r="BC247" s="98">
        <f t="shared" si="367"/>
        <v>-86</v>
      </c>
      <c r="BD247" s="98">
        <f t="shared" si="367"/>
        <v>0</v>
      </c>
      <c r="BE247" s="98">
        <f t="shared" si="367"/>
        <v>0</v>
      </c>
      <c r="BF247" s="98">
        <f t="shared" si="367"/>
        <v>0</v>
      </c>
      <c r="BG247" s="98">
        <f t="shared" si="367"/>
        <v>7824</v>
      </c>
      <c r="BH247" s="98">
        <f t="shared" si="367"/>
        <v>0</v>
      </c>
      <c r="BI247" s="98">
        <f t="shared" si="367"/>
        <v>0</v>
      </c>
      <c r="BJ247" s="98">
        <f t="shared" si="367"/>
        <v>0</v>
      </c>
      <c r="BK247" s="98">
        <f t="shared" si="367"/>
        <v>0</v>
      </c>
      <c r="BL247" s="98">
        <f t="shared" si="367"/>
        <v>0</v>
      </c>
      <c r="BM247" s="98">
        <f t="shared" si="367"/>
        <v>7824</v>
      </c>
      <c r="BN247" s="98">
        <f t="shared" si="367"/>
        <v>0</v>
      </c>
    </row>
    <row r="248" spans="1:66" s="6" customFormat="1" ht="73.5" customHeight="1">
      <c r="A248" s="91"/>
      <c r="B248" s="112" t="s">
        <v>130</v>
      </c>
      <c r="C248" s="113" t="s">
        <v>119</v>
      </c>
      <c r="D248" s="113" t="s">
        <v>129</v>
      </c>
      <c r="E248" s="119" t="s">
        <v>221</v>
      </c>
      <c r="F248" s="113" t="s">
        <v>131</v>
      </c>
      <c r="G248" s="98">
        <f>H248+I248</f>
        <v>6035</v>
      </c>
      <c r="H248" s="98">
        <f>1509+1498+1682+1346</f>
        <v>6035</v>
      </c>
      <c r="I248" s="98"/>
      <c r="J248" s="98">
        <f>K248-G248</f>
        <v>24606</v>
      </c>
      <c r="K248" s="98">
        <v>30641</v>
      </c>
      <c r="L248" s="98"/>
      <c r="M248" s="98"/>
      <c r="N248" s="98">
        <v>31092</v>
      </c>
      <c r="O248" s="97"/>
      <c r="P248" s="98">
        <f>O248+K248</f>
        <v>30641</v>
      </c>
      <c r="Q248" s="98">
        <f>L248</f>
        <v>0</v>
      </c>
      <c r="R248" s="98"/>
      <c r="S248" s="98">
        <f>T248-P248</f>
        <v>-22731</v>
      </c>
      <c r="T248" s="98">
        <v>7910</v>
      </c>
      <c r="U248" s="98"/>
      <c r="V248" s="98"/>
      <c r="W248" s="98"/>
      <c r="X248" s="98">
        <f>W248+T248</f>
        <v>7910</v>
      </c>
      <c r="Y248" s="98">
        <f>V248</f>
        <v>0</v>
      </c>
      <c r="Z248" s="158"/>
      <c r="AA248" s="98">
        <f>X248+Z248</f>
        <v>7910</v>
      </c>
      <c r="AB248" s="98">
        <f>Y248</f>
        <v>0</v>
      </c>
      <c r="AC248" s="158"/>
      <c r="AD248" s="158"/>
      <c r="AE248" s="158"/>
      <c r="AF248" s="98">
        <f>AD248+AC248+AA248+AE248</f>
        <v>7910</v>
      </c>
      <c r="AG248" s="116">
        <f>AE248+AB248</f>
        <v>0</v>
      </c>
      <c r="AH248" s="158"/>
      <c r="AI248" s="158"/>
      <c r="AJ248" s="158"/>
      <c r="AK248" s="158"/>
      <c r="AL248" s="158"/>
      <c r="AM248" s="158"/>
      <c r="AN248" s="98">
        <f>AI248+AH248+AF248+AJ248+AK248+AL248+AM248</f>
        <v>7910</v>
      </c>
      <c r="AO248" s="98">
        <f>AM248+AG248</f>
        <v>0</v>
      </c>
      <c r="AP248" s="159"/>
      <c r="AQ248" s="158"/>
      <c r="AR248" s="158"/>
      <c r="AS248" s="158"/>
      <c r="AT248" s="98">
        <f>AR248+AQ248+AP248+AN248+AS248</f>
        <v>7910</v>
      </c>
      <c r="AU248" s="98">
        <f>AS248+AO248</f>
        <v>0</v>
      </c>
      <c r="AV248" s="98"/>
      <c r="AW248" s="98"/>
      <c r="AX248" s="98"/>
      <c r="AY248" s="98"/>
      <c r="AZ248" s="98"/>
      <c r="BA248" s="98">
        <f>AY248+AX248+AW248+AV248+AT248</f>
        <v>7910</v>
      </c>
      <c r="BB248" s="123">
        <f>AU248+AY248</f>
        <v>0</v>
      </c>
      <c r="BC248" s="98">
        <v>-86</v>
      </c>
      <c r="BD248" s="158"/>
      <c r="BE248" s="158"/>
      <c r="BF248" s="158"/>
      <c r="BG248" s="98">
        <f>BF248+BE248+BD248+BC248+BA248</f>
        <v>7824</v>
      </c>
      <c r="BH248" s="123">
        <f>BB248+BD248</f>
        <v>0</v>
      </c>
      <c r="BI248" s="98"/>
      <c r="BJ248" s="159"/>
      <c r="BK248" s="159"/>
      <c r="BL248" s="98"/>
      <c r="BM248" s="98">
        <f>BG248+BI248+BJ248+BK248+BL248</f>
        <v>7824</v>
      </c>
      <c r="BN248" s="98">
        <f>BH248+BJ248</f>
        <v>0</v>
      </c>
    </row>
    <row r="249" spans="1:66" s="15" customFormat="1" ht="43.5" customHeight="1">
      <c r="A249" s="124"/>
      <c r="B249" s="102" t="s">
        <v>288</v>
      </c>
      <c r="C249" s="103" t="s">
        <v>122</v>
      </c>
      <c r="D249" s="103" t="s">
        <v>141</v>
      </c>
      <c r="E249" s="170"/>
      <c r="F249" s="130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25">
        <f>S250</f>
        <v>25</v>
      </c>
      <c r="T249" s="125">
        <f>T250</f>
        <v>25</v>
      </c>
      <c r="U249" s="106"/>
      <c r="V249" s="98"/>
      <c r="W249" s="125">
        <f aca="true" t="shared" si="368" ref="W249:AQ250">W250</f>
        <v>0</v>
      </c>
      <c r="X249" s="125">
        <f t="shared" si="368"/>
        <v>25</v>
      </c>
      <c r="Y249" s="125">
        <f t="shared" si="368"/>
        <v>0</v>
      </c>
      <c r="Z249" s="125">
        <f t="shared" si="368"/>
        <v>0</v>
      </c>
      <c r="AA249" s="125">
        <f t="shared" si="368"/>
        <v>25</v>
      </c>
      <c r="AB249" s="125">
        <f t="shared" si="368"/>
        <v>0</v>
      </c>
      <c r="AC249" s="125">
        <f t="shared" si="368"/>
        <v>0</v>
      </c>
      <c r="AD249" s="125">
        <f t="shared" si="368"/>
        <v>0</v>
      </c>
      <c r="AE249" s="125">
        <f t="shared" si="368"/>
        <v>0</v>
      </c>
      <c r="AF249" s="125">
        <f t="shared" si="368"/>
        <v>25</v>
      </c>
      <c r="AG249" s="125">
        <f t="shared" si="368"/>
        <v>0</v>
      </c>
      <c r="AH249" s="125">
        <f t="shared" si="368"/>
        <v>0</v>
      </c>
      <c r="AI249" s="125">
        <f t="shared" si="368"/>
        <v>83</v>
      </c>
      <c r="AJ249" s="125">
        <f t="shared" si="368"/>
        <v>0</v>
      </c>
      <c r="AK249" s="125">
        <f t="shared" si="368"/>
        <v>0</v>
      </c>
      <c r="AL249" s="125">
        <f t="shared" si="368"/>
        <v>0</v>
      </c>
      <c r="AM249" s="125">
        <f t="shared" si="368"/>
        <v>0</v>
      </c>
      <c r="AN249" s="125">
        <f t="shared" si="368"/>
        <v>108</v>
      </c>
      <c r="AO249" s="125">
        <f t="shared" si="368"/>
        <v>0</v>
      </c>
      <c r="AP249" s="125">
        <f t="shared" si="368"/>
        <v>0</v>
      </c>
      <c r="AQ249" s="125">
        <f t="shared" si="368"/>
        <v>0</v>
      </c>
      <c r="AR249" s="125">
        <f aca="true" t="shared" si="369" ref="AP249:BE250">AR250</f>
        <v>0</v>
      </c>
      <c r="AS249" s="125">
        <f t="shared" si="369"/>
        <v>0</v>
      </c>
      <c r="AT249" s="125">
        <f t="shared" si="369"/>
        <v>108</v>
      </c>
      <c r="AU249" s="125">
        <f t="shared" si="369"/>
        <v>0</v>
      </c>
      <c r="AV249" s="99">
        <f t="shared" si="369"/>
        <v>0</v>
      </c>
      <c r="AW249" s="99">
        <f t="shared" si="369"/>
        <v>0</v>
      </c>
      <c r="AX249" s="99">
        <f t="shared" si="369"/>
        <v>0</v>
      </c>
      <c r="AY249" s="99">
        <f t="shared" si="369"/>
        <v>0</v>
      </c>
      <c r="AZ249" s="99">
        <f t="shared" si="369"/>
        <v>0</v>
      </c>
      <c r="BA249" s="125">
        <f t="shared" si="369"/>
        <v>108</v>
      </c>
      <c r="BB249" s="125">
        <f t="shared" si="369"/>
        <v>0</v>
      </c>
      <c r="BC249" s="125">
        <f t="shared" si="369"/>
        <v>86</v>
      </c>
      <c r="BD249" s="125">
        <f t="shared" si="369"/>
        <v>0</v>
      </c>
      <c r="BE249" s="125">
        <f t="shared" si="369"/>
        <v>0</v>
      </c>
      <c r="BF249" s="125">
        <f aca="true" t="shared" si="370" ref="BB249:BN250">BF250</f>
        <v>0</v>
      </c>
      <c r="BG249" s="125">
        <f t="shared" si="370"/>
        <v>194</v>
      </c>
      <c r="BH249" s="125">
        <f t="shared" si="370"/>
        <v>0</v>
      </c>
      <c r="BI249" s="125">
        <f t="shared" si="370"/>
        <v>0</v>
      </c>
      <c r="BJ249" s="125">
        <f t="shared" si="370"/>
        <v>0</v>
      </c>
      <c r="BK249" s="125">
        <f t="shared" si="370"/>
        <v>0</v>
      </c>
      <c r="BL249" s="125">
        <f t="shared" si="370"/>
        <v>0</v>
      </c>
      <c r="BM249" s="125">
        <f t="shared" si="370"/>
        <v>194</v>
      </c>
      <c r="BN249" s="125">
        <f t="shared" si="370"/>
        <v>0</v>
      </c>
    </row>
    <row r="250" spans="1:66" s="3" customFormat="1" ht="24" customHeight="1">
      <c r="A250" s="127"/>
      <c r="B250" s="163" t="s">
        <v>395</v>
      </c>
      <c r="C250" s="113" t="s">
        <v>122</v>
      </c>
      <c r="D250" s="113" t="s">
        <v>141</v>
      </c>
      <c r="E250" s="131" t="s">
        <v>229</v>
      </c>
      <c r="F250" s="113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>
        <f>S251</f>
        <v>25</v>
      </c>
      <c r="T250" s="98">
        <f>T251</f>
        <v>25</v>
      </c>
      <c r="U250" s="98"/>
      <c r="V250" s="98"/>
      <c r="W250" s="98">
        <f t="shared" si="368"/>
        <v>0</v>
      </c>
      <c r="X250" s="98">
        <f t="shared" si="368"/>
        <v>25</v>
      </c>
      <c r="Y250" s="98">
        <f t="shared" si="368"/>
        <v>0</v>
      </c>
      <c r="Z250" s="98">
        <f t="shared" si="368"/>
        <v>0</v>
      </c>
      <c r="AA250" s="98">
        <f t="shared" si="368"/>
        <v>25</v>
      </c>
      <c r="AB250" s="98">
        <f t="shared" si="368"/>
        <v>0</v>
      </c>
      <c r="AC250" s="98">
        <f t="shared" si="368"/>
        <v>0</v>
      </c>
      <c r="AD250" s="98">
        <f t="shared" si="368"/>
        <v>0</v>
      </c>
      <c r="AE250" s="98">
        <f t="shared" si="368"/>
        <v>0</v>
      </c>
      <c r="AF250" s="98">
        <f t="shared" si="368"/>
        <v>25</v>
      </c>
      <c r="AG250" s="98">
        <f t="shared" si="368"/>
        <v>0</v>
      </c>
      <c r="AH250" s="98">
        <f t="shared" si="368"/>
        <v>0</v>
      </c>
      <c r="AI250" s="98">
        <f t="shared" si="368"/>
        <v>83</v>
      </c>
      <c r="AJ250" s="98">
        <f t="shared" si="368"/>
        <v>0</v>
      </c>
      <c r="AK250" s="98">
        <f t="shared" si="368"/>
        <v>0</v>
      </c>
      <c r="AL250" s="98">
        <f t="shared" si="368"/>
        <v>0</v>
      </c>
      <c r="AM250" s="98">
        <f t="shared" si="368"/>
        <v>0</v>
      </c>
      <c r="AN250" s="98">
        <f t="shared" si="368"/>
        <v>108</v>
      </c>
      <c r="AO250" s="98">
        <f t="shared" si="368"/>
        <v>0</v>
      </c>
      <c r="AP250" s="98">
        <f t="shared" si="369"/>
        <v>0</v>
      </c>
      <c r="AQ250" s="98">
        <f t="shared" si="369"/>
        <v>0</v>
      </c>
      <c r="AR250" s="98">
        <f t="shared" si="369"/>
        <v>0</v>
      </c>
      <c r="AS250" s="98">
        <f t="shared" si="369"/>
        <v>0</v>
      </c>
      <c r="AT250" s="98">
        <f t="shared" si="369"/>
        <v>108</v>
      </c>
      <c r="AU250" s="98">
        <f t="shared" si="369"/>
        <v>0</v>
      </c>
      <c r="AV250" s="98">
        <f t="shared" si="369"/>
        <v>0</v>
      </c>
      <c r="AW250" s="98">
        <f t="shared" si="369"/>
        <v>0</v>
      </c>
      <c r="AX250" s="98">
        <f t="shared" si="369"/>
        <v>0</v>
      </c>
      <c r="AY250" s="98">
        <f t="shared" si="369"/>
        <v>0</v>
      </c>
      <c r="AZ250" s="98">
        <f t="shared" si="369"/>
        <v>0</v>
      </c>
      <c r="BA250" s="98">
        <f t="shared" si="369"/>
        <v>108</v>
      </c>
      <c r="BB250" s="98">
        <f t="shared" si="370"/>
        <v>0</v>
      </c>
      <c r="BC250" s="98">
        <f t="shared" si="370"/>
        <v>86</v>
      </c>
      <c r="BD250" s="98">
        <f t="shared" si="370"/>
        <v>0</v>
      </c>
      <c r="BE250" s="98">
        <f t="shared" si="370"/>
        <v>0</v>
      </c>
      <c r="BF250" s="98">
        <f t="shared" si="370"/>
        <v>0</v>
      </c>
      <c r="BG250" s="98">
        <f t="shared" si="370"/>
        <v>194</v>
      </c>
      <c r="BH250" s="98">
        <f t="shared" si="370"/>
        <v>0</v>
      </c>
      <c r="BI250" s="98">
        <f t="shared" si="370"/>
        <v>0</v>
      </c>
      <c r="BJ250" s="98">
        <f t="shared" si="370"/>
        <v>0</v>
      </c>
      <c r="BK250" s="98">
        <f t="shared" si="370"/>
        <v>0</v>
      </c>
      <c r="BL250" s="98">
        <f t="shared" si="370"/>
        <v>0</v>
      </c>
      <c r="BM250" s="98">
        <f t="shared" si="370"/>
        <v>194</v>
      </c>
      <c r="BN250" s="98">
        <f t="shared" si="370"/>
        <v>0</v>
      </c>
    </row>
    <row r="251" spans="1:66" s="3" customFormat="1" ht="78.75" customHeight="1">
      <c r="A251" s="127"/>
      <c r="B251" s="112" t="s">
        <v>130</v>
      </c>
      <c r="C251" s="113" t="s">
        <v>122</v>
      </c>
      <c r="D251" s="113" t="s">
        <v>141</v>
      </c>
      <c r="E251" s="131" t="s">
        <v>229</v>
      </c>
      <c r="F251" s="113" t="s">
        <v>131</v>
      </c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>
        <f>T251-P251</f>
        <v>25</v>
      </c>
      <c r="T251" s="98">
        <v>25</v>
      </c>
      <c r="U251" s="98"/>
      <c r="V251" s="98"/>
      <c r="W251" s="98"/>
      <c r="X251" s="98">
        <f>W251+T251</f>
        <v>25</v>
      </c>
      <c r="Y251" s="98">
        <f>V251</f>
        <v>0</v>
      </c>
      <c r="Z251" s="111"/>
      <c r="AA251" s="98">
        <f>X251+Z251</f>
        <v>25</v>
      </c>
      <c r="AB251" s="98">
        <f>Y251</f>
        <v>0</v>
      </c>
      <c r="AC251" s="111"/>
      <c r="AD251" s="111"/>
      <c r="AE251" s="111"/>
      <c r="AF251" s="98">
        <f>AD251+AC251+AA251+AE251</f>
        <v>25</v>
      </c>
      <c r="AG251" s="116">
        <f>AE251+AB251</f>
        <v>0</v>
      </c>
      <c r="AH251" s="111"/>
      <c r="AI251" s="121">
        <v>83</v>
      </c>
      <c r="AJ251" s="111"/>
      <c r="AK251" s="111"/>
      <c r="AL251" s="111"/>
      <c r="AM251" s="111"/>
      <c r="AN251" s="98">
        <f>AI251+AH251+AF251+AJ251+AK251+AL251+AM251</f>
        <v>108</v>
      </c>
      <c r="AO251" s="98">
        <f>AM251+AG251</f>
        <v>0</v>
      </c>
      <c r="AP251" s="129"/>
      <c r="AQ251" s="111"/>
      <c r="AR251" s="111"/>
      <c r="AS251" s="111"/>
      <c r="AT251" s="98">
        <f>AR251+AQ251+AP251+AN251+AS251</f>
        <v>108</v>
      </c>
      <c r="AU251" s="98">
        <f>AS251+AO251</f>
        <v>0</v>
      </c>
      <c r="AV251" s="98"/>
      <c r="AW251" s="98"/>
      <c r="AX251" s="98"/>
      <c r="AY251" s="98"/>
      <c r="AZ251" s="98"/>
      <c r="BA251" s="98">
        <f>AY251+AX251+AW251+AV251+AT251</f>
        <v>108</v>
      </c>
      <c r="BB251" s="123">
        <f>AU251+AY251</f>
        <v>0</v>
      </c>
      <c r="BC251" s="98">
        <v>86</v>
      </c>
      <c r="BD251" s="111"/>
      <c r="BE251" s="111"/>
      <c r="BF251" s="111"/>
      <c r="BG251" s="98">
        <f>BF251+BE251+BD251+BC251+BA251</f>
        <v>194</v>
      </c>
      <c r="BH251" s="123">
        <f>BB251+BD251</f>
        <v>0</v>
      </c>
      <c r="BI251" s="98"/>
      <c r="BJ251" s="129"/>
      <c r="BK251" s="129"/>
      <c r="BL251" s="129"/>
      <c r="BM251" s="98">
        <f>BG251+BI251+BJ251+BK251+BL251</f>
        <v>194</v>
      </c>
      <c r="BN251" s="98">
        <f>BH251+BJ251</f>
        <v>0</v>
      </c>
    </row>
    <row r="252" spans="1:66" s="6" customFormat="1" ht="27" customHeight="1">
      <c r="A252" s="91"/>
      <c r="B252" s="102" t="s">
        <v>173</v>
      </c>
      <c r="C252" s="103" t="s">
        <v>90</v>
      </c>
      <c r="D252" s="103" t="s">
        <v>119</v>
      </c>
      <c r="E252" s="150"/>
      <c r="F252" s="103"/>
      <c r="G252" s="125">
        <f>G253</f>
        <v>0</v>
      </c>
      <c r="H252" s="125">
        <f aca="true" t="shared" si="371" ref="H252:W253">H253</f>
        <v>0</v>
      </c>
      <c r="I252" s="125">
        <f t="shared" si="371"/>
        <v>0</v>
      </c>
      <c r="J252" s="125">
        <f t="shared" si="371"/>
        <v>30397</v>
      </c>
      <c r="K252" s="125">
        <f t="shared" si="371"/>
        <v>30397</v>
      </c>
      <c r="L252" s="125">
        <f t="shared" si="371"/>
        <v>0</v>
      </c>
      <c r="M252" s="125"/>
      <c r="N252" s="125">
        <f t="shared" si="371"/>
        <v>36394</v>
      </c>
      <c r="O252" s="125">
        <f t="shared" si="371"/>
        <v>0</v>
      </c>
      <c r="P252" s="125">
        <f t="shared" si="371"/>
        <v>30397</v>
      </c>
      <c r="Q252" s="125">
        <f t="shared" si="371"/>
        <v>0</v>
      </c>
      <c r="R252" s="125">
        <f t="shared" si="371"/>
        <v>0</v>
      </c>
      <c r="S252" s="125">
        <f>S253+S255</f>
        <v>-6873</v>
      </c>
      <c r="T252" s="125">
        <f>T253+T255</f>
        <v>23524</v>
      </c>
      <c r="U252" s="125">
        <f t="shared" si="371"/>
        <v>0</v>
      </c>
      <c r="V252" s="98"/>
      <c r="W252" s="125">
        <f aca="true" t="shared" si="372" ref="W252:AB252">W253+W255</f>
        <v>0</v>
      </c>
      <c r="X252" s="125">
        <f t="shared" si="372"/>
        <v>23524</v>
      </c>
      <c r="Y252" s="125">
        <f t="shared" si="372"/>
        <v>0</v>
      </c>
      <c r="Z252" s="125">
        <f t="shared" si="372"/>
        <v>0</v>
      </c>
      <c r="AA252" s="125">
        <f t="shared" si="372"/>
        <v>23524</v>
      </c>
      <c r="AB252" s="125">
        <f t="shared" si="372"/>
        <v>0</v>
      </c>
      <c r="AC252" s="125">
        <f aca="true" t="shared" si="373" ref="AC252:AU252">AC253+AC255</f>
        <v>0</v>
      </c>
      <c r="AD252" s="125">
        <f t="shared" si="373"/>
        <v>0</v>
      </c>
      <c r="AE252" s="125">
        <f t="shared" si="373"/>
        <v>0</v>
      </c>
      <c r="AF252" s="125">
        <f t="shared" si="373"/>
        <v>23524</v>
      </c>
      <c r="AG252" s="125">
        <f t="shared" si="373"/>
        <v>0</v>
      </c>
      <c r="AH252" s="125">
        <f t="shared" si="373"/>
        <v>0</v>
      </c>
      <c r="AI252" s="125">
        <f t="shared" si="373"/>
        <v>0</v>
      </c>
      <c r="AJ252" s="125">
        <f t="shared" si="373"/>
        <v>0</v>
      </c>
      <c r="AK252" s="125">
        <f>AK253+AK255</f>
        <v>0</v>
      </c>
      <c r="AL252" s="125">
        <f>AL253+AL255</f>
        <v>0</v>
      </c>
      <c r="AM252" s="125">
        <f>AM253+AM255</f>
        <v>0</v>
      </c>
      <c r="AN252" s="125">
        <f t="shared" si="373"/>
        <v>23524</v>
      </c>
      <c r="AO252" s="125">
        <f t="shared" si="373"/>
        <v>0</v>
      </c>
      <c r="AP252" s="125">
        <f t="shared" si="373"/>
        <v>0</v>
      </c>
      <c r="AQ252" s="125">
        <f>AQ253+AQ255</f>
        <v>0</v>
      </c>
      <c r="AR252" s="125">
        <f t="shared" si="373"/>
        <v>0</v>
      </c>
      <c r="AS252" s="125">
        <f t="shared" si="373"/>
        <v>0</v>
      </c>
      <c r="AT252" s="125">
        <f t="shared" si="373"/>
        <v>23524</v>
      </c>
      <c r="AU252" s="125">
        <f t="shared" si="373"/>
        <v>0</v>
      </c>
      <c r="AV252" s="99">
        <f aca="true" t="shared" si="374" ref="AV252:BA252">AV253+AV255</f>
        <v>0</v>
      </c>
      <c r="AW252" s="99">
        <f t="shared" si="374"/>
        <v>0</v>
      </c>
      <c r="AX252" s="99">
        <f t="shared" si="374"/>
        <v>0</v>
      </c>
      <c r="AY252" s="99">
        <f t="shared" si="374"/>
        <v>0</v>
      </c>
      <c r="AZ252" s="99">
        <f>AZ253+AZ255</f>
        <v>0</v>
      </c>
      <c r="BA252" s="125">
        <f t="shared" si="374"/>
        <v>23524</v>
      </c>
      <c r="BB252" s="125">
        <f aca="true" t="shared" si="375" ref="BB252:BH252">BB253+BB255</f>
        <v>0</v>
      </c>
      <c r="BC252" s="125">
        <f t="shared" si="375"/>
        <v>0</v>
      </c>
      <c r="BD252" s="125">
        <f t="shared" si="375"/>
        <v>0</v>
      </c>
      <c r="BE252" s="125">
        <f t="shared" si="375"/>
        <v>0</v>
      </c>
      <c r="BF252" s="125">
        <f t="shared" si="375"/>
        <v>0</v>
      </c>
      <c r="BG252" s="125">
        <f t="shared" si="375"/>
        <v>23524</v>
      </c>
      <c r="BH252" s="125">
        <f t="shared" si="375"/>
        <v>0</v>
      </c>
      <c r="BI252" s="125">
        <f aca="true" t="shared" si="376" ref="BI252:BN252">BI253+BI255</f>
        <v>0</v>
      </c>
      <c r="BJ252" s="125">
        <f t="shared" si="376"/>
        <v>0</v>
      </c>
      <c r="BK252" s="125">
        <f t="shared" si="376"/>
        <v>0</v>
      </c>
      <c r="BL252" s="125">
        <f t="shared" si="376"/>
        <v>0</v>
      </c>
      <c r="BM252" s="125">
        <f t="shared" si="376"/>
        <v>23524</v>
      </c>
      <c r="BN252" s="125">
        <f t="shared" si="376"/>
        <v>0</v>
      </c>
    </row>
    <row r="253" spans="1:66" s="6" customFormat="1" ht="40.5" customHeight="1" hidden="1">
      <c r="A253" s="91"/>
      <c r="B253" s="112" t="s">
        <v>174</v>
      </c>
      <c r="C253" s="113" t="s">
        <v>90</v>
      </c>
      <c r="D253" s="113" t="s">
        <v>119</v>
      </c>
      <c r="E253" s="131" t="s">
        <v>287</v>
      </c>
      <c r="F253" s="113"/>
      <c r="G253" s="98">
        <f>G254</f>
        <v>0</v>
      </c>
      <c r="H253" s="98">
        <f t="shared" si="371"/>
        <v>0</v>
      </c>
      <c r="I253" s="98">
        <f t="shared" si="371"/>
        <v>0</v>
      </c>
      <c r="J253" s="98">
        <f t="shared" si="371"/>
        <v>30397</v>
      </c>
      <c r="K253" s="98">
        <f t="shared" si="371"/>
        <v>30397</v>
      </c>
      <c r="L253" s="98">
        <f t="shared" si="371"/>
        <v>0</v>
      </c>
      <c r="M253" s="98"/>
      <c r="N253" s="98">
        <f t="shared" si="371"/>
        <v>36394</v>
      </c>
      <c r="O253" s="98">
        <f t="shared" si="371"/>
        <v>0</v>
      </c>
      <c r="P253" s="98">
        <f t="shared" si="371"/>
        <v>30397</v>
      </c>
      <c r="Q253" s="98">
        <f t="shared" si="371"/>
        <v>0</v>
      </c>
      <c r="R253" s="98">
        <f t="shared" si="371"/>
        <v>0</v>
      </c>
      <c r="S253" s="98">
        <f t="shared" si="371"/>
        <v>-30397</v>
      </c>
      <c r="T253" s="98">
        <f t="shared" si="371"/>
        <v>0</v>
      </c>
      <c r="U253" s="98">
        <f t="shared" si="371"/>
        <v>0</v>
      </c>
      <c r="V253" s="98"/>
      <c r="W253" s="98">
        <f t="shared" si="371"/>
        <v>0</v>
      </c>
      <c r="X253" s="98">
        <f aca="true" t="shared" si="377" ref="X253:BN253">X254</f>
        <v>0</v>
      </c>
      <c r="Y253" s="98">
        <f t="shared" si="377"/>
        <v>0</v>
      </c>
      <c r="Z253" s="98">
        <f t="shared" si="377"/>
        <v>0</v>
      </c>
      <c r="AA253" s="98">
        <f t="shared" si="377"/>
        <v>0</v>
      </c>
      <c r="AB253" s="98">
        <f t="shared" si="377"/>
        <v>0</v>
      </c>
      <c r="AC253" s="98">
        <f t="shared" si="377"/>
        <v>0</v>
      </c>
      <c r="AD253" s="98">
        <f t="shared" si="377"/>
        <v>0</v>
      </c>
      <c r="AE253" s="98">
        <f t="shared" si="377"/>
        <v>0</v>
      </c>
      <c r="AF253" s="98">
        <f t="shared" si="377"/>
        <v>0</v>
      </c>
      <c r="AG253" s="98">
        <f t="shared" si="377"/>
        <v>0</v>
      </c>
      <c r="AH253" s="98">
        <f t="shared" si="377"/>
        <v>0</v>
      </c>
      <c r="AI253" s="98">
        <f t="shared" si="377"/>
        <v>0</v>
      </c>
      <c r="AJ253" s="98">
        <f t="shared" si="377"/>
        <v>0</v>
      </c>
      <c r="AK253" s="98">
        <f t="shared" si="377"/>
        <v>0</v>
      </c>
      <c r="AL253" s="98">
        <f t="shared" si="377"/>
        <v>0</v>
      </c>
      <c r="AM253" s="98">
        <f t="shared" si="377"/>
        <v>0</v>
      </c>
      <c r="AN253" s="98">
        <f t="shared" si="377"/>
        <v>0</v>
      </c>
      <c r="AO253" s="98">
        <f t="shared" si="377"/>
        <v>0</v>
      </c>
      <c r="AP253" s="98">
        <f t="shared" si="377"/>
        <v>0</v>
      </c>
      <c r="AQ253" s="98">
        <f t="shared" si="377"/>
        <v>0</v>
      </c>
      <c r="AR253" s="98">
        <f t="shared" si="377"/>
        <v>0</v>
      </c>
      <c r="AS253" s="98">
        <f t="shared" si="377"/>
        <v>0</v>
      </c>
      <c r="AT253" s="98">
        <f t="shared" si="377"/>
        <v>0</v>
      </c>
      <c r="AU253" s="98">
        <f t="shared" si="377"/>
        <v>0</v>
      </c>
      <c r="AV253" s="98">
        <f t="shared" si="377"/>
        <v>0</v>
      </c>
      <c r="AW253" s="98">
        <f t="shared" si="377"/>
        <v>0</v>
      </c>
      <c r="AX253" s="98">
        <f t="shared" si="377"/>
        <v>0</v>
      </c>
      <c r="AY253" s="98">
        <f t="shared" si="377"/>
        <v>0</v>
      </c>
      <c r="AZ253" s="98">
        <f t="shared" si="377"/>
        <v>0</v>
      </c>
      <c r="BA253" s="98">
        <f t="shared" si="377"/>
        <v>0</v>
      </c>
      <c r="BB253" s="98">
        <f t="shared" si="377"/>
        <v>0</v>
      </c>
      <c r="BC253" s="98">
        <f t="shared" si="377"/>
        <v>0</v>
      </c>
      <c r="BD253" s="98">
        <f t="shared" si="377"/>
        <v>0</v>
      </c>
      <c r="BE253" s="98">
        <f t="shared" si="377"/>
        <v>0</v>
      </c>
      <c r="BF253" s="98">
        <f t="shared" si="377"/>
        <v>0</v>
      </c>
      <c r="BG253" s="98">
        <f t="shared" si="377"/>
        <v>0</v>
      </c>
      <c r="BH253" s="98">
        <f t="shared" si="377"/>
        <v>0</v>
      </c>
      <c r="BI253" s="98">
        <f t="shared" si="377"/>
        <v>0</v>
      </c>
      <c r="BJ253" s="98">
        <f t="shared" si="377"/>
        <v>0</v>
      </c>
      <c r="BK253" s="98">
        <f t="shared" si="377"/>
        <v>0</v>
      </c>
      <c r="BL253" s="98">
        <f t="shared" si="377"/>
        <v>0</v>
      </c>
      <c r="BM253" s="98">
        <f t="shared" si="377"/>
        <v>0</v>
      </c>
      <c r="BN253" s="98">
        <f t="shared" si="377"/>
        <v>0</v>
      </c>
    </row>
    <row r="254" spans="1:66" s="6" customFormat="1" ht="24" customHeight="1" hidden="1">
      <c r="A254" s="91"/>
      <c r="B254" s="112" t="s">
        <v>281</v>
      </c>
      <c r="C254" s="113" t="s">
        <v>90</v>
      </c>
      <c r="D254" s="113" t="s">
        <v>119</v>
      </c>
      <c r="E254" s="131" t="s">
        <v>287</v>
      </c>
      <c r="F254" s="113" t="s">
        <v>168</v>
      </c>
      <c r="G254" s="98"/>
      <c r="H254" s="98"/>
      <c r="I254" s="98"/>
      <c r="J254" s="98">
        <f>K254-G254</f>
        <v>30397</v>
      </c>
      <c r="K254" s="98">
        <v>30397</v>
      </c>
      <c r="L254" s="98"/>
      <c r="M254" s="98"/>
      <c r="N254" s="98">
        <v>36394</v>
      </c>
      <c r="O254" s="97"/>
      <c r="P254" s="98">
        <f>O254+K254</f>
        <v>30397</v>
      </c>
      <c r="Q254" s="98">
        <f>L254</f>
        <v>0</v>
      </c>
      <c r="R254" s="98"/>
      <c r="S254" s="98">
        <f>T254-P254</f>
        <v>-30397</v>
      </c>
      <c r="T254" s="98"/>
      <c r="U254" s="98"/>
      <c r="V254" s="98"/>
      <c r="W254" s="98"/>
      <c r="X254" s="98">
        <f>W254+T254</f>
        <v>0</v>
      </c>
      <c r="Y254" s="98">
        <f>V254</f>
        <v>0</v>
      </c>
      <c r="Z254" s="98">
        <f>Y254+V254</f>
        <v>0</v>
      </c>
      <c r="AA254" s="98">
        <f>Z254+W254</f>
        <v>0</v>
      </c>
      <c r="AB254" s="98">
        <f>AA254+X254</f>
        <v>0</v>
      </c>
      <c r="AC254" s="98">
        <f>AB254+Y254</f>
        <v>0</v>
      </c>
      <c r="AD254" s="98">
        <f>AC254+Z254</f>
        <v>0</v>
      </c>
      <c r="AE254" s="98">
        <f>AC254+Z254</f>
        <v>0</v>
      </c>
      <c r="AF254" s="98">
        <f>AE254+AA254</f>
        <v>0</v>
      </c>
      <c r="AG254" s="98">
        <f>AF254+AB254</f>
        <v>0</v>
      </c>
      <c r="AH254" s="98">
        <f>AF254+AC254</f>
        <v>0</v>
      </c>
      <c r="AI254" s="98">
        <f>AG254+AD254</f>
        <v>0</v>
      </c>
      <c r="AJ254" s="98">
        <f>AH254+AE254</f>
        <v>0</v>
      </c>
      <c r="AK254" s="98">
        <f>AG254+AD254</f>
        <v>0</v>
      </c>
      <c r="AL254" s="98">
        <f>AH254+AE254</f>
        <v>0</v>
      </c>
      <c r="AM254" s="98">
        <f>AI254+AF254</f>
        <v>0</v>
      </c>
      <c r="AN254" s="98">
        <f>AH254+AE254</f>
        <v>0</v>
      </c>
      <c r="AO254" s="98">
        <f>AI254+AF254</f>
        <v>0</v>
      </c>
      <c r="AP254" s="98">
        <f>AL254+AI254</f>
        <v>0</v>
      </c>
      <c r="AQ254" s="98">
        <f>AM254+AJ254</f>
        <v>0</v>
      </c>
      <c r="AR254" s="98">
        <f aca="true" t="shared" si="378" ref="AR254:AZ254">AM254+AJ254</f>
        <v>0</v>
      </c>
      <c r="AS254" s="98">
        <f t="shared" si="378"/>
        <v>0</v>
      </c>
      <c r="AT254" s="98">
        <f t="shared" si="378"/>
        <v>0</v>
      </c>
      <c r="AU254" s="98">
        <f t="shared" si="378"/>
        <v>0</v>
      </c>
      <c r="AV254" s="98">
        <f t="shared" si="378"/>
        <v>0</v>
      </c>
      <c r="AW254" s="98">
        <f t="shared" si="378"/>
        <v>0</v>
      </c>
      <c r="AX254" s="98">
        <f t="shared" si="378"/>
        <v>0</v>
      </c>
      <c r="AY254" s="98">
        <f t="shared" si="378"/>
        <v>0</v>
      </c>
      <c r="AZ254" s="98">
        <f t="shared" si="378"/>
        <v>0</v>
      </c>
      <c r="BA254" s="98">
        <f>AU254+AR254</f>
        <v>0</v>
      </c>
      <c r="BB254" s="98">
        <f aca="true" t="shared" si="379" ref="BB254:BI254">AV254+AS254</f>
        <v>0</v>
      </c>
      <c r="BC254" s="98">
        <f t="shared" si="379"/>
        <v>0</v>
      </c>
      <c r="BD254" s="98">
        <f t="shared" si="379"/>
        <v>0</v>
      </c>
      <c r="BE254" s="98">
        <f t="shared" si="379"/>
        <v>0</v>
      </c>
      <c r="BF254" s="98">
        <f t="shared" si="379"/>
        <v>0</v>
      </c>
      <c r="BG254" s="98">
        <f t="shared" si="379"/>
        <v>0</v>
      </c>
      <c r="BH254" s="98">
        <f t="shared" si="379"/>
        <v>0</v>
      </c>
      <c r="BI254" s="98">
        <f t="shared" si="379"/>
        <v>0</v>
      </c>
      <c r="BJ254" s="98">
        <f>BD254+BA254</f>
        <v>0</v>
      </c>
      <c r="BK254" s="98">
        <f>BE254+BB254</f>
        <v>0</v>
      </c>
      <c r="BL254" s="98">
        <f>BF254+BC254</f>
        <v>0</v>
      </c>
      <c r="BM254" s="98">
        <f>BG254+BD254</f>
        <v>0</v>
      </c>
      <c r="BN254" s="98">
        <f>BH254+BE254</f>
        <v>0</v>
      </c>
    </row>
    <row r="255" spans="1:66" s="6" customFormat="1" ht="36.75" customHeight="1">
      <c r="A255" s="91"/>
      <c r="B255" s="112" t="s">
        <v>174</v>
      </c>
      <c r="C255" s="113" t="s">
        <v>90</v>
      </c>
      <c r="D255" s="113" t="s">
        <v>119</v>
      </c>
      <c r="E255" s="131" t="s">
        <v>366</v>
      </c>
      <c r="F255" s="113"/>
      <c r="G255" s="98"/>
      <c r="H255" s="98"/>
      <c r="I255" s="98"/>
      <c r="J255" s="98"/>
      <c r="K255" s="98"/>
      <c r="L255" s="98"/>
      <c r="M255" s="98"/>
      <c r="N255" s="98"/>
      <c r="O255" s="97"/>
      <c r="P255" s="98"/>
      <c r="Q255" s="98"/>
      <c r="R255" s="98"/>
      <c r="S255" s="98">
        <f>S256</f>
        <v>23524</v>
      </c>
      <c r="T255" s="98">
        <f>T256</f>
        <v>23524</v>
      </c>
      <c r="U255" s="98">
        <f>U256</f>
        <v>0</v>
      </c>
      <c r="V255" s="98"/>
      <c r="W255" s="98">
        <f aca="true" t="shared" si="380" ref="W255:BN255">W256</f>
        <v>0</v>
      </c>
      <c r="X255" s="98">
        <f t="shared" si="380"/>
        <v>23524</v>
      </c>
      <c r="Y255" s="98">
        <f t="shared" si="380"/>
        <v>0</v>
      </c>
      <c r="Z255" s="98">
        <f t="shared" si="380"/>
        <v>0</v>
      </c>
      <c r="AA255" s="98">
        <f t="shared" si="380"/>
        <v>23524</v>
      </c>
      <c r="AB255" s="98">
        <f t="shared" si="380"/>
        <v>0</v>
      </c>
      <c r="AC255" s="98">
        <f t="shared" si="380"/>
        <v>0</v>
      </c>
      <c r="AD255" s="98">
        <f t="shared" si="380"/>
        <v>0</v>
      </c>
      <c r="AE255" s="98">
        <f t="shared" si="380"/>
        <v>0</v>
      </c>
      <c r="AF255" s="98">
        <f t="shared" si="380"/>
        <v>23524</v>
      </c>
      <c r="AG255" s="98">
        <f t="shared" si="380"/>
        <v>0</v>
      </c>
      <c r="AH255" s="98">
        <f t="shared" si="380"/>
        <v>0</v>
      </c>
      <c r="AI255" s="98">
        <f t="shared" si="380"/>
        <v>0</v>
      </c>
      <c r="AJ255" s="98">
        <f t="shared" si="380"/>
        <v>0</v>
      </c>
      <c r="AK255" s="98">
        <f t="shared" si="380"/>
        <v>0</v>
      </c>
      <c r="AL255" s="98">
        <f t="shared" si="380"/>
        <v>0</v>
      </c>
      <c r="AM255" s="98">
        <f t="shared" si="380"/>
        <v>0</v>
      </c>
      <c r="AN255" s="98">
        <f t="shared" si="380"/>
        <v>23524</v>
      </c>
      <c r="AO255" s="98">
        <f t="shared" si="380"/>
        <v>0</v>
      </c>
      <c r="AP255" s="98">
        <f t="shared" si="380"/>
        <v>0</v>
      </c>
      <c r="AQ255" s="98">
        <f t="shared" si="380"/>
        <v>0</v>
      </c>
      <c r="AR255" s="98">
        <f t="shared" si="380"/>
        <v>0</v>
      </c>
      <c r="AS255" s="98">
        <f t="shared" si="380"/>
        <v>0</v>
      </c>
      <c r="AT255" s="98">
        <f t="shared" si="380"/>
        <v>23524</v>
      </c>
      <c r="AU255" s="98">
        <f t="shared" si="380"/>
        <v>0</v>
      </c>
      <c r="AV255" s="98">
        <f t="shared" si="380"/>
        <v>0</v>
      </c>
      <c r="AW255" s="98">
        <f t="shared" si="380"/>
        <v>0</v>
      </c>
      <c r="AX255" s="98">
        <f t="shared" si="380"/>
        <v>0</v>
      </c>
      <c r="AY255" s="98">
        <f t="shared" si="380"/>
        <v>0</v>
      </c>
      <c r="AZ255" s="98">
        <f t="shared" si="380"/>
        <v>0</v>
      </c>
      <c r="BA255" s="98">
        <f t="shared" si="380"/>
        <v>23524</v>
      </c>
      <c r="BB255" s="98">
        <f t="shared" si="380"/>
        <v>0</v>
      </c>
      <c r="BC255" s="98">
        <f t="shared" si="380"/>
        <v>0</v>
      </c>
      <c r="BD255" s="98">
        <f t="shared" si="380"/>
        <v>0</v>
      </c>
      <c r="BE255" s="98">
        <f t="shared" si="380"/>
        <v>0</v>
      </c>
      <c r="BF255" s="98">
        <f t="shared" si="380"/>
        <v>0</v>
      </c>
      <c r="BG255" s="98">
        <f t="shared" si="380"/>
        <v>23524</v>
      </c>
      <c r="BH255" s="98">
        <f t="shared" si="380"/>
        <v>0</v>
      </c>
      <c r="BI255" s="98">
        <f t="shared" si="380"/>
        <v>0</v>
      </c>
      <c r="BJ255" s="98">
        <f t="shared" si="380"/>
        <v>0</v>
      </c>
      <c r="BK255" s="98">
        <f t="shared" si="380"/>
        <v>0</v>
      </c>
      <c r="BL255" s="98">
        <f t="shared" si="380"/>
        <v>0</v>
      </c>
      <c r="BM255" s="98">
        <f t="shared" si="380"/>
        <v>23524</v>
      </c>
      <c r="BN255" s="98">
        <f t="shared" si="380"/>
        <v>0</v>
      </c>
    </row>
    <row r="256" spans="1:66" s="6" customFormat="1" ht="20.25">
      <c r="A256" s="91"/>
      <c r="B256" s="112" t="s">
        <v>281</v>
      </c>
      <c r="C256" s="113" t="s">
        <v>90</v>
      </c>
      <c r="D256" s="113" t="s">
        <v>119</v>
      </c>
      <c r="E256" s="131" t="s">
        <v>366</v>
      </c>
      <c r="F256" s="113" t="s">
        <v>168</v>
      </c>
      <c r="G256" s="98"/>
      <c r="H256" s="98"/>
      <c r="I256" s="98"/>
      <c r="J256" s="98"/>
      <c r="K256" s="98"/>
      <c r="L256" s="98"/>
      <c r="M256" s="98"/>
      <c r="N256" s="98"/>
      <c r="O256" s="97"/>
      <c r="P256" s="98"/>
      <c r="Q256" s="98"/>
      <c r="R256" s="98"/>
      <c r="S256" s="98">
        <f>T256-P256</f>
        <v>23524</v>
      </c>
      <c r="T256" s="98">
        <f>27289-3765</f>
        <v>23524</v>
      </c>
      <c r="U256" s="98"/>
      <c r="V256" s="98"/>
      <c r="W256" s="98"/>
      <c r="X256" s="98">
        <f>W256+T256</f>
        <v>23524</v>
      </c>
      <c r="Y256" s="98">
        <f>V256</f>
        <v>0</v>
      </c>
      <c r="Z256" s="158"/>
      <c r="AA256" s="98">
        <f>X256+Z256</f>
        <v>23524</v>
      </c>
      <c r="AB256" s="98">
        <f>Y256</f>
        <v>0</v>
      </c>
      <c r="AC256" s="158"/>
      <c r="AD256" s="158"/>
      <c r="AE256" s="158"/>
      <c r="AF256" s="98">
        <f>AD256+AC256+AA256+AE256</f>
        <v>23524</v>
      </c>
      <c r="AG256" s="116">
        <f>AE256+AB256</f>
        <v>0</v>
      </c>
      <c r="AH256" s="158"/>
      <c r="AI256" s="158"/>
      <c r="AJ256" s="158"/>
      <c r="AK256" s="158"/>
      <c r="AL256" s="158"/>
      <c r="AM256" s="158"/>
      <c r="AN256" s="98">
        <f>AI256+AH256+AF256+AJ256+AK256+AL256+AM256</f>
        <v>23524</v>
      </c>
      <c r="AO256" s="98">
        <f>AM256+AG256</f>
        <v>0</v>
      </c>
      <c r="AP256" s="159"/>
      <c r="AQ256" s="158"/>
      <c r="AR256" s="158"/>
      <c r="AS256" s="158"/>
      <c r="AT256" s="98">
        <f>AR256+AQ256+AP256+AN256+AS256</f>
        <v>23524</v>
      </c>
      <c r="AU256" s="98">
        <f>AS256+AO256</f>
        <v>0</v>
      </c>
      <c r="AV256" s="98"/>
      <c r="AW256" s="98"/>
      <c r="AX256" s="98"/>
      <c r="AY256" s="98"/>
      <c r="AZ256" s="98"/>
      <c r="BA256" s="98">
        <f>AY256+AX256+AW256+AV256+AT256</f>
        <v>23524</v>
      </c>
      <c r="BB256" s="123">
        <f>AU256+AY256</f>
        <v>0</v>
      </c>
      <c r="BC256" s="98"/>
      <c r="BD256" s="158"/>
      <c r="BE256" s="158"/>
      <c r="BF256" s="158"/>
      <c r="BG256" s="98">
        <f>BF256+BE256+BD256+BC256+BA256</f>
        <v>23524</v>
      </c>
      <c r="BH256" s="123">
        <f>BB256+BD256</f>
        <v>0</v>
      </c>
      <c r="BI256" s="97"/>
      <c r="BJ256" s="159"/>
      <c r="BK256" s="159"/>
      <c r="BL256" s="159"/>
      <c r="BM256" s="98">
        <f>BG256+BI256+BJ256+BK256+BL256</f>
        <v>23524</v>
      </c>
      <c r="BN256" s="98">
        <f>BH256+BJ256</f>
        <v>0</v>
      </c>
    </row>
    <row r="257" spans="1:66" s="6" customFormat="1" ht="46.5" customHeight="1">
      <c r="A257" s="91"/>
      <c r="B257" s="102" t="s">
        <v>169</v>
      </c>
      <c r="C257" s="103" t="s">
        <v>90</v>
      </c>
      <c r="D257" s="103" t="s">
        <v>120</v>
      </c>
      <c r="E257" s="104"/>
      <c r="F257" s="103"/>
      <c r="G257" s="125">
        <f>G258</f>
        <v>0</v>
      </c>
      <c r="H257" s="125">
        <f aca="true" t="shared" si="381" ref="H257:W258">H258</f>
        <v>0</v>
      </c>
      <c r="I257" s="125">
        <f t="shared" si="381"/>
        <v>0</v>
      </c>
      <c r="J257" s="125">
        <f t="shared" si="381"/>
        <v>37610</v>
      </c>
      <c r="K257" s="125">
        <f t="shared" si="381"/>
        <v>37610</v>
      </c>
      <c r="L257" s="125">
        <f t="shared" si="381"/>
        <v>0</v>
      </c>
      <c r="M257" s="125"/>
      <c r="N257" s="125">
        <f t="shared" si="381"/>
        <v>40351</v>
      </c>
      <c r="O257" s="125">
        <f t="shared" si="381"/>
        <v>0</v>
      </c>
      <c r="P257" s="125">
        <f t="shared" si="381"/>
        <v>37610</v>
      </c>
      <c r="Q257" s="125">
        <f t="shared" si="381"/>
        <v>0</v>
      </c>
      <c r="R257" s="125">
        <f t="shared" si="381"/>
        <v>0</v>
      </c>
      <c r="S257" s="125">
        <f aca="true" t="shared" si="382" ref="S257:Y257">S258+S260</f>
        <v>-5864</v>
      </c>
      <c r="T257" s="125">
        <f t="shared" si="382"/>
        <v>31746</v>
      </c>
      <c r="U257" s="125">
        <f t="shared" si="382"/>
        <v>0</v>
      </c>
      <c r="V257" s="125">
        <f t="shared" si="382"/>
        <v>8134</v>
      </c>
      <c r="W257" s="125">
        <f t="shared" si="382"/>
        <v>0</v>
      </c>
      <c r="X257" s="125">
        <f t="shared" si="382"/>
        <v>31746</v>
      </c>
      <c r="Y257" s="125">
        <f t="shared" si="382"/>
        <v>8134</v>
      </c>
      <c r="Z257" s="125">
        <f aca="true" t="shared" si="383" ref="Z257:AG257">Z258+Z260</f>
        <v>0</v>
      </c>
      <c r="AA257" s="125">
        <f t="shared" si="383"/>
        <v>31746</v>
      </c>
      <c r="AB257" s="125">
        <f t="shared" si="383"/>
        <v>8134</v>
      </c>
      <c r="AC257" s="125">
        <f t="shared" si="383"/>
        <v>0</v>
      </c>
      <c r="AD257" s="125">
        <f t="shared" si="383"/>
        <v>0</v>
      </c>
      <c r="AE257" s="125">
        <f t="shared" si="383"/>
        <v>0</v>
      </c>
      <c r="AF257" s="125">
        <f t="shared" si="383"/>
        <v>31746</v>
      </c>
      <c r="AG257" s="125">
        <f t="shared" si="383"/>
        <v>8134</v>
      </c>
      <c r="AH257" s="125">
        <f aca="true" t="shared" si="384" ref="AH257:AO257">AH258+AH260</f>
        <v>93</v>
      </c>
      <c r="AI257" s="125">
        <f t="shared" si="384"/>
        <v>41</v>
      </c>
      <c r="AJ257" s="125">
        <f t="shared" si="384"/>
        <v>1</v>
      </c>
      <c r="AK257" s="125">
        <f t="shared" si="384"/>
        <v>0</v>
      </c>
      <c r="AL257" s="125">
        <f t="shared" si="384"/>
        <v>3</v>
      </c>
      <c r="AM257" s="125">
        <f t="shared" si="384"/>
        <v>0</v>
      </c>
      <c r="AN257" s="125">
        <f t="shared" si="384"/>
        <v>31884</v>
      </c>
      <c r="AO257" s="125">
        <f t="shared" si="384"/>
        <v>8134</v>
      </c>
      <c r="AP257" s="125">
        <f aca="true" t="shared" si="385" ref="AP257:AU257">AP258+AP260</f>
        <v>0</v>
      </c>
      <c r="AQ257" s="125">
        <f>AQ258+AQ260</f>
        <v>0</v>
      </c>
      <c r="AR257" s="125">
        <f t="shared" si="385"/>
        <v>0</v>
      </c>
      <c r="AS257" s="125">
        <f t="shared" si="385"/>
        <v>0</v>
      </c>
      <c r="AT257" s="125">
        <f t="shared" si="385"/>
        <v>31884</v>
      </c>
      <c r="AU257" s="125">
        <f t="shared" si="385"/>
        <v>8134</v>
      </c>
      <c r="AV257" s="99">
        <f aca="true" t="shared" si="386" ref="AV257:BA257">AV258+AV260</f>
        <v>0</v>
      </c>
      <c r="AW257" s="99">
        <f t="shared" si="386"/>
        <v>0</v>
      </c>
      <c r="AX257" s="99">
        <f t="shared" si="386"/>
        <v>0</v>
      </c>
      <c r="AY257" s="99">
        <f t="shared" si="386"/>
        <v>0</v>
      </c>
      <c r="AZ257" s="99">
        <f>AZ258+AZ260</f>
        <v>0</v>
      </c>
      <c r="BA257" s="125">
        <f t="shared" si="386"/>
        <v>31884</v>
      </c>
      <c r="BB257" s="125">
        <f aca="true" t="shared" si="387" ref="BB257:BH257">BB258+BB260</f>
        <v>8134</v>
      </c>
      <c r="BC257" s="125">
        <f t="shared" si="387"/>
        <v>0</v>
      </c>
      <c r="BD257" s="125">
        <f t="shared" si="387"/>
        <v>0</v>
      </c>
      <c r="BE257" s="125">
        <f t="shared" si="387"/>
        <v>0</v>
      </c>
      <c r="BF257" s="125">
        <f t="shared" si="387"/>
        <v>0</v>
      </c>
      <c r="BG257" s="125">
        <f t="shared" si="387"/>
        <v>31884</v>
      </c>
      <c r="BH257" s="125">
        <f t="shared" si="387"/>
        <v>8134</v>
      </c>
      <c r="BI257" s="125">
        <f aca="true" t="shared" si="388" ref="BI257:BN257">BI258+BI260</f>
        <v>0</v>
      </c>
      <c r="BJ257" s="125">
        <f t="shared" si="388"/>
        <v>0</v>
      </c>
      <c r="BK257" s="125">
        <f t="shared" si="388"/>
        <v>0</v>
      </c>
      <c r="BL257" s="125">
        <f t="shared" si="388"/>
        <v>0</v>
      </c>
      <c r="BM257" s="125">
        <f t="shared" si="388"/>
        <v>31884</v>
      </c>
      <c r="BN257" s="125">
        <f t="shared" si="388"/>
        <v>8134</v>
      </c>
    </row>
    <row r="258" spans="1:66" s="6" customFormat="1" ht="33.75" customHeight="1" hidden="1">
      <c r="A258" s="91"/>
      <c r="B258" s="112" t="s">
        <v>170</v>
      </c>
      <c r="C258" s="113" t="s">
        <v>90</v>
      </c>
      <c r="D258" s="113" t="s">
        <v>120</v>
      </c>
      <c r="E258" s="119" t="s">
        <v>250</v>
      </c>
      <c r="F258" s="113"/>
      <c r="G258" s="98">
        <f>G259</f>
        <v>0</v>
      </c>
      <c r="H258" s="98">
        <f t="shared" si="381"/>
        <v>0</v>
      </c>
      <c r="I258" s="98">
        <f t="shared" si="381"/>
        <v>0</v>
      </c>
      <c r="J258" s="98">
        <f t="shared" si="381"/>
        <v>37610</v>
      </c>
      <c r="K258" s="98">
        <f t="shared" si="381"/>
        <v>37610</v>
      </c>
      <c r="L258" s="98">
        <f t="shared" si="381"/>
        <v>0</v>
      </c>
      <c r="M258" s="98"/>
      <c r="N258" s="98">
        <f t="shared" si="381"/>
        <v>40351</v>
      </c>
      <c r="O258" s="98">
        <f t="shared" si="381"/>
        <v>0</v>
      </c>
      <c r="P258" s="98">
        <f t="shared" si="381"/>
        <v>37610</v>
      </c>
      <c r="Q258" s="98">
        <f t="shared" si="381"/>
        <v>0</v>
      </c>
      <c r="R258" s="98">
        <f t="shared" si="381"/>
        <v>0</v>
      </c>
      <c r="S258" s="98">
        <f t="shared" si="381"/>
        <v>-37610</v>
      </c>
      <c r="T258" s="98">
        <f t="shared" si="381"/>
        <v>0</v>
      </c>
      <c r="U258" s="98">
        <f t="shared" si="381"/>
        <v>0</v>
      </c>
      <c r="V258" s="98"/>
      <c r="W258" s="98">
        <f t="shared" si="381"/>
        <v>0</v>
      </c>
      <c r="X258" s="98">
        <f aca="true" t="shared" si="389" ref="X258:BN258">X259</f>
        <v>0</v>
      </c>
      <c r="Y258" s="98">
        <f t="shared" si="389"/>
        <v>0</v>
      </c>
      <c r="Z258" s="98">
        <f t="shared" si="389"/>
        <v>0</v>
      </c>
      <c r="AA258" s="98">
        <f t="shared" si="389"/>
        <v>0</v>
      </c>
      <c r="AB258" s="98">
        <f t="shared" si="389"/>
        <v>0</v>
      </c>
      <c r="AC258" s="98">
        <f t="shared" si="389"/>
        <v>0</v>
      </c>
      <c r="AD258" s="98">
        <f t="shared" si="389"/>
        <v>0</v>
      </c>
      <c r="AE258" s="98">
        <f t="shared" si="389"/>
        <v>0</v>
      </c>
      <c r="AF258" s="98">
        <f t="shared" si="389"/>
        <v>0</v>
      </c>
      <c r="AG258" s="98">
        <f t="shared" si="389"/>
        <v>0</v>
      </c>
      <c r="AH258" s="98">
        <f t="shared" si="389"/>
        <v>0</v>
      </c>
      <c r="AI258" s="98">
        <f t="shared" si="389"/>
        <v>0</v>
      </c>
      <c r="AJ258" s="98">
        <f t="shared" si="389"/>
        <v>0</v>
      </c>
      <c r="AK258" s="98">
        <f t="shared" si="389"/>
        <v>0</v>
      </c>
      <c r="AL258" s="98">
        <f t="shared" si="389"/>
        <v>0</v>
      </c>
      <c r="AM258" s="98">
        <f t="shared" si="389"/>
        <v>0</v>
      </c>
      <c r="AN258" s="98">
        <f t="shared" si="389"/>
        <v>0</v>
      </c>
      <c r="AO258" s="98">
        <f t="shared" si="389"/>
        <v>0</v>
      </c>
      <c r="AP258" s="98">
        <f t="shared" si="389"/>
        <v>0</v>
      </c>
      <c r="AQ258" s="98">
        <f t="shared" si="389"/>
        <v>0</v>
      </c>
      <c r="AR258" s="98">
        <f t="shared" si="389"/>
        <v>0</v>
      </c>
      <c r="AS258" s="98">
        <f t="shared" si="389"/>
        <v>0</v>
      </c>
      <c r="AT258" s="98">
        <f t="shared" si="389"/>
        <v>0</v>
      </c>
      <c r="AU258" s="98">
        <f t="shared" si="389"/>
        <v>0</v>
      </c>
      <c r="AV258" s="98">
        <f t="shared" si="389"/>
        <v>0</v>
      </c>
      <c r="AW258" s="98">
        <f t="shared" si="389"/>
        <v>0</v>
      </c>
      <c r="AX258" s="98">
        <f t="shared" si="389"/>
        <v>0</v>
      </c>
      <c r="AY258" s="98">
        <f t="shared" si="389"/>
        <v>0</v>
      </c>
      <c r="AZ258" s="98">
        <f t="shared" si="389"/>
        <v>0</v>
      </c>
      <c r="BA258" s="98">
        <f t="shared" si="389"/>
        <v>0</v>
      </c>
      <c r="BB258" s="98">
        <f t="shared" si="389"/>
        <v>0</v>
      </c>
      <c r="BC258" s="98">
        <f t="shared" si="389"/>
        <v>0</v>
      </c>
      <c r="BD258" s="98">
        <f t="shared" si="389"/>
        <v>0</v>
      </c>
      <c r="BE258" s="98">
        <f t="shared" si="389"/>
        <v>0</v>
      </c>
      <c r="BF258" s="98">
        <f t="shared" si="389"/>
        <v>0</v>
      </c>
      <c r="BG258" s="98">
        <f t="shared" si="389"/>
        <v>0</v>
      </c>
      <c r="BH258" s="98">
        <f t="shared" si="389"/>
        <v>0</v>
      </c>
      <c r="BI258" s="98">
        <f t="shared" si="389"/>
        <v>0</v>
      </c>
      <c r="BJ258" s="98">
        <f t="shared" si="389"/>
        <v>0</v>
      </c>
      <c r="BK258" s="98">
        <f t="shared" si="389"/>
        <v>0</v>
      </c>
      <c r="BL258" s="98">
        <f t="shared" si="389"/>
        <v>0</v>
      </c>
      <c r="BM258" s="98">
        <f t="shared" si="389"/>
        <v>0</v>
      </c>
      <c r="BN258" s="98">
        <f t="shared" si="389"/>
        <v>0</v>
      </c>
    </row>
    <row r="259" spans="1:66" s="6" customFormat="1" ht="33.75" customHeight="1" hidden="1">
      <c r="A259" s="91"/>
      <c r="B259" s="112" t="s">
        <v>126</v>
      </c>
      <c r="C259" s="113" t="s">
        <v>90</v>
      </c>
      <c r="D259" s="113" t="s">
        <v>120</v>
      </c>
      <c r="E259" s="119" t="s">
        <v>250</v>
      </c>
      <c r="F259" s="113" t="s">
        <v>127</v>
      </c>
      <c r="G259" s="96"/>
      <c r="H259" s="139"/>
      <c r="I259" s="139"/>
      <c r="J259" s="98">
        <f>K259-G259</f>
        <v>37610</v>
      </c>
      <c r="K259" s="115">
        <v>37610</v>
      </c>
      <c r="L259" s="115"/>
      <c r="M259" s="115"/>
      <c r="N259" s="98">
        <v>40351</v>
      </c>
      <c r="O259" s="97"/>
      <c r="P259" s="98">
        <f>O259+K259</f>
        <v>37610</v>
      </c>
      <c r="Q259" s="98">
        <f>L259</f>
        <v>0</v>
      </c>
      <c r="R259" s="98"/>
      <c r="S259" s="98">
        <f>T259-P259</f>
        <v>-37610</v>
      </c>
      <c r="T259" s="98"/>
      <c r="U259" s="98"/>
      <c r="V259" s="98"/>
      <c r="W259" s="98"/>
      <c r="X259" s="98">
        <f>W259+T259</f>
        <v>0</v>
      </c>
      <c r="Y259" s="98">
        <f>V259</f>
        <v>0</v>
      </c>
      <c r="Z259" s="98">
        <f>Y259+V259</f>
        <v>0</v>
      </c>
      <c r="AA259" s="98">
        <f>Z259+W259</f>
        <v>0</v>
      </c>
      <c r="AB259" s="98">
        <f>AA259+X259</f>
        <v>0</v>
      </c>
      <c r="AC259" s="98">
        <f>AB259+Y259</f>
        <v>0</v>
      </c>
      <c r="AD259" s="98">
        <f>AC259+Z259</f>
        <v>0</v>
      </c>
      <c r="AE259" s="98">
        <f>AC259+Z259</f>
        <v>0</v>
      </c>
      <c r="AF259" s="98">
        <f>AE259+AA259</f>
        <v>0</v>
      </c>
      <c r="AG259" s="98">
        <f>AF259+AB259</f>
        <v>0</v>
      </c>
      <c r="AH259" s="98">
        <f>AF259+AC259</f>
        <v>0</v>
      </c>
      <c r="AI259" s="98">
        <f>AG259+AD259</f>
        <v>0</v>
      </c>
      <c r="AJ259" s="98">
        <f>AH259+AE259</f>
        <v>0</v>
      </c>
      <c r="AK259" s="98">
        <f>AG259+AD259</f>
        <v>0</v>
      </c>
      <c r="AL259" s="98">
        <f>AH259+AE259</f>
        <v>0</v>
      </c>
      <c r="AM259" s="98">
        <f>AI259+AF259</f>
        <v>0</v>
      </c>
      <c r="AN259" s="98">
        <f>AH259+AE259</f>
        <v>0</v>
      </c>
      <c r="AO259" s="98">
        <f>AI259+AF259</f>
        <v>0</v>
      </c>
      <c r="AP259" s="98">
        <f>AL259+AI259</f>
        <v>0</v>
      </c>
      <c r="AQ259" s="98">
        <f>AM259+AJ259</f>
        <v>0</v>
      </c>
      <c r="AR259" s="98">
        <f aca="true" t="shared" si="390" ref="AR259:AZ259">AM259+AJ259</f>
        <v>0</v>
      </c>
      <c r="AS259" s="98">
        <f t="shared" si="390"/>
        <v>0</v>
      </c>
      <c r="AT259" s="98">
        <f t="shared" si="390"/>
        <v>0</v>
      </c>
      <c r="AU259" s="98">
        <f t="shared" si="390"/>
        <v>0</v>
      </c>
      <c r="AV259" s="98">
        <f t="shared" si="390"/>
        <v>0</v>
      </c>
      <c r="AW259" s="98">
        <f t="shared" si="390"/>
        <v>0</v>
      </c>
      <c r="AX259" s="98">
        <f t="shared" si="390"/>
        <v>0</v>
      </c>
      <c r="AY259" s="98">
        <f t="shared" si="390"/>
        <v>0</v>
      </c>
      <c r="AZ259" s="98">
        <f t="shared" si="390"/>
        <v>0</v>
      </c>
      <c r="BA259" s="98">
        <f>AU259+AR259</f>
        <v>0</v>
      </c>
      <c r="BB259" s="98">
        <f aca="true" t="shared" si="391" ref="BB259:BI259">AV259+AS259</f>
        <v>0</v>
      </c>
      <c r="BC259" s="98">
        <f t="shared" si="391"/>
        <v>0</v>
      </c>
      <c r="BD259" s="98">
        <f t="shared" si="391"/>
        <v>0</v>
      </c>
      <c r="BE259" s="98">
        <f t="shared" si="391"/>
        <v>0</v>
      </c>
      <c r="BF259" s="98">
        <f t="shared" si="391"/>
        <v>0</v>
      </c>
      <c r="BG259" s="98">
        <f t="shared" si="391"/>
        <v>0</v>
      </c>
      <c r="BH259" s="98">
        <f t="shared" si="391"/>
        <v>0</v>
      </c>
      <c r="BI259" s="98">
        <f t="shared" si="391"/>
        <v>0</v>
      </c>
      <c r="BJ259" s="98">
        <f>BD259+BA259</f>
        <v>0</v>
      </c>
      <c r="BK259" s="98">
        <f>BE259+BB259</f>
        <v>0</v>
      </c>
      <c r="BL259" s="98">
        <f>BF259+BC259</f>
        <v>0</v>
      </c>
      <c r="BM259" s="98">
        <f>BG259+BD259</f>
        <v>0</v>
      </c>
      <c r="BN259" s="98">
        <f>BH259+BE259</f>
        <v>0</v>
      </c>
    </row>
    <row r="260" spans="1:66" s="6" customFormat="1" ht="42.75" customHeight="1">
      <c r="A260" s="91"/>
      <c r="B260" s="112" t="s">
        <v>170</v>
      </c>
      <c r="C260" s="113" t="s">
        <v>90</v>
      </c>
      <c r="D260" s="113" t="s">
        <v>120</v>
      </c>
      <c r="E260" s="119" t="s">
        <v>338</v>
      </c>
      <c r="F260" s="113"/>
      <c r="G260" s="96"/>
      <c r="H260" s="139"/>
      <c r="I260" s="139"/>
      <c r="J260" s="98"/>
      <c r="K260" s="115"/>
      <c r="L260" s="115"/>
      <c r="M260" s="115"/>
      <c r="N260" s="98"/>
      <c r="O260" s="97"/>
      <c r="P260" s="98"/>
      <c r="Q260" s="98"/>
      <c r="R260" s="98"/>
      <c r="S260" s="98">
        <f aca="true" t="shared" si="392" ref="S260:BN260">S261</f>
        <v>31746</v>
      </c>
      <c r="T260" s="98">
        <f t="shared" si="392"/>
        <v>31746</v>
      </c>
      <c r="U260" s="98">
        <f t="shared" si="392"/>
        <v>0</v>
      </c>
      <c r="V260" s="98">
        <f t="shared" si="392"/>
        <v>8134</v>
      </c>
      <c r="W260" s="98">
        <f t="shared" si="392"/>
        <v>0</v>
      </c>
      <c r="X260" s="98">
        <f t="shared" si="392"/>
        <v>31746</v>
      </c>
      <c r="Y260" s="98">
        <f t="shared" si="392"/>
        <v>8134</v>
      </c>
      <c r="Z260" s="98">
        <f t="shared" si="392"/>
        <v>0</v>
      </c>
      <c r="AA260" s="98">
        <f t="shared" si="392"/>
        <v>31746</v>
      </c>
      <c r="AB260" s="98">
        <f t="shared" si="392"/>
        <v>8134</v>
      </c>
      <c r="AC260" s="98">
        <f t="shared" si="392"/>
        <v>0</v>
      </c>
      <c r="AD260" s="98">
        <f t="shared" si="392"/>
        <v>0</v>
      </c>
      <c r="AE260" s="98">
        <f t="shared" si="392"/>
        <v>0</v>
      </c>
      <c r="AF260" s="98">
        <f t="shared" si="392"/>
        <v>31746</v>
      </c>
      <c r="AG260" s="98">
        <f t="shared" si="392"/>
        <v>8134</v>
      </c>
      <c r="AH260" s="98">
        <f t="shared" si="392"/>
        <v>93</v>
      </c>
      <c r="AI260" s="98">
        <f t="shared" si="392"/>
        <v>41</v>
      </c>
      <c r="AJ260" s="98">
        <f t="shared" si="392"/>
        <v>1</v>
      </c>
      <c r="AK260" s="98">
        <f t="shared" si="392"/>
        <v>0</v>
      </c>
      <c r="AL260" s="98">
        <f t="shared" si="392"/>
        <v>3</v>
      </c>
      <c r="AM260" s="98">
        <f t="shared" si="392"/>
        <v>0</v>
      </c>
      <c r="AN260" s="98">
        <f t="shared" si="392"/>
        <v>31884</v>
      </c>
      <c r="AO260" s="98">
        <f t="shared" si="392"/>
        <v>8134</v>
      </c>
      <c r="AP260" s="98">
        <f t="shared" si="392"/>
        <v>0</v>
      </c>
      <c r="AQ260" s="98">
        <f t="shared" si="392"/>
        <v>0</v>
      </c>
      <c r="AR260" s="98">
        <f t="shared" si="392"/>
        <v>0</v>
      </c>
      <c r="AS260" s="98">
        <f t="shared" si="392"/>
        <v>0</v>
      </c>
      <c r="AT260" s="98">
        <f t="shared" si="392"/>
        <v>31884</v>
      </c>
      <c r="AU260" s="98">
        <f t="shared" si="392"/>
        <v>8134</v>
      </c>
      <c r="AV260" s="98">
        <f t="shared" si="392"/>
        <v>0</v>
      </c>
      <c r="AW260" s="98">
        <f t="shared" si="392"/>
        <v>0</v>
      </c>
      <c r="AX260" s="98">
        <f t="shared" si="392"/>
        <v>0</v>
      </c>
      <c r="AY260" s="98">
        <f t="shared" si="392"/>
        <v>0</v>
      </c>
      <c r="AZ260" s="98">
        <f t="shared" si="392"/>
        <v>0</v>
      </c>
      <c r="BA260" s="98">
        <f t="shared" si="392"/>
        <v>31884</v>
      </c>
      <c r="BB260" s="98">
        <f t="shared" si="392"/>
        <v>8134</v>
      </c>
      <c r="BC260" s="98">
        <f t="shared" si="392"/>
        <v>0</v>
      </c>
      <c r="BD260" s="98">
        <f t="shared" si="392"/>
        <v>0</v>
      </c>
      <c r="BE260" s="98">
        <f t="shared" si="392"/>
        <v>0</v>
      </c>
      <c r="BF260" s="98">
        <f t="shared" si="392"/>
        <v>0</v>
      </c>
      <c r="BG260" s="98">
        <f t="shared" si="392"/>
        <v>31884</v>
      </c>
      <c r="BH260" s="98">
        <f t="shared" si="392"/>
        <v>8134</v>
      </c>
      <c r="BI260" s="98">
        <f t="shared" si="392"/>
        <v>0</v>
      </c>
      <c r="BJ260" s="98">
        <f t="shared" si="392"/>
        <v>0</v>
      </c>
      <c r="BK260" s="98">
        <f t="shared" si="392"/>
        <v>0</v>
      </c>
      <c r="BL260" s="98">
        <f t="shared" si="392"/>
        <v>0</v>
      </c>
      <c r="BM260" s="98">
        <f t="shared" si="392"/>
        <v>31884</v>
      </c>
      <c r="BN260" s="98">
        <f t="shared" si="392"/>
        <v>8134</v>
      </c>
    </row>
    <row r="261" spans="1:66" s="6" customFormat="1" ht="42.75" customHeight="1">
      <c r="A261" s="91"/>
      <c r="B261" s="112" t="s">
        <v>126</v>
      </c>
      <c r="C261" s="113" t="s">
        <v>90</v>
      </c>
      <c r="D261" s="113" t="s">
        <v>120</v>
      </c>
      <c r="E261" s="119" t="s">
        <v>338</v>
      </c>
      <c r="F261" s="113" t="s">
        <v>127</v>
      </c>
      <c r="G261" s="96"/>
      <c r="H261" s="139"/>
      <c r="I261" s="139"/>
      <c r="J261" s="98"/>
      <c r="K261" s="115"/>
      <c r="L261" s="115"/>
      <c r="M261" s="115"/>
      <c r="N261" s="98"/>
      <c r="O261" s="97"/>
      <c r="P261" s="98"/>
      <c r="Q261" s="98"/>
      <c r="R261" s="98"/>
      <c r="S261" s="98">
        <f>T261-P261</f>
        <v>31746</v>
      </c>
      <c r="T261" s="98">
        <v>31746</v>
      </c>
      <c r="U261" s="98"/>
      <c r="V261" s="98">
        <v>8134</v>
      </c>
      <c r="W261" s="98"/>
      <c r="X261" s="98">
        <f>W261+T261</f>
        <v>31746</v>
      </c>
      <c r="Y261" s="98">
        <f>V261</f>
        <v>8134</v>
      </c>
      <c r="Z261" s="158"/>
      <c r="AA261" s="98">
        <f>X261+Z261</f>
        <v>31746</v>
      </c>
      <c r="AB261" s="98">
        <f>Y261</f>
        <v>8134</v>
      </c>
      <c r="AC261" s="158"/>
      <c r="AD261" s="158"/>
      <c r="AE261" s="158"/>
      <c r="AF261" s="98">
        <f>AD261+AC261+AA261+AE261</f>
        <v>31746</v>
      </c>
      <c r="AG261" s="98">
        <f>AE261+AB261</f>
        <v>8134</v>
      </c>
      <c r="AH261" s="98">
        <v>93</v>
      </c>
      <c r="AI261" s="121">
        <v>41</v>
      </c>
      <c r="AJ261" s="121">
        <v>1</v>
      </c>
      <c r="AK261" s="158"/>
      <c r="AL261" s="121">
        <v>3</v>
      </c>
      <c r="AM261" s="158"/>
      <c r="AN261" s="98">
        <f>AI261+AH261+AF261+AJ261+AK261+AL261+AM261</f>
        <v>31884</v>
      </c>
      <c r="AO261" s="98">
        <f>AM261+AG261</f>
        <v>8134</v>
      </c>
      <c r="AP261" s="159"/>
      <c r="AQ261" s="158"/>
      <c r="AR261" s="158"/>
      <c r="AS261" s="158"/>
      <c r="AT261" s="98">
        <f>AR261+AQ261+AP261+AN261+AS261</f>
        <v>31884</v>
      </c>
      <c r="AU261" s="98">
        <f>AS261+AO261</f>
        <v>8134</v>
      </c>
      <c r="AV261" s="98"/>
      <c r="AW261" s="98"/>
      <c r="AX261" s="98"/>
      <c r="AY261" s="98"/>
      <c r="AZ261" s="98"/>
      <c r="BA261" s="98">
        <f>AY261+AX261+AW261+AV261+AT261</f>
        <v>31884</v>
      </c>
      <c r="BB261" s="123">
        <f>AU261+AY261</f>
        <v>8134</v>
      </c>
      <c r="BC261" s="98"/>
      <c r="BD261" s="158"/>
      <c r="BE261" s="158"/>
      <c r="BF261" s="158"/>
      <c r="BG261" s="98">
        <f>BF261+BE261+BD261+BC261+BA261</f>
        <v>31884</v>
      </c>
      <c r="BH261" s="98">
        <f>BB261+BD261</f>
        <v>8134</v>
      </c>
      <c r="BI261" s="97"/>
      <c r="BJ261" s="159"/>
      <c r="BK261" s="159"/>
      <c r="BL261" s="159"/>
      <c r="BM261" s="98">
        <f>BG261+BI261+BJ261+BK261+BL261</f>
        <v>31884</v>
      </c>
      <c r="BN261" s="98">
        <f>BH261+BJ261</f>
        <v>8134</v>
      </c>
    </row>
    <row r="262" spans="1:66" ht="42.75" customHeight="1">
      <c r="A262" s="124"/>
      <c r="B262" s="102" t="s">
        <v>167</v>
      </c>
      <c r="C262" s="103" t="s">
        <v>90</v>
      </c>
      <c r="D262" s="103" t="s">
        <v>121</v>
      </c>
      <c r="E262" s="150"/>
      <c r="F262" s="103"/>
      <c r="G262" s="125">
        <f>G263</f>
        <v>0</v>
      </c>
      <c r="H262" s="125">
        <f aca="true" t="shared" si="393" ref="H262:W263">H263</f>
        <v>0</v>
      </c>
      <c r="I262" s="125">
        <f t="shared" si="393"/>
        <v>0</v>
      </c>
      <c r="J262" s="125">
        <f t="shared" si="393"/>
        <v>45174</v>
      </c>
      <c r="K262" s="125">
        <f t="shared" si="393"/>
        <v>45174</v>
      </c>
      <c r="L262" s="125">
        <f t="shared" si="393"/>
        <v>0</v>
      </c>
      <c r="M262" s="125"/>
      <c r="N262" s="125">
        <f t="shared" si="393"/>
        <v>47872</v>
      </c>
      <c r="O262" s="125">
        <f t="shared" si="393"/>
        <v>0</v>
      </c>
      <c r="P262" s="125">
        <f t="shared" si="393"/>
        <v>45174</v>
      </c>
      <c r="Q262" s="125">
        <f t="shared" si="393"/>
        <v>0</v>
      </c>
      <c r="R262" s="125">
        <f t="shared" si="393"/>
        <v>0</v>
      </c>
      <c r="S262" s="125">
        <f t="shared" si="393"/>
        <v>-32823</v>
      </c>
      <c r="T262" s="125">
        <f t="shared" si="393"/>
        <v>12351</v>
      </c>
      <c r="U262" s="125">
        <f t="shared" si="393"/>
        <v>0</v>
      </c>
      <c r="V262" s="98"/>
      <c r="W262" s="125">
        <f t="shared" si="393"/>
        <v>0</v>
      </c>
      <c r="X262" s="125">
        <f aca="true" t="shared" si="394" ref="X262:BN262">X263</f>
        <v>12351</v>
      </c>
      <c r="Y262" s="125">
        <f t="shared" si="394"/>
        <v>0</v>
      </c>
      <c r="Z262" s="125">
        <f t="shared" si="394"/>
        <v>7541</v>
      </c>
      <c r="AA262" s="125">
        <f t="shared" si="394"/>
        <v>19892</v>
      </c>
      <c r="AB262" s="125">
        <f t="shared" si="394"/>
        <v>0</v>
      </c>
      <c r="AC262" s="125">
        <f t="shared" si="394"/>
        <v>0</v>
      </c>
      <c r="AD262" s="125">
        <f t="shared" si="394"/>
        <v>0</v>
      </c>
      <c r="AE262" s="125">
        <f t="shared" si="394"/>
        <v>0</v>
      </c>
      <c r="AF262" s="125">
        <f t="shared" si="394"/>
        <v>19892</v>
      </c>
      <c r="AG262" s="99">
        <f t="shared" si="394"/>
        <v>0</v>
      </c>
      <c r="AH262" s="125">
        <f t="shared" si="394"/>
        <v>0</v>
      </c>
      <c r="AI262" s="125">
        <f t="shared" si="394"/>
        <v>0</v>
      </c>
      <c r="AJ262" s="125">
        <f t="shared" si="394"/>
        <v>0</v>
      </c>
      <c r="AK262" s="125">
        <f t="shared" si="394"/>
        <v>0</v>
      </c>
      <c r="AL262" s="125">
        <f t="shared" si="394"/>
        <v>0</v>
      </c>
      <c r="AM262" s="125">
        <f t="shared" si="394"/>
        <v>0</v>
      </c>
      <c r="AN262" s="125">
        <f t="shared" si="394"/>
        <v>19892</v>
      </c>
      <c r="AO262" s="125">
        <f t="shared" si="394"/>
        <v>0</v>
      </c>
      <c r="AP262" s="125">
        <f t="shared" si="394"/>
        <v>-50</v>
      </c>
      <c r="AQ262" s="125">
        <f t="shared" si="394"/>
        <v>0</v>
      </c>
      <c r="AR262" s="125">
        <f t="shared" si="394"/>
        <v>0</v>
      </c>
      <c r="AS262" s="125">
        <f t="shared" si="394"/>
        <v>0</v>
      </c>
      <c r="AT262" s="125">
        <f t="shared" si="394"/>
        <v>19842</v>
      </c>
      <c r="AU262" s="125">
        <f t="shared" si="394"/>
        <v>0</v>
      </c>
      <c r="AV262" s="99">
        <f t="shared" si="394"/>
        <v>0</v>
      </c>
      <c r="AW262" s="99">
        <f t="shared" si="394"/>
        <v>0</v>
      </c>
      <c r="AX262" s="99">
        <f t="shared" si="394"/>
        <v>0</v>
      </c>
      <c r="AY262" s="99">
        <f t="shared" si="394"/>
        <v>0</v>
      </c>
      <c r="AZ262" s="99">
        <f t="shared" si="394"/>
        <v>0</v>
      </c>
      <c r="BA262" s="125">
        <f t="shared" si="394"/>
        <v>19842</v>
      </c>
      <c r="BB262" s="125">
        <f t="shared" si="394"/>
        <v>0</v>
      </c>
      <c r="BC262" s="125">
        <f t="shared" si="394"/>
        <v>0</v>
      </c>
      <c r="BD262" s="125">
        <f t="shared" si="394"/>
        <v>0</v>
      </c>
      <c r="BE262" s="125">
        <f t="shared" si="394"/>
        <v>0</v>
      </c>
      <c r="BF262" s="125">
        <f t="shared" si="394"/>
        <v>0</v>
      </c>
      <c r="BG262" s="125">
        <f t="shared" si="394"/>
        <v>19842</v>
      </c>
      <c r="BH262" s="125">
        <f t="shared" si="394"/>
        <v>0</v>
      </c>
      <c r="BI262" s="125">
        <f t="shared" si="394"/>
        <v>0</v>
      </c>
      <c r="BJ262" s="125">
        <f t="shared" si="394"/>
        <v>0</v>
      </c>
      <c r="BK262" s="125">
        <f t="shared" si="394"/>
        <v>0</v>
      </c>
      <c r="BL262" s="125">
        <f t="shared" si="394"/>
        <v>0</v>
      </c>
      <c r="BM262" s="125">
        <f t="shared" si="394"/>
        <v>19842</v>
      </c>
      <c r="BN262" s="125">
        <f t="shared" si="394"/>
        <v>0</v>
      </c>
    </row>
    <row r="263" spans="1:66" ht="41.25" customHeight="1">
      <c r="A263" s="111"/>
      <c r="B263" s="112" t="s">
        <v>171</v>
      </c>
      <c r="C263" s="113" t="s">
        <v>90</v>
      </c>
      <c r="D263" s="113" t="s">
        <v>121</v>
      </c>
      <c r="E263" s="131" t="s">
        <v>211</v>
      </c>
      <c r="F263" s="113"/>
      <c r="G263" s="98">
        <f>G264</f>
        <v>0</v>
      </c>
      <c r="H263" s="98">
        <f t="shared" si="393"/>
        <v>0</v>
      </c>
      <c r="I263" s="98">
        <f t="shared" si="393"/>
        <v>0</v>
      </c>
      <c r="J263" s="98">
        <f t="shared" si="393"/>
        <v>45174</v>
      </c>
      <c r="K263" s="98">
        <f t="shared" si="393"/>
        <v>45174</v>
      </c>
      <c r="L263" s="98">
        <f t="shared" si="393"/>
        <v>0</v>
      </c>
      <c r="M263" s="98"/>
      <c r="N263" s="98">
        <f t="shared" si="393"/>
        <v>47872</v>
      </c>
      <c r="O263" s="98">
        <f t="shared" si="393"/>
        <v>0</v>
      </c>
      <c r="P263" s="98">
        <f t="shared" si="393"/>
        <v>45174</v>
      </c>
      <c r="Q263" s="98">
        <f t="shared" si="393"/>
        <v>0</v>
      </c>
      <c r="R263" s="98">
        <f t="shared" si="393"/>
        <v>0</v>
      </c>
      <c r="S263" s="98">
        <f>S264+S265</f>
        <v>-32823</v>
      </c>
      <c r="T263" s="98">
        <f>T264+T265</f>
        <v>12351</v>
      </c>
      <c r="U263" s="98">
        <f t="shared" si="393"/>
        <v>0</v>
      </c>
      <c r="V263" s="98"/>
      <c r="W263" s="98">
        <f aca="true" t="shared" si="395" ref="W263:AB263">W264+W265</f>
        <v>0</v>
      </c>
      <c r="X263" s="98">
        <f t="shared" si="395"/>
        <v>12351</v>
      </c>
      <c r="Y263" s="98">
        <f t="shared" si="395"/>
        <v>0</v>
      </c>
      <c r="Z263" s="98">
        <f t="shared" si="395"/>
        <v>7541</v>
      </c>
      <c r="AA263" s="98">
        <f t="shared" si="395"/>
        <v>19892</v>
      </c>
      <c r="AB263" s="98">
        <f t="shared" si="395"/>
        <v>0</v>
      </c>
      <c r="AC263" s="98">
        <f aca="true" t="shared" si="396" ref="AC263:AU263">AC264+AC265</f>
        <v>0</v>
      </c>
      <c r="AD263" s="98">
        <f t="shared" si="396"/>
        <v>0</v>
      </c>
      <c r="AE263" s="98">
        <f t="shared" si="396"/>
        <v>0</v>
      </c>
      <c r="AF263" s="98">
        <f t="shared" si="396"/>
        <v>19892</v>
      </c>
      <c r="AG263" s="98">
        <f t="shared" si="396"/>
        <v>0</v>
      </c>
      <c r="AH263" s="98">
        <f t="shared" si="396"/>
        <v>0</v>
      </c>
      <c r="AI263" s="98">
        <f t="shared" si="396"/>
        <v>0</v>
      </c>
      <c r="AJ263" s="98">
        <f t="shared" si="396"/>
        <v>0</v>
      </c>
      <c r="AK263" s="98">
        <f>AK264+AK265</f>
        <v>0</v>
      </c>
      <c r="AL263" s="98">
        <f>AL264+AL265</f>
        <v>0</v>
      </c>
      <c r="AM263" s="98">
        <f>AM264+AM265</f>
        <v>0</v>
      </c>
      <c r="AN263" s="98">
        <f t="shared" si="396"/>
        <v>19892</v>
      </c>
      <c r="AO263" s="98">
        <f t="shared" si="396"/>
        <v>0</v>
      </c>
      <c r="AP263" s="98">
        <f t="shared" si="396"/>
        <v>-50</v>
      </c>
      <c r="AQ263" s="98">
        <f>AQ264+AQ265</f>
        <v>0</v>
      </c>
      <c r="AR263" s="98">
        <f t="shared" si="396"/>
        <v>0</v>
      </c>
      <c r="AS263" s="98">
        <f t="shared" si="396"/>
        <v>0</v>
      </c>
      <c r="AT263" s="98">
        <f t="shared" si="396"/>
        <v>19842</v>
      </c>
      <c r="AU263" s="98">
        <f t="shared" si="396"/>
        <v>0</v>
      </c>
      <c r="AV263" s="98">
        <f aca="true" t="shared" si="397" ref="AV263:BA263">AV264+AV265</f>
        <v>0</v>
      </c>
      <c r="AW263" s="98">
        <f t="shared" si="397"/>
        <v>0</v>
      </c>
      <c r="AX263" s="98">
        <f t="shared" si="397"/>
        <v>0</v>
      </c>
      <c r="AY263" s="98">
        <f t="shared" si="397"/>
        <v>0</v>
      </c>
      <c r="AZ263" s="98">
        <f>AZ264+AZ265</f>
        <v>0</v>
      </c>
      <c r="BA263" s="98">
        <f t="shared" si="397"/>
        <v>19842</v>
      </c>
      <c r="BB263" s="98">
        <f aca="true" t="shared" si="398" ref="BB263:BH263">BB264+BB265</f>
        <v>0</v>
      </c>
      <c r="BC263" s="98">
        <f t="shared" si="398"/>
        <v>0</v>
      </c>
      <c r="BD263" s="98">
        <f t="shared" si="398"/>
        <v>0</v>
      </c>
      <c r="BE263" s="98">
        <f t="shared" si="398"/>
        <v>0</v>
      </c>
      <c r="BF263" s="98">
        <f t="shared" si="398"/>
        <v>0</v>
      </c>
      <c r="BG263" s="98">
        <f t="shared" si="398"/>
        <v>19842</v>
      </c>
      <c r="BH263" s="98">
        <f t="shared" si="398"/>
        <v>0</v>
      </c>
      <c r="BI263" s="98">
        <f aca="true" t="shared" si="399" ref="BI263:BN263">BI264+BI265</f>
        <v>0</v>
      </c>
      <c r="BJ263" s="98">
        <f t="shared" si="399"/>
        <v>0</v>
      </c>
      <c r="BK263" s="98">
        <f t="shared" si="399"/>
        <v>0</v>
      </c>
      <c r="BL263" s="98">
        <f t="shared" si="399"/>
        <v>0</v>
      </c>
      <c r="BM263" s="98">
        <f t="shared" si="399"/>
        <v>19842</v>
      </c>
      <c r="BN263" s="98">
        <f t="shared" si="399"/>
        <v>0</v>
      </c>
    </row>
    <row r="264" spans="1:66" ht="16.5" customHeight="1" hidden="1">
      <c r="A264" s="111"/>
      <c r="B264" s="112" t="s">
        <v>281</v>
      </c>
      <c r="C264" s="113" t="s">
        <v>90</v>
      </c>
      <c r="D264" s="113" t="s">
        <v>121</v>
      </c>
      <c r="E264" s="131" t="s">
        <v>211</v>
      </c>
      <c r="F264" s="113" t="s">
        <v>168</v>
      </c>
      <c r="G264" s="98"/>
      <c r="H264" s="98"/>
      <c r="I264" s="98"/>
      <c r="J264" s="98">
        <f>K264-G264</f>
        <v>45174</v>
      </c>
      <c r="K264" s="98">
        <v>45174</v>
      </c>
      <c r="L264" s="98"/>
      <c r="M264" s="98"/>
      <c r="N264" s="98">
        <v>47872</v>
      </c>
      <c r="O264" s="116"/>
      <c r="P264" s="98">
        <f>O264+K264</f>
        <v>45174</v>
      </c>
      <c r="Q264" s="98">
        <f>L264</f>
        <v>0</v>
      </c>
      <c r="R264" s="98"/>
      <c r="S264" s="98">
        <f>T264-P264</f>
        <v>-45174</v>
      </c>
      <c r="T264" s="98"/>
      <c r="U264" s="98"/>
      <c r="V264" s="98"/>
      <c r="W264" s="98"/>
      <c r="X264" s="98">
        <f>W264+T264</f>
        <v>0</v>
      </c>
      <c r="Y264" s="98">
        <f>V264</f>
        <v>0</v>
      </c>
      <c r="Z264" s="98">
        <f>Y264+V264</f>
        <v>0</v>
      </c>
      <c r="AA264" s="98">
        <f>Z264+W264</f>
        <v>0</v>
      </c>
      <c r="AB264" s="98">
        <f>AA264+X264</f>
        <v>0</v>
      </c>
      <c r="AC264" s="98">
        <f>AB264+Y264</f>
        <v>0</v>
      </c>
      <c r="AD264" s="98">
        <f>AC264+Z264</f>
        <v>0</v>
      </c>
      <c r="AE264" s="98">
        <f>AC264+Z264</f>
        <v>0</v>
      </c>
      <c r="AF264" s="98">
        <f>AE264+AA264</f>
        <v>0</v>
      </c>
      <c r="AG264" s="98">
        <f>AF264+AB264</f>
        <v>0</v>
      </c>
      <c r="AH264" s="98">
        <f>AF264+AC264</f>
        <v>0</v>
      </c>
      <c r="AI264" s="98">
        <f>AG264+AD264</f>
        <v>0</v>
      </c>
      <c r="AJ264" s="98">
        <f>AH264+AE264</f>
        <v>0</v>
      </c>
      <c r="AK264" s="98">
        <f>AG264+AD264</f>
        <v>0</v>
      </c>
      <c r="AL264" s="98">
        <f>AH264+AE264</f>
        <v>0</v>
      </c>
      <c r="AM264" s="98">
        <f>AI264+AF264</f>
        <v>0</v>
      </c>
      <c r="AN264" s="98">
        <f>AH264+AE264</f>
        <v>0</v>
      </c>
      <c r="AO264" s="98">
        <f>AI264+AF264</f>
        <v>0</v>
      </c>
      <c r="AP264" s="98">
        <f>AL264+AI264</f>
        <v>0</v>
      </c>
      <c r="AQ264" s="98">
        <f>AM264+AJ264</f>
        <v>0</v>
      </c>
      <c r="AR264" s="98">
        <f aca="true" t="shared" si="400" ref="AR264:AZ264">AM264+AJ264</f>
        <v>0</v>
      </c>
      <c r="AS264" s="98">
        <f t="shared" si="400"/>
        <v>0</v>
      </c>
      <c r="AT264" s="98">
        <f t="shared" si="400"/>
        <v>0</v>
      </c>
      <c r="AU264" s="98">
        <f t="shared" si="400"/>
        <v>0</v>
      </c>
      <c r="AV264" s="98">
        <f t="shared" si="400"/>
        <v>0</v>
      </c>
      <c r="AW264" s="98">
        <f t="shared" si="400"/>
        <v>0</v>
      </c>
      <c r="AX264" s="98">
        <f t="shared" si="400"/>
        <v>0</v>
      </c>
      <c r="AY264" s="98">
        <f t="shared" si="400"/>
        <v>0</v>
      </c>
      <c r="AZ264" s="98">
        <f t="shared" si="400"/>
        <v>0</v>
      </c>
      <c r="BA264" s="98">
        <f>AU264+AR264</f>
        <v>0</v>
      </c>
      <c r="BB264" s="123">
        <f>AV264+AS264</f>
        <v>0</v>
      </c>
      <c r="BC264" s="98">
        <f>AX264+AU264</f>
        <v>0</v>
      </c>
      <c r="BD264" s="120"/>
      <c r="BE264" s="120"/>
      <c r="BF264" s="120"/>
      <c r="BG264" s="98"/>
      <c r="BH264" s="123"/>
      <c r="BI264" s="116"/>
      <c r="BJ264" s="122"/>
      <c r="BK264" s="122"/>
      <c r="BL264" s="122"/>
      <c r="BM264" s="126"/>
      <c r="BN264" s="120"/>
    </row>
    <row r="265" spans="1:66" ht="113.25" customHeight="1">
      <c r="A265" s="111"/>
      <c r="B265" s="112" t="s">
        <v>396</v>
      </c>
      <c r="C265" s="113" t="s">
        <v>90</v>
      </c>
      <c r="D265" s="113" t="s">
        <v>121</v>
      </c>
      <c r="E265" s="131" t="s">
        <v>378</v>
      </c>
      <c r="F265" s="113"/>
      <c r="G265" s="98"/>
      <c r="H265" s="98"/>
      <c r="I265" s="98"/>
      <c r="J265" s="98"/>
      <c r="K265" s="98"/>
      <c r="L265" s="98"/>
      <c r="M265" s="98"/>
      <c r="N265" s="98"/>
      <c r="O265" s="116"/>
      <c r="P265" s="98"/>
      <c r="Q265" s="98"/>
      <c r="R265" s="98"/>
      <c r="S265" s="98">
        <f>S266</f>
        <v>12351</v>
      </c>
      <c r="T265" s="98">
        <f>T266</f>
        <v>12351</v>
      </c>
      <c r="U265" s="98"/>
      <c r="V265" s="98"/>
      <c r="W265" s="98">
        <f aca="true" t="shared" si="401" ref="W265:AQ266">W266</f>
        <v>0</v>
      </c>
      <c r="X265" s="98">
        <f t="shared" si="401"/>
        <v>12351</v>
      </c>
      <c r="Y265" s="98">
        <f t="shared" si="401"/>
        <v>0</v>
      </c>
      <c r="Z265" s="98">
        <f t="shared" si="401"/>
        <v>7541</v>
      </c>
      <c r="AA265" s="98">
        <f t="shared" si="401"/>
        <v>19892</v>
      </c>
      <c r="AB265" s="98">
        <f t="shared" si="401"/>
        <v>0</v>
      </c>
      <c r="AC265" s="98">
        <f t="shared" si="401"/>
        <v>0</v>
      </c>
      <c r="AD265" s="98">
        <f t="shared" si="401"/>
        <v>0</v>
      </c>
      <c r="AE265" s="98">
        <f t="shared" si="401"/>
        <v>0</v>
      </c>
      <c r="AF265" s="98">
        <f t="shared" si="401"/>
        <v>19892</v>
      </c>
      <c r="AG265" s="98">
        <f t="shared" si="401"/>
        <v>0</v>
      </c>
      <c r="AH265" s="98">
        <f t="shared" si="401"/>
        <v>0</v>
      </c>
      <c r="AI265" s="98">
        <f t="shared" si="401"/>
        <v>0</v>
      </c>
      <c r="AJ265" s="98">
        <f t="shared" si="401"/>
        <v>0</v>
      </c>
      <c r="AK265" s="98">
        <f t="shared" si="401"/>
        <v>0</v>
      </c>
      <c r="AL265" s="98">
        <f t="shared" si="401"/>
        <v>0</v>
      </c>
      <c r="AM265" s="98">
        <f t="shared" si="401"/>
        <v>0</v>
      </c>
      <c r="AN265" s="98">
        <f t="shared" si="401"/>
        <v>19892</v>
      </c>
      <c r="AO265" s="98">
        <f t="shared" si="401"/>
        <v>0</v>
      </c>
      <c r="AP265" s="98">
        <f t="shared" si="401"/>
        <v>-50</v>
      </c>
      <c r="AQ265" s="98">
        <f t="shared" si="401"/>
        <v>0</v>
      </c>
      <c r="AR265" s="98">
        <f aca="true" t="shared" si="402" ref="AP265:BE266">AR266</f>
        <v>0</v>
      </c>
      <c r="AS265" s="98">
        <f t="shared" si="402"/>
        <v>0</v>
      </c>
      <c r="AT265" s="98">
        <f t="shared" si="402"/>
        <v>19842</v>
      </c>
      <c r="AU265" s="98">
        <f t="shared" si="402"/>
        <v>0</v>
      </c>
      <c r="AV265" s="98">
        <f t="shared" si="402"/>
        <v>0</v>
      </c>
      <c r="AW265" s="98">
        <f t="shared" si="402"/>
        <v>0</v>
      </c>
      <c r="AX265" s="98">
        <f t="shared" si="402"/>
        <v>0</v>
      </c>
      <c r="AY265" s="98">
        <f t="shared" si="402"/>
        <v>0</v>
      </c>
      <c r="AZ265" s="98">
        <f t="shared" si="402"/>
        <v>0</v>
      </c>
      <c r="BA265" s="98">
        <f t="shared" si="402"/>
        <v>19842</v>
      </c>
      <c r="BB265" s="98">
        <f t="shared" si="402"/>
        <v>0</v>
      </c>
      <c r="BC265" s="98">
        <f t="shared" si="402"/>
        <v>0</v>
      </c>
      <c r="BD265" s="98">
        <f t="shared" si="402"/>
        <v>0</v>
      </c>
      <c r="BE265" s="98">
        <f t="shared" si="402"/>
        <v>0</v>
      </c>
      <c r="BF265" s="98">
        <f aca="true" t="shared" si="403" ref="BB265:BN266">BF266</f>
        <v>0</v>
      </c>
      <c r="BG265" s="98">
        <f t="shared" si="403"/>
        <v>19842</v>
      </c>
      <c r="BH265" s="98">
        <f t="shared" si="403"/>
        <v>0</v>
      </c>
      <c r="BI265" s="98">
        <f t="shared" si="403"/>
        <v>0</v>
      </c>
      <c r="BJ265" s="98">
        <f t="shared" si="403"/>
        <v>0</v>
      </c>
      <c r="BK265" s="98">
        <f t="shared" si="403"/>
        <v>0</v>
      </c>
      <c r="BL265" s="98">
        <f t="shared" si="403"/>
        <v>0</v>
      </c>
      <c r="BM265" s="98">
        <f t="shared" si="403"/>
        <v>19842</v>
      </c>
      <c r="BN265" s="98">
        <f t="shared" si="403"/>
        <v>0</v>
      </c>
    </row>
    <row r="266" spans="1:66" ht="90.75" customHeight="1">
      <c r="A266" s="111"/>
      <c r="B266" s="133" t="s">
        <v>428</v>
      </c>
      <c r="C266" s="113" t="s">
        <v>90</v>
      </c>
      <c r="D266" s="113" t="s">
        <v>121</v>
      </c>
      <c r="E266" s="131" t="s">
        <v>390</v>
      </c>
      <c r="F266" s="113"/>
      <c r="G266" s="98"/>
      <c r="H266" s="98"/>
      <c r="I266" s="98"/>
      <c r="J266" s="98"/>
      <c r="K266" s="98"/>
      <c r="L266" s="98"/>
      <c r="M266" s="98"/>
      <c r="N266" s="98"/>
      <c r="O266" s="116"/>
      <c r="P266" s="98"/>
      <c r="Q266" s="98"/>
      <c r="R266" s="98"/>
      <c r="S266" s="98">
        <f>S267</f>
        <v>12351</v>
      </c>
      <c r="T266" s="98">
        <f>T267</f>
        <v>12351</v>
      </c>
      <c r="U266" s="98"/>
      <c r="V266" s="98"/>
      <c r="W266" s="98">
        <f t="shared" si="401"/>
        <v>0</v>
      </c>
      <c r="X266" s="98">
        <f t="shared" si="401"/>
        <v>12351</v>
      </c>
      <c r="Y266" s="98">
        <f t="shared" si="401"/>
        <v>0</v>
      </c>
      <c r="Z266" s="98">
        <f t="shared" si="401"/>
        <v>7541</v>
      </c>
      <c r="AA266" s="98">
        <f t="shared" si="401"/>
        <v>19892</v>
      </c>
      <c r="AB266" s="98">
        <f t="shared" si="401"/>
        <v>0</v>
      </c>
      <c r="AC266" s="98">
        <f t="shared" si="401"/>
        <v>0</v>
      </c>
      <c r="AD266" s="98">
        <f t="shared" si="401"/>
        <v>0</v>
      </c>
      <c r="AE266" s="98">
        <f t="shared" si="401"/>
        <v>0</v>
      </c>
      <c r="AF266" s="98">
        <f t="shared" si="401"/>
        <v>19892</v>
      </c>
      <c r="AG266" s="98">
        <f t="shared" si="401"/>
        <v>0</v>
      </c>
      <c r="AH266" s="98">
        <f t="shared" si="401"/>
        <v>0</v>
      </c>
      <c r="AI266" s="98">
        <f t="shared" si="401"/>
        <v>0</v>
      </c>
      <c r="AJ266" s="98">
        <f t="shared" si="401"/>
        <v>0</v>
      </c>
      <c r="AK266" s="98">
        <f t="shared" si="401"/>
        <v>0</v>
      </c>
      <c r="AL266" s="98">
        <f t="shared" si="401"/>
        <v>0</v>
      </c>
      <c r="AM266" s="98">
        <f t="shared" si="401"/>
        <v>0</v>
      </c>
      <c r="AN266" s="98">
        <f t="shared" si="401"/>
        <v>19892</v>
      </c>
      <c r="AO266" s="98">
        <f t="shared" si="401"/>
        <v>0</v>
      </c>
      <c r="AP266" s="98">
        <f t="shared" si="402"/>
        <v>-50</v>
      </c>
      <c r="AQ266" s="98">
        <f t="shared" si="402"/>
        <v>0</v>
      </c>
      <c r="AR266" s="98">
        <f t="shared" si="402"/>
        <v>0</v>
      </c>
      <c r="AS266" s="98">
        <f t="shared" si="402"/>
        <v>0</v>
      </c>
      <c r="AT266" s="98">
        <f t="shared" si="402"/>
        <v>19842</v>
      </c>
      <c r="AU266" s="98">
        <f t="shared" si="402"/>
        <v>0</v>
      </c>
      <c r="AV266" s="98">
        <f t="shared" si="402"/>
        <v>0</v>
      </c>
      <c r="AW266" s="98">
        <f t="shared" si="402"/>
        <v>0</v>
      </c>
      <c r="AX266" s="98">
        <f t="shared" si="402"/>
        <v>0</v>
      </c>
      <c r="AY266" s="98">
        <f t="shared" si="402"/>
        <v>0</v>
      </c>
      <c r="AZ266" s="98">
        <f t="shared" si="402"/>
        <v>0</v>
      </c>
      <c r="BA266" s="98">
        <f t="shared" si="402"/>
        <v>19842</v>
      </c>
      <c r="BB266" s="98">
        <f t="shared" si="403"/>
        <v>0</v>
      </c>
      <c r="BC266" s="98">
        <f t="shared" si="403"/>
        <v>0</v>
      </c>
      <c r="BD266" s="98">
        <f t="shared" si="403"/>
        <v>0</v>
      </c>
      <c r="BE266" s="98">
        <f t="shared" si="403"/>
        <v>0</v>
      </c>
      <c r="BF266" s="98">
        <f t="shared" si="403"/>
        <v>0</v>
      </c>
      <c r="BG266" s="98">
        <f t="shared" si="403"/>
        <v>19842</v>
      </c>
      <c r="BH266" s="98">
        <f t="shared" si="403"/>
        <v>0</v>
      </c>
      <c r="BI266" s="98">
        <f t="shared" si="403"/>
        <v>0</v>
      </c>
      <c r="BJ266" s="98">
        <f t="shared" si="403"/>
        <v>0</v>
      </c>
      <c r="BK266" s="98">
        <f t="shared" si="403"/>
        <v>0</v>
      </c>
      <c r="BL266" s="98">
        <f t="shared" si="403"/>
        <v>0</v>
      </c>
      <c r="BM266" s="98">
        <f t="shared" si="403"/>
        <v>19842</v>
      </c>
      <c r="BN266" s="98">
        <f t="shared" si="403"/>
        <v>0</v>
      </c>
    </row>
    <row r="267" spans="1:66" ht="22.5" customHeight="1">
      <c r="A267" s="111"/>
      <c r="B267" s="112" t="s">
        <v>281</v>
      </c>
      <c r="C267" s="113" t="s">
        <v>90</v>
      </c>
      <c r="D267" s="113" t="s">
        <v>121</v>
      </c>
      <c r="E267" s="131" t="s">
        <v>390</v>
      </c>
      <c r="F267" s="113" t="s">
        <v>168</v>
      </c>
      <c r="G267" s="98"/>
      <c r="H267" s="98"/>
      <c r="I267" s="98"/>
      <c r="J267" s="98"/>
      <c r="K267" s="98"/>
      <c r="L267" s="98"/>
      <c r="M267" s="98"/>
      <c r="N267" s="98"/>
      <c r="O267" s="116"/>
      <c r="P267" s="98"/>
      <c r="Q267" s="98"/>
      <c r="R267" s="98"/>
      <c r="S267" s="98">
        <f>T267-P267</f>
        <v>12351</v>
      </c>
      <c r="T267" s="98">
        <v>12351</v>
      </c>
      <c r="U267" s="98"/>
      <c r="V267" s="98"/>
      <c r="W267" s="98"/>
      <c r="X267" s="98">
        <f>W267+T267</f>
        <v>12351</v>
      </c>
      <c r="Y267" s="98">
        <f>V267</f>
        <v>0</v>
      </c>
      <c r="Z267" s="126">
        <f>7541</f>
        <v>7541</v>
      </c>
      <c r="AA267" s="98">
        <f>X267+Z267</f>
        <v>19892</v>
      </c>
      <c r="AB267" s="98">
        <f>Y267</f>
        <v>0</v>
      </c>
      <c r="AC267" s="126"/>
      <c r="AD267" s="121"/>
      <c r="AE267" s="126"/>
      <c r="AF267" s="98">
        <f>AD267+AC267+AA267+AE267</f>
        <v>19892</v>
      </c>
      <c r="AG267" s="116">
        <f>AE267+AB267</f>
        <v>0</v>
      </c>
      <c r="AH267" s="126"/>
      <c r="AI267" s="126"/>
      <c r="AJ267" s="126"/>
      <c r="AK267" s="126"/>
      <c r="AL267" s="126"/>
      <c r="AM267" s="126"/>
      <c r="AN267" s="98">
        <f>AI267+AH267+AF267+AJ267+AK267+AL267+AM267</f>
        <v>19892</v>
      </c>
      <c r="AO267" s="98">
        <f>AM267+AG267</f>
        <v>0</v>
      </c>
      <c r="AP267" s="98">
        <v>-50</v>
      </c>
      <c r="AQ267" s="126"/>
      <c r="AR267" s="126"/>
      <c r="AS267" s="126"/>
      <c r="AT267" s="98">
        <f>AR267+AQ267+AP267+AN267+AS267</f>
        <v>19842</v>
      </c>
      <c r="AU267" s="98">
        <f>AS267+AO267</f>
        <v>0</v>
      </c>
      <c r="AV267" s="98"/>
      <c r="AW267" s="98"/>
      <c r="AX267" s="98"/>
      <c r="AY267" s="98"/>
      <c r="AZ267" s="98"/>
      <c r="BA267" s="98">
        <f>AY267+AX267+AW267+AV267+AT267</f>
        <v>19842</v>
      </c>
      <c r="BB267" s="123">
        <f>AU267+AY267</f>
        <v>0</v>
      </c>
      <c r="BC267" s="98"/>
      <c r="BD267" s="120"/>
      <c r="BE267" s="120"/>
      <c r="BF267" s="120"/>
      <c r="BG267" s="98">
        <f>BF267+BE267+BD267+BC267+BA267</f>
        <v>19842</v>
      </c>
      <c r="BH267" s="123">
        <f>BB267+BD267</f>
        <v>0</v>
      </c>
      <c r="BI267" s="116"/>
      <c r="BJ267" s="122"/>
      <c r="BK267" s="122"/>
      <c r="BL267" s="122"/>
      <c r="BM267" s="98">
        <f>BG267+BI267+BJ267+BK267+BL267</f>
        <v>19842</v>
      </c>
      <c r="BN267" s="98">
        <f>BH267+BJ267</f>
        <v>0</v>
      </c>
    </row>
    <row r="268" spans="1:66" ht="45.75" customHeight="1">
      <c r="A268" s="111"/>
      <c r="B268" s="102" t="s">
        <v>172</v>
      </c>
      <c r="C268" s="103" t="s">
        <v>90</v>
      </c>
      <c r="D268" s="103" t="s">
        <v>146</v>
      </c>
      <c r="E268" s="150"/>
      <c r="F268" s="103"/>
      <c r="G268" s="125">
        <f>G269</f>
        <v>0</v>
      </c>
      <c r="H268" s="125">
        <f aca="true" t="shared" si="404" ref="H268:BN268">H269</f>
        <v>0</v>
      </c>
      <c r="I268" s="125">
        <f t="shared" si="404"/>
        <v>0</v>
      </c>
      <c r="J268" s="125">
        <f t="shared" si="404"/>
        <v>1207</v>
      </c>
      <c r="K268" s="125">
        <f t="shared" si="404"/>
        <v>1207</v>
      </c>
      <c r="L268" s="125">
        <f t="shared" si="404"/>
        <v>0</v>
      </c>
      <c r="M268" s="125"/>
      <c r="N268" s="125">
        <f t="shared" si="404"/>
        <v>1278</v>
      </c>
      <c r="O268" s="125">
        <f t="shared" si="404"/>
        <v>0</v>
      </c>
      <c r="P268" s="125">
        <f t="shared" si="404"/>
        <v>1207</v>
      </c>
      <c r="Q268" s="125">
        <f t="shared" si="404"/>
        <v>0</v>
      </c>
      <c r="R268" s="125">
        <f t="shared" si="404"/>
        <v>0</v>
      </c>
      <c r="S268" s="125">
        <f t="shared" si="404"/>
        <v>-1033</v>
      </c>
      <c r="T268" s="125">
        <f t="shared" si="404"/>
        <v>174</v>
      </c>
      <c r="U268" s="125">
        <f t="shared" si="404"/>
        <v>0</v>
      </c>
      <c r="V268" s="98"/>
      <c r="W268" s="125">
        <f t="shared" si="404"/>
        <v>0</v>
      </c>
      <c r="X268" s="125">
        <f t="shared" si="404"/>
        <v>174</v>
      </c>
      <c r="Y268" s="125">
        <f t="shared" si="404"/>
        <v>0</v>
      </c>
      <c r="Z268" s="125">
        <f t="shared" si="404"/>
        <v>31</v>
      </c>
      <c r="AA268" s="125">
        <f t="shared" si="404"/>
        <v>205</v>
      </c>
      <c r="AB268" s="125">
        <f t="shared" si="404"/>
        <v>0</v>
      </c>
      <c r="AC268" s="125">
        <f t="shared" si="404"/>
        <v>0</v>
      </c>
      <c r="AD268" s="125">
        <f t="shared" si="404"/>
        <v>0</v>
      </c>
      <c r="AE268" s="125">
        <f t="shared" si="404"/>
        <v>0</v>
      </c>
      <c r="AF268" s="125">
        <f t="shared" si="404"/>
        <v>205</v>
      </c>
      <c r="AG268" s="125">
        <f t="shared" si="404"/>
        <v>0</v>
      </c>
      <c r="AH268" s="125">
        <f t="shared" si="404"/>
        <v>0</v>
      </c>
      <c r="AI268" s="125">
        <f t="shared" si="404"/>
        <v>0</v>
      </c>
      <c r="AJ268" s="125">
        <f t="shared" si="404"/>
        <v>0</v>
      </c>
      <c r="AK268" s="125">
        <f t="shared" si="404"/>
        <v>0</v>
      </c>
      <c r="AL268" s="125">
        <f t="shared" si="404"/>
        <v>0</v>
      </c>
      <c r="AM268" s="125">
        <f t="shared" si="404"/>
        <v>0</v>
      </c>
      <c r="AN268" s="125">
        <f t="shared" si="404"/>
        <v>205</v>
      </c>
      <c r="AO268" s="125">
        <f t="shared" si="404"/>
        <v>0</v>
      </c>
      <c r="AP268" s="125">
        <f t="shared" si="404"/>
        <v>0</v>
      </c>
      <c r="AQ268" s="125">
        <f t="shared" si="404"/>
        <v>0</v>
      </c>
      <c r="AR268" s="125">
        <f t="shared" si="404"/>
        <v>0</v>
      </c>
      <c r="AS268" s="125">
        <f t="shared" si="404"/>
        <v>0</v>
      </c>
      <c r="AT268" s="125">
        <f t="shared" si="404"/>
        <v>205</v>
      </c>
      <c r="AU268" s="125">
        <f t="shared" si="404"/>
        <v>0</v>
      </c>
      <c r="AV268" s="99">
        <f t="shared" si="404"/>
        <v>0</v>
      </c>
      <c r="AW268" s="99">
        <f t="shared" si="404"/>
        <v>0</v>
      </c>
      <c r="AX268" s="99">
        <f t="shared" si="404"/>
        <v>0</v>
      </c>
      <c r="AY268" s="99">
        <f t="shared" si="404"/>
        <v>0</v>
      </c>
      <c r="AZ268" s="99">
        <f t="shared" si="404"/>
        <v>0</v>
      </c>
      <c r="BA268" s="125">
        <f t="shared" si="404"/>
        <v>205</v>
      </c>
      <c r="BB268" s="125">
        <f t="shared" si="404"/>
        <v>0</v>
      </c>
      <c r="BC268" s="125">
        <f t="shared" si="404"/>
        <v>0</v>
      </c>
      <c r="BD268" s="125">
        <f t="shared" si="404"/>
        <v>0</v>
      </c>
      <c r="BE268" s="125">
        <f t="shared" si="404"/>
        <v>0</v>
      </c>
      <c r="BF268" s="125">
        <f t="shared" si="404"/>
        <v>0</v>
      </c>
      <c r="BG268" s="125">
        <f t="shared" si="404"/>
        <v>205</v>
      </c>
      <c r="BH268" s="125">
        <f t="shared" si="404"/>
        <v>0</v>
      </c>
      <c r="BI268" s="125">
        <f t="shared" si="404"/>
        <v>0</v>
      </c>
      <c r="BJ268" s="125">
        <f t="shared" si="404"/>
        <v>0</v>
      </c>
      <c r="BK268" s="125">
        <f t="shared" si="404"/>
        <v>0</v>
      </c>
      <c r="BL268" s="125">
        <f t="shared" si="404"/>
        <v>0</v>
      </c>
      <c r="BM268" s="125">
        <f t="shared" si="404"/>
        <v>205</v>
      </c>
      <c r="BN268" s="125">
        <f t="shared" si="404"/>
        <v>0</v>
      </c>
    </row>
    <row r="269" spans="1:66" ht="39" customHeight="1">
      <c r="A269" s="127"/>
      <c r="B269" s="112" t="s">
        <v>171</v>
      </c>
      <c r="C269" s="113" t="s">
        <v>90</v>
      </c>
      <c r="D269" s="113" t="s">
        <v>146</v>
      </c>
      <c r="E269" s="131" t="s">
        <v>211</v>
      </c>
      <c r="F269" s="113"/>
      <c r="G269" s="115">
        <f>G270+G271</f>
        <v>0</v>
      </c>
      <c r="H269" s="115">
        <f>H270+H271</f>
        <v>0</v>
      </c>
      <c r="I269" s="115">
        <f>I270+I271</f>
        <v>0</v>
      </c>
      <c r="J269" s="98">
        <f>K269-G269</f>
        <v>1207</v>
      </c>
      <c r="K269" s="115">
        <f>K270+K271</f>
        <v>1207</v>
      </c>
      <c r="L269" s="115">
        <f>L270+L271</f>
        <v>0</v>
      </c>
      <c r="M269" s="115"/>
      <c r="N269" s="115">
        <f>N270+N271</f>
        <v>1278</v>
      </c>
      <c r="O269" s="115">
        <f>O270+O271</f>
        <v>0</v>
      </c>
      <c r="P269" s="115">
        <f>P270+P271</f>
        <v>1207</v>
      </c>
      <c r="Q269" s="115">
        <f>Q270+Q271</f>
        <v>0</v>
      </c>
      <c r="R269" s="115">
        <f>R270+R271</f>
        <v>0</v>
      </c>
      <c r="S269" s="115">
        <f>S270+S271+S272+S275</f>
        <v>-1033</v>
      </c>
      <c r="T269" s="115">
        <f>T270+T271+T272+T275</f>
        <v>174</v>
      </c>
      <c r="U269" s="115">
        <f>U270+U271</f>
        <v>0</v>
      </c>
      <c r="V269" s="98"/>
      <c r="W269" s="115">
        <f aca="true" t="shared" si="405" ref="W269:AB269">W270+W271+W272+W275</f>
        <v>0</v>
      </c>
      <c r="X269" s="115">
        <f t="shared" si="405"/>
        <v>174</v>
      </c>
      <c r="Y269" s="115">
        <f t="shared" si="405"/>
        <v>0</v>
      </c>
      <c r="Z269" s="115">
        <f t="shared" si="405"/>
        <v>31</v>
      </c>
      <c r="AA269" s="115">
        <f t="shared" si="405"/>
        <v>205</v>
      </c>
      <c r="AB269" s="115">
        <f t="shared" si="405"/>
        <v>0</v>
      </c>
      <c r="AC269" s="115">
        <f aca="true" t="shared" si="406" ref="AC269:AU269">AC270+AC271+AC272+AC275</f>
        <v>0</v>
      </c>
      <c r="AD269" s="115">
        <f t="shared" si="406"/>
        <v>0</v>
      </c>
      <c r="AE269" s="115">
        <f t="shared" si="406"/>
        <v>0</v>
      </c>
      <c r="AF269" s="115">
        <f t="shared" si="406"/>
        <v>205</v>
      </c>
      <c r="AG269" s="115">
        <f t="shared" si="406"/>
        <v>0</v>
      </c>
      <c r="AH269" s="115">
        <f t="shared" si="406"/>
        <v>0</v>
      </c>
      <c r="AI269" s="115">
        <f t="shared" si="406"/>
        <v>0</v>
      </c>
      <c r="AJ269" s="115">
        <f t="shared" si="406"/>
        <v>0</v>
      </c>
      <c r="AK269" s="115">
        <f>AK270+AK271+AK272+AK275</f>
        <v>0</v>
      </c>
      <c r="AL269" s="115">
        <f>AL270+AL271+AL272+AL275</f>
        <v>0</v>
      </c>
      <c r="AM269" s="115">
        <f>AM270+AM271+AM272+AM275</f>
        <v>0</v>
      </c>
      <c r="AN269" s="115">
        <f t="shared" si="406"/>
        <v>205</v>
      </c>
      <c r="AO269" s="115">
        <f t="shared" si="406"/>
        <v>0</v>
      </c>
      <c r="AP269" s="115">
        <f t="shared" si="406"/>
        <v>0</v>
      </c>
      <c r="AQ269" s="115">
        <f>AQ270+AQ271+AQ272+AQ275</f>
        <v>0</v>
      </c>
      <c r="AR269" s="115">
        <f t="shared" si="406"/>
        <v>0</v>
      </c>
      <c r="AS269" s="115">
        <f t="shared" si="406"/>
        <v>0</v>
      </c>
      <c r="AT269" s="115">
        <f t="shared" si="406"/>
        <v>205</v>
      </c>
      <c r="AU269" s="115">
        <f t="shared" si="406"/>
        <v>0</v>
      </c>
      <c r="AV269" s="115">
        <f aca="true" t="shared" si="407" ref="AV269:BA269">AV270+AV271+AV272+AV275</f>
        <v>0</v>
      </c>
      <c r="AW269" s="115">
        <f t="shared" si="407"/>
        <v>0</v>
      </c>
      <c r="AX269" s="115">
        <f t="shared" si="407"/>
        <v>0</v>
      </c>
      <c r="AY269" s="115">
        <f t="shared" si="407"/>
        <v>0</v>
      </c>
      <c r="AZ269" s="115">
        <f>AZ270+AZ271+AZ272+AZ275</f>
        <v>0</v>
      </c>
      <c r="BA269" s="115">
        <f t="shared" si="407"/>
        <v>205</v>
      </c>
      <c r="BB269" s="115">
        <f aca="true" t="shared" si="408" ref="BB269:BH269">BB270+BB271+BB272+BB275</f>
        <v>0</v>
      </c>
      <c r="BC269" s="115">
        <f t="shared" si="408"/>
        <v>0</v>
      </c>
      <c r="BD269" s="115">
        <f t="shared" si="408"/>
        <v>0</v>
      </c>
      <c r="BE269" s="115">
        <f t="shared" si="408"/>
        <v>0</v>
      </c>
      <c r="BF269" s="115">
        <f t="shared" si="408"/>
        <v>0</v>
      </c>
      <c r="BG269" s="115">
        <f t="shared" si="408"/>
        <v>205</v>
      </c>
      <c r="BH269" s="115">
        <f t="shared" si="408"/>
        <v>0</v>
      </c>
      <c r="BI269" s="115">
        <f aca="true" t="shared" si="409" ref="BI269:BN269">BI270+BI271+BI272+BI275</f>
        <v>0</v>
      </c>
      <c r="BJ269" s="115">
        <f t="shared" si="409"/>
        <v>0</v>
      </c>
      <c r="BK269" s="115">
        <f t="shared" si="409"/>
        <v>0</v>
      </c>
      <c r="BL269" s="115">
        <f t="shared" si="409"/>
        <v>0</v>
      </c>
      <c r="BM269" s="115">
        <f t="shared" si="409"/>
        <v>205</v>
      </c>
      <c r="BN269" s="115">
        <f t="shared" si="409"/>
        <v>0</v>
      </c>
    </row>
    <row r="270" spans="1:66" ht="66" customHeight="1" hidden="1">
      <c r="A270" s="127"/>
      <c r="B270" s="112" t="s">
        <v>130</v>
      </c>
      <c r="C270" s="113" t="s">
        <v>90</v>
      </c>
      <c r="D270" s="113" t="s">
        <v>146</v>
      </c>
      <c r="E270" s="131" t="s">
        <v>211</v>
      </c>
      <c r="F270" s="113" t="s">
        <v>131</v>
      </c>
      <c r="G270" s="115"/>
      <c r="H270" s="98"/>
      <c r="I270" s="98"/>
      <c r="J270" s="98">
        <f>K270-G270</f>
        <v>1117</v>
      </c>
      <c r="K270" s="98">
        <v>1117</v>
      </c>
      <c r="L270" s="98"/>
      <c r="M270" s="98"/>
      <c r="N270" s="98">
        <v>1188</v>
      </c>
      <c r="O270" s="116"/>
      <c r="P270" s="98">
        <f>O270+K270</f>
        <v>1117</v>
      </c>
      <c r="Q270" s="98">
        <f>L270</f>
        <v>0</v>
      </c>
      <c r="R270" s="98"/>
      <c r="S270" s="98">
        <f>T270-P270</f>
        <v>-1117</v>
      </c>
      <c r="T270" s="98"/>
      <c r="U270" s="98"/>
      <c r="V270" s="98"/>
      <c r="W270" s="98"/>
      <c r="X270" s="98">
        <f>W270+T270</f>
        <v>0</v>
      </c>
      <c r="Y270" s="98">
        <f>V270</f>
        <v>0</v>
      </c>
      <c r="Z270" s="98">
        <f aca="true" t="shared" si="410" ref="Z270:AB271">Y270+V270</f>
        <v>0</v>
      </c>
      <c r="AA270" s="98">
        <f t="shared" si="410"/>
        <v>0</v>
      </c>
      <c r="AB270" s="98">
        <f t="shared" si="410"/>
        <v>0</v>
      </c>
      <c r="AC270" s="98">
        <f>AB270+Y270</f>
        <v>0</v>
      </c>
      <c r="AD270" s="98">
        <f>AC270+Z270</f>
        <v>0</v>
      </c>
      <c r="AE270" s="98">
        <f>AC270+Z270</f>
        <v>0</v>
      </c>
      <c r="AF270" s="98">
        <f>AE270+AA270</f>
        <v>0</v>
      </c>
      <c r="AG270" s="98">
        <f>AF270+AB270</f>
        <v>0</v>
      </c>
      <c r="AH270" s="98">
        <f aca="true" t="shared" si="411" ref="AH270:AJ271">AF270+AC270</f>
        <v>0</v>
      </c>
      <c r="AI270" s="98">
        <f t="shared" si="411"/>
        <v>0</v>
      </c>
      <c r="AJ270" s="98">
        <f t="shared" si="411"/>
        <v>0</v>
      </c>
      <c r="AK270" s="98">
        <f aca="true" t="shared" si="412" ref="AK270:AM271">AG270+AD270</f>
        <v>0</v>
      </c>
      <c r="AL270" s="98">
        <f t="shared" si="412"/>
        <v>0</v>
      </c>
      <c r="AM270" s="98">
        <f t="shared" si="412"/>
        <v>0</v>
      </c>
      <c r="AN270" s="98">
        <f>AH270+AE270</f>
        <v>0</v>
      </c>
      <c r="AO270" s="98">
        <f>AI270+AF270</f>
        <v>0</v>
      </c>
      <c r="AP270" s="98">
        <f>AL270+AI270</f>
        <v>0</v>
      </c>
      <c r="AQ270" s="98">
        <f>AM270+AJ270</f>
        <v>0</v>
      </c>
      <c r="AR270" s="98">
        <f aca="true" t="shared" si="413" ref="AR270:AU271">AM270+AJ270</f>
        <v>0</v>
      </c>
      <c r="AS270" s="98">
        <f t="shared" si="413"/>
        <v>0</v>
      </c>
      <c r="AT270" s="98">
        <f t="shared" si="413"/>
        <v>0</v>
      </c>
      <c r="AU270" s="98">
        <f t="shared" si="413"/>
        <v>0</v>
      </c>
      <c r="AV270" s="98">
        <f aca="true" t="shared" si="414" ref="AV270:AZ271">AQ270+AN270</f>
        <v>0</v>
      </c>
      <c r="AW270" s="98">
        <f t="shared" si="414"/>
        <v>0</v>
      </c>
      <c r="AX270" s="98">
        <f t="shared" si="414"/>
        <v>0</v>
      </c>
      <c r="AY270" s="98">
        <f t="shared" si="414"/>
        <v>0</v>
      </c>
      <c r="AZ270" s="98">
        <f t="shared" si="414"/>
        <v>0</v>
      </c>
      <c r="BA270" s="98">
        <f>AU270+AR270</f>
        <v>0</v>
      </c>
      <c r="BB270" s="98">
        <f aca="true" t="shared" si="415" ref="BB270:BI271">AV270+AS270</f>
        <v>0</v>
      </c>
      <c r="BC270" s="98">
        <f t="shared" si="415"/>
        <v>0</v>
      </c>
      <c r="BD270" s="98">
        <f t="shared" si="415"/>
        <v>0</v>
      </c>
      <c r="BE270" s="98">
        <f t="shared" si="415"/>
        <v>0</v>
      </c>
      <c r="BF270" s="98">
        <f t="shared" si="415"/>
        <v>0</v>
      </c>
      <c r="BG270" s="98">
        <f t="shared" si="415"/>
        <v>0</v>
      </c>
      <c r="BH270" s="98">
        <f t="shared" si="415"/>
        <v>0</v>
      </c>
      <c r="BI270" s="98">
        <f t="shared" si="415"/>
        <v>0</v>
      </c>
      <c r="BJ270" s="98">
        <f aca="true" t="shared" si="416" ref="BJ270:BN271">BD270+BA270</f>
        <v>0</v>
      </c>
      <c r="BK270" s="98">
        <f t="shared" si="416"/>
        <v>0</v>
      </c>
      <c r="BL270" s="98">
        <f t="shared" si="416"/>
        <v>0</v>
      </c>
      <c r="BM270" s="98">
        <f t="shared" si="416"/>
        <v>0</v>
      </c>
      <c r="BN270" s="98">
        <f t="shared" si="416"/>
        <v>0</v>
      </c>
    </row>
    <row r="271" spans="1:66" ht="16.5" customHeight="1" hidden="1">
      <c r="A271" s="127"/>
      <c r="B271" s="112" t="s">
        <v>281</v>
      </c>
      <c r="C271" s="113" t="s">
        <v>90</v>
      </c>
      <c r="D271" s="113" t="s">
        <v>146</v>
      </c>
      <c r="E271" s="131" t="s">
        <v>211</v>
      </c>
      <c r="F271" s="113" t="s">
        <v>168</v>
      </c>
      <c r="G271" s="115"/>
      <c r="H271" s="98"/>
      <c r="I271" s="98"/>
      <c r="J271" s="98">
        <f>K271-G271</f>
        <v>90</v>
      </c>
      <c r="K271" s="98">
        <v>90</v>
      </c>
      <c r="L271" s="98"/>
      <c r="M271" s="98"/>
      <c r="N271" s="98">
        <v>90</v>
      </c>
      <c r="O271" s="116"/>
      <c r="P271" s="98">
        <f>O271+K271</f>
        <v>90</v>
      </c>
      <c r="Q271" s="98">
        <f>L271</f>
        <v>0</v>
      </c>
      <c r="R271" s="98"/>
      <c r="S271" s="98">
        <f>T271-P271</f>
        <v>-90</v>
      </c>
      <c r="T271" s="98"/>
      <c r="U271" s="98"/>
      <c r="V271" s="98"/>
      <c r="W271" s="98"/>
      <c r="X271" s="98">
        <f>W271+T271</f>
        <v>0</v>
      </c>
      <c r="Y271" s="98">
        <f>V271</f>
        <v>0</v>
      </c>
      <c r="Z271" s="98">
        <f t="shared" si="410"/>
        <v>0</v>
      </c>
      <c r="AA271" s="98">
        <f t="shared" si="410"/>
        <v>0</v>
      </c>
      <c r="AB271" s="98">
        <f t="shared" si="410"/>
        <v>0</v>
      </c>
      <c r="AC271" s="98">
        <f>AB271+Y271</f>
        <v>0</v>
      </c>
      <c r="AD271" s="98">
        <f>AC271+Z271</f>
        <v>0</v>
      </c>
      <c r="AE271" s="98">
        <f>AC271+Z271</f>
        <v>0</v>
      </c>
      <c r="AF271" s="98">
        <f>AE271+AA271</f>
        <v>0</v>
      </c>
      <c r="AG271" s="98">
        <f>AF271+AB271</f>
        <v>0</v>
      </c>
      <c r="AH271" s="98">
        <f t="shared" si="411"/>
        <v>0</v>
      </c>
      <c r="AI271" s="98">
        <f t="shared" si="411"/>
        <v>0</v>
      </c>
      <c r="AJ271" s="98">
        <f t="shared" si="411"/>
        <v>0</v>
      </c>
      <c r="AK271" s="98">
        <f t="shared" si="412"/>
        <v>0</v>
      </c>
      <c r="AL271" s="98">
        <f t="shared" si="412"/>
        <v>0</v>
      </c>
      <c r="AM271" s="98">
        <f t="shared" si="412"/>
        <v>0</v>
      </c>
      <c r="AN271" s="98">
        <f>AH271+AE271</f>
        <v>0</v>
      </c>
      <c r="AO271" s="98">
        <f>AI271+AF271</f>
        <v>0</v>
      </c>
      <c r="AP271" s="98">
        <f>AL271+AI271</f>
        <v>0</v>
      </c>
      <c r="AQ271" s="98">
        <f>AM271+AJ271</f>
        <v>0</v>
      </c>
      <c r="AR271" s="98">
        <f t="shared" si="413"/>
        <v>0</v>
      </c>
      <c r="AS271" s="98">
        <f t="shared" si="413"/>
        <v>0</v>
      </c>
      <c r="AT271" s="98">
        <f t="shared" si="413"/>
        <v>0</v>
      </c>
      <c r="AU271" s="98">
        <f t="shared" si="413"/>
        <v>0</v>
      </c>
      <c r="AV271" s="98">
        <f t="shared" si="414"/>
        <v>0</v>
      </c>
      <c r="AW271" s="98">
        <f t="shared" si="414"/>
        <v>0</v>
      </c>
      <c r="AX271" s="98">
        <f t="shared" si="414"/>
        <v>0</v>
      </c>
      <c r="AY271" s="98">
        <f t="shared" si="414"/>
        <v>0</v>
      </c>
      <c r="AZ271" s="98">
        <f t="shared" si="414"/>
        <v>0</v>
      </c>
      <c r="BA271" s="98">
        <f>AU271+AR271</f>
        <v>0</v>
      </c>
      <c r="BB271" s="98">
        <f t="shared" si="415"/>
        <v>0</v>
      </c>
      <c r="BC271" s="98">
        <f t="shared" si="415"/>
        <v>0</v>
      </c>
      <c r="BD271" s="98">
        <f t="shared" si="415"/>
        <v>0</v>
      </c>
      <c r="BE271" s="98">
        <f t="shared" si="415"/>
        <v>0</v>
      </c>
      <c r="BF271" s="98">
        <f t="shared" si="415"/>
        <v>0</v>
      </c>
      <c r="BG271" s="98">
        <f t="shared" si="415"/>
        <v>0</v>
      </c>
      <c r="BH271" s="98">
        <f t="shared" si="415"/>
        <v>0</v>
      </c>
      <c r="BI271" s="98">
        <f t="shared" si="415"/>
        <v>0</v>
      </c>
      <c r="BJ271" s="98">
        <f t="shared" si="416"/>
        <v>0</v>
      </c>
      <c r="BK271" s="98">
        <f t="shared" si="416"/>
        <v>0</v>
      </c>
      <c r="BL271" s="98">
        <f t="shared" si="416"/>
        <v>0</v>
      </c>
      <c r="BM271" s="98">
        <f t="shared" si="416"/>
        <v>0</v>
      </c>
      <c r="BN271" s="98">
        <f t="shared" si="416"/>
        <v>0</v>
      </c>
    </row>
    <row r="272" spans="1:66" ht="108.75" customHeight="1">
      <c r="A272" s="127"/>
      <c r="B272" s="112" t="s">
        <v>396</v>
      </c>
      <c r="C272" s="113" t="s">
        <v>90</v>
      </c>
      <c r="D272" s="113" t="s">
        <v>146</v>
      </c>
      <c r="E272" s="131" t="s">
        <v>378</v>
      </c>
      <c r="F272" s="113"/>
      <c r="G272" s="115"/>
      <c r="H272" s="98"/>
      <c r="I272" s="98"/>
      <c r="J272" s="98"/>
      <c r="K272" s="98"/>
      <c r="L272" s="98"/>
      <c r="M272" s="98"/>
      <c r="N272" s="98"/>
      <c r="O272" s="116"/>
      <c r="P272" s="98"/>
      <c r="Q272" s="98"/>
      <c r="R272" s="98"/>
      <c r="S272" s="98">
        <f>S273</f>
        <v>132</v>
      </c>
      <c r="T272" s="98">
        <f>T273</f>
        <v>132</v>
      </c>
      <c r="U272" s="98"/>
      <c r="V272" s="98"/>
      <c r="W272" s="98">
        <f aca="true" t="shared" si="417" ref="W272:AQ273">W273</f>
        <v>0</v>
      </c>
      <c r="X272" s="98">
        <f t="shared" si="417"/>
        <v>132</v>
      </c>
      <c r="Y272" s="98">
        <f t="shared" si="417"/>
        <v>0</v>
      </c>
      <c r="Z272" s="98">
        <f t="shared" si="417"/>
        <v>31</v>
      </c>
      <c r="AA272" s="98">
        <f t="shared" si="417"/>
        <v>163</v>
      </c>
      <c r="AB272" s="98">
        <f t="shared" si="417"/>
        <v>0</v>
      </c>
      <c r="AC272" s="98">
        <f t="shared" si="417"/>
        <v>0</v>
      </c>
      <c r="AD272" s="98">
        <f t="shared" si="417"/>
        <v>0</v>
      </c>
      <c r="AE272" s="98">
        <f t="shared" si="417"/>
        <v>0</v>
      </c>
      <c r="AF272" s="98">
        <f t="shared" si="417"/>
        <v>163</v>
      </c>
      <c r="AG272" s="98">
        <f t="shared" si="417"/>
        <v>0</v>
      </c>
      <c r="AH272" s="98">
        <f t="shared" si="417"/>
        <v>0</v>
      </c>
      <c r="AI272" s="98">
        <f t="shared" si="417"/>
        <v>0</v>
      </c>
      <c r="AJ272" s="98">
        <f t="shared" si="417"/>
        <v>0</v>
      </c>
      <c r="AK272" s="98">
        <f t="shared" si="417"/>
        <v>0</v>
      </c>
      <c r="AL272" s="98">
        <f t="shared" si="417"/>
        <v>0</v>
      </c>
      <c r="AM272" s="98">
        <f t="shared" si="417"/>
        <v>0</v>
      </c>
      <c r="AN272" s="98">
        <f t="shared" si="417"/>
        <v>163</v>
      </c>
      <c r="AO272" s="98">
        <f t="shared" si="417"/>
        <v>0</v>
      </c>
      <c r="AP272" s="98">
        <f t="shared" si="417"/>
        <v>0</v>
      </c>
      <c r="AQ272" s="98">
        <f t="shared" si="417"/>
        <v>0</v>
      </c>
      <c r="AR272" s="98">
        <f aca="true" t="shared" si="418" ref="AP272:BE273">AR273</f>
        <v>0</v>
      </c>
      <c r="AS272" s="98">
        <f t="shared" si="418"/>
        <v>0</v>
      </c>
      <c r="AT272" s="98">
        <f t="shared" si="418"/>
        <v>163</v>
      </c>
      <c r="AU272" s="98">
        <f t="shared" si="418"/>
        <v>0</v>
      </c>
      <c r="AV272" s="98">
        <f t="shared" si="418"/>
        <v>0</v>
      </c>
      <c r="AW272" s="98">
        <f t="shared" si="418"/>
        <v>0</v>
      </c>
      <c r="AX272" s="98">
        <f t="shared" si="418"/>
        <v>0</v>
      </c>
      <c r="AY272" s="98">
        <f t="shared" si="418"/>
        <v>0</v>
      </c>
      <c r="AZ272" s="98">
        <f t="shared" si="418"/>
        <v>0</v>
      </c>
      <c r="BA272" s="98">
        <f t="shared" si="418"/>
        <v>163</v>
      </c>
      <c r="BB272" s="98">
        <f t="shared" si="418"/>
        <v>0</v>
      </c>
      <c r="BC272" s="98">
        <f t="shared" si="418"/>
        <v>0</v>
      </c>
      <c r="BD272" s="98">
        <f t="shared" si="418"/>
        <v>0</v>
      </c>
      <c r="BE272" s="98">
        <f t="shared" si="418"/>
        <v>0</v>
      </c>
      <c r="BF272" s="98">
        <f aca="true" t="shared" si="419" ref="BB272:BN273">BF273</f>
        <v>0</v>
      </c>
      <c r="BG272" s="98">
        <f t="shared" si="419"/>
        <v>163</v>
      </c>
      <c r="BH272" s="98">
        <f t="shared" si="419"/>
        <v>0</v>
      </c>
      <c r="BI272" s="98">
        <f t="shared" si="419"/>
        <v>0</v>
      </c>
      <c r="BJ272" s="98">
        <f t="shared" si="419"/>
        <v>0</v>
      </c>
      <c r="BK272" s="98">
        <f t="shared" si="419"/>
        <v>0</v>
      </c>
      <c r="BL272" s="98">
        <f t="shared" si="419"/>
        <v>0</v>
      </c>
      <c r="BM272" s="98">
        <f t="shared" si="419"/>
        <v>163</v>
      </c>
      <c r="BN272" s="98">
        <f t="shared" si="419"/>
        <v>0</v>
      </c>
    </row>
    <row r="273" spans="1:66" ht="90" customHeight="1">
      <c r="A273" s="127"/>
      <c r="B273" s="133" t="s">
        <v>427</v>
      </c>
      <c r="C273" s="113" t="s">
        <v>90</v>
      </c>
      <c r="D273" s="113" t="s">
        <v>146</v>
      </c>
      <c r="E273" s="131" t="s">
        <v>390</v>
      </c>
      <c r="F273" s="113"/>
      <c r="G273" s="115"/>
      <c r="H273" s="98"/>
      <c r="I273" s="98"/>
      <c r="J273" s="98"/>
      <c r="K273" s="98"/>
      <c r="L273" s="98"/>
      <c r="M273" s="98"/>
      <c r="N273" s="98"/>
      <c r="O273" s="116"/>
      <c r="P273" s="98"/>
      <c r="Q273" s="98"/>
      <c r="R273" s="98"/>
      <c r="S273" s="98">
        <f>S274</f>
        <v>132</v>
      </c>
      <c r="T273" s="98">
        <f>T274</f>
        <v>132</v>
      </c>
      <c r="U273" s="98"/>
      <c r="V273" s="98"/>
      <c r="W273" s="98">
        <f t="shared" si="417"/>
        <v>0</v>
      </c>
      <c r="X273" s="98">
        <f t="shared" si="417"/>
        <v>132</v>
      </c>
      <c r="Y273" s="98">
        <f t="shared" si="417"/>
        <v>0</v>
      </c>
      <c r="Z273" s="98">
        <f t="shared" si="417"/>
        <v>31</v>
      </c>
      <c r="AA273" s="98">
        <f t="shared" si="417"/>
        <v>163</v>
      </c>
      <c r="AB273" s="98">
        <f t="shared" si="417"/>
        <v>0</v>
      </c>
      <c r="AC273" s="98">
        <f t="shared" si="417"/>
        <v>0</v>
      </c>
      <c r="AD273" s="98">
        <f t="shared" si="417"/>
        <v>0</v>
      </c>
      <c r="AE273" s="98">
        <f t="shared" si="417"/>
        <v>0</v>
      </c>
      <c r="AF273" s="98">
        <f t="shared" si="417"/>
        <v>163</v>
      </c>
      <c r="AG273" s="98">
        <f t="shared" si="417"/>
        <v>0</v>
      </c>
      <c r="AH273" s="98">
        <f t="shared" si="417"/>
        <v>0</v>
      </c>
      <c r="AI273" s="98">
        <f t="shared" si="417"/>
        <v>0</v>
      </c>
      <c r="AJ273" s="98">
        <f t="shared" si="417"/>
        <v>0</v>
      </c>
      <c r="AK273" s="98">
        <f t="shared" si="417"/>
        <v>0</v>
      </c>
      <c r="AL273" s="98">
        <f t="shared" si="417"/>
        <v>0</v>
      </c>
      <c r="AM273" s="98">
        <f t="shared" si="417"/>
        <v>0</v>
      </c>
      <c r="AN273" s="98">
        <f t="shared" si="417"/>
        <v>163</v>
      </c>
      <c r="AO273" s="98">
        <f t="shared" si="417"/>
        <v>0</v>
      </c>
      <c r="AP273" s="98">
        <f t="shared" si="418"/>
        <v>0</v>
      </c>
      <c r="AQ273" s="98">
        <f t="shared" si="418"/>
        <v>0</v>
      </c>
      <c r="AR273" s="98">
        <f t="shared" si="418"/>
        <v>0</v>
      </c>
      <c r="AS273" s="98">
        <f t="shared" si="418"/>
        <v>0</v>
      </c>
      <c r="AT273" s="98">
        <f t="shared" si="418"/>
        <v>163</v>
      </c>
      <c r="AU273" s="98">
        <f t="shared" si="418"/>
        <v>0</v>
      </c>
      <c r="AV273" s="98">
        <f t="shared" si="418"/>
        <v>0</v>
      </c>
      <c r="AW273" s="98">
        <f t="shared" si="418"/>
        <v>0</v>
      </c>
      <c r="AX273" s="98">
        <f t="shared" si="418"/>
        <v>0</v>
      </c>
      <c r="AY273" s="98">
        <f t="shared" si="418"/>
        <v>0</v>
      </c>
      <c r="AZ273" s="98">
        <f t="shared" si="418"/>
        <v>0</v>
      </c>
      <c r="BA273" s="98">
        <f t="shared" si="418"/>
        <v>163</v>
      </c>
      <c r="BB273" s="98">
        <f t="shared" si="419"/>
        <v>0</v>
      </c>
      <c r="BC273" s="98">
        <f t="shared" si="419"/>
        <v>0</v>
      </c>
      <c r="BD273" s="98">
        <f t="shared" si="419"/>
        <v>0</v>
      </c>
      <c r="BE273" s="98">
        <f t="shared" si="419"/>
        <v>0</v>
      </c>
      <c r="BF273" s="98">
        <f t="shared" si="419"/>
        <v>0</v>
      </c>
      <c r="BG273" s="98">
        <f t="shared" si="419"/>
        <v>163</v>
      </c>
      <c r="BH273" s="98">
        <f t="shared" si="419"/>
        <v>0</v>
      </c>
      <c r="BI273" s="98">
        <f t="shared" si="419"/>
        <v>0</v>
      </c>
      <c r="BJ273" s="98">
        <f t="shared" si="419"/>
        <v>0</v>
      </c>
      <c r="BK273" s="98">
        <f t="shared" si="419"/>
        <v>0</v>
      </c>
      <c r="BL273" s="98">
        <f t="shared" si="419"/>
        <v>0</v>
      </c>
      <c r="BM273" s="98">
        <f t="shared" si="419"/>
        <v>163</v>
      </c>
      <c r="BN273" s="98">
        <f t="shared" si="419"/>
        <v>0</v>
      </c>
    </row>
    <row r="274" spans="1:66" ht="66">
      <c r="A274" s="127"/>
      <c r="B274" s="112" t="s">
        <v>130</v>
      </c>
      <c r="C274" s="113" t="s">
        <v>90</v>
      </c>
      <c r="D274" s="113" t="s">
        <v>146</v>
      </c>
      <c r="E274" s="131" t="s">
        <v>390</v>
      </c>
      <c r="F274" s="113" t="s">
        <v>131</v>
      </c>
      <c r="G274" s="115"/>
      <c r="H274" s="98"/>
      <c r="I274" s="98"/>
      <c r="J274" s="98"/>
      <c r="K274" s="98"/>
      <c r="L274" s="98"/>
      <c r="M274" s="98"/>
      <c r="N274" s="98"/>
      <c r="O274" s="116"/>
      <c r="P274" s="98"/>
      <c r="Q274" s="98"/>
      <c r="R274" s="98"/>
      <c r="S274" s="98">
        <f>T274-P274</f>
        <v>132</v>
      </c>
      <c r="T274" s="98">
        <v>132</v>
      </c>
      <c r="U274" s="98"/>
      <c r="V274" s="98"/>
      <c r="W274" s="98"/>
      <c r="X274" s="98">
        <f>W274+T274</f>
        <v>132</v>
      </c>
      <c r="Y274" s="98">
        <f>V274</f>
        <v>0</v>
      </c>
      <c r="Z274" s="121">
        <v>31</v>
      </c>
      <c r="AA274" s="98">
        <f>X274+Z274</f>
        <v>163</v>
      </c>
      <c r="AB274" s="98">
        <f>Y274</f>
        <v>0</v>
      </c>
      <c r="AC274" s="121"/>
      <c r="AD274" s="121"/>
      <c r="AE274" s="121"/>
      <c r="AF274" s="98">
        <f>AD274+AC274+AA274+AE274</f>
        <v>163</v>
      </c>
      <c r="AG274" s="116">
        <f>AE274+AB274</f>
        <v>0</v>
      </c>
      <c r="AH274" s="121"/>
      <c r="AI274" s="121"/>
      <c r="AJ274" s="121"/>
      <c r="AK274" s="121"/>
      <c r="AL274" s="121"/>
      <c r="AM274" s="121"/>
      <c r="AN274" s="98">
        <f>AI274+AH274+AF274+AJ274+AK274+AL274+AM274</f>
        <v>163</v>
      </c>
      <c r="AO274" s="98">
        <f>AM274+AG274</f>
        <v>0</v>
      </c>
      <c r="AP274" s="98"/>
      <c r="AQ274" s="121"/>
      <c r="AR274" s="121"/>
      <c r="AS274" s="121"/>
      <c r="AT274" s="98">
        <f>AR274+AQ274+AP274+AN274+AS274</f>
        <v>163</v>
      </c>
      <c r="AU274" s="98">
        <f>AS274+AO274</f>
        <v>0</v>
      </c>
      <c r="AV274" s="98"/>
      <c r="AW274" s="98"/>
      <c r="AX274" s="98"/>
      <c r="AY274" s="98"/>
      <c r="AZ274" s="98"/>
      <c r="BA274" s="98">
        <f>AY274+AX274+AW274+AV274+AT274</f>
        <v>163</v>
      </c>
      <c r="BB274" s="123">
        <f>AU274+AY274</f>
        <v>0</v>
      </c>
      <c r="BC274" s="98"/>
      <c r="BD274" s="120"/>
      <c r="BE274" s="120"/>
      <c r="BF274" s="120"/>
      <c r="BG274" s="98">
        <f>BF274+BE274+BD274+BC274+BA274</f>
        <v>163</v>
      </c>
      <c r="BH274" s="123">
        <f>BB274+BD274</f>
        <v>0</v>
      </c>
      <c r="BI274" s="116"/>
      <c r="BJ274" s="122"/>
      <c r="BK274" s="122"/>
      <c r="BL274" s="122"/>
      <c r="BM274" s="98">
        <f>BG274+BI274+BJ274+BK274+BL274</f>
        <v>163</v>
      </c>
      <c r="BN274" s="98">
        <f>BH274+BJ274</f>
        <v>0</v>
      </c>
    </row>
    <row r="275" spans="1:66" ht="59.25" customHeight="1">
      <c r="A275" s="127"/>
      <c r="B275" s="133" t="s">
        <v>455</v>
      </c>
      <c r="C275" s="113" t="s">
        <v>90</v>
      </c>
      <c r="D275" s="113" t="s">
        <v>146</v>
      </c>
      <c r="E275" s="119" t="s">
        <v>391</v>
      </c>
      <c r="F275" s="113"/>
      <c r="G275" s="115"/>
      <c r="H275" s="115"/>
      <c r="I275" s="115"/>
      <c r="J275" s="121"/>
      <c r="K275" s="121"/>
      <c r="L275" s="121"/>
      <c r="M275" s="121"/>
      <c r="N275" s="115"/>
      <c r="O275" s="116"/>
      <c r="P275" s="126"/>
      <c r="Q275" s="126"/>
      <c r="R275" s="116"/>
      <c r="S275" s="121">
        <f>S276</f>
        <v>42</v>
      </c>
      <c r="T275" s="121">
        <f>T276</f>
        <v>42</v>
      </c>
      <c r="U275" s="126"/>
      <c r="V275" s="98"/>
      <c r="W275" s="121">
        <f aca="true" t="shared" si="420" ref="W275:AQ276">W276</f>
        <v>0</v>
      </c>
      <c r="X275" s="121">
        <f t="shared" si="420"/>
        <v>42</v>
      </c>
      <c r="Y275" s="121">
        <f t="shared" si="420"/>
        <v>0</v>
      </c>
      <c r="Z275" s="121">
        <f t="shared" si="420"/>
        <v>0</v>
      </c>
      <c r="AA275" s="121">
        <f t="shared" si="420"/>
        <v>42</v>
      </c>
      <c r="AB275" s="121">
        <f t="shared" si="420"/>
        <v>0</v>
      </c>
      <c r="AC275" s="121">
        <f t="shared" si="420"/>
        <v>0</v>
      </c>
      <c r="AD275" s="121">
        <f t="shared" si="420"/>
        <v>0</v>
      </c>
      <c r="AE275" s="121">
        <f t="shared" si="420"/>
        <v>0</v>
      </c>
      <c r="AF275" s="98">
        <f t="shared" si="420"/>
        <v>42</v>
      </c>
      <c r="AG275" s="98">
        <f t="shared" si="420"/>
        <v>0</v>
      </c>
      <c r="AH275" s="121">
        <f t="shared" si="420"/>
        <v>0</v>
      </c>
      <c r="AI275" s="121">
        <f t="shared" si="420"/>
        <v>0</v>
      </c>
      <c r="AJ275" s="121">
        <f t="shared" si="420"/>
        <v>0</v>
      </c>
      <c r="AK275" s="121">
        <f t="shared" si="420"/>
        <v>0</v>
      </c>
      <c r="AL275" s="121">
        <f t="shared" si="420"/>
        <v>0</v>
      </c>
      <c r="AM275" s="121">
        <f t="shared" si="420"/>
        <v>0</v>
      </c>
      <c r="AN275" s="121">
        <f t="shared" si="420"/>
        <v>42</v>
      </c>
      <c r="AO275" s="121">
        <f t="shared" si="420"/>
        <v>0</v>
      </c>
      <c r="AP275" s="98">
        <f t="shared" si="420"/>
        <v>0</v>
      </c>
      <c r="AQ275" s="121">
        <f t="shared" si="420"/>
        <v>0</v>
      </c>
      <c r="AR275" s="121">
        <f aca="true" t="shared" si="421" ref="AP275:BE276">AR276</f>
        <v>0</v>
      </c>
      <c r="AS275" s="121">
        <f t="shared" si="421"/>
        <v>0</v>
      </c>
      <c r="AT275" s="121">
        <f t="shared" si="421"/>
        <v>42</v>
      </c>
      <c r="AU275" s="121">
        <f t="shared" si="421"/>
        <v>0</v>
      </c>
      <c r="AV275" s="98">
        <f t="shared" si="421"/>
        <v>0</v>
      </c>
      <c r="AW275" s="98">
        <f t="shared" si="421"/>
        <v>0</v>
      </c>
      <c r="AX275" s="98">
        <f t="shared" si="421"/>
        <v>0</v>
      </c>
      <c r="AY275" s="98">
        <f t="shared" si="421"/>
        <v>0</v>
      </c>
      <c r="AZ275" s="98">
        <f t="shared" si="421"/>
        <v>0</v>
      </c>
      <c r="BA275" s="98">
        <f t="shared" si="421"/>
        <v>42</v>
      </c>
      <c r="BB275" s="98">
        <f t="shared" si="421"/>
        <v>0</v>
      </c>
      <c r="BC275" s="98">
        <f t="shared" si="421"/>
        <v>0</v>
      </c>
      <c r="BD275" s="98">
        <f t="shared" si="421"/>
        <v>0</v>
      </c>
      <c r="BE275" s="98">
        <f t="shared" si="421"/>
        <v>0</v>
      </c>
      <c r="BF275" s="98">
        <f aca="true" t="shared" si="422" ref="BB275:BN276">BF276</f>
        <v>0</v>
      </c>
      <c r="BG275" s="98">
        <f t="shared" si="422"/>
        <v>42</v>
      </c>
      <c r="BH275" s="98">
        <f t="shared" si="422"/>
        <v>0</v>
      </c>
      <c r="BI275" s="98">
        <f t="shared" si="422"/>
        <v>0</v>
      </c>
      <c r="BJ275" s="98">
        <f t="shared" si="422"/>
        <v>0</v>
      </c>
      <c r="BK275" s="98">
        <f t="shared" si="422"/>
        <v>0</v>
      </c>
      <c r="BL275" s="98">
        <f t="shared" si="422"/>
        <v>0</v>
      </c>
      <c r="BM275" s="98">
        <f t="shared" si="422"/>
        <v>42</v>
      </c>
      <c r="BN275" s="98">
        <f t="shared" si="422"/>
        <v>0</v>
      </c>
    </row>
    <row r="276" spans="1:66" s="17" customFormat="1" ht="69" customHeight="1">
      <c r="A276" s="171"/>
      <c r="B276" s="172" t="s">
        <v>449</v>
      </c>
      <c r="C276" s="113" t="s">
        <v>90</v>
      </c>
      <c r="D276" s="113" t="s">
        <v>146</v>
      </c>
      <c r="E276" s="119" t="s">
        <v>392</v>
      </c>
      <c r="F276" s="113"/>
      <c r="G276" s="115"/>
      <c r="H276" s="115"/>
      <c r="I276" s="115"/>
      <c r="J276" s="121"/>
      <c r="K276" s="121"/>
      <c r="L276" s="121"/>
      <c r="M276" s="121"/>
      <c r="N276" s="115"/>
      <c r="O276" s="98"/>
      <c r="P276" s="121"/>
      <c r="Q276" s="121"/>
      <c r="R276" s="98"/>
      <c r="S276" s="98">
        <f>S277</f>
        <v>42</v>
      </c>
      <c r="T276" s="98">
        <f>T277</f>
        <v>42</v>
      </c>
      <c r="U276" s="121"/>
      <c r="V276" s="98"/>
      <c r="W276" s="98">
        <f t="shared" si="420"/>
        <v>0</v>
      </c>
      <c r="X276" s="98">
        <f t="shared" si="420"/>
        <v>42</v>
      </c>
      <c r="Y276" s="98">
        <f t="shared" si="420"/>
        <v>0</v>
      </c>
      <c r="Z276" s="98">
        <f t="shared" si="420"/>
        <v>0</v>
      </c>
      <c r="AA276" s="98">
        <f t="shared" si="420"/>
        <v>42</v>
      </c>
      <c r="AB276" s="98">
        <f t="shared" si="420"/>
        <v>0</v>
      </c>
      <c r="AC276" s="98">
        <f t="shared" si="420"/>
        <v>0</v>
      </c>
      <c r="AD276" s="98">
        <f t="shared" si="420"/>
        <v>0</v>
      </c>
      <c r="AE276" s="98">
        <f t="shared" si="420"/>
        <v>0</v>
      </c>
      <c r="AF276" s="98">
        <f t="shared" si="420"/>
        <v>42</v>
      </c>
      <c r="AG276" s="98">
        <f t="shared" si="420"/>
        <v>0</v>
      </c>
      <c r="AH276" s="98">
        <f t="shared" si="420"/>
        <v>0</v>
      </c>
      <c r="AI276" s="98">
        <f t="shared" si="420"/>
        <v>0</v>
      </c>
      <c r="AJ276" s="98">
        <f t="shared" si="420"/>
        <v>0</v>
      </c>
      <c r="AK276" s="98">
        <f t="shared" si="420"/>
        <v>0</v>
      </c>
      <c r="AL276" s="98">
        <f t="shared" si="420"/>
        <v>0</v>
      </c>
      <c r="AM276" s="98">
        <f t="shared" si="420"/>
        <v>0</v>
      </c>
      <c r="AN276" s="98">
        <f t="shared" si="420"/>
        <v>42</v>
      </c>
      <c r="AO276" s="98">
        <f t="shared" si="420"/>
        <v>0</v>
      </c>
      <c r="AP276" s="98">
        <f t="shared" si="421"/>
        <v>0</v>
      </c>
      <c r="AQ276" s="98">
        <f t="shared" si="421"/>
        <v>0</v>
      </c>
      <c r="AR276" s="98">
        <f t="shared" si="421"/>
        <v>0</v>
      </c>
      <c r="AS276" s="98">
        <f t="shared" si="421"/>
        <v>0</v>
      </c>
      <c r="AT276" s="98">
        <f t="shared" si="421"/>
        <v>42</v>
      </c>
      <c r="AU276" s="98">
        <f t="shared" si="421"/>
        <v>0</v>
      </c>
      <c r="AV276" s="98">
        <f t="shared" si="421"/>
        <v>0</v>
      </c>
      <c r="AW276" s="98">
        <f t="shared" si="421"/>
        <v>0</v>
      </c>
      <c r="AX276" s="98">
        <f t="shared" si="421"/>
        <v>0</v>
      </c>
      <c r="AY276" s="98">
        <f t="shared" si="421"/>
        <v>0</v>
      </c>
      <c r="AZ276" s="98">
        <f t="shared" si="421"/>
        <v>0</v>
      </c>
      <c r="BA276" s="98">
        <f t="shared" si="421"/>
        <v>42</v>
      </c>
      <c r="BB276" s="98">
        <f t="shared" si="422"/>
        <v>0</v>
      </c>
      <c r="BC276" s="98">
        <f t="shared" si="422"/>
        <v>0</v>
      </c>
      <c r="BD276" s="98">
        <f t="shared" si="422"/>
        <v>0</v>
      </c>
      <c r="BE276" s="98">
        <f t="shared" si="422"/>
        <v>0</v>
      </c>
      <c r="BF276" s="98">
        <f t="shared" si="422"/>
        <v>0</v>
      </c>
      <c r="BG276" s="98">
        <f t="shared" si="422"/>
        <v>42</v>
      </c>
      <c r="BH276" s="98">
        <f t="shared" si="422"/>
        <v>0</v>
      </c>
      <c r="BI276" s="98">
        <f t="shared" si="422"/>
        <v>0</v>
      </c>
      <c r="BJ276" s="98">
        <f t="shared" si="422"/>
        <v>0</v>
      </c>
      <c r="BK276" s="98">
        <f t="shared" si="422"/>
        <v>0</v>
      </c>
      <c r="BL276" s="98">
        <f t="shared" si="422"/>
        <v>0</v>
      </c>
      <c r="BM276" s="98">
        <f t="shared" si="422"/>
        <v>42</v>
      </c>
      <c r="BN276" s="98">
        <f t="shared" si="422"/>
        <v>0</v>
      </c>
    </row>
    <row r="277" spans="1:66" s="17" customFormat="1" ht="75" customHeight="1">
      <c r="A277" s="171"/>
      <c r="B277" s="112" t="s">
        <v>130</v>
      </c>
      <c r="C277" s="113" t="s">
        <v>90</v>
      </c>
      <c r="D277" s="113" t="s">
        <v>146</v>
      </c>
      <c r="E277" s="119" t="s">
        <v>392</v>
      </c>
      <c r="F277" s="113" t="s">
        <v>131</v>
      </c>
      <c r="G277" s="115"/>
      <c r="H277" s="115"/>
      <c r="I277" s="115"/>
      <c r="J277" s="121"/>
      <c r="K277" s="121"/>
      <c r="L277" s="121"/>
      <c r="M277" s="121"/>
      <c r="N277" s="115"/>
      <c r="O277" s="98"/>
      <c r="P277" s="121"/>
      <c r="Q277" s="121"/>
      <c r="R277" s="98"/>
      <c r="S277" s="98">
        <f>T277-P277</f>
        <v>42</v>
      </c>
      <c r="T277" s="121">
        <v>42</v>
      </c>
      <c r="U277" s="121"/>
      <c r="V277" s="98"/>
      <c r="W277" s="121"/>
      <c r="X277" s="98">
        <f>W277+T277</f>
        <v>42</v>
      </c>
      <c r="Y277" s="98">
        <f>V277</f>
        <v>0</v>
      </c>
      <c r="Z277" s="171"/>
      <c r="AA277" s="98">
        <f>X277+Z277</f>
        <v>42</v>
      </c>
      <c r="AB277" s="98">
        <f>Y277</f>
        <v>0</v>
      </c>
      <c r="AC277" s="171"/>
      <c r="AD277" s="171"/>
      <c r="AE277" s="171"/>
      <c r="AF277" s="98">
        <f>AD277+AC277+AA277+AE277</f>
        <v>42</v>
      </c>
      <c r="AG277" s="116">
        <f>AE277+AB277</f>
        <v>0</v>
      </c>
      <c r="AH277" s="171"/>
      <c r="AI277" s="171"/>
      <c r="AJ277" s="171"/>
      <c r="AK277" s="171"/>
      <c r="AL277" s="171"/>
      <c r="AM277" s="171"/>
      <c r="AN277" s="98">
        <f>AI277+AH277+AF277+AJ277+AK277+AL277+AM277</f>
        <v>42</v>
      </c>
      <c r="AO277" s="98">
        <f>AM277+AG277</f>
        <v>0</v>
      </c>
      <c r="AP277" s="166"/>
      <c r="AQ277" s="171"/>
      <c r="AR277" s="171"/>
      <c r="AS277" s="171"/>
      <c r="AT277" s="98">
        <f>AR277+AQ277+AP277+AN277+AS277</f>
        <v>42</v>
      </c>
      <c r="AU277" s="98">
        <f>AS277+AO277</f>
        <v>0</v>
      </c>
      <c r="AV277" s="98"/>
      <c r="AW277" s="98"/>
      <c r="AX277" s="98"/>
      <c r="AY277" s="98"/>
      <c r="AZ277" s="98"/>
      <c r="BA277" s="98">
        <f>AY277+AX277+AW277+AV277+AT277</f>
        <v>42</v>
      </c>
      <c r="BB277" s="123">
        <f>AU277+AY277</f>
        <v>0</v>
      </c>
      <c r="BC277" s="98"/>
      <c r="BD277" s="171"/>
      <c r="BE277" s="171"/>
      <c r="BF277" s="171"/>
      <c r="BG277" s="98">
        <f>BF277+BE277+BD277+BC277+BA277</f>
        <v>42</v>
      </c>
      <c r="BH277" s="123">
        <f>BB277+BD277</f>
        <v>0</v>
      </c>
      <c r="BI277" s="98"/>
      <c r="BJ277" s="166"/>
      <c r="BK277" s="166"/>
      <c r="BL277" s="166"/>
      <c r="BM277" s="98">
        <f>BG277+BI277+BJ277+BK277+BL277</f>
        <v>42</v>
      </c>
      <c r="BN277" s="98">
        <f>BH277+BJ277</f>
        <v>0</v>
      </c>
    </row>
    <row r="278" spans="1:66" s="17" customFormat="1" ht="23.25" customHeight="1">
      <c r="A278" s="171"/>
      <c r="B278" s="112"/>
      <c r="C278" s="113"/>
      <c r="D278" s="113"/>
      <c r="E278" s="119"/>
      <c r="F278" s="113"/>
      <c r="G278" s="115"/>
      <c r="H278" s="115"/>
      <c r="I278" s="115"/>
      <c r="J278" s="121"/>
      <c r="K278" s="121"/>
      <c r="L278" s="121"/>
      <c r="M278" s="121"/>
      <c r="N278" s="115"/>
      <c r="O278" s="98"/>
      <c r="P278" s="121"/>
      <c r="Q278" s="121"/>
      <c r="R278" s="98"/>
      <c r="S278" s="98"/>
      <c r="T278" s="121"/>
      <c r="U278" s="121"/>
      <c r="V278" s="98"/>
      <c r="W278" s="121"/>
      <c r="X278" s="98"/>
      <c r="Y278" s="98"/>
      <c r="Z278" s="171"/>
      <c r="AA278" s="98"/>
      <c r="AB278" s="98"/>
      <c r="AC278" s="171"/>
      <c r="AD278" s="171"/>
      <c r="AE278" s="171"/>
      <c r="AF278" s="98"/>
      <c r="AG278" s="116"/>
      <c r="AH278" s="171"/>
      <c r="AI278" s="171"/>
      <c r="AJ278" s="171"/>
      <c r="AK278" s="171"/>
      <c r="AL278" s="171"/>
      <c r="AM278" s="171"/>
      <c r="AN278" s="171"/>
      <c r="AO278" s="171"/>
      <c r="AP278" s="166"/>
      <c r="AQ278" s="171"/>
      <c r="AR278" s="171"/>
      <c r="AS278" s="171"/>
      <c r="AT278" s="121"/>
      <c r="AU278" s="121"/>
      <c r="AV278" s="98"/>
      <c r="AW278" s="98"/>
      <c r="AX278" s="98"/>
      <c r="AY278" s="98"/>
      <c r="AZ278" s="98"/>
      <c r="BA278" s="98"/>
      <c r="BB278" s="123"/>
      <c r="BC278" s="98"/>
      <c r="BD278" s="171"/>
      <c r="BE278" s="171"/>
      <c r="BF278" s="171"/>
      <c r="BG278" s="98"/>
      <c r="BH278" s="123"/>
      <c r="BI278" s="98"/>
      <c r="BJ278" s="166"/>
      <c r="BK278" s="166"/>
      <c r="BL278" s="166"/>
      <c r="BM278" s="121"/>
      <c r="BN278" s="171"/>
    </row>
    <row r="279" spans="1:66" s="6" customFormat="1" ht="60.75">
      <c r="A279" s="91">
        <v>911</v>
      </c>
      <c r="B279" s="92" t="s">
        <v>134</v>
      </c>
      <c r="C279" s="95"/>
      <c r="D279" s="95"/>
      <c r="E279" s="94"/>
      <c r="F279" s="95"/>
      <c r="G279" s="139">
        <f aca="true" t="shared" si="423" ref="G279:L279">G280+G283+G286+G292+G295+G302</f>
        <v>1172839</v>
      </c>
      <c r="H279" s="139">
        <f t="shared" si="423"/>
        <v>1172839</v>
      </c>
      <c r="I279" s="139">
        <f t="shared" si="423"/>
        <v>0</v>
      </c>
      <c r="J279" s="139">
        <f t="shared" si="423"/>
        <v>186653</v>
      </c>
      <c r="K279" s="139">
        <f t="shared" si="423"/>
        <v>1359492</v>
      </c>
      <c r="L279" s="139">
        <f t="shared" si="423"/>
        <v>0</v>
      </c>
      <c r="M279" s="139"/>
      <c r="N279" s="139">
        <f aca="true" t="shared" si="424" ref="N279:AO279">N280+N283+N286+N292+N295+N302</f>
        <v>1493560</v>
      </c>
      <c r="O279" s="139">
        <f t="shared" si="424"/>
        <v>0</v>
      </c>
      <c r="P279" s="139">
        <f t="shared" si="424"/>
        <v>1359492</v>
      </c>
      <c r="Q279" s="139">
        <f t="shared" si="424"/>
        <v>0</v>
      </c>
      <c r="R279" s="139">
        <f t="shared" si="424"/>
        <v>0</v>
      </c>
      <c r="S279" s="139">
        <f t="shared" si="424"/>
        <v>-388154</v>
      </c>
      <c r="T279" s="139">
        <f t="shared" si="424"/>
        <v>971338</v>
      </c>
      <c r="U279" s="139">
        <f t="shared" si="424"/>
        <v>0</v>
      </c>
      <c r="V279" s="139">
        <f t="shared" si="424"/>
        <v>37103</v>
      </c>
      <c r="W279" s="139">
        <f t="shared" si="424"/>
        <v>0</v>
      </c>
      <c r="X279" s="139">
        <f t="shared" si="424"/>
        <v>971338</v>
      </c>
      <c r="Y279" s="139">
        <f t="shared" si="424"/>
        <v>37103</v>
      </c>
      <c r="Z279" s="139">
        <f t="shared" si="424"/>
        <v>0</v>
      </c>
      <c r="AA279" s="139">
        <f t="shared" si="424"/>
        <v>971338</v>
      </c>
      <c r="AB279" s="139">
        <f t="shared" si="424"/>
        <v>37103</v>
      </c>
      <c r="AC279" s="139">
        <f t="shared" si="424"/>
        <v>0</v>
      </c>
      <c r="AD279" s="139">
        <f t="shared" si="424"/>
        <v>0</v>
      </c>
      <c r="AE279" s="139">
        <f t="shared" si="424"/>
        <v>0</v>
      </c>
      <c r="AF279" s="139">
        <f t="shared" si="424"/>
        <v>971338</v>
      </c>
      <c r="AG279" s="139">
        <f t="shared" si="424"/>
        <v>37103</v>
      </c>
      <c r="AH279" s="139" t="e">
        <f t="shared" si="424"/>
        <v>#REF!</v>
      </c>
      <c r="AI279" s="139" t="e">
        <f t="shared" si="424"/>
        <v>#REF!</v>
      </c>
      <c r="AJ279" s="139" t="e">
        <f t="shared" si="424"/>
        <v>#REF!</v>
      </c>
      <c r="AK279" s="139" t="e">
        <f t="shared" si="424"/>
        <v>#REF!</v>
      </c>
      <c r="AL279" s="139" t="e">
        <f t="shared" si="424"/>
        <v>#REF!</v>
      </c>
      <c r="AM279" s="139">
        <f t="shared" si="424"/>
        <v>3524</v>
      </c>
      <c r="AN279" s="139">
        <f t="shared" si="424"/>
        <v>1025613</v>
      </c>
      <c r="AO279" s="139">
        <f t="shared" si="424"/>
        <v>40627</v>
      </c>
      <c r="AP279" s="139">
        <f aca="true" t="shared" si="425" ref="AP279:AU279">AP280+AP283+AP286+AP292+AP295+AP302</f>
        <v>0</v>
      </c>
      <c r="AQ279" s="139">
        <f t="shared" si="425"/>
        <v>10000</v>
      </c>
      <c r="AR279" s="139">
        <f t="shared" si="425"/>
        <v>0</v>
      </c>
      <c r="AS279" s="139">
        <f t="shared" si="425"/>
        <v>0</v>
      </c>
      <c r="AT279" s="139">
        <f t="shared" si="425"/>
        <v>1035613</v>
      </c>
      <c r="AU279" s="139">
        <f t="shared" si="425"/>
        <v>40627</v>
      </c>
      <c r="AV279" s="107">
        <f aca="true" t="shared" si="426" ref="AV279:BA279">AV280+AV283+AV286+AV292+AV295+AV302</f>
        <v>0</v>
      </c>
      <c r="AW279" s="107">
        <f t="shared" si="426"/>
        <v>0</v>
      </c>
      <c r="AX279" s="107">
        <f t="shared" si="426"/>
        <v>0</v>
      </c>
      <c r="AY279" s="107">
        <f t="shared" si="426"/>
        <v>3236</v>
      </c>
      <c r="AZ279" s="107">
        <f>AZ280+AZ283+AZ286+AZ292+AZ295+AZ302</f>
        <v>0</v>
      </c>
      <c r="BA279" s="139">
        <f t="shared" si="426"/>
        <v>1038849</v>
      </c>
      <c r="BB279" s="139">
        <f aca="true" t="shared" si="427" ref="BB279:BH279">BB280+BB283+BB286+BB292+BB295+BB302</f>
        <v>43863</v>
      </c>
      <c r="BC279" s="139">
        <f t="shared" si="427"/>
        <v>0</v>
      </c>
      <c r="BD279" s="139">
        <f t="shared" si="427"/>
        <v>0</v>
      </c>
      <c r="BE279" s="139">
        <f t="shared" si="427"/>
        <v>0</v>
      </c>
      <c r="BF279" s="139">
        <f t="shared" si="427"/>
        <v>0</v>
      </c>
      <c r="BG279" s="139">
        <f t="shared" si="427"/>
        <v>1038849</v>
      </c>
      <c r="BH279" s="139">
        <f t="shared" si="427"/>
        <v>43863</v>
      </c>
      <c r="BI279" s="139">
        <f aca="true" t="shared" si="428" ref="BI279:BN279">BI280+BI283+BI286+BI292+BI295+BI302</f>
        <v>0</v>
      </c>
      <c r="BJ279" s="139">
        <f t="shared" si="428"/>
        <v>0</v>
      </c>
      <c r="BK279" s="139">
        <f t="shared" si="428"/>
        <v>0</v>
      </c>
      <c r="BL279" s="139">
        <f t="shared" si="428"/>
        <v>0</v>
      </c>
      <c r="BM279" s="139">
        <f t="shared" si="428"/>
        <v>1038849</v>
      </c>
      <c r="BN279" s="139">
        <f t="shared" si="428"/>
        <v>43863</v>
      </c>
    </row>
    <row r="280" spans="1:66" s="2" customFormat="1" ht="38.25" customHeight="1">
      <c r="A280" s="124"/>
      <c r="B280" s="102" t="s">
        <v>177</v>
      </c>
      <c r="C280" s="103" t="s">
        <v>143</v>
      </c>
      <c r="D280" s="103" t="s">
        <v>119</v>
      </c>
      <c r="E280" s="104"/>
      <c r="F280" s="103"/>
      <c r="G280" s="105">
        <f aca="true" t="shared" si="429" ref="G280:W281">G281</f>
        <v>445615</v>
      </c>
      <c r="H280" s="105">
        <f t="shared" si="429"/>
        <v>445615</v>
      </c>
      <c r="I280" s="105">
        <f t="shared" si="429"/>
        <v>0</v>
      </c>
      <c r="J280" s="105">
        <f t="shared" si="429"/>
        <v>177918</v>
      </c>
      <c r="K280" s="105">
        <f t="shared" si="429"/>
        <v>623533</v>
      </c>
      <c r="L280" s="105">
        <f t="shared" si="429"/>
        <v>0</v>
      </c>
      <c r="M280" s="105"/>
      <c r="N280" s="105">
        <f t="shared" si="429"/>
        <v>696266</v>
      </c>
      <c r="O280" s="105">
        <f t="shared" si="429"/>
        <v>0</v>
      </c>
      <c r="P280" s="105">
        <f t="shared" si="429"/>
        <v>623533</v>
      </c>
      <c r="Q280" s="105">
        <f t="shared" si="429"/>
        <v>0</v>
      </c>
      <c r="R280" s="105">
        <f t="shared" si="429"/>
        <v>0</v>
      </c>
      <c r="S280" s="105">
        <f t="shared" si="429"/>
        <v>-220710</v>
      </c>
      <c r="T280" s="105">
        <f t="shared" si="429"/>
        <v>402823</v>
      </c>
      <c r="U280" s="105">
        <f t="shared" si="429"/>
        <v>0</v>
      </c>
      <c r="V280" s="98"/>
      <c r="W280" s="105">
        <f t="shared" si="429"/>
        <v>0</v>
      </c>
      <c r="X280" s="105">
        <f aca="true" t="shared" si="430" ref="W280:AQ281">X281</f>
        <v>402823</v>
      </c>
      <c r="Y280" s="105">
        <f t="shared" si="430"/>
        <v>0</v>
      </c>
      <c r="Z280" s="105">
        <f t="shared" si="430"/>
        <v>0</v>
      </c>
      <c r="AA280" s="105">
        <f t="shared" si="430"/>
        <v>402823</v>
      </c>
      <c r="AB280" s="105">
        <f t="shared" si="430"/>
        <v>0</v>
      </c>
      <c r="AC280" s="105">
        <f t="shared" si="430"/>
        <v>0</v>
      </c>
      <c r="AD280" s="105">
        <f t="shared" si="430"/>
        <v>0</v>
      </c>
      <c r="AE280" s="105">
        <f t="shared" si="430"/>
        <v>0</v>
      </c>
      <c r="AF280" s="105">
        <f t="shared" si="430"/>
        <v>402823</v>
      </c>
      <c r="AG280" s="105">
        <f t="shared" si="430"/>
        <v>0</v>
      </c>
      <c r="AH280" s="105" t="e">
        <f>AH281+#REF!</f>
        <v>#REF!</v>
      </c>
      <c r="AI280" s="105" t="e">
        <f>AI281+#REF!</f>
        <v>#REF!</v>
      </c>
      <c r="AJ280" s="105" t="e">
        <f>AJ281+#REF!</f>
        <v>#REF!</v>
      </c>
      <c r="AK280" s="105" t="e">
        <f>AK281+#REF!</f>
        <v>#REF!</v>
      </c>
      <c r="AL280" s="105" t="e">
        <f>AL281+#REF!</f>
        <v>#REF!</v>
      </c>
      <c r="AM280" s="105">
        <f>AM281</f>
        <v>3524</v>
      </c>
      <c r="AN280" s="105">
        <f>AN281</f>
        <v>447844</v>
      </c>
      <c r="AO280" s="105">
        <f>AO281</f>
        <v>3524</v>
      </c>
      <c r="AP280" s="105">
        <f aca="true" t="shared" si="431" ref="AP280:BE281">AP281</f>
        <v>3000</v>
      </c>
      <c r="AQ280" s="105">
        <f t="shared" si="431"/>
        <v>10000</v>
      </c>
      <c r="AR280" s="105">
        <f t="shared" si="431"/>
        <v>0</v>
      </c>
      <c r="AS280" s="105">
        <f t="shared" si="431"/>
        <v>0</v>
      </c>
      <c r="AT280" s="105">
        <f t="shared" si="431"/>
        <v>460844</v>
      </c>
      <c r="AU280" s="105">
        <f t="shared" si="431"/>
        <v>3524</v>
      </c>
      <c r="AV280" s="107">
        <f t="shared" si="431"/>
        <v>171</v>
      </c>
      <c r="AW280" s="107">
        <f t="shared" si="431"/>
        <v>0</v>
      </c>
      <c r="AX280" s="107">
        <f t="shared" si="431"/>
        <v>0</v>
      </c>
      <c r="AY280" s="107">
        <f t="shared" si="431"/>
        <v>3236</v>
      </c>
      <c r="AZ280" s="107">
        <f t="shared" si="431"/>
        <v>0</v>
      </c>
      <c r="BA280" s="105">
        <f t="shared" si="431"/>
        <v>464251</v>
      </c>
      <c r="BB280" s="105">
        <f t="shared" si="431"/>
        <v>6760</v>
      </c>
      <c r="BC280" s="105">
        <f t="shared" si="431"/>
        <v>0</v>
      </c>
      <c r="BD280" s="105">
        <f t="shared" si="431"/>
        <v>0</v>
      </c>
      <c r="BE280" s="105">
        <f t="shared" si="431"/>
        <v>0</v>
      </c>
      <c r="BF280" s="105">
        <f aca="true" t="shared" si="432" ref="BB280:BN281">BF281</f>
        <v>0</v>
      </c>
      <c r="BG280" s="105">
        <f t="shared" si="432"/>
        <v>464251</v>
      </c>
      <c r="BH280" s="105">
        <f t="shared" si="432"/>
        <v>6760</v>
      </c>
      <c r="BI280" s="105">
        <f t="shared" si="432"/>
        <v>0</v>
      </c>
      <c r="BJ280" s="105">
        <f t="shared" si="432"/>
        <v>0</v>
      </c>
      <c r="BK280" s="105">
        <f t="shared" si="432"/>
        <v>0</v>
      </c>
      <c r="BL280" s="105">
        <f t="shared" si="432"/>
        <v>0</v>
      </c>
      <c r="BM280" s="105">
        <f t="shared" si="432"/>
        <v>464251</v>
      </c>
      <c r="BN280" s="105">
        <f t="shared" si="432"/>
        <v>6760</v>
      </c>
    </row>
    <row r="281" spans="1:66" ht="36.75" customHeight="1">
      <c r="A281" s="111"/>
      <c r="B281" s="112" t="s">
        <v>467</v>
      </c>
      <c r="C281" s="113" t="s">
        <v>143</v>
      </c>
      <c r="D281" s="113" t="s">
        <v>119</v>
      </c>
      <c r="E281" s="119" t="s">
        <v>232</v>
      </c>
      <c r="F281" s="113"/>
      <c r="G281" s="115">
        <f t="shared" si="429"/>
        <v>445615</v>
      </c>
      <c r="H281" s="115">
        <f t="shared" si="429"/>
        <v>445615</v>
      </c>
      <c r="I281" s="115">
        <f t="shared" si="429"/>
        <v>0</v>
      </c>
      <c r="J281" s="115">
        <f t="shared" si="429"/>
        <v>177918</v>
      </c>
      <c r="K281" s="115">
        <f t="shared" si="429"/>
        <v>623533</v>
      </c>
      <c r="L281" s="115">
        <f t="shared" si="429"/>
        <v>0</v>
      </c>
      <c r="M281" s="115"/>
      <c r="N281" s="115">
        <f t="shared" si="429"/>
        <v>696266</v>
      </c>
      <c r="O281" s="115">
        <f t="shared" si="429"/>
        <v>0</v>
      </c>
      <c r="P281" s="115">
        <f t="shared" si="429"/>
        <v>623533</v>
      </c>
      <c r="Q281" s="115">
        <f t="shared" si="429"/>
        <v>0</v>
      </c>
      <c r="R281" s="115">
        <f t="shared" si="429"/>
        <v>0</v>
      </c>
      <c r="S281" s="115">
        <f t="shared" si="429"/>
        <v>-220710</v>
      </c>
      <c r="T281" s="115">
        <f t="shared" si="429"/>
        <v>402823</v>
      </c>
      <c r="U281" s="115">
        <f t="shared" si="429"/>
        <v>0</v>
      </c>
      <c r="V281" s="98"/>
      <c r="W281" s="115">
        <f t="shared" si="430"/>
        <v>0</v>
      </c>
      <c r="X281" s="115">
        <f t="shared" si="430"/>
        <v>402823</v>
      </c>
      <c r="Y281" s="115">
        <f t="shared" si="430"/>
        <v>0</v>
      </c>
      <c r="Z281" s="115">
        <f t="shared" si="430"/>
        <v>0</v>
      </c>
      <c r="AA281" s="115">
        <f t="shared" si="430"/>
        <v>402823</v>
      </c>
      <c r="AB281" s="115">
        <f t="shared" si="430"/>
        <v>0</v>
      </c>
      <c r="AC281" s="115">
        <f t="shared" si="430"/>
        <v>0</v>
      </c>
      <c r="AD281" s="115">
        <f t="shared" si="430"/>
        <v>0</v>
      </c>
      <c r="AE281" s="115">
        <f t="shared" si="430"/>
        <v>0</v>
      </c>
      <c r="AF281" s="115">
        <f t="shared" si="430"/>
        <v>402823</v>
      </c>
      <c r="AG281" s="115">
        <f t="shared" si="430"/>
        <v>0</v>
      </c>
      <c r="AH281" s="115">
        <f t="shared" si="430"/>
        <v>-3874</v>
      </c>
      <c r="AI281" s="115">
        <f t="shared" si="430"/>
        <v>32580</v>
      </c>
      <c r="AJ281" s="115">
        <f t="shared" si="430"/>
        <v>32</v>
      </c>
      <c r="AK281" s="115">
        <f t="shared" si="430"/>
        <v>9506</v>
      </c>
      <c r="AL281" s="115">
        <f t="shared" si="430"/>
        <v>3253</v>
      </c>
      <c r="AM281" s="115">
        <f t="shared" si="430"/>
        <v>3524</v>
      </c>
      <c r="AN281" s="115">
        <f t="shared" si="430"/>
        <v>447844</v>
      </c>
      <c r="AO281" s="115">
        <f t="shared" si="430"/>
        <v>3524</v>
      </c>
      <c r="AP281" s="115">
        <f t="shared" si="430"/>
        <v>3000</v>
      </c>
      <c r="AQ281" s="115">
        <f t="shared" si="430"/>
        <v>10000</v>
      </c>
      <c r="AR281" s="115">
        <f t="shared" si="431"/>
        <v>0</v>
      </c>
      <c r="AS281" s="115">
        <f t="shared" si="431"/>
        <v>0</v>
      </c>
      <c r="AT281" s="115">
        <f t="shared" si="431"/>
        <v>460844</v>
      </c>
      <c r="AU281" s="115">
        <f t="shared" si="431"/>
        <v>3524</v>
      </c>
      <c r="AV281" s="115">
        <f t="shared" si="431"/>
        <v>171</v>
      </c>
      <c r="AW281" s="115">
        <f t="shared" si="431"/>
        <v>0</v>
      </c>
      <c r="AX281" s="115">
        <f t="shared" si="431"/>
        <v>0</v>
      </c>
      <c r="AY281" s="115">
        <f t="shared" si="431"/>
        <v>3236</v>
      </c>
      <c r="AZ281" s="115">
        <f t="shared" si="431"/>
        <v>0</v>
      </c>
      <c r="BA281" s="115">
        <f t="shared" si="431"/>
        <v>464251</v>
      </c>
      <c r="BB281" s="115">
        <f t="shared" si="432"/>
        <v>6760</v>
      </c>
      <c r="BC281" s="115">
        <f t="shared" si="432"/>
        <v>0</v>
      </c>
      <c r="BD281" s="115">
        <f t="shared" si="432"/>
        <v>0</v>
      </c>
      <c r="BE281" s="115">
        <f t="shared" si="432"/>
        <v>0</v>
      </c>
      <c r="BF281" s="115">
        <f t="shared" si="432"/>
        <v>0</v>
      </c>
      <c r="BG281" s="115">
        <f t="shared" si="432"/>
        <v>464251</v>
      </c>
      <c r="BH281" s="115">
        <f t="shared" si="432"/>
        <v>6760</v>
      </c>
      <c r="BI281" s="115">
        <f t="shared" si="432"/>
        <v>0</v>
      </c>
      <c r="BJ281" s="115">
        <f t="shared" si="432"/>
        <v>0</v>
      </c>
      <c r="BK281" s="115">
        <f t="shared" si="432"/>
        <v>0</v>
      </c>
      <c r="BL281" s="115">
        <f t="shared" si="432"/>
        <v>0</v>
      </c>
      <c r="BM281" s="115">
        <f t="shared" si="432"/>
        <v>464251</v>
      </c>
      <c r="BN281" s="115">
        <f t="shared" si="432"/>
        <v>6760</v>
      </c>
    </row>
    <row r="282" spans="1:66" ht="36.75" customHeight="1">
      <c r="A282" s="111"/>
      <c r="B282" s="112" t="s">
        <v>126</v>
      </c>
      <c r="C282" s="113" t="s">
        <v>143</v>
      </c>
      <c r="D282" s="113" t="s">
        <v>119</v>
      </c>
      <c r="E282" s="119" t="s">
        <v>232</v>
      </c>
      <c r="F282" s="113" t="s">
        <v>127</v>
      </c>
      <c r="G282" s="115">
        <f>H282+I282</f>
        <v>445615</v>
      </c>
      <c r="H282" s="115">
        <v>445615</v>
      </c>
      <c r="I282" s="115"/>
      <c r="J282" s="98">
        <f>K282-G282</f>
        <v>177918</v>
      </c>
      <c r="K282" s="98">
        <v>623533</v>
      </c>
      <c r="L282" s="98"/>
      <c r="M282" s="98"/>
      <c r="N282" s="115">
        <v>696266</v>
      </c>
      <c r="O282" s="116"/>
      <c r="P282" s="98">
        <f>O282+K282</f>
        <v>623533</v>
      </c>
      <c r="Q282" s="98">
        <f>L282</f>
        <v>0</v>
      </c>
      <c r="R282" s="98"/>
      <c r="S282" s="98">
        <f>T282-P282</f>
        <v>-220710</v>
      </c>
      <c r="T282" s="98">
        <v>402823</v>
      </c>
      <c r="U282" s="98"/>
      <c r="V282" s="98"/>
      <c r="W282" s="98"/>
      <c r="X282" s="98">
        <f>W282+T282</f>
        <v>402823</v>
      </c>
      <c r="Y282" s="98">
        <f>V282</f>
        <v>0</v>
      </c>
      <c r="Z282" s="120"/>
      <c r="AA282" s="98">
        <f>X282+Z282</f>
        <v>402823</v>
      </c>
      <c r="AB282" s="98">
        <f>Y282</f>
        <v>0</v>
      </c>
      <c r="AC282" s="120"/>
      <c r="AD282" s="120"/>
      <c r="AE282" s="120"/>
      <c r="AF282" s="98">
        <f>AD282+AC282+AA282+AE282</f>
        <v>402823</v>
      </c>
      <c r="AG282" s="116">
        <f>AE282+AB282</f>
        <v>0</v>
      </c>
      <c r="AH282" s="121">
        <v>-3874</v>
      </c>
      <c r="AI282" s="121">
        <v>32580</v>
      </c>
      <c r="AJ282" s="121">
        <v>32</v>
      </c>
      <c r="AK282" s="121">
        <v>9506</v>
      </c>
      <c r="AL282" s="115">
        <v>3253</v>
      </c>
      <c r="AM282" s="121">
        <v>3524</v>
      </c>
      <c r="AN282" s="98">
        <f>AI282+AH282+AF282+AJ282+AK282+AL282+AM282</f>
        <v>447844</v>
      </c>
      <c r="AO282" s="98">
        <f>AM282+AG282</f>
        <v>3524</v>
      </c>
      <c r="AP282" s="98">
        <f>3000</f>
        <v>3000</v>
      </c>
      <c r="AQ282" s="121">
        <v>10000</v>
      </c>
      <c r="AR282" s="121"/>
      <c r="AS282" s="121"/>
      <c r="AT282" s="98">
        <f>AR282+AQ282+AP282+AN282+AS282</f>
        <v>460844</v>
      </c>
      <c r="AU282" s="98">
        <f>AS282+AO282</f>
        <v>3524</v>
      </c>
      <c r="AV282" s="98">
        <v>171</v>
      </c>
      <c r="AW282" s="98"/>
      <c r="AX282" s="98"/>
      <c r="AY282" s="98">
        <f>1827+480+924+5</f>
        <v>3236</v>
      </c>
      <c r="AZ282" s="98"/>
      <c r="BA282" s="98">
        <f>AY282+AX282+AW282+AV282+AT282</f>
        <v>464251</v>
      </c>
      <c r="BB282" s="123">
        <f>AU282+AY282</f>
        <v>6760</v>
      </c>
      <c r="BC282" s="98"/>
      <c r="BD282" s="120"/>
      <c r="BE282" s="120"/>
      <c r="BF282" s="120"/>
      <c r="BG282" s="98">
        <f>BF282+BE282+BD282+BC282+BA282</f>
        <v>464251</v>
      </c>
      <c r="BH282" s="98">
        <f>BB282+BD282</f>
        <v>6760</v>
      </c>
      <c r="BI282" s="116"/>
      <c r="BJ282" s="122"/>
      <c r="BK282" s="98"/>
      <c r="BL282" s="122"/>
      <c r="BM282" s="98">
        <f>BG282+BI282+BJ282+BK282+BL282</f>
        <v>464251</v>
      </c>
      <c r="BN282" s="98">
        <f>BH282+BJ282</f>
        <v>6760</v>
      </c>
    </row>
    <row r="283" spans="1:66" s="2" customFormat="1" ht="18.75">
      <c r="A283" s="124"/>
      <c r="B283" s="102" t="s">
        <v>178</v>
      </c>
      <c r="C283" s="103" t="s">
        <v>143</v>
      </c>
      <c r="D283" s="103" t="s">
        <v>120</v>
      </c>
      <c r="E283" s="104"/>
      <c r="F283" s="103"/>
      <c r="G283" s="105">
        <f aca="true" t="shared" si="433" ref="G283:W284">G284</f>
        <v>176479</v>
      </c>
      <c r="H283" s="105">
        <f t="shared" si="433"/>
        <v>176479</v>
      </c>
      <c r="I283" s="105">
        <f t="shared" si="433"/>
        <v>0</v>
      </c>
      <c r="J283" s="105">
        <f t="shared" si="433"/>
        <v>74164</v>
      </c>
      <c r="K283" s="105">
        <f t="shared" si="433"/>
        <v>250643</v>
      </c>
      <c r="L283" s="105">
        <f t="shared" si="433"/>
        <v>0</v>
      </c>
      <c r="M283" s="105"/>
      <c r="N283" s="105">
        <f t="shared" si="433"/>
        <v>275294</v>
      </c>
      <c r="O283" s="105">
        <f t="shared" si="433"/>
        <v>0</v>
      </c>
      <c r="P283" s="105">
        <f t="shared" si="433"/>
        <v>250643</v>
      </c>
      <c r="Q283" s="105">
        <f t="shared" si="433"/>
        <v>0</v>
      </c>
      <c r="R283" s="105">
        <f t="shared" si="433"/>
        <v>0</v>
      </c>
      <c r="S283" s="105">
        <f t="shared" si="433"/>
        <v>-114035</v>
      </c>
      <c r="T283" s="105">
        <f t="shared" si="433"/>
        <v>136608</v>
      </c>
      <c r="U283" s="105">
        <f t="shared" si="433"/>
        <v>0</v>
      </c>
      <c r="V283" s="98"/>
      <c r="W283" s="105">
        <f t="shared" si="433"/>
        <v>0</v>
      </c>
      <c r="X283" s="105">
        <f aca="true" t="shared" si="434" ref="W283:AQ284">X284</f>
        <v>136608</v>
      </c>
      <c r="Y283" s="105">
        <f t="shared" si="434"/>
        <v>0</v>
      </c>
      <c r="Z283" s="105">
        <f t="shared" si="434"/>
        <v>0</v>
      </c>
      <c r="AA283" s="105">
        <f t="shared" si="434"/>
        <v>136608</v>
      </c>
      <c r="AB283" s="105">
        <f t="shared" si="434"/>
        <v>0</v>
      </c>
      <c r="AC283" s="105">
        <f t="shared" si="434"/>
        <v>0</v>
      </c>
      <c r="AD283" s="105">
        <f t="shared" si="434"/>
        <v>0</v>
      </c>
      <c r="AE283" s="105">
        <f t="shared" si="434"/>
        <v>0</v>
      </c>
      <c r="AF283" s="105">
        <f t="shared" si="434"/>
        <v>136608</v>
      </c>
      <c r="AG283" s="105">
        <f t="shared" si="434"/>
        <v>0</v>
      </c>
      <c r="AH283" s="105">
        <f t="shared" si="434"/>
        <v>423</v>
      </c>
      <c r="AI283" s="105">
        <f t="shared" si="434"/>
        <v>5223</v>
      </c>
      <c r="AJ283" s="105">
        <f t="shared" si="434"/>
        <v>4</v>
      </c>
      <c r="AK283" s="105">
        <f t="shared" si="434"/>
        <v>1462</v>
      </c>
      <c r="AL283" s="105">
        <f t="shared" si="434"/>
        <v>457</v>
      </c>
      <c r="AM283" s="105">
        <f t="shared" si="434"/>
        <v>0</v>
      </c>
      <c r="AN283" s="105">
        <f t="shared" si="434"/>
        <v>144177</v>
      </c>
      <c r="AO283" s="105">
        <f t="shared" si="434"/>
        <v>0</v>
      </c>
      <c r="AP283" s="105">
        <f t="shared" si="434"/>
        <v>0</v>
      </c>
      <c r="AQ283" s="105">
        <f t="shared" si="434"/>
        <v>0</v>
      </c>
      <c r="AR283" s="105">
        <f aca="true" t="shared" si="435" ref="AP283:BE284">AR284</f>
        <v>0</v>
      </c>
      <c r="AS283" s="105">
        <f t="shared" si="435"/>
        <v>0</v>
      </c>
      <c r="AT283" s="105">
        <f t="shared" si="435"/>
        <v>144177</v>
      </c>
      <c r="AU283" s="105">
        <f t="shared" si="435"/>
        <v>0</v>
      </c>
      <c r="AV283" s="107">
        <f t="shared" si="435"/>
        <v>0</v>
      </c>
      <c r="AW283" s="107">
        <f t="shared" si="435"/>
        <v>0</v>
      </c>
      <c r="AX283" s="107">
        <f t="shared" si="435"/>
        <v>0</v>
      </c>
      <c r="AY283" s="107">
        <f t="shared" si="435"/>
        <v>0</v>
      </c>
      <c r="AZ283" s="107">
        <f t="shared" si="435"/>
        <v>0</v>
      </c>
      <c r="BA283" s="105">
        <f t="shared" si="435"/>
        <v>144177</v>
      </c>
      <c r="BB283" s="105">
        <f t="shared" si="435"/>
        <v>0</v>
      </c>
      <c r="BC283" s="105">
        <f t="shared" si="435"/>
        <v>0</v>
      </c>
      <c r="BD283" s="105">
        <f t="shared" si="435"/>
        <v>0</v>
      </c>
      <c r="BE283" s="105">
        <f t="shared" si="435"/>
        <v>0</v>
      </c>
      <c r="BF283" s="105">
        <f aca="true" t="shared" si="436" ref="BB283:BN284">BF284</f>
        <v>0</v>
      </c>
      <c r="BG283" s="105">
        <f t="shared" si="436"/>
        <v>144177</v>
      </c>
      <c r="BH283" s="105">
        <f t="shared" si="436"/>
        <v>0</v>
      </c>
      <c r="BI283" s="105">
        <f t="shared" si="436"/>
        <v>0</v>
      </c>
      <c r="BJ283" s="105">
        <f t="shared" si="436"/>
        <v>0</v>
      </c>
      <c r="BK283" s="105">
        <f t="shared" si="436"/>
        <v>0</v>
      </c>
      <c r="BL283" s="105">
        <f t="shared" si="436"/>
        <v>0</v>
      </c>
      <c r="BM283" s="105">
        <f t="shared" si="436"/>
        <v>144177</v>
      </c>
      <c r="BN283" s="105">
        <f t="shared" si="436"/>
        <v>0</v>
      </c>
    </row>
    <row r="284" spans="1:66" ht="36" customHeight="1">
      <c r="A284" s="111"/>
      <c r="B284" s="112" t="s">
        <v>179</v>
      </c>
      <c r="C284" s="113" t="s">
        <v>143</v>
      </c>
      <c r="D284" s="113" t="s">
        <v>120</v>
      </c>
      <c r="E284" s="119" t="s">
        <v>233</v>
      </c>
      <c r="F284" s="113"/>
      <c r="G284" s="115">
        <f t="shared" si="433"/>
        <v>176479</v>
      </c>
      <c r="H284" s="115">
        <f t="shared" si="433"/>
        <v>176479</v>
      </c>
      <c r="I284" s="115">
        <f t="shared" si="433"/>
        <v>0</v>
      </c>
      <c r="J284" s="115">
        <f t="shared" si="433"/>
        <v>74164</v>
      </c>
      <c r="K284" s="115">
        <f t="shared" si="433"/>
        <v>250643</v>
      </c>
      <c r="L284" s="115">
        <f t="shared" si="433"/>
        <v>0</v>
      </c>
      <c r="M284" s="115"/>
      <c r="N284" s="115">
        <f t="shared" si="433"/>
        <v>275294</v>
      </c>
      <c r="O284" s="115">
        <f t="shared" si="433"/>
        <v>0</v>
      </c>
      <c r="P284" s="115">
        <f t="shared" si="433"/>
        <v>250643</v>
      </c>
      <c r="Q284" s="115">
        <f t="shared" si="433"/>
        <v>0</v>
      </c>
      <c r="R284" s="115">
        <f t="shared" si="433"/>
        <v>0</v>
      </c>
      <c r="S284" s="115">
        <f t="shared" si="433"/>
        <v>-114035</v>
      </c>
      <c r="T284" s="115">
        <f t="shared" si="433"/>
        <v>136608</v>
      </c>
      <c r="U284" s="115">
        <f t="shared" si="433"/>
        <v>0</v>
      </c>
      <c r="V284" s="98"/>
      <c r="W284" s="115">
        <f t="shared" si="434"/>
        <v>0</v>
      </c>
      <c r="X284" s="115">
        <f t="shared" si="434"/>
        <v>136608</v>
      </c>
      <c r="Y284" s="115">
        <f t="shared" si="434"/>
        <v>0</v>
      </c>
      <c r="Z284" s="115">
        <f t="shared" si="434"/>
        <v>0</v>
      </c>
      <c r="AA284" s="115">
        <f t="shared" si="434"/>
        <v>136608</v>
      </c>
      <c r="AB284" s="115">
        <f t="shared" si="434"/>
        <v>0</v>
      </c>
      <c r="AC284" s="115">
        <f t="shared" si="434"/>
        <v>0</v>
      </c>
      <c r="AD284" s="115">
        <f t="shared" si="434"/>
        <v>0</v>
      </c>
      <c r="AE284" s="115">
        <f t="shared" si="434"/>
        <v>0</v>
      </c>
      <c r="AF284" s="115">
        <f t="shared" si="434"/>
        <v>136608</v>
      </c>
      <c r="AG284" s="115">
        <f t="shared" si="434"/>
        <v>0</v>
      </c>
      <c r="AH284" s="115">
        <f t="shared" si="434"/>
        <v>423</v>
      </c>
      <c r="AI284" s="115">
        <f t="shared" si="434"/>
        <v>5223</v>
      </c>
      <c r="AJ284" s="115">
        <f t="shared" si="434"/>
        <v>4</v>
      </c>
      <c r="AK284" s="115">
        <f t="shared" si="434"/>
        <v>1462</v>
      </c>
      <c r="AL284" s="115">
        <f t="shared" si="434"/>
        <v>457</v>
      </c>
      <c r="AM284" s="115">
        <f t="shared" si="434"/>
        <v>0</v>
      </c>
      <c r="AN284" s="115">
        <f t="shared" si="434"/>
        <v>144177</v>
      </c>
      <c r="AO284" s="115">
        <f t="shared" si="434"/>
        <v>0</v>
      </c>
      <c r="AP284" s="115">
        <f t="shared" si="435"/>
        <v>0</v>
      </c>
      <c r="AQ284" s="115">
        <f t="shared" si="435"/>
        <v>0</v>
      </c>
      <c r="AR284" s="115">
        <f t="shared" si="435"/>
        <v>0</v>
      </c>
      <c r="AS284" s="115">
        <f t="shared" si="435"/>
        <v>0</v>
      </c>
      <c r="AT284" s="115">
        <f t="shared" si="435"/>
        <v>144177</v>
      </c>
      <c r="AU284" s="115">
        <f t="shared" si="435"/>
        <v>0</v>
      </c>
      <c r="AV284" s="115">
        <f t="shared" si="435"/>
        <v>0</v>
      </c>
      <c r="AW284" s="115">
        <f t="shared" si="435"/>
        <v>0</v>
      </c>
      <c r="AX284" s="115">
        <f t="shared" si="435"/>
        <v>0</v>
      </c>
      <c r="AY284" s="115">
        <f t="shared" si="435"/>
        <v>0</v>
      </c>
      <c r="AZ284" s="115">
        <f t="shared" si="435"/>
        <v>0</v>
      </c>
      <c r="BA284" s="115">
        <f t="shared" si="435"/>
        <v>144177</v>
      </c>
      <c r="BB284" s="115">
        <f t="shared" si="436"/>
        <v>0</v>
      </c>
      <c r="BC284" s="115">
        <f t="shared" si="436"/>
        <v>0</v>
      </c>
      <c r="BD284" s="115">
        <f t="shared" si="436"/>
        <v>0</v>
      </c>
      <c r="BE284" s="115">
        <f t="shared" si="436"/>
        <v>0</v>
      </c>
      <c r="BF284" s="115">
        <f t="shared" si="436"/>
        <v>0</v>
      </c>
      <c r="BG284" s="115">
        <f t="shared" si="436"/>
        <v>144177</v>
      </c>
      <c r="BH284" s="115">
        <f t="shared" si="436"/>
        <v>0</v>
      </c>
      <c r="BI284" s="115">
        <f t="shared" si="436"/>
        <v>0</v>
      </c>
      <c r="BJ284" s="115">
        <f t="shared" si="436"/>
        <v>0</v>
      </c>
      <c r="BK284" s="115">
        <f t="shared" si="436"/>
        <v>0</v>
      </c>
      <c r="BL284" s="115">
        <f t="shared" si="436"/>
        <v>0</v>
      </c>
      <c r="BM284" s="115">
        <f t="shared" si="436"/>
        <v>144177</v>
      </c>
      <c r="BN284" s="115">
        <f t="shared" si="436"/>
        <v>0</v>
      </c>
    </row>
    <row r="285" spans="1:66" ht="39" customHeight="1">
      <c r="A285" s="111"/>
      <c r="B285" s="112" t="s">
        <v>126</v>
      </c>
      <c r="C285" s="113" t="s">
        <v>143</v>
      </c>
      <c r="D285" s="113" t="s">
        <v>120</v>
      </c>
      <c r="E285" s="119" t="s">
        <v>233</v>
      </c>
      <c r="F285" s="113" t="s">
        <v>127</v>
      </c>
      <c r="G285" s="115">
        <f>H285+I285</f>
        <v>176479</v>
      </c>
      <c r="H285" s="115">
        <v>176479</v>
      </c>
      <c r="I285" s="115"/>
      <c r="J285" s="98">
        <f>K285-G285</f>
        <v>74164</v>
      </c>
      <c r="K285" s="98">
        <v>250643</v>
      </c>
      <c r="L285" s="98"/>
      <c r="M285" s="98"/>
      <c r="N285" s="115">
        <v>275294</v>
      </c>
      <c r="O285" s="116"/>
      <c r="P285" s="98">
        <f>O285+K285</f>
        <v>250643</v>
      </c>
      <c r="Q285" s="98">
        <f>L285</f>
        <v>0</v>
      </c>
      <c r="R285" s="98"/>
      <c r="S285" s="98">
        <f>T285-P285</f>
        <v>-114035</v>
      </c>
      <c r="T285" s="98">
        <v>136608</v>
      </c>
      <c r="U285" s="98"/>
      <c r="V285" s="98"/>
      <c r="W285" s="98"/>
      <c r="X285" s="98">
        <f>W285+T285</f>
        <v>136608</v>
      </c>
      <c r="Y285" s="98">
        <f>V285</f>
        <v>0</v>
      </c>
      <c r="Z285" s="120"/>
      <c r="AA285" s="98">
        <f>X285+Z285</f>
        <v>136608</v>
      </c>
      <c r="AB285" s="98">
        <f>Y285</f>
        <v>0</v>
      </c>
      <c r="AC285" s="120"/>
      <c r="AD285" s="120"/>
      <c r="AE285" s="120"/>
      <c r="AF285" s="98">
        <f>AD285+AC285+AA285+AE285</f>
        <v>136608</v>
      </c>
      <c r="AG285" s="116">
        <f>AE285+AB285</f>
        <v>0</v>
      </c>
      <c r="AH285" s="121">
        <v>423</v>
      </c>
      <c r="AI285" s="121">
        <v>5223</v>
      </c>
      <c r="AJ285" s="121">
        <v>4</v>
      </c>
      <c r="AK285" s="121">
        <v>1462</v>
      </c>
      <c r="AL285" s="115">
        <v>457</v>
      </c>
      <c r="AM285" s="120"/>
      <c r="AN285" s="98">
        <f>AI285+AH285+AF285+AJ285+AK285+AL285+AM285</f>
        <v>144177</v>
      </c>
      <c r="AO285" s="98">
        <f>AM285+AG285</f>
        <v>0</v>
      </c>
      <c r="AP285" s="122"/>
      <c r="AQ285" s="120"/>
      <c r="AR285" s="120"/>
      <c r="AS285" s="120"/>
      <c r="AT285" s="98">
        <f>AR285+AQ285+AP285+AN285+AS285</f>
        <v>144177</v>
      </c>
      <c r="AU285" s="98">
        <f>AS285+AO285</f>
        <v>0</v>
      </c>
      <c r="AV285" s="98"/>
      <c r="AW285" s="98"/>
      <c r="AX285" s="98"/>
      <c r="AY285" s="98"/>
      <c r="AZ285" s="98"/>
      <c r="BA285" s="98">
        <f>AY285+AX285+AW285+AV285+AT285</f>
        <v>144177</v>
      </c>
      <c r="BB285" s="123">
        <f>AU285+AY285</f>
        <v>0</v>
      </c>
      <c r="BC285" s="98"/>
      <c r="BD285" s="120"/>
      <c r="BE285" s="120"/>
      <c r="BF285" s="120"/>
      <c r="BG285" s="98">
        <f>BF285+BE285+BD285+BC285+BA285</f>
        <v>144177</v>
      </c>
      <c r="BH285" s="123">
        <f>BB285+BD285</f>
        <v>0</v>
      </c>
      <c r="BI285" s="116"/>
      <c r="BJ285" s="122"/>
      <c r="BK285" s="98"/>
      <c r="BL285" s="122"/>
      <c r="BM285" s="98">
        <f>BG285+BI285+BJ285+BK285+BL285</f>
        <v>144177</v>
      </c>
      <c r="BN285" s="98">
        <f>BH285+BJ285</f>
        <v>0</v>
      </c>
    </row>
    <row r="286" spans="1:66" s="2" customFormat="1" ht="24.75" customHeight="1">
      <c r="A286" s="124"/>
      <c r="B286" s="102" t="s">
        <v>180</v>
      </c>
      <c r="C286" s="103" t="s">
        <v>143</v>
      </c>
      <c r="D286" s="103" t="s">
        <v>122</v>
      </c>
      <c r="E286" s="104"/>
      <c r="F286" s="103"/>
      <c r="G286" s="105">
        <f aca="true" t="shared" si="437" ref="G286:R286">G287</f>
        <v>229141</v>
      </c>
      <c r="H286" s="105">
        <f t="shared" si="437"/>
        <v>229141</v>
      </c>
      <c r="I286" s="105">
        <f t="shared" si="437"/>
        <v>0</v>
      </c>
      <c r="J286" s="105">
        <f t="shared" si="437"/>
        <v>28032</v>
      </c>
      <c r="K286" s="105">
        <f t="shared" si="437"/>
        <v>257173</v>
      </c>
      <c r="L286" s="105">
        <f t="shared" si="437"/>
        <v>0</v>
      </c>
      <c r="M286" s="105"/>
      <c r="N286" s="105">
        <f t="shared" si="437"/>
        <v>275614</v>
      </c>
      <c r="O286" s="105">
        <f t="shared" si="437"/>
        <v>0</v>
      </c>
      <c r="P286" s="105">
        <f t="shared" si="437"/>
        <v>257173</v>
      </c>
      <c r="Q286" s="105">
        <f t="shared" si="437"/>
        <v>0</v>
      </c>
      <c r="R286" s="105">
        <f t="shared" si="437"/>
        <v>0</v>
      </c>
      <c r="S286" s="105">
        <f aca="true" t="shared" si="438" ref="S286:Y286">S287+S289</f>
        <v>-4951</v>
      </c>
      <c r="T286" s="105">
        <f t="shared" si="438"/>
        <v>252222</v>
      </c>
      <c r="U286" s="105">
        <f t="shared" si="438"/>
        <v>0</v>
      </c>
      <c r="V286" s="105">
        <f t="shared" si="438"/>
        <v>20104</v>
      </c>
      <c r="W286" s="105">
        <f t="shared" si="438"/>
        <v>0</v>
      </c>
      <c r="X286" s="105">
        <f t="shared" si="438"/>
        <v>252222</v>
      </c>
      <c r="Y286" s="105">
        <f t="shared" si="438"/>
        <v>20104</v>
      </c>
      <c r="Z286" s="105">
        <f aca="true" t="shared" si="439" ref="Z286:AG286">Z287+Z289</f>
        <v>0</v>
      </c>
      <c r="AA286" s="105">
        <f t="shared" si="439"/>
        <v>252222</v>
      </c>
      <c r="AB286" s="105">
        <f t="shared" si="439"/>
        <v>20104</v>
      </c>
      <c r="AC286" s="105">
        <f t="shared" si="439"/>
        <v>0</v>
      </c>
      <c r="AD286" s="105">
        <f t="shared" si="439"/>
        <v>0</v>
      </c>
      <c r="AE286" s="105">
        <f t="shared" si="439"/>
        <v>0</v>
      </c>
      <c r="AF286" s="105">
        <f t="shared" si="439"/>
        <v>252222</v>
      </c>
      <c r="AG286" s="105">
        <f t="shared" si="439"/>
        <v>20104</v>
      </c>
      <c r="AH286" s="105">
        <f aca="true" t="shared" si="440" ref="AH286:AO286">AH287+AH289</f>
        <v>-3</v>
      </c>
      <c r="AI286" s="105">
        <f t="shared" si="440"/>
        <v>0</v>
      </c>
      <c r="AJ286" s="105">
        <f t="shared" si="440"/>
        <v>0</v>
      </c>
      <c r="AK286" s="105">
        <f t="shared" si="440"/>
        <v>121</v>
      </c>
      <c r="AL286" s="105">
        <f t="shared" si="440"/>
        <v>35</v>
      </c>
      <c r="AM286" s="105">
        <f t="shared" si="440"/>
        <v>0</v>
      </c>
      <c r="AN286" s="105">
        <f t="shared" si="440"/>
        <v>252375</v>
      </c>
      <c r="AO286" s="105">
        <f t="shared" si="440"/>
        <v>20104</v>
      </c>
      <c r="AP286" s="105">
        <f aca="true" t="shared" si="441" ref="AP286:AU286">AP287+AP289</f>
        <v>0</v>
      </c>
      <c r="AQ286" s="105">
        <f>AQ287+AQ289</f>
        <v>0</v>
      </c>
      <c r="AR286" s="105">
        <f t="shared" si="441"/>
        <v>0</v>
      </c>
      <c r="AS286" s="105">
        <f t="shared" si="441"/>
        <v>0</v>
      </c>
      <c r="AT286" s="105">
        <f t="shared" si="441"/>
        <v>252375</v>
      </c>
      <c r="AU286" s="105">
        <f t="shared" si="441"/>
        <v>20104</v>
      </c>
      <c r="AV286" s="107">
        <f aca="true" t="shared" si="442" ref="AV286:BA286">AV287+AV289</f>
        <v>0</v>
      </c>
      <c r="AW286" s="107">
        <f t="shared" si="442"/>
        <v>0</v>
      </c>
      <c r="AX286" s="107">
        <f t="shared" si="442"/>
        <v>0</v>
      </c>
      <c r="AY286" s="107">
        <f t="shared" si="442"/>
        <v>0</v>
      </c>
      <c r="AZ286" s="107">
        <f>AZ287+AZ289</f>
        <v>0</v>
      </c>
      <c r="BA286" s="105">
        <f t="shared" si="442"/>
        <v>252375</v>
      </c>
      <c r="BB286" s="105">
        <f aca="true" t="shared" si="443" ref="BB286:BH286">BB287+BB289</f>
        <v>20104</v>
      </c>
      <c r="BC286" s="105">
        <f t="shared" si="443"/>
        <v>0</v>
      </c>
      <c r="BD286" s="105">
        <f t="shared" si="443"/>
        <v>0</v>
      </c>
      <c r="BE286" s="105">
        <f t="shared" si="443"/>
        <v>0</v>
      </c>
      <c r="BF286" s="105">
        <f t="shared" si="443"/>
        <v>0</v>
      </c>
      <c r="BG286" s="105">
        <f t="shared" si="443"/>
        <v>252375</v>
      </c>
      <c r="BH286" s="105">
        <f t="shared" si="443"/>
        <v>20104</v>
      </c>
      <c r="BI286" s="105">
        <f aca="true" t="shared" si="444" ref="BI286:BN286">BI287+BI289</f>
        <v>0</v>
      </c>
      <c r="BJ286" s="105">
        <f t="shared" si="444"/>
        <v>0</v>
      </c>
      <c r="BK286" s="105">
        <f t="shared" si="444"/>
        <v>0</v>
      </c>
      <c r="BL286" s="105">
        <f t="shared" si="444"/>
        <v>0</v>
      </c>
      <c r="BM286" s="105">
        <f t="shared" si="444"/>
        <v>252375</v>
      </c>
      <c r="BN286" s="105">
        <f t="shared" si="444"/>
        <v>20104</v>
      </c>
    </row>
    <row r="287" spans="1:66" ht="22.5" customHeight="1">
      <c r="A287" s="111"/>
      <c r="B287" s="112" t="s">
        <v>181</v>
      </c>
      <c r="C287" s="113" t="s">
        <v>143</v>
      </c>
      <c r="D287" s="113" t="s">
        <v>122</v>
      </c>
      <c r="E287" s="119" t="s">
        <v>234</v>
      </c>
      <c r="F287" s="113"/>
      <c r="G287" s="115">
        <f aca="true" t="shared" si="445" ref="G287:BN287">G288</f>
        <v>229141</v>
      </c>
      <c r="H287" s="115">
        <f>H288</f>
        <v>229141</v>
      </c>
      <c r="I287" s="115">
        <f t="shared" si="445"/>
        <v>0</v>
      </c>
      <c r="J287" s="115">
        <f t="shared" si="445"/>
        <v>28032</v>
      </c>
      <c r="K287" s="115">
        <f t="shared" si="445"/>
        <v>257173</v>
      </c>
      <c r="L287" s="115">
        <f t="shared" si="445"/>
        <v>0</v>
      </c>
      <c r="M287" s="115"/>
      <c r="N287" s="115">
        <f t="shared" si="445"/>
        <v>275614</v>
      </c>
      <c r="O287" s="115">
        <f t="shared" si="445"/>
        <v>0</v>
      </c>
      <c r="P287" s="115">
        <f t="shared" si="445"/>
        <v>257173</v>
      </c>
      <c r="Q287" s="115">
        <f t="shared" si="445"/>
        <v>0</v>
      </c>
      <c r="R287" s="115">
        <f t="shared" si="445"/>
        <v>0</v>
      </c>
      <c r="S287" s="115">
        <f t="shared" si="445"/>
        <v>-25055</v>
      </c>
      <c r="T287" s="115">
        <f t="shared" si="445"/>
        <v>232118</v>
      </c>
      <c r="U287" s="115">
        <f t="shared" si="445"/>
        <v>0</v>
      </c>
      <c r="V287" s="98"/>
      <c r="W287" s="115">
        <f t="shared" si="445"/>
        <v>0</v>
      </c>
      <c r="X287" s="115">
        <f t="shared" si="445"/>
        <v>232118</v>
      </c>
      <c r="Y287" s="115">
        <f t="shared" si="445"/>
        <v>0</v>
      </c>
      <c r="Z287" s="115">
        <f t="shared" si="445"/>
        <v>0</v>
      </c>
      <c r="AA287" s="115">
        <f t="shared" si="445"/>
        <v>232118</v>
      </c>
      <c r="AB287" s="115">
        <f t="shared" si="445"/>
        <v>0</v>
      </c>
      <c r="AC287" s="115">
        <f t="shared" si="445"/>
        <v>0</v>
      </c>
      <c r="AD287" s="115">
        <f t="shared" si="445"/>
        <v>0</v>
      </c>
      <c r="AE287" s="115">
        <f t="shared" si="445"/>
        <v>0</v>
      </c>
      <c r="AF287" s="115">
        <f t="shared" si="445"/>
        <v>232118</v>
      </c>
      <c r="AG287" s="115">
        <f t="shared" si="445"/>
        <v>0</v>
      </c>
      <c r="AH287" s="115">
        <f t="shared" si="445"/>
        <v>-3</v>
      </c>
      <c r="AI287" s="115">
        <f t="shared" si="445"/>
        <v>0</v>
      </c>
      <c r="AJ287" s="115">
        <f t="shared" si="445"/>
        <v>0</v>
      </c>
      <c r="AK287" s="115">
        <f t="shared" si="445"/>
        <v>121</v>
      </c>
      <c r="AL287" s="115">
        <f t="shared" si="445"/>
        <v>35</v>
      </c>
      <c r="AM287" s="115">
        <f t="shared" si="445"/>
        <v>0</v>
      </c>
      <c r="AN287" s="115">
        <f t="shared" si="445"/>
        <v>232271</v>
      </c>
      <c r="AO287" s="115">
        <f t="shared" si="445"/>
        <v>0</v>
      </c>
      <c r="AP287" s="115">
        <f t="shared" si="445"/>
        <v>0</v>
      </c>
      <c r="AQ287" s="115">
        <f t="shared" si="445"/>
        <v>0</v>
      </c>
      <c r="AR287" s="115">
        <f t="shared" si="445"/>
        <v>0</v>
      </c>
      <c r="AS287" s="115">
        <f t="shared" si="445"/>
        <v>0</v>
      </c>
      <c r="AT287" s="115">
        <f t="shared" si="445"/>
        <v>232271</v>
      </c>
      <c r="AU287" s="115">
        <f t="shared" si="445"/>
        <v>0</v>
      </c>
      <c r="AV287" s="115">
        <f t="shared" si="445"/>
        <v>0</v>
      </c>
      <c r="AW287" s="115">
        <f t="shared" si="445"/>
        <v>0</v>
      </c>
      <c r="AX287" s="115">
        <f t="shared" si="445"/>
        <v>0</v>
      </c>
      <c r="AY287" s="115">
        <f t="shared" si="445"/>
        <v>0</v>
      </c>
      <c r="AZ287" s="115">
        <f t="shared" si="445"/>
        <v>0</v>
      </c>
      <c r="BA287" s="115">
        <f t="shared" si="445"/>
        <v>232271</v>
      </c>
      <c r="BB287" s="115">
        <f t="shared" si="445"/>
        <v>0</v>
      </c>
      <c r="BC287" s="115">
        <f t="shared" si="445"/>
        <v>0</v>
      </c>
      <c r="BD287" s="115">
        <f t="shared" si="445"/>
        <v>0</v>
      </c>
      <c r="BE287" s="115">
        <f t="shared" si="445"/>
        <v>0</v>
      </c>
      <c r="BF287" s="115">
        <f t="shared" si="445"/>
        <v>0</v>
      </c>
      <c r="BG287" s="115">
        <f t="shared" si="445"/>
        <v>232271</v>
      </c>
      <c r="BH287" s="115">
        <f t="shared" si="445"/>
        <v>0</v>
      </c>
      <c r="BI287" s="115">
        <f t="shared" si="445"/>
        <v>0</v>
      </c>
      <c r="BJ287" s="115">
        <f t="shared" si="445"/>
        <v>0</v>
      </c>
      <c r="BK287" s="115">
        <f t="shared" si="445"/>
        <v>0</v>
      </c>
      <c r="BL287" s="115">
        <f t="shared" si="445"/>
        <v>0</v>
      </c>
      <c r="BM287" s="115">
        <f t="shared" si="445"/>
        <v>232271</v>
      </c>
      <c r="BN287" s="115">
        <f t="shared" si="445"/>
        <v>0</v>
      </c>
    </row>
    <row r="288" spans="1:66" ht="36.75" customHeight="1">
      <c r="A288" s="111"/>
      <c r="B288" s="112" t="s">
        <v>126</v>
      </c>
      <c r="C288" s="113" t="s">
        <v>143</v>
      </c>
      <c r="D288" s="113" t="s">
        <v>122</v>
      </c>
      <c r="E288" s="119" t="s">
        <v>234</v>
      </c>
      <c r="F288" s="113" t="s">
        <v>127</v>
      </c>
      <c r="G288" s="115">
        <f>H288+I288</f>
        <v>229141</v>
      </c>
      <c r="H288" s="115">
        <v>229141</v>
      </c>
      <c r="I288" s="115"/>
      <c r="J288" s="98">
        <f>K288-G288</f>
        <v>28032</v>
      </c>
      <c r="K288" s="98">
        <v>257173</v>
      </c>
      <c r="L288" s="98"/>
      <c r="M288" s="98"/>
      <c r="N288" s="115">
        <v>275614</v>
      </c>
      <c r="O288" s="116"/>
      <c r="P288" s="98">
        <f>O288+K288</f>
        <v>257173</v>
      </c>
      <c r="Q288" s="98">
        <f>L288</f>
        <v>0</v>
      </c>
      <c r="R288" s="98"/>
      <c r="S288" s="98">
        <f>T288-P288</f>
        <v>-25055</v>
      </c>
      <c r="T288" s="98">
        <v>232118</v>
      </c>
      <c r="U288" s="98"/>
      <c r="V288" s="98"/>
      <c r="W288" s="98"/>
      <c r="X288" s="98">
        <f>W288+T288</f>
        <v>232118</v>
      </c>
      <c r="Y288" s="98">
        <f>V288</f>
        <v>0</v>
      </c>
      <c r="Z288" s="120"/>
      <c r="AA288" s="98">
        <f>X288+Z288</f>
        <v>232118</v>
      </c>
      <c r="AB288" s="98">
        <f>Y288</f>
        <v>0</v>
      </c>
      <c r="AC288" s="120"/>
      <c r="AD288" s="120"/>
      <c r="AE288" s="120"/>
      <c r="AF288" s="98">
        <f>AD288+AC288+AA288+AE288</f>
        <v>232118</v>
      </c>
      <c r="AG288" s="116">
        <f>AE288+AB288</f>
        <v>0</v>
      </c>
      <c r="AH288" s="121">
        <v>-3</v>
      </c>
      <c r="AI288" s="120"/>
      <c r="AJ288" s="120"/>
      <c r="AK288" s="121">
        <v>121</v>
      </c>
      <c r="AL288" s="115">
        <v>35</v>
      </c>
      <c r="AM288" s="120"/>
      <c r="AN288" s="98">
        <f>AI288+AH288+AF288+AJ288+AK288+AL288+AM288</f>
        <v>232271</v>
      </c>
      <c r="AO288" s="98">
        <f>AM288+AG288</f>
        <v>0</v>
      </c>
      <c r="AP288" s="122"/>
      <c r="AQ288" s="120"/>
      <c r="AR288" s="120"/>
      <c r="AS288" s="120"/>
      <c r="AT288" s="98">
        <f>AR288+AQ288+AP288+AN288+AS288</f>
        <v>232271</v>
      </c>
      <c r="AU288" s="98">
        <f>AS288+AO288</f>
        <v>0</v>
      </c>
      <c r="AV288" s="98"/>
      <c r="AW288" s="98"/>
      <c r="AX288" s="98"/>
      <c r="AY288" s="98"/>
      <c r="AZ288" s="98"/>
      <c r="BA288" s="98">
        <f>AY288+AX288+AW288+AV288+AT288</f>
        <v>232271</v>
      </c>
      <c r="BB288" s="123">
        <f>AU288+AY288</f>
        <v>0</v>
      </c>
      <c r="BC288" s="98"/>
      <c r="BD288" s="120"/>
      <c r="BE288" s="120"/>
      <c r="BF288" s="120"/>
      <c r="BG288" s="98">
        <f>BF288+BE288+BD288+BC288+BA288</f>
        <v>232271</v>
      </c>
      <c r="BH288" s="123">
        <f>BB288+BD288</f>
        <v>0</v>
      </c>
      <c r="BI288" s="116"/>
      <c r="BJ288" s="122"/>
      <c r="BK288" s="98"/>
      <c r="BL288" s="122"/>
      <c r="BM288" s="98">
        <f>BG288+BI288+BJ288+BK288+BL288</f>
        <v>232271</v>
      </c>
      <c r="BN288" s="98">
        <f>BH288+BJ288</f>
        <v>0</v>
      </c>
    </row>
    <row r="289" spans="1:66" s="4" customFormat="1" ht="34.5" customHeight="1">
      <c r="A289" s="111"/>
      <c r="B289" s="112" t="s">
        <v>384</v>
      </c>
      <c r="C289" s="113" t="s">
        <v>143</v>
      </c>
      <c r="D289" s="113" t="s">
        <v>122</v>
      </c>
      <c r="E289" s="131" t="s">
        <v>385</v>
      </c>
      <c r="F289" s="113"/>
      <c r="G289" s="115"/>
      <c r="H289" s="115"/>
      <c r="I289" s="115"/>
      <c r="J289" s="98"/>
      <c r="K289" s="98"/>
      <c r="L289" s="98"/>
      <c r="M289" s="98"/>
      <c r="N289" s="115"/>
      <c r="O289" s="98"/>
      <c r="P289" s="98"/>
      <c r="Q289" s="98"/>
      <c r="R289" s="98"/>
      <c r="S289" s="98">
        <f aca="true" t="shared" si="446" ref="S289:AH290">S290</f>
        <v>20104</v>
      </c>
      <c r="T289" s="98">
        <f t="shared" si="446"/>
        <v>20104</v>
      </c>
      <c r="U289" s="98">
        <f t="shared" si="446"/>
        <v>0</v>
      </c>
      <c r="V289" s="98">
        <f t="shared" si="446"/>
        <v>20104</v>
      </c>
      <c r="W289" s="98">
        <f t="shared" si="446"/>
        <v>0</v>
      </c>
      <c r="X289" s="98">
        <f t="shared" si="446"/>
        <v>20104</v>
      </c>
      <c r="Y289" s="98">
        <f t="shared" si="446"/>
        <v>20104</v>
      </c>
      <c r="Z289" s="98">
        <f t="shared" si="446"/>
        <v>0</v>
      </c>
      <c r="AA289" s="98">
        <f t="shared" si="446"/>
        <v>20104</v>
      </c>
      <c r="AB289" s="98">
        <f t="shared" si="446"/>
        <v>20104</v>
      </c>
      <c r="AC289" s="98">
        <f t="shared" si="446"/>
        <v>0</v>
      </c>
      <c r="AD289" s="98">
        <f t="shared" si="446"/>
        <v>0</v>
      </c>
      <c r="AE289" s="98">
        <f t="shared" si="446"/>
        <v>0</v>
      </c>
      <c r="AF289" s="98">
        <f t="shared" si="446"/>
        <v>20104</v>
      </c>
      <c r="AG289" s="98">
        <f t="shared" si="446"/>
        <v>20104</v>
      </c>
      <c r="AH289" s="98">
        <f t="shared" si="446"/>
        <v>0</v>
      </c>
      <c r="AI289" s="98">
        <f aca="true" t="shared" si="447" ref="AH289:AW290">AI290</f>
        <v>0</v>
      </c>
      <c r="AJ289" s="98">
        <f t="shared" si="447"/>
        <v>0</v>
      </c>
      <c r="AK289" s="98">
        <f t="shared" si="447"/>
        <v>0</v>
      </c>
      <c r="AL289" s="98">
        <f t="shared" si="447"/>
        <v>0</v>
      </c>
      <c r="AM289" s="98">
        <f t="shared" si="447"/>
        <v>0</v>
      </c>
      <c r="AN289" s="98">
        <f t="shared" si="447"/>
        <v>20104</v>
      </c>
      <c r="AO289" s="98">
        <f t="shared" si="447"/>
        <v>20104</v>
      </c>
      <c r="AP289" s="98">
        <f t="shared" si="447"/>
        <v>0</v>
      </c>
      <c r="AQ289" s="98">
        <f t="shared" si="447"/>
        <v>0</v>
      </c>
      <c r="AR289" s="98">
        <f t="shared" si="447"/>
        <v>0</v>
      </c>
      <c r="AS289" s="98">
        <f t="shared" si="447"/>
        <v>0</v>
      </c>
      <c r="AT289" s="98">
        <f t="shared" si="447"/>
        <v>20104</v>
      </c>
      <c r="AU289" s="98">
        <f t="shared" si="447"/>
        <v>20104</v>
      </c>
      <c r="AV289" s="98">
        <f t="shared" si="447"/>
        <v>0</v>
      </c>
      <c r="AW289" s="98">
        <f t="shared" si="447"/>
        <v>0</v>
      </c>
      <c r="AX289" s="98">
        <f aca="true" t="shared" si="448" ref="AV289:BM290">AX290</f>
        <v>0</v>
      </c>
      <c r="AY289" s="98">
        <f t="shared" si="448"/>
        <v>0</v>
      </c>
      <c r="AZ289" s="98">
        <f t="shared" si="448"/>
        <v>0</v>
      </c>
      <c r="BA289" s="98">
        <f t="shared" si="448"/>
        <v>20104</v>
      </c>
      <c r="BB289" s="98">
        <f t="shared" si="448"/>
        <v>20104</v>
      </c>
      <c r="BC289" s="98">
        <f t="shared" si="448"/>
        <v>0</v>
      </c>
      <c r="BD289" s="98">
        <f t="shared" si="448"/>
        <v>0</v>
      </c>
      <c r="BE289" s="98">
        <f t="shared" si="448"/>
        <v>0</v>
      </c>
      <c r="BF289" s="98">
        <f t="shared" si="448"/>
        <v>0</v>
      </c>
      <c r="BG289" s="98">
        <f t="shared" si="448"/>
        <v>20104</v>
      </c>
      <c r="BH289" s="98">
        <f t="shared" si="448"/>
        <v>20104</v>
      </c>
      <c r="BI289" s="98">
        <f t="shared" si="448"/>
        <v>0</v>
      </c>
      <c r="BJ289" s="98">
        <f t="shared" si="448"/>
        <v>0</v>
      </c>
      <c r="BK289" s="98">
        <f t="shared" si="448"/>
        <v>0</v>
      </c>
      <c r="BL289" s="98">
        <f aca="true" t="shared" si="449" ref="BJ289:BL290">BL290</f>
        <v>0</v>
      </c>
      <c r="BM289" s="98">
        <f t="shared" si="448"/>
        <v>20104</v>
      </c>
      <c r="BN289" s="98">
        <f>BN290</f>
        <v>20104</v>
      </c>
    </row>
    <row r="290" spans="1:66" s="4" customFormat="1" ht="88.5" customHeight="1">
      <c r="A290" s="111"/>
      <c r="B290" s="112" t="s">
        <v>386</v>
      </c>
      <c r="C290" s="113" t="s">
        <v>143</v>
      </c>
      <c r="D290" s="113" t="s">
        <v>122</v>
      </c>
      <c r="E290" s="131" t="s">
        <v>387</v>
      </c>
      <c r="F290" s="113"/>
      <c r="G290" s="115"/>
      <c r="H290" s="115"/>
      <c r="I290" s="115"/>
      <c r="J290" s="98"/>
      <c r="K290" s="98"/>
      <c r="L290" s="98"/>
      <c r="M290" s="98"/>
      <c r="N290" s="115"/>
      <c r="O290" s="98"/>
      <c r="P290" s="98"/>
      <c r="Q290" s="98"/>
      <c r="R290" s="98"/>
      <c r="S290" s="98">
        <f t="shared" si="446"/>
        <v>20104</v>
      </c>
      <c r="T290" s="98">
        <f t="shared" si="446"/>
        <v>20104</v>
      </c>
      <c r="U290" s="98">
        <f t="shared" si="446"/>
        <v>0</v>
      </c>
      <c r="V290" s="98">
        <f t="shared" si="446"/>
        <v>20104</v>
      </c>
      <c r="W290" s="98">
        <f t="shared" si="446"/>
        <v>0</v>
      </c>
      <c r="X290" s="98">
        <f t="shared" si="446"/>
        <v>20104</v>
      </c>
      <c r="Y290" s="98">
        <f t="shared" si="446"/>
        <v>20104</v>
      </c>
      <c r="Z290" s="98">
        <f t="shared" si="446"/>
        <v>0</v>
      </c>
      <c r="AA290" s="98">
        <f t="shared" si="446"/>
        <v>20104</v>
      </c>
      <c r="AB290" s="98">
        <f t="shared" si="446"/>
        <v>20104</v>
      </c>
      <c r="AC290" s="98">
        <f t="shared" si="446"/>
        <v>0</v>
      </c>
      <c r="AD290" s="98">
        <f t="shared" si="446"/>
        <v>0</v>
      </c>
      <c r="AE290" s="98">
        <f t="shared" si="446"/>
        <v>0</v>
      </c>
      <c r="AF290" s="98">
        <f t="shared" si="446"/>
        <v>20104</v>
      </c>
      <c r="AG290" s="98">
        <f t="shared" si="446"/>
        <v>20104</v>
      </c>
      <c r="AH290" s="98">
        <f t="shared" si="447"/>
        <v>0</v>
      </c>
      <c r="AI290" s="98">
        <f t="shared" si="447"/>
        <v>0</v>
      </c>
      <c r="AJ290" s="98">
        <f t="shared" si="447"/>
        <v>0</v>
      </c>
      <c r="AK290" s="98">
        <f t="shared" si="447"/>
        <v>0</v>
      </c>
      <c r="AL290" s="98">
        <f t="shared" si="447"/>
        <v>0</v>
      </c>
      <c r="AM290" s="98">
        <f t="shared" si="447"/>
        <v>0</v>
      </c>
      <c r="AN290" s="98">
        <f t="shared" si="447"/>
        <v>20104</v>
      </c>
      <c r="AO290" s="98">
        <f t="shared" si="447"/>
        <v>20104</v>
      </c>
      <c r="AP290" s="98">
        <f t="shared" si="447"/>
        <v>0</v>
      </c>
      <c r="AQ290" s="98">
        <f t="shared" si="447"/>
        <v>0</v>
      </c>
      <c r="AR290" s="98">
        <f t="shared" si="447"/>
        <v>0</v>
      </c>
      <c r="AS290" s="98">
        <f t="shared" si="447"/>
        <v>0</v>
      </c>
      <c r="AT290" s="98">
        <f t="shared" si="447"/>
        <v>20104</v>
      </c>
      <c r="AU290" s="98">
        <f t="shared" si="447"/>
        <v>20104</v>
      </c>
      <c r="AV290" s="98">
        <f t="shared" si="448"/>
        <v>0</v>
      </c>
      <c r="AW290" s="98">
        <f t="shared" si="448"/>
        <v>0</v>
      </c>
      <c r="AX290" s="98">
        <f t="shared" si="448"/>
        <v>0</v>
      </c>
      <c r="AY290" s="98">
        <f t="shared" si="448"/>
        <v>0</v>
      </c>
      <c r="AZ290" s="98">
        <f t="shared" si="448"/>
        <v>0</v>
      </c>
      <c r="BA290" s="98">
        <f t="shared" si="448"/>
        <v>20104</v>
      </c>
      <c r="BB290" s="98">
        <f t="shared" si="448"/>
        <v>20104</v>
      </c>
      <c r="BC290" s="98">
        <f t="shared" si="448"/>
        <v>0</v>
      </c>
      <c r="BD290" s="98">
        <f t="shared" si="448"/>
        <v>0</v>
      </c>
      <c r="BE290" s="98">
        <f t="shared" si="448"/>
        <v>0</v>
      </c>
      <c r="BF290" s="98">
        <f t="shared" si="448"/>
        <v>0</v>
      </c>
      <c r="BG290" s="98">
        <f t="shared" si="448"/>
        <v>20104</v>
      </c>
      <c r="BH290" s="98">
        <f t="shared" si="448"/>
        <v>20104</v>
      </c>
      <c r="BI290" s="98">
        <f t="shared" si="448"/>
        <v>0</v>
      </c>
      <c r="BJ290" s="98">
        <f t="shared" si="449"/>
        <v>0</v>
      </c>
      <c r="BK290" s="98">
        <f t="shared" si="449"/>
        <v>0</v>
      </c>
      <c r="BL290" s="98">
        <f t="shared" si="449"/>
        <v>0</v>
      </c>
      <c r="BM290" s="98">
        <f>BM291</f>
        <v>20104</v>
      </c>
      <c r="BN290" s="98">
        <f>BN291</f>
        <v>20104</v>
      </c>
    </row>
    <row r="291" spans="1:66" s="4" customFormat="1" ht="38.25" customHeight="1">
      <c r="A291" s="111"/>
      <c r="B291" s="112" t="s">
        <v>126</v>
      </c>
      <c r="C291" s="113" t="s">
        <v>143</v>
      </c>
      <c r="D291" s="113" t="s">
        <v>122</v>
      </c>
      <c r="E291" s="131" t="s">
        <v>387</v>
      </c>
      <c r="F291" s="113" t="s">
        <v>127</v>
      </c>
      <c r="G291" s="115"/>
      <c r="H291" s="115"/>
      <c r="I291" s="115"/>
      <c r="J291" s="98"/>
      <c r="K291" s="98"/>
      <c r="L291" s="98"/>
      <c r="M291" s="98"/>
      <c r="N291" s="115"/>
      <c r="O291" s="98"/>
      <c r="P291" s="98"/>
      <c r="Q291" s="98"/>
      <c r="R291" s="98"/>
      <c r="S291" s="98">
        <f>T291-P291</f>
        <v>20104</v>
      </c>
      <c r="T291" s="98">
        <v>20104</v>
      </c>
      <c r="U291" s="98"/>
      <c r="V291" s="98">
        <v>20104</v>
      </c>
      <c r="W291" s="98"/>
      <c r="X291" s="98">
        <f>W291+T291</f>
        <v>20104</v>
      </c>
      <c r="Y291" s="98">
        <f>V291</f>
        <v>20104</v>
      </c>
      <c r="Z291" s="111"/>
      <c r="AA291" s="98">
        <f>X291+Z291</f>
        <v>20104</v>
      </c>
      <c r="AB291" s="98">
        <f>Y291</f>
        <v>20104</v>
      </c>
      <c r="AC291" s="111"/>
      <c r="AD291" s="111"/>
      <c r="AE291" s="111"/>
      <c r="AF291" s="98">
        <f>AD291+AC291+AA291+AE291</f>
        <v>20104</v>
      </c>
      <c r="AG291" s="98">
        <f>AE291+AB291</f>
        <v>20104</v>
      </c>
      <c r="AH291" s="111"/>
      <c r="AI291" s="111"/>
      <c r="AJ291" s="111"/>
      <c r="AK291" s="111"/>
      <c r="AL291" s="111"/>
      <c r="AM291" s="111"/>
      <c r="AN291" s="98">
        <f>AI291+AH291+AF291+AJ291+AK291+AL291+AM291</f>
        <v>20104</v>
      </c>
      <c r="AO291" s="98">
        <f>AM291+AG291</f>
        <v>20104</v>
      </c>
      <c r="AP291" s="129"/>
      <c r="AQ291" s="111"/>
      <c r="AR291" s="111"/>
      <c r="AS291" s="111"/>
      <c r="AT291" s="98">
        <f>AR291+AQ291+AP291+AN291+AS291</f>
        <v>20104</v>
      </c>
      <c r="AU291" s="98">
        <f>AS291+AO291</f>
        <v>20104</v>
      </c>
      <c r="AV291" s="98"/>
      <c r="AW291" s="98"/>
      <c r="AX291" s="98"/>
      <c r="AY291" s="98"/>
      <c r="AZ291" s="98"/>
      <c r="BA291" s="98">
        <f>AY291+AX291+AW291+AV291+AT291</f>
        <v>20104</v>
      </c>
      <c r="BB291" s="123">
        <f>AU291+AY291</f>
        <v>20104</v>
      </c>
      <c r="BC291" s="98"/>
      <c r="BD291" s="111"/>
      <c r="BE291" s="111"/>
      <c r="BF291" s="111"/>
      <c r="BG291" s="98">
        <f>BF291+BE291+BD291+BC291+BA291</f>
        <v>20104</v>
      </c>
      <c r="BH291" s="98">
        <f>BB291+BD291</f>
        <v>20104</v>
      </c>
      <c r="BI291" s="98"/>
      <c r="BJ291" s="129"/>
      <c r="BK291" s="129"/>
      <c r="BL291" s="129"/>
      <c r="BM291" s="98">
        <f>BG291+BI291+BJ291+BK291+BL291</f>
        <v>20104</v>
      </c>
      <c r="BN291" s="98">
        <f>BH291+BJ291</f>
        <v>20104</v>
      </c>
    </row>
    <row r="292" spans="1:66" s="2" customFormat="1" ht="40.5" customHeight="1">
      <c r="A292" s="124"/>
      <c r="B292" s="102" t="s">
        <v>182</v>
      </c>
      <c r="C292" s="103" t="s">
        <v>143</v>
      </c>
      <c r="D292" s="103" t="s">
        <v>147</v>
      </c>
      <c r="E292" s="104"/>
      <c r="F292" s="103"/>
      <c r="G292" s="105">
        <f aca="true" t="shared" si="450" ref="G292:W293">G293</f>
        <v>90724</v>
      </c>
      <c r="H292" s="105">
        <f t="shared" si="450"/>
        <v>90724</v>
      </c>
      <c r="I292" s="105">
        <f t="shared" si="450"/>
        <v>0</v>
      </c>
      <c r="J292" s="105">
        <f t="shared" si="450"/>
        <v>20756</v>
      </c>
      <c r="K292" s="105">
        <f t="shared" si="450"/>
        <v>111480</v>
      </c>
      <c r="L292" s="105">
        <f t="shared" si="450"/>
        <v>0</v>
      </c>
      <c r="M292" s="105"/>
      <c r="N292" s="105">
        <f t="shared" si="450"/>
        <v>120990</v>
      </c>
      <c r="O292" s="105">
        <f t="shared" si="450"/>
        <v>0</v>
      </c>
      <c r="P292" s="105">
        <f t="shared" si="450"/>
        <v>111480</v>
      </c>
      <c r="Q292" s="105">
        <f t="shared" si="450"/>
        <v>0</v>
      </c>
      <c r="R292" s="105">
        <f t="shared" si="450"/>
        <v>0</v>
      </c>
      <c r="S292" s="105">
        <f t="shared" si="450"/>
        <v>-28506</v>
      </c>
      <c r="T292" s="105">
        <f t="shared" si="450"/>
        <v>82974</v>
      </c>
      <c r="U292" s="105">
        <f t="shared" si="450"/>
        <v>0</v>
      </c>
      <c r="V292" s="98"/>
      <c r="W292" s="105">
        <f t="shared" si="450"/>
        <v>0</v>
      </c>
      <c r="X292" s="105">
        <f aca="true" t="shared" si="451" ref="W292:AQ293">X293</f>
        <v>82974</v>
      </c>
      <c r="Y292" s="105">
        <f t="shared" si="451"/>
        <v>0</v>
      </c>
      <c r="Z292" s="105">
        <f t="shared" si="451"/>
        <v>0</v>
      </c>
      <c r="AA292" s="105">
        <f t="shared" si="451"/>
        <v>82974</v>
      </c>
      <c r="AB292" s="105">
        <f t="shared" si="451"/>
        <v>0</v>
      </c>
      <c r="AC292" s="105">
        <f t="shared" si="451"/>
        <v>0</v>
      </c>
      <c r="AD292" s="105">
        <f t="shared" si="451"/>
        <v>0</v>
      </c>
      <c r="AE292" s="105">
        <f t="shared" si="451"/>
        <v>0</v>
      </c>
      <c r="AF292" s="105">
        <f t="shared" si="451"/>
        <v>82974</v>
      </c>
      <c r="AG292" s="105">
        <f t="shared" si="451"/>
        <v>0</v>
      </c>
      <c r="AH292" s="105">
        <f t="shared" si="451"/>
        <v>-172</v>
      </c>
      <c r="AI292" s="105">
        <f t="shared" si="451"/>
        <v>1028</v>
      </c>
      <c r="AJ292" s="105">
        <f t="shared" si="451"/>
        <v>2</v>
      </c>
      <c r="AK292" s="105">
        <f t="shared" si="451"/>
        <v>229</v>
      </c>
      <c r="AL292" s="105">
        <f t="shared" si="451"/>
        <v>167</v>
      </c>
      <c r="AM292" s="105">
        <f t="shared" si="451"/>
        <v>0</v>
      </c>
      <c r="AN292" s="105">
        <f t="shared" si="451"/>
        <v>84228</v>
      </c>
      <c r="AO292" s="105">
        <f t="shared" si="451"/>
        <v>0</v>
      </c>
      <c r="AP292" s="105">
        <f t="shared" si="451"/>
        <v>1520</v>
      </c>
      <c r="AQ292" s="105">
        <f t="shared" si="451"/>
        <v>0</v>
      </c>
      <c r="AR292" s="105">
        <f aca="true" t="shared" si="452" ref="AP292:BE293">AR293</f>
        <v>0</v>
      </c>
      <c r="AS292" s="105">
        <f t="shared" si="452"/>
        <v>0</v>
      </c>
      <c r="AT292" s="105">
        <f t="shared" si="452"/>
        <v>85748</v>
      </c>
      <c r="AU292" s="105">
        <f t="shared" si="452"/>
        <v>0</v>
      </c>
      <c r="AV292" s="107">
        <f t="shared" si="452"/>
        <v>0</v>
      </c>
      <c r="AW292" s="107">
        <f t="shared" si="452"/>
        <v>0</v>
      </c>
      <c r="AX292" s="107">
        <f t="shared" si="452"/>
        <v>0</v>
      </c>
      <c r="AY292" s="107">
        <f t="shared" si="452"/>
        <v>0</v>
      </c>
      <c r="AZ292" s="107">
        <f t="shared" si="452"/>
        <v>0</v>
      </c>
      <c r="BA292" s="105">
        <f t="shared" si="452"/>
        <v>85748</v>
      </c>
      <c r="BB292" s="105">
        <f t="shared" si="452"/>
        <v>0</v>
      </c>
      <c r="BC292" s="105">
        <f t="shared" si="452"/>
        <v>0</v>
      </c>
      <c r="BD292" s="105">
        <f t="shared" si="452"/>
        <v>0</v>
      </c>
      <c r="BE292" s="105">
        <f t="shared" si="452"/>
        <v>0</v>
      </c>
      <c r="BF292" s="105">
        <f aca="true" t="shared" si="453" ref="BB292:BN293">BF293</f>
        <v>0</v>
      </c>
      <c r="BG292" s="105">
        <f t="shared" si="453"/>
        <v>85748</v>
      </c>
      <c r="BH292" s="105">
        <f t="shared" si="453"/>
        <v>0</v>
      </c>
      <c r="BI292" s="105">
        <f t="shared" si="453"/>
        <v>0</v>
      </c>
      <c r="BJ292" s="105">
        <f t="shared" si="453"/>
        <v>0</v>
      </c>
      <c r="BK292" s="105">
        <f t="shared" si="453"/>
        <v>0</v>
      </c>
      <c r="BL292" s="105">
        <f t="shared" si="453"/>
        <v>0</v>
      </c>
      <c r="BM292" s="105">
        <f t="shared" si="453"/>
        <v>85748</v>
      </c>
      <c r="BN292" s="105">
        <f t="shared" si="453"/>
        <v>0</v>
      </c>
    </row>
    <row r="293" spans="1:66" ht="18.75" customHeight="1">
      <c r="A293" s="111"/>
      <c r="B293" s="112" t="s">
        <v>183</v>
      </c>
      <c r="C293" s="113" t="s">
        <v>143</v>
      </c>
      <c r="D293" s="113" t="s">
        <v>147</v>
      </c>
      <c r="E293" s="119" t="s">
        <v>235</v>
      </c>
      <c r="F293" s="113"/>
      <c r="G293" s="115">
        <f t="shared" si="450"/>
        <v>90724</v>
      </c>
      <c r="H293" s="115">
        <f t="shared" si="450"/>
        <v>90724</v>
      </c>
      <c r="I293" s="115">
        <f t="shared" si="450"/>
        <v>0</v>
      </c>
      <c r="J293" s="115">
        <f t="shared" si="450"/>
        <v>20756</v>
      </c>
      <c r="K293" s="115">
        <f t="shared" si="450"/>
        <v>111480</v>
      </c>
      <c r="L293" s="115">
        <f t="shared" si="450"/>
        <v>0</v>
      </c>
      <c r="M293" s="115"/>
      <c r="N293" s="115">
        <f t="shared" si="450"/>
        <v>120990</v>
      </c>
      <c r="O293" s="115">
        <f t="shared" si="450"/>
        <v>0</v>
      </c>
      <c r="P293" s="115">
        <f t="shared" si="450"/>
        <v>111480</v>
      </c>
      <c r="Q293" s="115">
        <f t="shared" si="450"/>
        <v>0</v>
      </c>
      <c r="R293" s="115">
        <f t="shared" si="450"/>
        <v>0</v>
      </c>
      <c r="S293" s="115">
        <f t="shared" si="450"/>
        <v>-28506</v>
      </c>
      <c r="T293" s="115">
        <f t="shared" si="450"/>
        <v>82974</v>
      </c>
      <c r="U293" s="115">
        <f t="shared" si="450"/>
        <v>0</v>
      </c>
      <c r="V293" s="98"/>
      <c r="W293" s="115">
        <f t="shared" si="451"/>
        <v>0</v>
      </c>
      <c r="X293" s="115">
        <f t="shared" si="451"/>
        <v>82974</v>
      </c>
      <c r="Y293" s="115">
        <f t="shared" si="451"/>
        <v>0</v>
      </c>
      <c r="Z293" s="115">
        <f t="shared" si="451"/>
        <v>0</v>
      </c>
      <c r="AA293" s="115">
        <f t="shared" si="451"/>
        <v>82974</v>
      </c>
      <c r="AB293" s="115">
        <f t="shared" si="451"/>
        <v>0</v>
      </c>
      <c r="AC293" s="115">
        <f t="shared" si="451"/>
        <v>0</v>
      </c>
      <c r="AD293" s="115">
        <f t="shared" si="451"/>
        <v>0</v>
      </c>
      <c r="AE293" s="115">
        <f t="shared" si="451"/>
        <v>0</v>
      </c>
      <c r="AF293" s="115">
        <f t="shared" si="451"/>
        <v>82974</v>
      </c>
      <c r="AG293" s="115">
        <f t="shared" si="451"/>
        <v>0</v>
      </c>
      <c r="AH293" s="115">
        <f t="shared" si="451"/>
        <v>-172</v>
      </c>
      <c r="AI293" s="115">
        <f t="shared" si="451"/>
        <v>1028</v>
      </c>
      <c r="AJ293" s="115">
        <f t="shared" si="451"/>
        <v>2</v>
      </c>
      <c r="AK293" s="115">
        <f t="shared" si="451"/>
        <v>229</v>
      </c>
      <c r="AL293" s="115">
        <f t="shared" si="451"/>
        <v>167</v>
      </c>
      <c r="AM293" s="115">
        <f t="shared" si="451"/>
        <v>0</v>
      </c>
      <c r="AN293" s="115">
        <f t="shared" si="451"/>
        <v>84228</v>
      </c>
      <c r="AO293" s="115">
        <f t="shared" si="451"/>
        <v>0</v>
      </c>
      <c r="AP293" s="115">
        <f t="shared" si="452"/>
        <v>1520</v>
      </c>
      <c r="AQ293" s="115">
        <f t="shared" si="452"/>
        <v>0</v>
      </c>
      <c r="AR293" s="115">
        <f t="shared" si="452"/>
        <v>0</v>
      </c>
      <c r="AS293" s="115">
        <f t="shared" si="452"/>
        <v>0</v>
      </c>
      <c r="AT293" s="115">
        <f t="shared" si="452"/>
        <v>85748</v>
      </c>
      <c r="AU293" s="115">
        <f t="shared" si="452"/>
        <v>0</v>
      </c>
      <c r="AV293" s="115">
        <f t="shared" si="452"/>
        <v>0</v>
      </c>
      <c r="AW293" s="115">
        <f t="shared" si="452"/>
        <v>0</v>
      </c>
      <c r="AX293" s="115">
        <f t="shared" si="452"/>
        <v>0</v>
      </c>
      <c r="AY293" s="115">
        <f t="shared" si="452"/>
        <v>0</v>
      </c>
      <c r="AZ293" s="115">
        <f t="shared" si="452"/>
        <v>0</v>
      </c>
      <c r="BA293" s="115">
        <f t="shared" si="452"/>
        <v>85748</v>
      </c>
      <c r="BB293" s="115">
        <f t="shared" si="453"/>
        <v>0</v>
      </c>
      <c r="BC293" s="115">
        <f t="shared" si="453"/>
        <v>0</v>
      </c>
      <c r="BD293" s="115">
        <f t="shared" si="453"/>
        <v>0</v>
      </c>
      <c r="BE293" s="115">
        <f t="shared" si="453"/>
        <v>0</v>
      </c>
      <c r="BF293" s="115">
        <f t="shared" si="453"/>
        <v>0</v>
      </c>
      <c r="BG293" s="115">
        <f t="shared" si="453"/>
        <v>85748</v>
      </c>
      <c r="BH293" s="115">
        <f t="shared" si="453"/>
        <v>0</v>
      </c>
      <c r="BI293" s="115">
        <f t="shared" si="453"/>
        <v>0</v>
      </c>
      <c r="BJ293" s="115">
        <f t="shared" si="453"/>
        <v>0</v>
      </c>
      <c r="BK293" s="115">
        <f t="shared" si="453"/>
        <v>0</v>
      </c>
      <c r="BL293" s="115">
        <f t="shared" si="453"/>
        <v>0</v>
      </c>
      <c r="BM293" s="115">
        <f t="shared" si="453"/>
        <v>85748</v>
      </c>
      <c r="BN293" s="115">
        <f t="shared" si="453"/>
        <v>0</v>
      </c>
    </row>
    <row r="294" spans="1:66" ht="39" customHeight="1">
      <c r="A294" s="111"/>
      <c r="B294" s="112" t="s">
        <v>126</v>
      </c>
      <c r="C294" s="113" t="s">
        <v>143</v>
      </c>
      <c r="D294" s="113" t="s">
        <v>147</v>
      </c>
      <c r="E294" s="119" t="s">
        <v>235</v>
      </c>
      <c r="F294" s="113" t="s">
        <v>127</v>
      </c>
      <c r="G294" s="115">
        <f>H294+I294</f>
        <v>90724</v>
      </c>
      <c r="H294" s="115">
        <v>90724</v>
      </c>
      <c r="I294" s="115"/>
      <c r="J294" s="98">
        <f>K294-G294</f>
        <v>20756</v>
      </c>
      <c r="K294" s="98">
        <v>111480</v>
      </c>
      <c r="L294" s="98"/>
      <c r="M294" s="98"/>
      <c r="N294" s="115">
        <v>120990</v>
      </c>
      <c r="O294" s="116"/>
      <c r="P294" s="98">
        <f>O294+K294</f>
        <v>111480</v>
      </c>
      <c r="Q294" s="98">
        <f>L294</f>
        <v>0</v>
      </c>
      <c r="R294" s="98"/>
      <c r="S294" s="98">
        <f>T294-P294</f>
        <v>-28506</v>
      </c>
      <c r="T294" s="98">
        <v>82974</v>
      </c>
      <c r="U294" s="98"/>
      <c r="V294" s="98"/>
      <c r="W294" s="98"/>
      <c r="X294" s="98">
        <f>W294+T294</f>
        <v>82974</v>
      </c>
      <c r="Y294" s="98">
        <f>V294</f>
        <v>0</v>
      </c>
      <c r="Z294" s="120"/>
      <c r="AA294" s="98">
        <f>X294+Z294</f>
        <v>82974</v>
      </c>
      <c r="AB294" s="98">
        <f>Y294</f>
        <v>0</v>
      </c>
      <c r="AC294" s="120"/>
      <c r="AD294" s="120"/>
      <c r="AE294" s="120"/>
      <c r="AF294" s="98">
        <f>AD294+AC294+AA294+AE294</f>
        <v>82974</v>
      </c>
      <c r="AG294" s="116">
        <f>AE294+AB294</f>
        <v>0</v>
      </c>
      <c r="AH294" s="121">
        <v>-172</v>
      </c>
      <c r="AI294" s="121">
        <v>1028</v>
      </c>
      <c r="AJ294" s="121">
        <v>2</v>
      </c>
      <c r="AK294" s="121">
        <v>229</v>
      </c>
      <c r="AL294" s="115">
        <v>167</v>
      </c>
      <c r="AM294" s="120"/>
      <c r="AN294" s="98">
        <f>AI294+AH294+AF294+AJ294+AK294+AL294+AM294</f>
        <v>84228</v>
      </c>
      <c r="AO294" s="98">
        <f>AM294+AG294</f>
        <v>0</v>
      </c>
      <c r="AP294" s="98">
        <v>1520</v>
      </c>
      <c r="AQ294" s="120"/>
      <c r="AR294" s="120"/>
      <c r="AS294" s="120"/>
      <c r="AT294" s="98">
        <f>AR294+AQ294+AP294+AN294+AS294</f>
        <v>85748</v>
      </c>
      <c r="AU294" s="98">
        <f>AS294+AO294</f>
        <v>0</v>
      </c>
      <c r="AV294" s="98"/>
      <c r="AW294" s="98"/>
      <c r="AX294" s="98"/>
      <c r="AY294" s="98"/>
      <c r="AZ294" s="98"/>
      <c r="BA294" s="98">
        <f>AY294+AX294+AW294+AV294+AT294</f>
        <v>85748</v>
      </c>
      <c r="BB294" s="123">
        <f>AU294+AY294</f>
        <v>0</v>
      </c>
      <c r="BC294" s="98"/>
      <c r="BD294" s="120"/>
      <c r="BE294" s="120"/>
      <c r="BF294" s="120"/>
      <c r="BG294" s="98">
        <f>BF294+BE294+BD294+BC294+BA294</f>
        <v>85748</v>
      </c>
      <c r="BH294" s="123">
        <f>BB294+BD294</f>
        <v>0</v>
      </c>
      <c r="BI294" s="116"/>
      <c r="BJ294" s="122"/>
      <c r="BK294" s="98"/>
      <c r="BL294" s="122"/>
      <c r="BM294" s="98">
        <f>BG294+BI294+BJ294+BK294+BL294</f>
        <v>85748</v>
      </c>
      <c r="BN294" s="98">
        <f>BH294+BJ294</f>
        <v>0</v>
      </c>
    </row>
    <row r="295" spans="1:66" s="2" customFormat="1" ht="63" customHeight="1">
      <c r="A295" s="124"/>
      <c r="B295" s="102" t="s">
        <v>184</v>
      </c>
      <c r="C295" s="103" t="s">
        <v>143</v>
      </c>
      <c r="D295" s="103" t="s">
        <v>90</v>
      </c>
      <c r="E295" s="104"/>
      <c r="F295" s="103"/>
      <c r="G295" s="105">
        <f>G296+G298</f>
        <v>229448</v>
      </c>
      <c r="H295" s="105">
        <f>H296+H298</f>
        <v>229448</v>
      </c>
      <c r="I295" s="105">
        <f>I296+I298</f>
        <v>0</v>
      </c>
      <c r="J295" s="105">
        <f aca="true" t="shared" si="454" ref="J295:S295">J296+J298+J300</f>
        <v>-114217</v>
      </c>
      <c r="K295" s="105">
        <f t="shared" si="454"/>
        <v>115231</v>
      </c>
      <c r="L295" s="105">
        <f t="shared" si="454"/>
        <v>0</v>
      </c>
      <c r="M295" s="105"/>
      <c r="N295" s="105">
        <f t="shared" si="454"/>
        <v>123866</v>
      </c>
      <c r="O295" s="105">
        <f t="shared" si="454"/>
        <v>0</v>
      </c>
      <c r="P295" s="105">
        <f t="shared" si="454"/>
        <v>115231</v>
      </c>
      <c r="Q295" s="105">
        <f t="shared" si="454"/>
        <v>0</v>
      </c>
      <c r="R295" s="105">
        <f t="shared" si="454"/>
        <v>0</v>
      </c>
      <c r="S295" s="105">
        <f t="shared" si="454"/>
        <v>-36951</v>
      </c>
      <c r="T295" s="105">
        <f>T296+T298+T300</f>
        <v>78280</v>
      </c>
      <c r="U295" s="105">
        <f>U296+U298+U300</f>
        <v>0</v>
      </c>
      <c r="V295" s="98"/>
      <c r="W295" s="105">
        <f aca="true" t="shared" si="455" ref="W295:AB295">W296+W298+W300</f>
        <v>0</v>
      </c>
      <c r="X295" s="105">
        <f t="shared" si="455"/>
        <v>78280</v>
      </c>
      <c r="Y295" s="105">
        <f t="shared" si="455"/>
        <v>0</v>
      </c>
      <c r="Z295" s="105">
        <f t="shared" si="455"/>
        <v>0</v>
      </c>
      <c r="AA295" s="105">
        <f t="shared" si="455"/>
        <v>78280</v>
      </c>
      <c r="AB295" s="105">
        <f t="shared" si="455"/>
        <v>0</v>
      </c>
      <c r="AC295" s="105">
        <f aca="true" t="shared" si="456" ref="AC295:AU295">AC296+AC298+AC300</f>
        <v>0</v>
      </c>
      <c r="AD295" s="105">
        <f t="shared" si="456"/>
        <v>0</v>
      </c>
      <c r="AE295" s="105">
        <f t="shared" si="456"/>
        <v>0</v>
      </c>
      <c r="AF295" s="105">
        <f t="shared" si="456"/>
        <v>78280</v>
      </c>
      <c r="AG295" s="105">
        <f t="shared" si="456"/>
        <v>0</v>
      </c>
      <c r="AH295" s="105">
        <f t="shared" si="456"/>
        <v>6</v>
      </c>
      <c r="AI295" s="105">
        <f t="shared" si="456"/>
        <v>44</v>
      </c>
      <c r="AJ295" s="105">
        <f t="shared" si="456"/>
        <v>0</v>
      </c>
      <c r="AK295" s="105">
        <f>AK296+AK298+AK300</f>
        <v>182</v>
      </c>
      <c r="AL295" s="105">
        <f>AL296+AL298+AL300</f>
        <v>46</v>
      </c>
      <c r="AM295" s="105">
        <f>AM296+AM298+AM300</f>
        <v>0</v>
      </c>
      <c r="AN295" s="105">
        <f t="shared" si="456"/>
        <v>78558</v>
      </c>
      <c r="AO295" s="105">
        <f t="shared" si="456"/>
        <v>0</v>
      </c>
      <c r="AP295" s="105">
        <f t="shared" si="456"/>
        <v>-4520</v>
      </c>
      <c r="AQ295" s="105">
        <f>AQ296+AQ298+AQ300</f>
        <v>0</v>
      </c>
      <c r="AR295" s="105">
        <f t="shared" si="456"/>
        <v>0</v>
      </c>
      <c r="AS295" s="105">
        <f t="shared" si="456"/>
        <v>0</v>
      </c>
      <c r="AT295" s="105">
        <f t="shared" si="456"/>
        <v>74038</v>
      </c>
      <c r="AU295" s="105">
        <f t="shared" si="456"/>
        <v>0</v>
      </c>
      <c r="AV295" s="107">
        <f aca="true" t="shared" si="457" ref="AV295:BA295">AV296+AV298+AV300</f>
        <v>-171</v>
      </c>
      <c r="AW295" s="107">
        <f t="shared" si="457"/>
        <v>0</v>
      </c>
      <c r="AX295" s="107">
        <f t="shared" si="457"/>
        <v>0</v>
      </c>
      <c r="AY295" s="107">
        <f t="shared" si="457"/>
        <v>0</v>
      </c>
      <c r="AZ295" s="107">
        <f>AZ296+AZ298+AZ300</f>
        <v>0</v>
      </c>
      <c r="BA295" s="105">
        <f t="shared" si="457"/>
        <v>73867</v>
      </c>
      <c r="BB295" s="105">
        <f aca="true" t="shared" si="458" ref="BB295:BH295">BB296+BB298+BB300</f>
        <v>0</v>
      </c>
      <c r="BC295" s="105">
        <f t="shared" si="458"/>
        <v>0</v>
      </c>
      <c r="BD295" s="105">
        <f t="shared" si="458"/>
        <v>0</v>
      </c>
      <c r="BE295" s="105">
        <f t="shared" si="458"/>
        <v>0</v>
      </c>
      <c r="BF295" s="105">
        <f t="shared" si="458"/>
        <v>0</v>
      </c>
      <c r="BG295" s="105">
        <f t="shared" si="458"/>
        <v>73867</v>
      </c>
      <c r="BH295" s="105">
        <f t="shared" si="458"/>
        <v>0</v>
      </c>
      <c r="BI295" s="105">
        <f aca="true" t="shared" si="459" ref="BI295:BN295">BI296+BI298+BI300</f>
        <v>0</v>
      </c>
      <c r="BJ295" s="105">
        <f t="shared" si="459"/>
        <v>0</v>
      </c>
      <c r="BK295" s="105">
        <f t="shared" si="459"/>
        <v>0</v>
      </c>
      <c r="BL295" s="105">
        <f t="shared" si="459"/>
        <v>0</v>
      </c>
      <c r="BM295" s="105">
        <f t="shared" si="459"/>
        <v>73867</v>
      </c>
      <c r="BN295" s="105">
        <f t="shared" si="459"/>
        <v>0</v>
      </c>
    </row>
    <row r="296" spans="1:66" ht="49.5">
      <c r="A296" s="111"/>
      <c r="B296" s="112" t="s">
        <v>185</v>
      </c>
      <c r="C296" s="113" t="s">
        <v>143</v>
      </c>
      <c r="D296" s="113" t="s">
        <v>90</v>
      </c>
      <c r="E296" s="119" t="s">
        <v>236</v>
      </c>
      <c r="F296" s="113"/>
      <c r="G296" s="115">
        <f aca="true" t="shared" si="460" ref="G296:BN296">G297</f>
        <v>187028</v>
      </c>
      <c r="H296" s="115">
        <f t="shared" si="460"/>
        <v>187028</v>
      </c>
      <c r="I296" s="115">
        <f t="shared" si="460"/>
        <v>0</v>
      </c>
      <c r="J296" s="115">
        <f t="shared" si="460"/>
        <v>-135458</v>
      </c>
      <c r="K296" s="115">
        <f t="shared" si="460"/>
        <v>51570</v>
      </c>
      <c r="L296" s="115">
        <f t="shared" si="460"/>
        <v>0</v>
      </c>
      <c r="M296" s="115"/>
      <c r="N296" s="115">
        <f t="shared" si="460"/>
        <v>55314</v>
      </c>
      <c r="O296" s="115">
        <f t="shared" si="460"/>
        <v>0</v>
      </c>
      <c r="P296" s="115">
        <f t="shared" si="460"/>
        <v>51570</v>
      </c>
      <c r="Q296" s="115">
        <f t="shared" si="460"/>
        <v>0</v>
      </c>
      <c r="R296" s="115">
        <f t="shared" si="460"/>
        <v>0</v>
      </c>
      <c r="S296" s="115">
        <f t="shared" si="460"/>
        <v>-17937</v>
      </c>
      <c r="T296" s="115">
        <f t="shared" si="460"/>
        <v>33633</v>
      </c>
      <c r="U296" s="115">
        <f t="shared" si="460"/>
        <v>0</v>
      </c>
      <c r="V296" s="98"/>
      <c r="W296" s="115">
        <f t="shared" si="460"/>
        <v>0</v>
      </c>
      <c r="X296" s="115">
        <f t="shared" si="460"/>
        <v>33633</v>
      </c>
      <c r="Y296" s="115">
        <f t="shared" si="460"/>
        <v>0</v>
      </c>
      <c r="Z296" s="115">
        <f t="shared" si="460"/>
        <v>0</v>
      </c>
      <c r="AA296" s="115">
        <f t="shared" si="460"/>
        <v>33633</v>
      </c>
      <c r="AB296" s="115">
        <f t="shared" si="460"/>
        <v>0</v>
      </c>
      <c r="AC296" s="115">
        <f t="shared" si="460"/>
        <v>0</v>
      </c>
      <c r="AD296" s="115">
        <f t="shared" si="460"/>
        <v>0</v>
      </c>
      <c r="AE296" s="115">
        <f t="shared" si="460"/>
        <v>0</v>
      </c>
      <c r="AF296" s="115">
        <f t="shared" si="460"/>
        <v>33633</v>
      </c>
      <c r="AG296" s="115">
        <f t="shared" si="460"/>
        <v>0</v>
      </c>
      <c r="AH296" s="115">
        <f t="shared" si="460"/>
        <v>-5</v>
      </c>
      <c r="AI296" s="115">
        <f t="shared" si="460"/>
        <v>0</v>
      </c>
      <c r="AJ296" s="115">
        <f t="shared" si="460"/>
        <v>0</v>
      </c>
      <c r="AK296" s="115">
        <f t="shared" si="460"/>
        <v>0</v>
      </c>
      <c r="AL296" s="115">
        <f t="shared" si="460"/>
        <v>1</v>
      </c>
      <c r="AM296" s="115">
        <f t="shared" si="460"/>
        <v>0</v>
      </c>
      <c r="AN296" s="115">
        <f t="shared" si="460"/>
        <v>33629</v>
      </c>
      <c r="AO296" s="115">
        <f t="shared" si="460"/>
        <v>0</v>
      </c>
      <c r="AP296" s="115">
        <f t="shared" si="460"/>
        <v>-4520</v>
      </c>
      <c r="AQ296" s="115">
        <f t="shared" si="460"/>
        <v>0</v>
      </c>
      <c r="AR296" s="115">
        <f t="shared" si="460"/>
        <v>0</v>
      </c>
      <c r="AS296" s="115">
        <f t="shared" si="460"/>
        <v>0</v>
      </c>
      <c r="AT296" s="115">
        <f t="shared" si="460"/>
        <v>29109</v>
      </c>
      <c r="AU296" s="115">
        <f t="shared" si="460"/>
        <v>0</v>
      </c>
      <c r="AV296" s="115">
        <f t="shared" si="460"/>
        <v>-171</v>
      </c>
      <c r="AW296" s="115">
        <f t="shared" si="460"/>
        <v>0</v>
      </c>
      <c r="AX296" s="115">
        <f t="shared" si="460"/>
        <v>0</v>
      </c>
      <c r="AY296" s="115">
        <f t="shared" si="460"/>
        <v>0</v>
      </c>
      <c r="AZ296" s="115">
        <f t="shared" si="460"/>
        <v>0</v>
      </c>
      <c r="BA296" s="115">
        <f t="shared" si="460"/>
        <v>28938</v>
      </c>
      <c r="BB296" s="115">
        <f t="shared" si="460"/>
        <v>0</v>
      </c>
      <c r="BC296" s="115">
        <f t="shared" si="460"/>
        <v>0</v>
      </c>
      <c r="BD296" s="115">
        <f t="shared" si="460"/>
        <v>0</v>
      </c>
      <c r="BE296" s="115">
        <f t="shared" si="460"/>
        <v>0</v>
      </c>
      <c r="BF296" s="115">
        <f t="shared" si="460"/>
        <v>0</v>
      </c>
      <c r="BG296" s="115">
        <f t="shared" si="460"/>
        <v>28938</v>
      </c>
      <c r="BH296" s="115">
        <f t="shared" si="460"/>
        <v>0</v>
      </c>
      <c r="BI296" s="115">
        <f t="shared" si="460"/>
        <v>0</v>
      </c>
      <c r="BJ296" s="115">
        <f t="shared" si="460"/>
        <v>0</v>
      </c>
      <c r="BK296" s="115">
        <f t="shared" si="460"/>
        <v>0</v>
      </c>
      <c r="BL296" s="115">
        <f t="shared" si="460"/>
        <v>0</v>
      </c>
      <c r="BM296" s="115">
        <f t="shared" si="460"/>
        <v>28938</v>
      </c>
      <c r="BN296" s="115">
        <f t="shared" si="460"/>
        <v>0</v>
      </c>
    </row>
    <row r="297" spans="1:66" ht="38.25" customHeight="1">
      <c r="A297" s="111"/>
      <c r="B297" s="112" t="s">
        <v>126</v>
      </c>
      <c r="C297" s="113" t="s">
        <v>143</v>
      </c>
      <c r="D297" s="113" t="s">
        <v>90</v>
      </c>
      <c r="E297" s="119" t="s">
        <v>236</v>
      </c>
      <c r="F297" s="113" t="s">
        <v>127</v>
      </c>
      <c r="G297" s="115">
        <f>H297+I297</f>
        <v>187028</v>
      </c>
      <c r="H297" s="115">
        <v>187028</v>
      </c>
      <c r="I297" s="115"/>
      <c r="J297" s="98">
        <f>K297-G297</f>
        <v>-135458</v>
      </c>
      <c r="K297" s="98">
        <v>51570</v>
      </c>
      <c r="L297" s="98"/>
      <c r="M297" s="98"/>
      <c r="N297" s="115">
        <v>55314</v>
      </c>
      <c r="O297" s="116"/>
      <c r="P297" s="98">
        <f>O297+K297</f>
        <v>51570</v>
      </c>
      <c r="Q297" s="98">
        <f>L297</f>
        <v>0</v>
      </c>
      <c r="R297" s="98"/>
      <c r="S297" s="98">
        <f>T297-P297</f>
        <v>-17937</v>
      </c>
      <c r="T297" s="98">
        <v>33633</v>
      </c>
      <c r="U297" s="98"/>
      <c r="V297" s="98"/>
      <c r="W297" s="98"/>
      <c r="X297" s="98">
        <f>W297+T297</f>
        <v>33633</v>
      </c>
      <c r="Y297" s="98">
        <f>V297</f>
        <v>0</v>
      </c>
      <c r="Z297" s="120"/>
      <c r="AA297" s="98">
        <f>X297+Z297</f>
        <v>33633</v>
      </c>
      <c r="AB297" s="98">
        <f>Y297</f>
        <v>0</v>
      </c>
      <c r="AC297" s="120"/>
      <c r="AD297" s="120"/>
      <c r="AE297" s="120"/>
      <c r="AF297" s="98">
        <f>AD297+AC297+AA297+AE297</f>
        <v>33633</v>
      </c>
      <c r="AG297" s="116">
        <f>AE297+AB297</f>
        <v>0</v>
      </c>
      <c r="AH297" s="121">
        <v>-5</v>
      </c>
      <c r="AI297" s="120"/>
      <c r="AJ297" s="120"/>
      <c r="AK297" s="120"/>
      <c r="AL297" s="115">
        <v>1</v>
      </c>
      <c r="AM297" s="120"/>
      <c r="AN297" s="98">
        <f>AI297+AH297+AF297+AJ297+AK297+AL297+AM297</f>
        <v>33629</v>
      </c>
      <c r="AO297" s="98">
        <f>AM297+AG297</f>
        <v>0</v>
      </c>
      <c r="AP297" s="98">
        <v>-4520</v>
      </c>
      <c r="AQ297" s="120"/>
      <c r="AR297" s="120"/>
      <c r="AS297" s="120"/>
      <c r="AT297" s="98">
        <f>AR297+AQ297+AP297+AN297+AS297</f>
        <v>29109</v>
      </c>
      <c r="AU297" s="98">
        <f>AS297+AO297</f>
        <v>0</v>
      </c>
      <c r="AV297" s="98">
        <v>-171</v>
      </c>
      <c r="AW297" s="98"/>
      <c r="AX297" s="98"/>
      <c r="AY297" s="98"/>
      <c r="AZ297" s="98"/>
      <c r="BA297" s="98">
        <f>AY297+AX297+AW297+AV297+AT297</f>
        <v>28938</v>
      </c>
      <c r="BB297" s="123">
        <f>AU297+AY297</f>
        <v>0</v>
      </c>
      <c r="BC297" s="98"/>
      <c r="BD297" s="120"/>
      <c r="BE297" s="120"/>
      <c r="BF297" s="120"/>
      <c r="BG297" s="98">
        <f>BF297+BE297+BD297+BC297+BA297</f>
        <v>28938</v>
      </c>
      <c r="BH297" s="123">
        <f>BB297+BD297</f>
        <v>0</v>
      </c>
      <c r="BI297" s="116"/>
      <c r="BJ297" s="122"/>
      <c r="BK297" s="122"/>
      <c r="BL297" s="122"/>
      <c r="BM297" s="98">
        <f>BG297+BI297+BJ297+BK297+BL297</f>
        <v>28938</v>
      </c>
      <c r="BN297" s="98">
        <f>BH297+BJ297</f>
        <v>0</v>
      </c>
    </row>
    <row r="298" spans="1:66" ht="20.25" customHeight="1">
      <c r="A298" s="111"/>
      <c r="B298" s="112" t="s">
        <v>186</v>
      </c>
      <c r="C298" s="113" t="s">
        <v>143</v>
      </c>
      <c r="D298" s="113" t="s">
        <v>90</v>
      </c>
      <c r="E298" s="119" t="s">
        <v>237</v>
      </c>
      <c r="F298" s="113"/>
      <c r="G298" s="115">
        <f aca="true" t="shared" si="461" ref="G298:BN298">G299</f>
        <v>42420</v>
      </c>
      <c r="H298" s="115">
        <f t="shared" si="461"/>
        <v>42420</v>
      </c>
      <c r="I298" s="115">
        <f t="shared" si="461"/>
        <v>0</v>
      </c>
      <c r="J298" s="115">
        <f t="shared" si="461"/>
        <v>8013</v>
      </c>
      <c r="K298" s="115">
        <f t="shared" si="461"/>
        <v>50433</v>
      </c>
      <c r="L298" s="115">
        <f t="shared" si="461"/>
        <v>0</v>
      </c>
      <c r="M298" s="115"/>
      <c r="N298" s="115">
        <f t="shared" si="461"/>
        <v>54197</v>
      </c>
      <c r="O298" s="115">
        <f t="shared" si="461"/>
        <v>0</v>
      </c>
      <c r="P298" s="115">
        <f t="shared" si="461"/>
        <v>50433</v>
      </c>
      <c r="Q298" s="115">
        <f t="shared" si="461"/>
        <v>0</v>
      </c>
      <c r="R298" s="115">
        <f t="shared" si="461"/>
        <v>0</v>
      </c>
      <c r="S298" s="115">
        <f t="shared" si="461"/>
        <v>-5786</v>
      </c>
      <c r="T298" s="115">
        <f t="shared" si="461"/>
        <v>44647</v>
      </c>
      <c r="U298" s="115">
        <f t="shared" si="461"/>
        <v>0</v>
      </c>
      <c r="V298" s="98"/>
      <c r="W298" s="115">
        <f t="shared" si="461"/>
        <v>0</v>
      </c>
      <c r="X298" s="115">
        <f t="shared" si="461"/>
        <v>44647</v>
      </c>
      <c r="Y298" s="115">
        <f t="shared" si="461"/>
        <v>0</v>
      </c>
      <c r="Z298" s="115">
        <f t="shared" si="461"/>
        <v>0</v>
      </c>
      <c r="AA298" s="115">
        <f t="shared" si="461"/>
        <v>44647</v>
      </c>
      <c r="AB298" s="115">
        <f t="shared" si="461"/>
        <v>0</v>
      </c>
      <c r="AC298" s="115">
        <f t="shared" si="461"/>
        <v>0</v>
      </c>
      <c r="AD298" s="115">
        <f t="shared" si="461"/>
        <v>0</v>
      </c>
      <c r="AE298" s="115">
        <f t="shared" si="461"/>
        <v>0</v>
      </c>
      <c r="AF298" s="115">
        <f t="shared" si="461"/>
        <v>44647</v>
      </c>
      <c r="AG298" s="115">
        <f t="shared" si="461"/>
        <v>0</v>
      </c>
      <c r="AH298" s="115">
        <f t="shared" si="461"/>
        <v>11</v>
      </c>
      <c r="AI298" s="115">
        <f t="shared" si="461"/>
        <v>44</v>
      </c>
      <c r="AJ298" s="115">
        <f t="shared" si="461"/>
        <v>0</v>
      </c>
      <c r="AK298" s="115">
        <f t="shared" si="461"/>
        <v>182</v>
      </c>
      <c r="AL298" s="115">
        <f t="shared" si="461"/>
        <v>45</v>
      </c>
      <c r="AM298" s="115">
        <f t="shared" si="461"/>
        <v>0</v>
      </c>
      <c r="AN298" s="115">
        <f t="shared" si="461"/>
        <v>44929</v>
      </c>
      <c r="AO298" s="115">
        <f t="shared" si="461"/>
        <v>0</v>
      </c>
      <c r="AP298" s="115">
        <f t="shared" si="461"/>
        <v>0</v>
      </c>
      <c r="AQ298" s="115">
        <f t="shared" si="461"/>
        <v>0</v>
      </c>
      <c r="AR298" s="115">
        <f t="shared" si="461"/>
        <v>0</v>
      </c>
      <c r="AS298" s="115">
        <f t="shared" si="461"/>
        <v>0</v>
      </c>
      <c r="AT298" s="115">
        <f t="shared" si="461"/>
        <v>44929</v>
      </c>
      <c r="AU298" s="115">
        <f t="shared" si="461"/>
        <v>0</v>
      </c>
      <c r="AV298" s="115">
        <f t="shared" si="461"/>
        <v>0</v>
      </c>
      <c r="AW298" s="115">
        <f t="shared" si="461"/>
        <v>0</v>
      </c>
      <c r="AX298" s="115">
        <f t="shared" si="461"/>
        <v>0</v>
      </c>
      <c r="AY298" s="115">
        <f t="shared" si="461"/>
        <v>0</v>
      </c>
      <c r="AZ298" s="115">
        <f t="shared" si="461"/>
        <v>0</v>
      </c>
      <c r="BA298" s="115">
        <f t="shared" si="461"/>
        <v>44929</v>
      </c>
      <c r="BB298" s="115">
        <f t="shared" si="461"/>
        <v>0</v>
      </c>
      <c r="BC298" s="115">
        <f t="shared" si="461"/>
        <v>0</v>
      </c>
      <c r="BD298" s="115">
        <f t="shared" si="461"/>
        <v>0</v>
      </c>
      <c r="BE298" s="115">
        <f t="shared" si="461"/>
        <v>0</v>
      </c>
      <c r="BF298" s="115">
        <f t="shared" si="461"/>
        <v>0</v>
      </c>
      <c r="BG298" s="115">
        <f t="shared" si="461"/>
        <v>44929</v>
      </c>
      <c r="BH298" s="115">
        <f t="shared" si="461"/>
        <v>0</v>
      </c>
      <c r="BI298" s="115">
        <f t="shared" si="461"/>
        <v>0</v>
      </c>
      <c r="BJ298" s="115">
        <f t="shared" si="461"/>
        <v>0</v>
      </c>
      <c r="BK298" s="115">
        <f t="shared" si="461"/>
        <v>0</v>
      </c>
      <c r="BL298" s="115">
        <f t="shared" si="461"/>
        <v>0</v>
      </c>
      <c r="BM298" s="115">
        <f t="shared" si="461"/>
        <v>44929</v>
      </c>
      <c r="BN298" s="115">
        <f t="shared" si="461"/>
        <v>0</v>
      </c>
    </row>
    <row r="299" spans="1:66" ht="36.75" customHeight="1">
      <c r="A299" s="111"/>
      <c r="B299" s="112" t="s">
        <v>126</v>
      </c>
      <c r="C299" s="113" t="s">
        <v>143</v>
      </c>
      <c r="D299" s="113" t="s">
        <v>90</v>
      </c>
      <c r="E299" s="119" t="s">
        <v>237</v>
      </c>
      <c r="F299" s="113" t="s">
        <v>127</v>
      </c>
      <c r="G299" s="115">
        <f>H299+I299</f>
        <v>42420</v>
      </c>
      <c r="H299" s="115">
        <v>42420</v>
      </c>
      <c r="I299" s="115"/>
      <c r="J299" s="98">
        <f>K299-G299</f>
        <v>8013</v>
      </c>
      <c r="K299" s="98">
        <v>50433</v>
      </c>
      <c r="L299" s="98"/>
      <c r="M299" s="98"/>
      <c r="N299" s="115">
        <v>54197</v>
      </c>
      <c r="O299" s="116"/>
      <c r="P299" s="98">
        <f>O299+K299</f>
        <v>50433</v>
      </c>
      <c r="Q299" s="98">
        <f>L299</f>
        <v>0</v>
      </c>
      <c r="R299" s="98"/>
      <c r="S299" s="98">
        <f>T299-P299</f>
        <v>-5786</v>
      </c>
      <c r="T299" s="98">
        <v>44647</v>
      </c>
      <c r="U299" s="98"/>
      <c r="V299" s="98"/>
      <c r="W299" s="98"/>
      <c r="X299" s="98">
        <f>W299+T299</f>
        <v>44647</v>
      </c>
      <c r="Y299" s="98">
        <f>V299</f>
        <v>0</v>
      </c>
      <c r="Z299" s="120"/>
      <c r="AA299" s="98">
        <f>X299+Z299</f>
        <v>44647</v>
      </c>
      <c r="AB299" s="98">
        <f>Y299</f>
        <v>0</v>
      </c>
      <c r="AC299" s="120"/>
      <c r="AD299" s="120"/>
      <c r="AE299" s="120"/>
      <c r="AF299" s="98">
        <f>AD299+AC299+AA299+AE299</f>
        <v>44647</v>
      </c>
      <c r="AG299" s="116">
        <f>AE299+AB299</f>
        <v>0</v>
      </c>
      <c r="AH299" s="121">
        <v>11</v>
      </c>
      <c r="AI299" s="121">
        <v>44</v>
      </c>
      <c r="AJ299" s="121"/>
      <c r="AK299" s="121">
        <v>182</v>
      </c>
      <c r="AL299" s="115">
        <v>45</v>
      </c>
      <c r="AM299" s="120"/>
      <c r="AN299" s="98">
        <f>AI299+AH299+AF299+AJ299+AK299+AL299+AM299</f>
        <v>44929</v>
      </c>
      <c r="AO299" s="98">
        <f>AM299+AG299</f>
        <v>0</v>
      </c>
      <c r="AP299" s="122"/>
      <c r="AQ299" s="120"/>
      <c r="AR299" s="120"/>
      <c r="AS299" s="120"/>
      <c r="AT299" s="98">
        <f>AR299+AQ299+AP299+AN299+AS299</f>
        <v>44929</v>
      </c>
      <c r="AU299" s="98">
        <f>AS299+AO299</f>
        <v>0</v>
      </c>
      <c r="AV299" s="98"/>
      <c r="AW299" s="98"/>
      <c r="AX299" s="98"/>
      <c r="AY299" s="98"/>
      <c r="AZ299" s="98"/>
      <c r="BA299" s="98">
        <f>AY299+AX299+AW299+AV299+AT299</f>
        <v>44929</v>
      </c>
      <c r="BB299" s="123">
        <f>AU299+AY299</f>
        <v>0</v>
      </c>
      <c r="BC299" s="98"/>
      <c r="BD299" s="120"/>
      <c r="BE299" s="120"/>
      <c r="BF299" s="120"/>
      <c r="BG299" s="98">
        <f>BF299+BE299+BD299+BC299+BA299</f>
        <v>44929</v>
      </c>
      <c r="BH299" s="123">
        <f>BB299+BD299</f>
        <v>0</v>
      </c>
      <c r="BI299" s="116"/>
      <c r="BJ299" s="122"/>
      <c r="BK299" s="98"/>
      <c r="BL299" s="122"/>
      <c r="BM299" s="98">
        <f>BG299+BI299+BJ299+BK299+BL299</f>
        <v>44929</v>
      </c>
      <c r="BN299" s="98">
        <f>BH299+BJ299</f>
        <v>0</v>
      </c>
    </row>
    <row r="300" spans="1:66" ht="33" customHeight="1" hidden="1">
      <c r="A300" s="111"/>
      <c r="B300" s="112" t="s">
        <v>171</v>
      </c>
      <c r="C300" s="113" t="s">
        <v>143</v>
      </c>
      <c r="D300" s="113" t="s">
        <v>90</v>
      </c>
      <c r="E300" s="119" t="s">
        <v>211</v>
      </c>
      <c r="F300" s="113"/>
      <c r="G300" s="115"/>
      <c r="H300" s="115"/>
      <c r="I300" s="115"/>
      <c r="J300" s="98">
        <f aca="true" t="shared" si="462" ref="J300:Y300">J301</f>
        <v>13228</v>
      </c>
      <c r="K300" s="98">
        <f t="shared" si="462"/>
        <v>13228</v>
      </c>
      <c r="L300" s="98">
        <f t="shared" si="462"/>
        <v>0</v>
      </c>
      <c r="M300" s="98"/>
      <c r="N300" s="98">
        <f t="shared" si="462"/>
        <v>14355</v>
      </c>
      <c r="O300" s="98">
        <f t="shared" si="462"/>
        <v>0</v>
      </c>
      <c r="P300" s="98">
        <f t="shared" si="462"/>
        <v>13228</v>
      </c>
      <c r="Q300" s="98">
        <f t="shared" si="462"/>
        <v>0</v>
      </c>
      <c r="R300" s="98">
        <f t="shared" si="462"/>
        <v>0</v>
      </c>
      <c r="S300" s="98">
        <f t="shared" si="462"/>
        <v>-13228</v>
      </c>
      <c r="T300" s="98">
        <f t="shared" si="462"/>
        <v>0</v>
      </c>
      <c r="U300" s="98">
        <f t="shared" si="462"/>
        <v>0</v>
      </c>
      <c r="V300" s="98"/>
      <c r="W300" s="98">
        <f t="shared" si="462"/>
        <v>0</v>
      </c>
      <c r="X300" s="98">
        <f t="shared" si="462"/>
        <v>0</v>
      </c>
      <c r="Y300" s="98">
        <f t="shared" si="462"/>
        <v>0</v>
      </c>
      <c r="Z300" s="120"/>
      <c r="AA300" s="126"/>
      <c r="AB300" s="126"/>
      <c r="AC300" s="120"/>
      <c r="AD300" s="120"/>
      <c r="AE300" s="120"/>
      <c r="AF300" s="116"/>
      <c r="AG300" s="116"/>
      <c r="AH300" s="120"/>
      <c r="AI300" s="120"/>
      <c r="AJ300" s="120"/>
      <c r="AK300" s="120"/>
      <c r="AL300" s="120"/>
      <c r="AM300" s="120"/>
      <c r="AN300" s="120"/>
      <c r="AO300" s="120"/>
      <c r="AP300" s="122"/>
      <c r="AQ300" s="120"/>
      <c r="AR300" s="120"/>
      <c r="AS300" s="120"/>
      <c r="AT300" s="126"/>
      <c r="AU300" s="126"/>
      <c r="AV300" s="98"/>
      <c r="AW300" s="98"/>
      <c r="AX300" s="98"/>
      <c r="AY300" s="98"/>
      <c r="AZ300" s="98"/>
      <c r="BA300" s="98"/>
      <c r="BB300" s="123"/>
      <c r="BC300" s="98"/>
      <c r="BD300" s="120"/>
      <c r="BE300" s="120"/>
      <c r="BF300" s="120"/>
      <c r="BG300" s="98"/>
      <c r="BH300" s="123"/>
      <c r="BI300" s="116"/>
      <c r="BJ300" s="122"/>
      <c r="BK300" s="122"/>
      <c r="BL300" s="122"/>
      <c r="BM300" s="126"/>
      <c r="BN300" s="120"/>
    </row>
    <row r="301" spans="1:66" ht="66" customHeight="1" hidden="1">
      <c r="A301" s="111"/>
      <c r="B301" s="112" t="s">
        <v>130</v>
      </c>
      <c r="C301" s="113" t="s">
        <v>143</v>
      </c>
      <c r="D301" s="113" t="s">
        <v>90</v>
      </c>
      <c r="E301" s="119" t="s">
        <v>211</v>
      </c>
      <c r="F301" s="113" t="s">
        <v>131</v>
      </c>
      <c r="G301" s="115"/>
      <c r="H301" s="115"/>
      <c r="I301" s="115"/>
      <c r="J301" s="98">
        <f>K301-G301</f>
        <v>13228</v>
      </c>
      <c r="K301" s="98">
        <v>13228</v>
      </c>
      <c r="L301" s="98"/>
      <c r="M301" s="98"/>
      <c r="N301" s="115">
        <v>14355</v>
      </c>
      <c r="O301" s="116"/>
      <c r="P301" s="98">
        <f>O301+K301</f>
        <v>13228</v>
      </c>
      <c r="Q301" s="98">
        <f>L301</f>
        <v>0</v>
      </c>
      <c r="R301" s="98"/>
      <c r="S301" s="98">
        <f>T301-P301</f>
        <v>-13228</v>
      </c>
      <c r="T301" s="98"/>
      <c r="U301" s="98"/>
      <c r="V301" s="98"/>
      <c r="W301" s="98"/>
      <c r="X301" s="98">
        <f>W301+T301</f>
        <v>0</v>
      </c>
      <c r="Y301" s="98">
        <f>V301</f>
        <v>0</v>
      </c>
      <c r="Z301" s="120"/>
      <c r="AA301" s="126"/>
      <c r="AB301" s="126"/>
      <c r="AC301" s="120"/>
      <c r="AD301" s="120"/>
      <c r="AE301" s="120"/>
      <c r="AF301" s="116"/>
      <c r="AG301" s="116"/>
      <c r="AH301" s="120"/>
      <c r="AI301" s="120"/>
      <c r="AJ301" s="120"/>
      <c r="AK301" s="120"/>
      <c r="AL301" s="120"/>
      <c r="AM301" s="120"/>
      <c r="AN301" s="120"/>
      <c r="AO301" s="120"/>
      <c r="AP301" s="122"/>
      <c r="AQ301" s="120"/>
      <c r="AR301" s="120"/>
      <c r="AS301" s="120"/>
      <c r="AT301" s="126"/>
      <c r="AU301" s="126"/>
      <c r="AV301" s="98"/>
      <c r="AW301" s="98"/>
      <c r="AX301" s="98"/>
      <c r="AY301" s="98"/>
      <c r="AZ301" s="98"/>
      <c r="BA301" s="98"/>
      <c r="BB301" s="123"/>
      <c r="BC301" s="98"/>
      <c r="BD301" s="120"/>
      <c r="BE301" s="120"/>
      <c r="BF301" s="120"/>
      <c r="BG301" s="98"/>
      <c r="BH301" s="123"/>
      <c r="BI301" s="116"/>
      <c r="BJ301" s="122"/>
      <c r="BK301" s="122"/>
      <c r="BL301" s="122"/>
      <c r="BM301" s="126"/>
      <c r="BN301" s="120"/>
    </row>
    <row r="302" spans="1:66" s="2" customFormat="1" ht="39" customHeight="1">
      <c r="A302" s="124"/>
      <c r="B302" s="102" t="s">
        <v>167</v>
      </c>
      <c r="C302" s="103" t="s">
        <v>90</v>
      </c>
      <c r="D302" s="103" t="s">
        <v>121</v>
      </c>
      <c r="E302" s="104"/>
      <c r="F302" s="130"/>
      <c r="G302" s="105">
        <f aca="true" t="shared" si="463" ref="G302:L302">G310</f>
        <v>1432</v>
      </c>
      <c r="H302" s="105">
        <f t="shared" si="463"/>
        <v>1432</v>
      </c>
      <c r="I302" s="105">
        <f t="shared" si="463"/>
        <v>0</v>
      </c>
      <c r="J302" s="105">
        <f t="shared" si="463"/>
        <v>0</v>
      </c>
      <c r="K302" s="105">
        <f t="shared" si="463"/>
        <v>1432</v>
      </c>
      <c r="L302" s="105">
        <f t="shared" si="463"/>
        <v>0</v>
      </c>
      <c r="M302" s="105"/>
      <c r="N302" s="105">
        <f>N310</f>
        <v>1530</v>
      </c>
      <c r="O302" s="105">
        <f>O310</f>
        <v>0</v>
      </c>
      <c r="P302" s="105">
        <f>P310</f>
        <v>1432</v>
      </c>
      <c r="Q302" s="105">
        <f>Q310</f>
        <v>0</v>
      </c>
      <c r="R302" s="105">
        <f>R310</f>
        <v>0</v>
      </c>
      <c r="S302" s="105">
        <f aca="true" t="shared" si="464" ref="S302:Y302">S303+S310</f>
        <v>16999</v>
      </c>
      <c r="T302" s="105">
        <f t="shared" si="464"/>
        <v>18431</v>
      </c>
      <c r="U302" s="105">
        <f t="shared" si="464"/>
        <v>0</v>
      </c>
      <c r="V302" s="105">
        <f t="shared" si="464"/>
        <v>16999</v>
      </c>
      <c r="W302" s="105">
        <f t="shared" si="464"/>
        <v>0</v>
      </c>
      <c r="X302" s="105">
        <f t="shared" si="464"/>
        <v>18431</v>
      </c>
      <c r="Y302" s="105">
        <f t="shared" si="464"/>
        <v>16999</v>
      </c>
      <c r="Z302" s="105">
        <f aca="true" t="shared" si="465" ref="Z302:AG302">Z303+Z310</f>
        <v>0</v>
      </c>
      <c r="AA302" s="105">
        <f t="shared" si="465"/>
        <v>18431</v>
      </c>
      <c r="AB302" s="105">
        <f t="shared" si="465"/>
        <v>16999</v>
      </c>
      <c r="AC302" s="105">
        <f t="shared" si="465"/>
        <v>0</v>
      </c>
      <c r="AD302" s="105">
        <f t="shared" si="465"/>
        <v>0</v>
      </c>
      <c r="AE302" s="105">
        <f t="shared" si="465"/>
        <v>0</v>
      </c>
      <c r="AF302" s="105">
        <f t="shared" si="465"/>
        <v>18431</v>
      </c>
      <c r="AG302" s="105">
        <f t="shared" si="465"/>
        <v>16999</v>
      </c>
      <c r="AH302" s="105">
        <f aca="true" t="shared" si="466" ref="AH302:AO302">AH303+AH310</f>
        <v>0</v>
      </c>
      <c r="AI302" s="105">
        <f t="shared" si="466"/>
        <v>0</v>
      </c>
      <c r="AJ302" s="105">
        <f t="shared" si="466"/>
        <v>0</v>
      </c>
      <c r="AK302" s="105">
        <f t="shared" si="466"/>
        <v>0</v>
      </c>
      <c r="AL302" s="105">
        <f t="shared" si="466"/>
        <v>0</v>
      </c>
      <c r="AM302" s="105">
        <f t="shared" si="466"/>
        <v>0</v>
      </c>
      <c r="AN302" s="105">
        <f t="shared" si="466"/>
        <v>18431</v>
      </c>
      <c r="AO302" s="105">
        <f t="shared" si="466"/>
        <v>16999</v>
      </c>
      <c r="AP302" s="105">
        <f aca="true" t="shared" si="467" ref="AP302:AU302">AP303+AP310</f>
        <v>0</v>
      </c>
      <c r="AQ302" s="105">
        <f t="shared" si="467"/>
        <v>0</v>
      </c>
      <c r="AR302" s="105">
        <f t="shared" si="467"/>
        <v>0</v>
      </c>
      <c r="AS302" s="105">
        <f t="shared" si="467"/>
        <v>0</v>
      </c>
      <c r="AT302" s="105">
        <f t="shared" si="467"/>
        <v>18431</v>
      </c>
      <c r="AU302" s="105">
        <f t="shared" si="467"/>
        <v>16999</v>
      </c>
      <c r="AV302" s="107">
        <f aca="true" t="shared" si="468" ref="AV302:BA302">AV303+AV310</f>
        <v>0</v>
      </c>
      <c r="AW302" s="107">
        <f t="shared" si="468"/>
        <v>0</v>
      </c>
      <c r="AX302" s="107">
        <f t="shared" si="468"/>
        <v>0</v>
      </c>
      <c r="AY302" s="107">
        <f t="shared" si="468"/>
        <v>0</v>
      </c>
      <c r="AZ302" s="107">
        <f>AZ303+AZ310</f>
        <v>0</v>
      </c>
      <c r="BA302" s="105">
        <f t="shared" si="468"/>
        <v>18431</v>
      </c>
      <c r="BB302" s="105">
        <f aca="true" t="shared" si="469" ref="BB302:BH302">BB303+BB310</f>
        <v>16999</v>
      </c>
      <c r="BC302" s="105">
        <f t="shared" si="469"/>
        <v>0</v>
      </c>
      <c r="BD302" s="105">
        <f t="shared" si="469"/>
        <v>0</v>
      </c>
      <c r="BE302" s="105">
        <f t="shared" si="469"/>
        <v>0</v>
      </c>
      <c r="BF302" s="105">
        <f t="shared" si="469"/>
        <v>0</v>
      </c>
      <c r="BG302" s="105">
        <f t="shared" si="469"/>
        <v>18431</v>
      </c>
      <c r="BH302" s="105">
        <f t="shared" si="469"/>
        <v>16999</v>
      </c>
      <c r="BI302" s="105">
        <f aca="true" t="shared" si="470" ref="BI302:BN302">BI303+BI310</f>
        <v>0</v>
      </c>
      <c r="BJ302" s="105">
        <f t="shared" si="470"/>
        <v>0</v>
      </c>
      <c r="BK302" s="105">
        <f t="shared" si="470"/>
        <v>0</v>
      </c>
      <c r="BL302" s="105">
        <f t="shared" si="470"/>
        <v>0</v>
      </c>
      <c r="BM302" s="105">
        <f t="shared" si="470"/>
        <v>18431</v>
      </c>
      <c r="BN302" s="105">
        <f t="shared" si="470"/>
        <v>16999</v>
      </c>
    </row>
    <row r="303" spans="1:66" s="14" customFormat="1" ht="16.5">
      <c r="A303" s="111"/>
      <c r="B303" s="112" t="s">
        <v>176</v>
      </c>
      <c r="C303" s="113" t="s">
        <v>90</v>
      </c>
      <c r="D303" s="113" t="s">
        <v>121</v>
      </c>
      <c r="E303" s="131" t="s">
        <v>255</v>
      </c>
      <c r="F303" s="113"/>
      <c r="G303" s="115"/>
      <c r="H303" s="115"/>
      <c r="I303" s="115"/>
      <c r="J303" s="98"/>
      <c r="K303" s="98"/>
      <c r="L303" s="98"/>
      <c r="M303" s="98"/>
      <c r="N303" s="115"/>
      <c r="O303" s="116"/>
      <c r="P303" s="98"/>
      <c r="Q303" s="98"/>
      <c r="R303" s="98"/>
      <c r="S303" s="98">
        <f aca="true" t="shared" si="471" ref="S303:AH304">S304</f>
        <v>16999</v>
      </c>
      <c r="T303" s="98">
        <f t="shared" si="471"/>
        <v>16999</v>
      </c>
      <c r="U303" s="98">
        <f t="shared" si="471"/>
        <v>0</v>
      </c>
      <c r="V303" s="98">
        <f t="shared" si="471"/>
        <v>16999</v>
      </c>
      <c r="W303" s="98">
        <f t="shared" si="471"/>
        <v>0</v>
      </c>
      <c r="X303" s="98">
        <f t="shared" si="471"/>
        <v>16999</v>
      </c>
      <c r="Y303" s="98">
        <f t="shared" si="471"/>
        <v>16999</v>
      </c>
      <c r="Z303" s="98">
        <f t="shared" si="471"/>
        <v>0</v>
      </c>
      <c r="AA303" s="98">
        <f t="shared" si="471"/>
        <v>16999</v>
      </c>
      <c r="AB303" s="98">
        <f t="shared" si="471"/>
        <v>16999</v>
      </c>
      <c r="AC303" s="98">
        <f t="shared" si="471"/>
        <v>0</v>
      </c>
      <c r="AD303" s="98">
        <f t="shared" si="471"/>
        <v>0</v>
      </c>
      <c r="AE303" s="98">
        <f t="shared" si="471"/>
        <v>0</v>
      </c>
      <c r="AF303" s="98">
        <f t="shared" si="471"/>
        <v>16999</v>
      </c>
      <c r="AG303" s="98">
        <f t="shared" si="471"/>
        <v>16999</v>
      </c>
      <c r="AH303" s="98">
        <f t="shared" si="471"/>
        <v>0</v>
      </c>
      <c r="AI303" s="98">
        <f aca="true" t="shared" si="472" ref="AH303:AO304">AI304</f>
        <v>0</v>
      </c>
      <c r="AJ303" s="98">
        <f t="shared" si="472"/>
        <v>0</v>
      </c>
      <c r="AK303" s="98">
        <f t="shared" si="472"/>
        <v>0</v>
      </c>
      <c r="AL303" s="98">
        <f t="shared" si="472"/>
        <v>0</v>
      </c>
      <c r="AM303" s="98">
        <f t="shared" si="472"/>
        <v>0</v>
      </c>
      <c r="AN303" s="98">
        <f t="shared" si="472"/>
        <v>16999</v>
      </c>
      <c r="AO303" s="98">
        <f t="shared" si="472"/>
        <v>16999</v>
      </c>
      <c r="AP303" s="98">
        <f aca="true" t="shared" si="473" ref="AP303:BN303">AP304</f>
        <v>0</v>
      </c>
      <c r="AQ303" s="98">
        <f t="shared" si="473"/>
        <v>0</v>
      </c>
      <c r="AR303" s="98">
        <f t="shared" si="473"/>
        <v>0</v>
      </c>
      <c r="AS303" s="98">
        <f t="shared" si="473"/>
        <v>0</v>
      </c>
      <c r="AT303" s="98">
        <f t="shared" si="473"/>
        <v>16999</v>
      </c>
      <c r="AU303" s="98">
        <f t="shared" si="473"/>
        <v>16999</v>
      </c>
      <c r="AV303" s="98">
        <f t="shared" si="473"/>
        <v>0</v>
      </c>
      <c r="AW303" s="98">
        <f t="shared" si="473"/>
        <v>0</v>
      </c>
      <c r="AX303" s="98">
        <f t="shared" si="473"/>
        <v>0</v>
      </c>
      <c r="AY303" s="98">
        <f t="shared" si="473"/>
        <v>0</v>
      </c>
      <c r="AZ303" s="98">
        <f t="shared" si="473"/>
        <v>0</v>
      </c>
      <c r="BA303" s="98">
        <f t="shared" si="473"/>
        <v>16999</v>
      </c>
      <c r="BB303" s="98">
        <f t="shared" si="473"/>
        <v>16999</v>
      </c>
      <c r="BC303" s="98">
        <f t="shared" si="473"/>
        <v>0</v>
      </c>
      <c r="BD303" s="98">
        <f t="shared" si="473"/>
        <v>0</v>
      </c>
      <c r="BE303" s="98">
        <f t="shared" si="473"/>
        <v>0</v>
      </c>
      <c r="BF303" s="98">
        <f t="shared" si="473"/>
        <v>0</v>
      </c>
      <c r="BG303" s="98">
        <f t="shared" si="473"/>
        <v>16999</v>
      </c>
      <c r="BH303" s="98">
        <f t="shared" si="473"/>
        <v>16999</v>
      </c>
      <c r="BI303" s="98">
        <f t="shared" si="473"/>
        <v>0</v>
      </c>
      <c r="BJ303" s="98">
        <f t="shared" si="473"/>
        <v>0</v>
      </c>
      <c r="BK303" s="98">
        <f t="shared" si="473"/>
        <v>0</v>
      </c>
      <c r="BL303" s="98">
        <f t="shared" si="473"/>
        <v>0</v>
      </c>
      <c r="BM303" s="98">
        <f t="shared" si="473"/>
        <v>16999</v>
      </c>
      <c r="BN303" s="98">
        <f t="shared" si="473"/>
        <v>16999</v>
      </c>
    </row>
    <row r="304" spans="1:66" s="14" customFormat="1" ht="35.25" customHeight="1">
      <c r="A304" s="111"/>
      <c r="B304" s="112" t="s">
        <v>389</v>
      </c>
      <c r="C304" s="113" t="s">
        <v>90</v>
      </c>
      <c r="D304" s="113" t="s">
        <v>121</v>
      </c>
      <c r="E304" s="131" t="s">
        <v>388</v>
      </c>
      <c r="F304" s="113"/>
      <c r="G304" s="115"/>
      <c r="H304" s="115"/>
      <c r="I304" s="115"/>
      <c r="J304" s="98"/>
      <c r="K304" s="98"/>
      <c r="L304" s="98"/>
      <c r="M304" s="98"/>
      <c r="N304" s="115"/>
      <c r="O304" s="116"/>
      <c r="P304" s="98"/>
      <c r="Q304" s="98"/>
      <c r="R304" s="98"/>
      <c r="S304" s="98">
        <f t="shared" si="471"/>
        <v>16999</v>
      </c>
      <c r="T304" s="98">
        <f t="shared" si="471"/>
        <v>16999</v>
      </c>
      <c r="U304" s="98">
        <f t="shared" si="471"/>
        <v>0</v>
      </c>
      <c r="V304" s="98">
        <f t="shared" si="471"/>
        <v>16999</v>
      </c>
      <c r="W304" s="98">
        <f t="shared" si="471"/>
        <v>0</v>
      </c>
      <c r="X304" s="98">
        <f t="shared" si="471"/>
        <v>16999</v>
      </c>
      <c r="Y304" s="98">
        <f t="shared" si="471"/>
        <v>16999</v>
      </c>
      <c r="Z304" s="98">
        <f t="shared" si="471"/>
        <v>0</v>
      </c>
      <c r="AA304" s="98">
        <f t="shared" si="471"/>
        <v>16999</v>
      </c>
      <c r="AB304" s="98">
        <f t="shared" si="471"/>
        <v>16999</v>
      </c>
      <c r="AC304" s="98">
        <f t="shared" si="471"/>
        <v>0</v>
      </c>
      <c r="AD304" s="98">
        <f t="shared" si="471"/>
        <v>0</v>
      </c>
      <c r="AE304" s="98">
        <f t="shared" si="471"/>
        <v>0</v>
      </c>
      <c r="AF304" s="98">
        <f t="shared" si="471"/>
        <v>16999</v>
      </c>
      <c r="AG304" s="98">
        <f t="shared" si="471"/>
        <v>16999</v>
      </c>
      <c r="AH304" s="98">
        <f t="shared" si="472"/>
        <v>0</v>
      </c>
      <c r="AI304" s="98">
        <f t="shared" si="472"/>
        <v>0</v>
      </c>
      <c r="AJ304" s="98">
        <f t="shared" si="472"/>
        <v>0</v>
      </c>
      <c r="AK304" s="98">
        <f t="shared" si="472"/>
        <v>0</v>
      </c>
      <c r="AL304" s="98">
        <f t="shared" si="472"/>
        <v>0</v>
      </c>
      <c r="AM304" s="98">
        <f t="shared" si="472"/>
        <v>0</v>
      </c>
      <c r="AN304" s="98">
        <f t="shared" si="472"/>
        <v>16999</v>
      </c>
      <c r="AO304" s="98">
        <f t="shared" si="472"/>
        <v>16999</v>
      </c>
      <c r="AP304" s="98">
        <f aca="true" t="shared" si="474" ref="AP304:AU304">AP305+AP306+AP308</f>
        <v>0</v>
      </c>
      <c r="AQ304" s="98">
        <f t="shared" si="474"/>
        <v>0</v>
      </c>
      <c r="AR304" s="98">
        <f t="shared" si="474"/>
        <v>0</v>
      </c>
      <c r="AS304" s="98">
        <f t="shared" si="474"/>
        <v>0</v>
      </c>
      <c r="AT304" s="98">
        <f t="shared" si="474"/>
        <v>16999</v>
      </c>
      <c r="AU304" s="98">
        <f t="shared" si="474"/>
        <v>16999</v>
      </c>
      <c r="AV304" s="98">
        <f aca="true" t="shared" si="475" ref="AV304:BA304">AV305+AV306+AV308</f>
        <v>0</v>
      </c>
      <c r="AW304" s="98">
        <f t="shared" si="475"/>
        <v>0</v>
      </c>
      <c r="AX304" s="98">
        <f t="shared" si="475"/>
        <v>0</v>
      </c>
      <c r="AY304" s="98">
        <f t="shared" si="475"/>
        <v>0</v>
      </c>
      <c r="AZ304" s="98">
        <f>AZ305+AZ306+AZ308</f>
        <v>0</v>
      </c>
      <c r="BA304" s="98">
        <f t="shared" si="475"/>
        <v>16999</v>
      </c>
      <c r="BB304" s="98">
        <f aca="true" t="shared" si="476" ref="BB304:BH304">BB305+BB306+BB308</f>
        <v>16999</v>
      </c>
      <c r="BC304" s="98">
        <f t="shared" si="476"/>
        <v>0</v>
      </c>
      <c r="BD304" s="98">
        <f t="shared" si="476"/>
        <v>0</v>
      </c>
      <c r="BE304" s="98">
        <f t="shared" si="476"/>
        <v>0</v>
      </c>
      <c r="BF304" s="98">
        <f t="shared" si="476"/>
        <v>0</v>
      </c>
      <c r="BG304" s="98">
        <f t="shared" si="476"/>
        <v>16999</v>
      </c>
      <c r="BH304" s="98">
        <f t="shared" si="476"/>
        <v>16999</v>
      </c>
      <c r="BI304" s="98">
        <f aca="true" t="shared" si="477" ref="BI304:BN304">BI305+BI306+BI308</f>
        <v>0</v>
      </c>
      <c r="BJ304" s="98">
        <f t="shared" si="477"/>
        <v>0</v>
      </c>
      <c r="BK304" s="98">
        <f t="shared" si="477"/>
        <v>0</v>
      </c>
      <c r="BL304" s="98">
        <f t="shared" si="477"/>
        <v>0</v>
      </c>
      <c r="BM304" s="98">
        <f t="shared" si="477"/>
        <v>16999</v>
      </c>
      <c r="BN304" s="98">
        <f t="shared" si="477"/>
        <v>16999</v>
      </c>
    </row>
    <row r="305" spans="1:66" ht="30.75" customHeight="1" hidden="1">
      <c r="A305" s="111"/>
      <c r="B305" s="112" t="s">
        <v>126</v>
      </c>
      <c r="C305" s="113" t="s">
        <v>90</v>
      </c>
      <c r="D305" s="113" t="s">
        <v>121</v>
      </c>
      <c r="E305" s="131" t="s">
        <v>388</v>
      </c>
      <c r="F305" s="113" t="s">
        <v>127</v>
      </c>
      <c r="G305" s="115"/>
      <c r="H305" s="115"/>
      <c r="I305" s="115"/>
      <c r="J305" s="98"/>
      <c r="K305" s="98"/>
      <c r="L305" s="98"/>
      <c r="M305" s="98"/>
      <c r="N305" s="115"/>
      <c r="O305" s="116"/>
      <c r="P305" s="98"/>
      <c r="Q305" s="98"/>
      <c r="R305" s="98"/>
      <c r="S305" s="98">
        <f>T305-P305</f>
        <v>16999</v>
      </c>
      <c r="T305" s="98">
        <v>16999</v>
      </c>
      <c r="U305" s="98"/>
      <c r="V305" s="98">
        <v>16999</v>
      </c>
      <c r="W305" s="98"/>
      <c r="X305" s="98">
        <f>W305+T305</f>
        <v>16999</v>
      </c>
      <c r="Y305" s="98">
        <f>V305</f>
        <v>16999</v>
      </c>
      <c r="Z305" s="120"/>
      <c r="AA305" s="98">
        <f>X305+Z305</f>
        <v>16999</v>
      </c>
      <c r="AB305" s="98">
        <f>Y305</f>
        <v>16999</v>
      </c>
      <c r="AC305" s="120"/>
      <c r="AD305" s="120"/>
      <c r="AE305" s="120"/>
      <c r="AF305" s="98">
        <f>AD305+AC305+AA305+AE305</f>
        <v>16999</v>
      </c>
      <c r="AG305" s="98">
        <f>AE305+AB305</f>
        <v>16999</v>
      </c>
      <c r="AH305" s="120"/>
      <c r="AI305" s="120"/>
      <c r="AJ305" s="120"/>
      <c r="AK305" s="120"/>
      <c r="AL305" s="120"/>
      <c r="AM305" s="120"/>
      <c r="AN305" s="98">
        <f>AI305+AH305+AF305+AJ305+AK305+AL305+AM305</f>
        <v>16999</v>
      </c>
      <c r="AO305" s="98">
        <f>AM305+AG305</f>
        <v>16999</v>
      </c>
      <c r="AP305" s="98"/>
      <c r="AQ305" s="120"/>
      <c r="AR305" s="120"/>
      <c r="AS305" s="98">
        <v>-16999</v>
      </c>
      <c r="AT305" s="98">
        <f>AR305+AQ305+AP305+AN305+AS305</f>
        <v>0</v>
      </c>
      <c r="AU305" s="98">
        <f>AS305+AO305</f>
        <v>0</v>
      </c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</row>
    <row r="306" spans="1:66" ht="60" customHeight="1">
      <c r="A306" s="111"/>
      <c r="B306" s="112" t="s">
        <v>432</v>
      </c>
      <c r="C306" s="113" t="s">
        <v>90</v>
      </c>
      <c r="D306" s="113" t="s">
        <v>121</v>
      </c>
      <c r="E306" s="131" t="s">
        <v>431</v>
      </c>
      <c r="F306" s="113"/>
      <c r="G306" s="115"/>
      <c r="H306" s="115"/>
      <c r="I306" s="115"/>
      <c r="J306" s="98"/>
      <c r="K306" s="98"/>
      <c r="L306" s="98"/>
      <c r="M306" s="98"/>
      <c r="N306" s="115"/>
      <c r="O306" s="116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120"/>
      <c r="AA306" s="98"/>
      <c r="AB306" s="98"/>
      <c r="AC306" s="120"/>
      <c r="AD306" s="120"/>
      <c r="AE306" s="120"/>
      <c r="AF306" s="98"/>
      <c r="AG306" s="98"/>
      <c r="AH306" s="120"/>
      <c r="AI306" s="120"/>
      <c r="AJ306" s="120"/>
      <c r="AK306" s="120"/>
      <c r="AL306" s="120"/>
      <c r="AM306" s="120"/>
      <c r="AN306" s="98"/>
      <c r="AO306" s="98"/>
      <c r="AP306" s="98">
        <f>AP307</f>
        <v>0</v>
      </c>
      <c r="AQ306" s="120"/>
      <c r="AR306" s="120"/>
      <c r="AS306" s="98">
        <f>AS307</f>
        <v>16620</v>
      </c>
      <c r="AT306" s="98">
        <f>AT307</f>
        <v>16620</v>
      </c>
      <c r="AU306" s="98">
        <f>AU307</f>
        <v>16620</v>
      </c>
      <c r="AV306" s="98">
        <f aca="true" t="shared" si="478" ref="AV306:BN306">AV307</f>
        <v>0</v>
      </c>
      <c r="AW306" s="98">
        <f t="shared" si="478"/>
        <v>0</v>
      </c>
      <c r="AX306" s="98">
        <f t="shared" si="478"/>
        <v>0</v>
      </c>
      <c r="AY306" s="98">
        <f t="shared" si="478"/>
        <v>0</v>
      </c>
      <c r="AZ306" s="98">
        <f t="shared" si="478"/>
        <v>0</v>
      </c>
      <c r="BA306" s="98">
        <f t="shared" si="478"/>
        <v>16620</v>
      </c>
      <c r="BB306" s="98">
        <f t="shared" si="478"/>
        <v>16620</v>
      </c>
      <c r="BC306" s="98">
        <f t="shared" si="478"/>
        <v>0</v>
      </c>
      <c r="BD306" s="98">
        <f t="shared" si="478"/>
        <v>0</v>
      </c>
      <c r="BE306" s="98">
        <f t="shared" si="478"/>
        <v>0</v>
      </c>
      <c r="BF306" s="98">
        <f t="shared" si="478"/>
        <v>0</v>
      </c>
      <c r="BG306" s="98">
        <f t="shared" si="478"/>
        <v>16620</v>
      </c>
      <c r="BH306" s="98">
        <f t="shared" si="478"/>
        <v>16620</v>
      </c>
      <c r="BI306" s="98">
        <f t="shared" si="478"/>
        <v>0</v>
      </c>
      <c r="BJ306" s="98">
        <f t="shared" si="478"/>
        <v>0</v>
      </c>
      <c r="BK306" s="98">
        <f t="shared" si="478"/>
        <v>0</v>
      </c>
      <c r="BL306" s="98">
        <f t="shared" si="478"/>
        <v>0</v>
      </c>
      <c r="BM306" s="98">
        <f t="shared" si="478"/>
        <v>16620</v>
      </c>
      <c r="BN306" s="98">
        <f t="shared" si="478"/>
        <v>16620</v>
      </c>
    </row>
    <row r="307" spans="1:66" ht="39.75" customHeight="1">
      <c r="A307" s="111"/>
      <c r="B307" s="112" t="s">
        <v>126</v>
      </c>
      <c r="C307" s="113" t="s">
        <v>90</v>
      </c>
      <c r="D307" s="113" t="s">
        <v>121</v>
      </c>
      <c r="E307" s="131" t="s">
        <v>431</v>
      </c>
      <c r="F307" s="113" t="s">
        <v>127</v>
      </c>
      <c r="G307" s="115"/>
      <c r="H307" s="115"/>
      <c r="I307" s="115"/>
      <c r="J307" s="98"/>
      <c r="K307" s="98"/>
      <c r="L307" s="98"/>
      <c r="M307" s="98"/>
      <c r="N307" s="115"/>
      <c r="O307" s="116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120"/>
      <c r="AA307" s="98"/>
      <c r="AB307" s="98"/>
      <c r="AC307" s="120"/>
      <c r="AD307" s="120"/>
      <c r="AE307" s="120"/>
      <c r="AF307" s="98"/>
      <c r="AG307" s="98"/>
      <c r="AH307" s="120"/>
      <c r="AI307" s="120"/>
      <c r="AJ307" s="120"/>
      <c r="AK307" s="120"/>
      <c r="AL307" s="120"/>
      <c r="AM307" s="120"/>
      <c r="AN307" s="98"/>
      <c r="AO307" s="98"/>
      <c r="AP307" s="98"/>
      <c r="AQ307" s="120"/>
      <c r="AR307" s="120"/>
      <c r="AS307" s="98">
        <v>16620</v>
      </c>
      <c r="AT307" s="98">
        <f>AR307+AQ307+AP307+AN307+AS307</f>
        <v>16620</v>
      </c>
      <c r="AU307" s="98">
        <f>AS307+AO307</f>
        <v>16620</v>
      </c>
      <c r="AV307" s="98"/>
      <c r="AW307" s="98"/>
      <c r="AX307" s="98"/>
      <c r="AY307" s="98"/>
      <c r="AZ307" s="98"/>
      <c r="BA307" s="98">
        <f>AY307+AX307+AW307+AV307+AT307</f>
        <v>16620</v>
      </c>
      <c r="BB307" s="123">
        <f>AU307+AY307</f>
        <v>16620</v>
      </c>
      <c r="BC307" s="98"/>
      <c r="BD307" s="120"/>
      <c r="BE307" s="120"/>
      <c r="BF307" s="120"/>
      <c r="BG307" s="98">
        <f>BF307+BE307+BD307+BC307+BA307</f>
        <v>16620</v>
      </c>
      <c r="BH307" s="98">
        <f>BB307+BD307</f>
        <v>16620</v>
      </c>
      <c r="BI307" s="116"/>
      <c r="BJ307" s="122"/>
      <c r="BK307" s="122"/>
      <c r="BL307" s="122"/>
      <c r="BM307" s="98">
        <f>BG307+BI307+BJ307+BK307+BL307</f>
        <v>16620</v>
      </c>
      <c r="BN307" s="98">
        <f>BH307+BJ307</f>
        <v>16620</v>
      </c>
    </row>
    <row r="308" spans="1:66" ht="72.75" customHeight="1">
      <c r="A308" s="111"/>
      <c r="B308" s="112" t="s">
        <v>33</v>
      </c>
      <c r="C308" s="113" t="s">
        <v>90</v>
      </c>
      <c r="D308" s="113" t="s">
        <v>121</v>
      </c>
      <c r="E308" s="131" t="s">
        <v>34</v>
      </c>
      <c r="F308" s="113"/>
      <c r="G308" s="115"/>
      <c r="H308" s="115"/>
      <c r="I308" s="115"/>
      <c r="J308" s="98"/>
      <c r="K308" s="98"/>
      <c r="L308" s="98"/>
      <c r="M308" s="98"/>
      <c r="N308" s="115"/>
      <c r="O308" s="116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120"/>
      <c r="AA308" s="98"/>
      <c r="AB308" s="98"/>
      <c r="AC308" s="120"/>
      <c r="AD308" s="120"/>
      <c r="AE308" s="120"/>
      <c r="AF308" s="98"/>
      <c r="AG308" s="98"/>
      <c r="AH308" s="120"/>
      <c r="AI308" s="120"/>
      <c r="AJ308" s="120"/>
      <c r="AK308" s="120"/>
      <c r="AL308" s="120"/>
      <c r="AM308" s="120"/>
      <c r="AN308" s="98"/>
      <c r="AO308" s="98"/>
      <c r="AP308" s="98">
        <f>AP309</f>
        <v>0</v>
      </c>
      <c r="AQ308" s="120"/>
      <c r="AR308" s="120"/>
      <c r="AS308" s="98">
        <f>AS309</f>
        <v>379</v>
      </c>
      <c r="AT308" s="98">
        <f>AT309</f>
        <v>379</v>
      </c>
      <c r="AU308" s="98">
        <f>AU309</f>
        <v>379</v>
      </c>
      <c r="AV308" s="98">
        <f aca="true" t="shared" si="479" ref="AV308:BN308">AV309</f>
        <v>0</v>
      </c>
      <c r="AW308" s="98">
        <f t="shared" si="479"/>
        <v>0</v>
      </c>
      <c r="AX308" s="98">
        <f t="shared" si="479"/>
        <v>0</v>
      </c>
      <c r="AY308" s="98">
        <f t="shared" si="479"/>
        <v>0</v>
      </c>
      <c r="AZ308" s="98">
        <f t="shared" si="479"/>
        <v>0</v>
      </c>
      <c r="BA308" s="98">
        <f t="shared" si="479"/>
        <v>379</v>
      </c>
      <c r="BB308" s="98">
        <f t="shared" si="479"/>
        <v>379</v>
      </c>
      <c r="BC308" s="98">
        <f t="shared" si="479"/>
        <v>0</v>
      </c>
      <c r="BD308" s="98">
        <f t="shared" si="479"/>
        <v>0</v>
      </c>
      <c r="BE308" s="98">
        <f t="shared" si="479"/>
        <v>0</v>
      </c>
      <c r="BF308" s="98">
        <f t="shared" si="479"/>
        <v>0</v>
      </c>
      <c r="BG308" s="98">
        <f t="shared" si="479"/>
        <v>379</v>
      </c>
      <c r="BH308" s="98">
        <f t="shared" si="479"/>
        <v>379</v>
      </c>
      <c r="BI308" s="98">
        <f t="shared" si="479"/>
        <v>0</v>
      </c>
      <c r="BJ308" s="98">
        <f t="shared" si="479"/>
        <v>0</v>
      </c>
      <c r="BK308" s="98">
        <f t="shared" si="479"/>
        <v>0</v>
      </c>
      <c r="BL308" s="98">
        <f t="shared" si="479"/>
        <v>0</v>
      </c>
      <c r="BM308" s="98">
        <f t="shared" si="479"/>
        <v>379</v>
      </c>
      <c r="BN308" s="98">
        <f t="shared" si="479"/>
        <v>379</v>
      </c>
    </row>
    <row r="309" spans="1:66" ht="39" customHeight="1">
      <c r="A309" s="111"/>
      <c r="B309" s="112" t="s">
        <v>126</v>
      </c>
      <c r="C309" s="113" t="s">
        <v>90</v>
      </c>
      <c r="D309" s="113" t="s">
        <v>121</v>
      </c>
      <c r="E309" s="131" t="s">
        <v>34</v>
      </c>
      <c r="F309" s="113" t="s">
        <v>127</v>
      </c>
      <c r="G309" s="115"/>
      <c r="H309" s="115"/>
      <c r="I309" s="115"/>
      <c r="J309" s="98"/>
      <c r="K309" s="98"/>
      <c r="L309" s="98"/>
      <c r="M309" s="98"/>
      <c r="N309" s="115"/>
      <c r="O309" s="116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120"/>
      <c r="AA309" s="98"/>
      <c r="AB309" s="98"/>
      <c r="AC309" s="120"/>
      <c r="AD309" s="120"/>
      <c r="AE309" s="120"/>
      <c r="AF309" s="98"/>
      <c r="AG309" s="98"/>
      <c r="AH309" s="120"/>
      <c r="AI309" s="120"/>
      <c r="AJ309" s="120"/>
      <c r="AK309" s="120"/>
      <c r="AL309" s="120"/>
      <c r="AM309" s="120"/>
      <c r="AN309" s="98"/>
      <c r="AO309" s="98"/>
      <c r="AP309" s="98"/>
      <c r="AQ309" s="120"/>
      <c r="AR309" s="120"/>
      <c r="AS309" s="98">
        <v>379</v>
      </c>
      <c r="AT309" s="98">
        <f>AR309+AQ309+AP309+AN309+AS309</f>
        <v>379</v>
      </c>
      <c r="AU309" s="98">
        <f>AS309+AO309</f>
        <v>379</v>
      </c>
      <c r="AV309" s="98"/>
      <c r="AW309" s="98"/>
      <c r="AX309" s="98"/>
      <c r="AY309" s="98"/>
      <c r="AZ309" s="98"/>
      <c r="BA309" s="98">
        <f>AY309+AX309+AW309+AV309+AT309</f>
        <v>379</v>
      </c>
      <c r="BB309" s="123">
        <f>AU309+AY309</f>
        <v>379</v>
      </c>
      <c r="BC309" s="98"/>
      <c r="BD309" s="120"/>
      <c r="BE309" s="120"/>
      <c r="BF309" s="120"/>
      <c r="BG309" s="98">
        <f>BF309+BE309+BD309+BC309+BA309</f>
        <v>379</v>
      </c>
      <c r="BH309" s="98">
        <f>BB309+BD309</f>
        <v>379</v>
      </c>
      <c r="BI309" s="116"/>
      <c r="BJ309" s="122"/>
      <c r="BK309" s="122"/>
      <c r="BL309" s="122"/>
      <c r="BM309" s="98">
        <f>BG309+BI309+BJ309+BK309+BL309</f>
        <v>379</v>
      </c>
      <c r="BN309" s="98">
        <f>BH309+BJ309</f>
        <v>379</v>
      </c>
    </row>
    <row r="310" spans="1:66" ht="36.75" customHeight="1">
      <c r="A310" s="111"/>
      <c r="B310" s="112" t="s">
        <v>171</v>
      </c>
      <c r="C310" s="113" t="s">
        <v>90</v>
      </c>
      <c r="D310" s="113" t="s">
        <v>121</v>
      </c>
      <c r="E310" s="119" t="s">
        <v>211</v>
      </c>
      <c r="F310" s="113"/>
      <c r="G310" s="115">
        <f aca="true" t="shared" si="480" ref="G310:U310">G311</f>
        <v>1432</v>
      </c>
      <c r="H310" s="115">
        <f t="shared" si="480"/>
        <v>1432</v>
      </c>
      <c r="I310" s="115">
        <f t="shared" si="480"/>
        <v>0</v>
      </c>
      <c r="J310" s="115">
        <f t="shared" si="480"/>
        <v>0</v>
      </c>
      <c r="K310" s="115">
        <f t="shared" si="480"/>
        <v>1432</v>
      </c>
      <c r="L310" s="115">
        <f t="shared" si="480"/>
        <v>0</v>
      </c>
      <c r="M310" s="115"/>
      <c r="N310" s="115">
        <f t="shared" si="480"/>
        <v>1530</v>
      </c>
      <c r="O310" s="115">
        <f t="shared" si="480"/>
        <v>0</v>
      </c>
      <c r="P310" s="115">
        <f t="shared" si="480"/>
        <v>1432</v>
      </c>
      <c r="Q310" s="115">
        <f t="shared" si="480"/>
        <v>0</v>
      </c>
      <c r="R310" s="115">
        <f t="shared" si="480"/>
        <v>0</v>
      </c>
      <c r="S310" s="115">
        <f>S311+S312</f>
        <v>0</v>
      </c>
      <c r="T310" s="115">
        <f>T311+T312</f>
        <v>1432</v>
      </c>
      <c r="U310" s="115">
        <f t="shared" si="480"/>
        <v>0</v>
      </c>
      <c r="V310" s="98"/>
      <c r="W310" s="115">
        <f aca="true" t="shared" si="481" ref="W310:AB310">W311+W312</f>
        <v>0</v>
      </c>
      <c r="X310" s="115">
        <f t="shared" si="481"/>
        <v>1432</v>
      </c>
      <c r="Y310" s="115">
        <f t="shared" si="481"/>
        <v>0</v>
      </c>
      <c r="Z310" s="115">
        <f t="shared" si="481"/>
        <v>0</v>
      </c>
      <c r="AA310" s="115">
        <f t="shared" si="481"/>
        <v>1432</v>
      </c>
      <c r="AB310" s="115">
        <f t="shared" si="481"/>
        <v>0</v>
      </c>
      <c r="AC310" s="115">
        <f aca="true" t="shared" si="482" ref="AC310:AU310">AC311+AC312</f>
        <v>0</v>
      </c>
      <c r="AD310" s="115">
        <f t="shared" si="482"/>
        <v>0</v>
      </c>
      <c r="AE310" s="115">
        <f t="shared" si="482"/>
        <v>0</v>
      </c>
      <c r="AF310" s="115">
        <f t="shared" si="482"/>
        <v>1432</v>
      </c>
      <c r="AG310" s="115">
        <f t="shared" si="482"/>
        <v>0</v>
      </c>
      <c r="AH310" s="115">
        <f t="shared" si="482"/>
        <v>0</v>
      </c>
      <c r="AI310" s="115">
        <f t="shared" si="482"/>
        <v>0</v>
      </c>
      <c r="AJ310" s="115">
        <f t="shared" si="482"/>
        <v>0</v>
      </c>
      <c r="AK310" s="115">
        <f>AK311+AK312</f>
        <v>0</v>
      </c>
      <c r="AL310" s="115">
        <f>AL311+AL312</f>
        <v>0</v>
      </c>
      <c r="AM310" s="115">
        <f>AM311+AM312</f>
        <v>0</v>
      </c>
      <c r="AN310" s="115">
        <f t="shared" si="482"/>
        <v>1432</v>
      </c>
      <c r="AO310" s="115">
        <f t="shared" si="482"/>
        <v>0</v>
      </c>
      <c r="AP310" s="115">
        <f t="shared" si="482"/>
        <v>0</v>
      </c>
      <c r="AQ310" s="115">
        <f>AQ311+AQ312</f>
        <v>0</v>
      </c>
      <c r="AR310" s="115">
        <f t="shared" si="482"/>
        <v>0</v>
      </c>
      <c r="AS310" s="115">
        <f t="shared" si="482"/>
        <v>0</v>
      </c>
      <c r="AT310" s="115">
        <f t="shared" si="482"/>
        <v>1432</v>
      </c>
      <c r="AU310" s="115">
        <f t="shared" si="482"/>
        <v>0</v>
      </c>
      <c r="AV310" s="115">
        <f aca="true" t="shared" si="483" ref="AV310:BA310">AV311+AV312</f>
        <v>0</v>
      </c>
      <c r="AW310" s="115">
        <f t="shared" si="483"/>
        <v>0</v>
      </c>
      <c r="AX310" s="115">
        <f t="shared" si="483"/>
        <v>0</v>
      </c>
      <c r="AY310" s="115">
        <f t="shared" si="483"/>
        <v>0</v>
      </c>
      <c r="AZ310" s="115">
        <f>AZ311+AZ312</f>
        <v>0</v>
      </c>
      <c r="BA310" s="115">
        <f t="shared" si="483"/>
        <v>1432</v>
      </c>
      <c r="BB310" s="115">
        <f aca="true" t="shared" si="484" ref="BB310:BH310">BB311+BB312</f>
        <v>0</v>
      </c>
      <c r="BC310" s="115">
        <f t="shared" si="484"/>
        <v>0</v>
      </c>
      <c r="BD310" s="115">
        <f t="shared" si="484"/>
        <v>0</v>
      </c>
      <c r="BE310" s="115">
        <f t="shared" si="484"/>
        <v>0</v>
      </c>
      <c r="BF310" s="115">
        <f t="shared" si="484"/>
        <v>0</v>
      </c>
      <c r="BG310" s="115">
        <f t="shared" si="484"/>
        <v>1432</v>
      </c>
      <c r="BH310" s="115">
        <f t="shared" si="484"/>
        <v>0</v>
      </c>
      <c r="BI310" s="115">
        <f aca="true" t="shared" si="485" ref="BI310:BN310">BI311+BI312</f>
        <v>0</v>
      </c>
      <c r="BJ310" s="115">
        <f t="shared" si="485"/>
        <v>0</v>
      </c>
      <c r="BK310" s="115">
        <f t="shared" si="485"/>
        <v>0</v>
      </c>
      <c r="BL310" s="115">
        <f t="shared" si="485"/>
        <v>0</v>
      </c>
      <c r="BM310" s="115">
        <f t="shared" si="485"/>
        <v>1432</v>
      </c>
      <c r="BN310" s="115">
        <f t="shared" si="485"/>
        <v>0</v>
      </c>
    </row>
    <row r="311" spans="1:66" ht="75" customHeight="1" hidden="1">
      <c r="A311" s="111"/>
      <c r="B311" s="112" t="s">
        <v>130</v>
      </c>
      <c r="C311" s="113" t="s">
        <v>90</v>
      </c>
      <c r="D311" s="113" t="s">
        <v>121</v>
      </c>
      <c r="E311" s="119" t="s">
        <v>211</v>
      </c>
      <c r="F311" s="113" t="s">
        <v>131</v>
      </c>
      <c r="G311" s="115">
        <f>H311+I311</f>
        <v>1432</v>
      </c>
      <c r="H311" s="115">
        <v>1432</v>
      </c>
      <c r="I311" s="115"/>
      <c r="J311" s="98">
        <f>K311-G311</f>
        <v>0</v>
      </c>
      <c r="K311" s="98">
        <v>1432</v>
      </c>
      <c r="L311" s="98"/>
      <c r="M311" s="98"/>
      <c r="N311" s="115">
        <v>1530</v>
      </c>
      <c r="O311" s="116"/>
      <c r="P311" s="98">
        <f>O311+K311</f>
        <v>1432</v>
      </c>
      <c r="Q311" s="98">
        <f>L311</f>
        <v>0</v>
      </c>
      <c r="R311" s="98"/>
      <c r="S311" s="98">
        <f>T311-P311</f>
        <v>-1432</v>
      </c>
      <c r="T311" s="98"/>
      <c r="U311" s="98"/>
      <c r="V311" s="98"/>
      <c r="W311" s="98"/>
      <c r="X311" s="98"/>
      <c r="Y311" s="98">
        <f>V311</f>
        <v>0</v>
      </c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</row>
    <row r="312" spans="1:66" ht="110.25" customHeight="1">
      <c r="A312" s="111"/>
      <c r="B312" s="112" t="s">
        <v>396</v>
      </c>
      <c r="C312" s="113" t="s">
        <v>90</v>
      </c>
      <c r="D312" s="113" t="s">
        <v>121</v>
      </c>
      <c r="E312" s="119" t="s">
        <v>378</v>
      </c>
      <c r="F312" s="113"/>
      <c r="G312" s="115"/>
      <c r="H312" s="115"/>
      <c r="I312" s="115"/>
      <c r="J312" s="98"/>
      <c r="K312" s="98"/>
      <c r="L312" s="98"/>
      <c r="M312" s="98"/>
      <c r="N312" s="115"/>
      <c r="O312" s="116"/>
      <c r="P312" s="98"/>
      <c r="Q312" s="98"/>
      <c r="R312" s="98"/>
      <c r="S312" s="98">
        <f>S313</f>
        <v>1432</v>
      </c>
      <c r="T312" s="98">
        <f>T313</f>
        <v>1432</v>
      </c>
      <c r="U312" s="98"/>
      <c r="V312" s="98"/>
      <c r="W312" s="98">
        <f aca="true" t="shared" si="486" ref="W312:AQ313">W313</f>
        <v>0</v>
      </c>
      <c r="X312" s="98">
        <f t="shared" si="486"/>
        <v>1432</v>
      </c>
      <c r="Y312" s="98">
        <f t="shared" si="486"/>
        <v>0</v>
      </c>
      <c r="Z312" s="98">
        <f t="shared" si="486"/>
        <v>0</v>
      </c>
      <c r="AA312" s="98">
        <f t="shared" si="486"/>
        <v>1432</v>
      </c>
      <c r="AB312" s="98">
        <f t="shared" si="486"/>
        <v>0</v>
      </c>
      <c r="AC312" s="98">
        <f t="shared" si="486"/>
        <v>0</v>
      </c>
      <c r="AD312" s="98">
        <f t="shared" si="486"/>
        <v>0</v>
      </c>
      <c r="AE312" s="98">
        <f t="shared" si="486"/>
        <v>0</v>
      </c>
      <c r="AF312" s="98">
        <f t="shared" si="486"/>
        <v>1432</v>
      </c>
      <c r="AG312" s="98">
        <f t="shared" si="486"/>
        <v>0</v>
      </c>
      <c r="AH312" s="98">
        <f t="shared" si="486"/>
        <v>0</v>
      </c>
      <c r="AI312" s="98">
        <f t="shared" si="486"/>
        <v>0</v>
      </c>
      <c r="AJ312" s="98">
        <f t="shared" si="486"/>
        <v>0</v>
      </c>
      <c r="AK312" s="98">
        <f t="shared" si="486"/>
        <v>0</v>
      </c>
      <c r="AL312" s="98">
        <f t="shared" si="486"/>
        <v>0</v>
      </c>
      <c r="AM312" s="98">
        <f t="shared" si="486"/>
        <v>0</v>
      </c>
      <c r="AN312" s="98">
        <f t="shared" si="486"/>
        <v>1432</v>
      </c>
      <c r="AO312" s="98">
        <f t="shared" si="486"/>
        <v>0</v>
      </c>
      <c r="AP312" s="98">
        <f t="shared" si="486"/>
        <v>0</v>
      </c>
      <c r="AQ312" s="98">
        <f t="shared" si="486"/>
        <v>0</v>
      </c>
      <c r="AR312" s="98">
        <f aca="true" t="shared" si="487" ref="AP312:BE313">AR313</f>
        <v>0</v>
      </c>
      <c r="AS312" s="98">
        <f t="shared" si="487"/>
        <v>0</v>
      </c>
      <c r="AT312" s="98">
        <f t="shared" si="487"/>
        <v>1432</v>
      </c>
      <c r="AU312" s="98">
        <f t="shared" si="487"/>
        <v>0</v>
      </c>
      <c r="AV312" s="98">
        <f t="shared" si="487"/>
        <v>0</v>
      </c>
      <c r="AW312" s="98">
        <f t="shared" si="487"/>
        <v>0</v>
      </c>
      <c r="AX312" s="98">
        <f t="shared" si="487"/>
        <v>0</v>
      </c>
      <c r="AY312" s="98">
        <f t="shared" si="487"/>
        <v>0</v>
      </c>
      <c r="AZ312" s="98">
        <f t="shared" si="487"/>
        <v>0</v>
      </c>
      <c r="BA312" s="98">
        <f t="shared" si="487"/>
        <v>1432</v>
      </c>
      <c r="BB312" s="98">
        <f t="shared" si="487"/>
        <v>0</v>
      </c>
      <c r="BC312" s="98">
        <f t="shared" si="487"/>
        <v>0</v>
      </c>
      <c r="BD312" s="98">
        <f t="shared" si="487"/>
        <v>0</v>
      </c>
      <c r="BE312" s="98">
        <f t="shared" si="487"/>
        <v>0</v>
      </c>
      <c r="BF312" s="98">
        <f aca="true" t="shared" si="488" ref="BF312:BN313">BF313</f>
        <v>0</v>
      </c>
      <c r="BG312" s="98">
        <f t="shared" si="488"/>
        <v>1432</v>
      </c>
      <c r="BH312" s="98">
        <f t="shared" si="488"/>
        <v>0</v>
      </c>
      <c r="BI312" s="98">
        <f t="shared" si="488"/>
        <v>0</v>
      </c>
      <c r="BJ312" s="98">
        <f t="shared" si="488"/>
        <v>0</v>
      </c>
      <c r="BK312" s="98">
        <f t="shared" si="488"/>
        <v>0</v>
      </c>
      <c r="BL312" s="98">
        <f t="shared" si="488"/>
        <v>0</v>
      </c>
      <c r="BM312" s="98">
        <f t="shared" si="488"/>
        <v>1432</v>
      </c>
      <c r="BN312" s="98">
        <f t="shared" si="488"/>
        <v>0</v>
      </c>
    </row>
    <row r="313" spans="1:66" ht="73.5" customHeight="1">
      <c r="A313" s="111"/>
      <c r="B313" s="133" t="s">
        <v>427</v>
      </c>
      <c r="C313" s="113" t="s">
        <v>90</v>
      </c>
      <c r="D313" s="113" t="s">
        <v>121</v>
      </c>
      <c r="E313" s="119" t="s">
        <v>390</v>
      </c>
      <c r="F313" s="113"/>
      <c r="G313" s="115"/>
      <c r="H313" s="115"/>
      <c r="I313" s="115"/>
      <c r="J313" s="98"/>
      <c r="K313" s="98"/>
      <c r="L313" s="98"/>
      <c r="M313" s="98"/>
      <c r="N313" s="115"/>
      <c r="O313" s="116"/>
      <c r="P313" s="98"/>
      <c r="Q313" s="98"/>
      <c r="R313" s="98"/>
      <c r="S313" s="98">
        <f>S314</f>
        <v>1432</v>
      </c>
      <c r="T313" s="98">
        <f>T314</f>
        <v>1432</v>
      </c>
      <c r="U313" s="98"/>
      <c r="V313" s="98"/>
      <c r="W313" s="98">
        <f t="shared" si="486"/>
        <v>0</v>
      </c>
      <c r="X313" s="98">
        <f t="shared" si="486"/>
        <v>1432</v>
      </c>
      <c r="Y313" s="98">
        <f t="shared" si="486"/>
        <v>0</v>
      </c>
      <c r="Z313" s="98">
        <f t="shared" si="486"/>
        <v>0</v>
      </c>
      <c r="AA313" s="98">
        <f t="shared" si="486"/>
        <v>1432</v>
      </c>
      <c r="AB313" s="98">
        <f t="shared" si="486"/>
        <v>0</v>
      </c>
      <c r="AC313" s="98">
        <f t="shared" si="486"/>
        <v>0</v>
      </c>
      <c r="AD313" s="98">
        <f t="shared" si="486"/>
        <v>0</v>
      </c>
      <c r="AE313" s="98">
        <f t="shared" si="486"/>
        <v>0</v>
      </c>
      <c r="AF313" s="98">
        <f t="shared" si="486"/>
        <v>1432</v>
      </c>
      <c r="AG313" s="98">
        <f t="shared" si="486"/>
        <v>0</v>
      </c>
      <c r="AH313" s="98">
        <f t="shared" si="486"/>
        <v>0</v>
      </c>
      <c r="AI313" s="98">
        <f t="shared" si="486"/>
        <v>0</v>
      </c>
      <c r="AJ313" s="98">
        <f t="shared" si="486"/>
        <v>0</v>
      </c>
      <c r="AK313" s="98">
        <f t="shared" si="486"/>
        <v>0</v>
      </c>
      <c r="AL313" s="98">
        <f t="shared" si="486"/>
        <v>0</v>
      </c>
      <c r="AM313" s="98">
        <f t="shared" si="486"/>
        <v>0</v>
      </c>
      <c r="AN313" s="98">
        <f t="shared" si="486"/>
        <v>1432</v>
      </c>
      <c r="AO313" s="98">
        <f t="shared" si="486"/>
        <v>0</v>
      </c>
      <c r="AP313" s="98">
        <f t="shared" si="487"/>
        <v>0</v>
      </c>
      <c r="AQ313" s="98">
        <f t="shared" si="487"/>
        <v>0</v>
      </c>
      <c r="AR313" s="98">
        <f t="shared" si="487"/>
        <v>0</v>
      </c>
      <c r="AS313" s="98">
        <f t="shared" si="487"/>
        <v>0</v>
      </c>
      <c r="AT313" s="98">
        <f t="shared" si="487"/>
        <v>1432</v>
      </c>
      <c r="AU313" s="98">
        <f t="shared" si="487"/>
        <v>0</v>
      </c>
      <c r="AV313" s="98">
        <f t="shared" si="487"/>
        <v>0</v>
      </c>
      <c r="AW313" s="98">
        <f t="shared" si="487"/>
        <v>0</v>
      </c>
      <c r="AX313" s="98">
        <f t="shared" si="487"/>
        <v>0</v>
      </c>
      <c r="AY313" s="98">
        <f t="shared" si="487"/>
        <v>0</v>
      </c>
      <c r="AZ313" s="98">
        <f t="shared" si="487"/>
        <v>0</v>
      </c>
      <c r="BA313" s="98">
        <f t="shared" si="487"/>
        <v>1432</v>
      </c>
      <c r="BB313" s="98">
        <f t="shared" si="487"/>
        <v>0</v>
      </c>
      <c r="BC313" s="98">
        <f t="shared" si="487"/>
        <v>0</v>
      </c>
      <c r="BD313" s="98">
        <f t="shared" si="487"/>
        <v>0</v>
      </c>
      <c r="BE313" s="98">
        <f t="shared" si="487"/>
        <v>0</v>
      </c>
      <c r="BF313" s="98">
        <f t="shared" si="488"/>
        <v>0</v>
      </c>
      <c r="BG313" s="98">
        <f t="shared" si="488"/>
        <v>1432</v>
      </c>
      <c r="BH313" s="98">
        <f t="shared" si="488"/>
        <v>0</v>
      </c>
      <c r="BI313" s="98">
        <f t="shared" si="488"/>
        <v>0</v>
      </c>
      <c r="BJ313" s="98">
        <f t="shared" si="488"/>
        <v>0</v>
      </c>
      <c r="BK313" s="98">
        <f t="shared" si="488"/>
        <v>0</v>
      </c>
      <c r="BL313" s="98">
        <f t="shared" si="488"/>
        <v>0</v>
      </c>
      <c r="BM313" s="98">
        <f t="shared" si="488"/>
        <v>1432</v>
      </c>
      <c r="BN313" s="98">
        <f t="shared" si="488"/>
        <v>0</v>
      </c>
    </row>
    <row r="314" spans="1:66" ht="74.25" customHeight="1">
      <c r="A314" s="111"/>
      <c r="B314" s="112" t="s">
        <v>130</v>
      </c>
      <c r="C314" s="113" t="s">
        <v>90</v>
      </c>
      <c r="D314" s="113" t="s">
        <v>121</v>
      </c>
      <c r="E314" s="119" t="s">
        <v>390</v>
      </c>
      <c r="F314" s="113" t="s">
        <v>131</v>
      </c>
      <c r="G314" s="115"/>
      <c r="H314" s="115"/>
      <c r="I314" s="115"/>
      <c r="J314" s="98"/>
      <c r="K314" s="98"/>
      <c r="L314" s="98"/>
      <c r="M314" s="98"/>
      <c r="N314" s="115"/>
      <c r="O314" s="116"/>
      <c r="P314" s="98"/>
      <c r="Q314" s="98"/>
      <c r="R314" s="98"/>
      <c r="S314" s="98">
        <f>T314-P314</f>
        <v>1432</v>
      </c>
      <c r="T314" s="98">
        <v>1432</v>
      </c>
      <c r="U314" s="98"/>
      <c r="V314" s="98"/>
      <c r="W314" s="98"/>
      <c r="X314" s="98">
        <f>W314+T314</f>
        <v>1432</v>
      </c>
      <c r="Y314" s="98">
        <f>V314</f>
        <v>0</v>
      </c>
      <c r="Z314" s="120"/>
      <c r="AA314" s="98">
        <f>X314+Z314</f>
        <v>1432</v>
      </c>
      <c r="AB314" s="98">
        <f>Y314</f>
        <v>0</v>
      </c>
      <c r="AC314" s="120"/>
      <c r="AD314" s="120"/>
      <c r="AE314" s="120"/>
      <c r="AF314" s="98">
        <f>AD314+AC314+AA314+AE314</f>
        <v>1432</v>
      </c>
      <c r="AG314" s="116">
        <f>AE314+AB314</f>
        <v>0</v>
      </c>
      <c r="AH314" s="120"/>
      <c r="AI314" s="120"/>
      <c r="AJ314" s="120"/>
      <c r="AK314" s="120"/>
      <c r="AL314" s="120"/>
      <c r="AM314" s="120"/>
      <c r="AN314" s="98">
        <f>AI314+AH314+AF314+AJ314+AK314+AL314+AM314</f>
        <v>1432</v>
      </c>
      <c r="AO314" s="98">
        <f>AM314+AG314</f>
        <v>0</v>
      </c>
      <c r="AP314" s="122"/>
      <c r="AQ314" s="120"/>
      <c r="AR314" s="120"/>
      <c r="AS314" s="120"/>
      <c r="AT314" s="98">
        <f>AR314+AQ314+AP314+AN314+AS314</f>
        <v>1432</v>
      </c>
      <c r="AU314" s="98">
        <f>AS314+AO314</f>
        <v>0</v>
      </c>
      <c r="AV314" s="98"/>
      <c r="AW314" s="98"/>
      <c r="AX314" s="98"/>
      <c r="AY314" s="98"/>
      <c r="AZ314" s="98"/>
      <c r="BA314" s="98">
        <f>AY314+AX314+AW314+AV314+AT314</f>
        <v>1432</v>
      </c>
      <c r="BB314" s="123">
        <f>AU314+AY314</f>
        <v>0</v>
      </c>
      <c r="BC314" s="98"/>
      <c r="BD314" s="120"/>
      <c r="BE314" s="120"/>
      <c r="BF314" s="120"/>
      <c r="BG314" s="98">
        <f>BF314+BE314+BD314+BC314+BA314</f>
        <v>1432</v>
      </c>
      <c r="BH314" s="123">
        <f>BB314+BD314</f>
        <v>0</v>
      </c>
      <c r="BI314" s="116"/>
      <c r="BJ314" s="122"/>
      <c r="BK314" s="122"/>
      <c r="BL314" s="122"/>
      <c r="BM314" s="98">
        <f>BG314+BI314+BJ314+BK314+BL314</f>
        <v>1432</v>
      </c>
      <c r="BN314" s="98">
        <f>BH314+BJ314</f>
        <v>0</v>
      </c>
    </row>
    <row r="315" spans="1:66" ht="16.5">
      <c r="A315" s="127"/>
      <c r="B315" s="112"/>
      <c r="C315" s="153"/>
      <c r="D315" s="153"/>
      <c r="E315" s="155"/>
      <c r="F315" s="113"/>
      <c r="G315" s="107"/>
      <c r="H315" s="107"/>
      <c r="I315" s="107"/>
      <c r="J315" s="121"/>
      <c r="K315" s="121"/>
      <c r="L315" s="121"/>
      <c r="M315" s="121"/>
      <c r="N315" s="107"/>
      <c r="O315" s="116"/>
      <c r="P315" s="126"/>
      <c r="Q315" s="126"/>
      <c r="R315" s="116"/>
      <c r="S315" s="126"/>
      <c r="T315" s="126"/>
      <c r="U315" s="126"/>
      <c r="V315" s="98"/>
      <c r="W315" s="126"/>
      <c r="X315" s="126"/>
      <c r="Y315" s="126"/>
      <c r="Z315" s="120"/>
      <c r="AA315" s="126"/>
      <c r="AB315" s="126"/>
      <c r="AC315" s="120"/>
      <c r="AD315" s="120"/>
      <c r="AE315" s="120"/>
      <c r="AF315" s="116"/>
      <c r="AG315" s="116"/>
      <c r="AH315" s="120"/>
      <c r="AI315" s="120"/>
      <c r="AJ315" s="120"/>
      <c r="AK315" s="120"/>
      <c r="AL315" s="120"/>
      <c r="AM315" s="120"/>
      <c r="AN315" s="120"/>
      <c r="AO315" s="120"/>
      <c r="AP315" s="122"/>
      <c r="AQ315" s="120"/>
      <c r="AR315" s="120"/>
      <c r="AS315" s="120"/>
      <c r="AT315" s="126"/>
      <c r="AU315" s="126"/>
      <c r="AV315" s="98"/>
      <c r="AW315" s="98"/>
      <c r="AX315" s="98"/>
      <c r="AY315" s="98"/>
      <c r="AZ315" s="98"/>
      <c r="BA315" s="98"/>
      <c r="BB315" s="123"/>
      <c r="BC315" s="98"/>
      <c r="BD315" s="120"/>
      <c r="BE315" s="120"/>
      <c r="BF315" s="120"/>
      <c r="BG315" s="98"/>
      <c r="BH315" s="123"/>
      <c r="BI315" s="116"/>
      <c r="BJ315" s="122"/>
      <c r="BK315" s="122"/>
      <c r="BL315" s="122"/>
      <c r="BM315" s="126"/>
      <c r="BN315" s="120"/>
    </row>
    <row r="316" spans="1:66" s="6" customFormat="1" ht="40.5">
      <c r="A316" s="91">
        <v>912</v>
      </c>
      <c r="B316" s="92" t="s">
        <v>135</v>
      </c>
      <c r="C316" s="95"/>
      <c r="D316" s="95"/>
      <c r="E316" s="94"/>
      <c r="F316" s="95"/>
      <c r="G316" s="139">
        <f>G321+G324+G330</f>
        <v>373732</v>
      </c>
      <c r="H316" s="139">
        <f>H321+H324+H330</f>
        <v>373732</v>
      </c>
      <c r="I316" s="139">
        <f>I321+I324+I330</f>
        <v>0</v>
      </c>
      <c r="J316" s="139">
        <f aca="true" t="shared" si="489" ref="J316:R316">J321+J324+J330+J327</f>
        <v>63947</v>
      </c>
      <c r="K316" s="139">
        <f t="shared" si="489"/>
        <v>437679</v>
      </c>
      <c r="L316" s="139">
        <f t="shared" si="489"/>
        <v>0</v>
      </c>
      <c r="M316" s="139"/>
      <c r="N316" s="139">
        <f t="shared" si="489"/>
        <v>474730</v>
      </c>
      <c r="O316" s="139">
        <f t="shared" si="489"/>
        <v>0</v>
      </c>
      <c r="P316" s="139">
        <f>P321+P324+P330+P327</f>
        <v>437679</v>
      </c>
      <c r="Q316" s="139">
        <f t="shared" si="489"/>
        <v>0</v>
      </c>
      <c r="R316" s="139">
        <f t="shared" si="489"/>
        <v>0</v>
      </c>
      <c r="S316" s="139">
        <f>S321+S324+S330+S327+S317</f>
        <v>-72484</v>
      </c>
      <c r="T316" s="139">
        <f>T321+T324+T330+T327+T317</f>
        <v>365195</v>
      </c>
      <c r="U316" s="139">
        <f>U321+U324+U330+U327</f>
        <v>0</v>
      </c>
      <c r="V316" s="98"/>
      <c r="W316" s="139">
        <f aca="true" t="shared" si="490" ref="W316:AB316">W321+W324+W330+W327+W317</f>
        <v>0</v>
      </c>
      <c r="X316" s="139">
        <f t="shared" si="490"/>
        <v>365195</v>
      </c>
      <c r="Y316" s="139">
        <f t="shared" si="490"/>
        <v>0</v>
      </c>
      <c r="Z316" s="139">
        <f t="shared" si="490"/>
        <v>0</v>
      </c>
      <c r="AA316" s="139">
        <f t="shared" si="490"/>
        <v>365195</v>
      </c>
      <c r="AB316" s="139">
        <f t="shared" si="490"/>
        <v>0</v>
      </c>
      <c r="AC316" s="139">
        <f aca="true" t="shared" si="491" ref="AC316:AU316">AC321+AC324+AC330+AC327+AC317</f>
        <v>0</v>
      </c>
      <c r="AD316" s="139">
        <f t="shared" si="491"/>
        <v>995</v>
      </c>
      <c r="AE316" s="139">
        <f t="shared" si="491"/>
        <v>0</v>
      </c>
      <c r="AF316" s="139">
        <f t="shared" si="491"/>
        <v>366190</v>
      </c>
      <c r="AG316" s="139">
        <f t="shared" si="491"/>
        <v>0</v>
      </c>
      <c r="AH316" s="139">
        <f t="shared" si="491"/>
        <v>-763</v>
      </c>
      <c r="AI316" s="139">
        <f t="shared" si="491"/>
        <v>4276</v>
      </c>
      <c r="AJ316" s="139">
        <f t="shared" si="491"/>
        <v>0</v>
      </c>
      <c r="AK316" s="139">
        <f>AK321+AK324+AK330+AK327+AK317</f>
        <v>1862</v>
      </c>
      <c r="AL316" s="139">
        <f>AL321+AL324+AL330+AL327+AL317</f>
        <v>332</v>
      </c>
      <c r="AM316" s="139">
        <f>AM321+AM324+AM330+AM327+AM317</f>
        <v>0</v>
      </c>
      <c r="AN316" s="139">
        <f t="shared" si="491"/>
        <v>371897</v>
      </c>
      <c r="AO316" s="139">
        <f t="shared" si="491"/>
        <v>0</v>
      </c>
      <c r="AP316" s="139">
        <f t="shared" si="491"/>
        <v>150</v>
      </c>
      <c r="AQ316" s="139">
        <f>AQ321+AQ324+AQ330+AQ327+AQ317</f>
        <v>0</v>
      </c>
      <c r="AR316" s="139">
        <f t="shared" si="491"/>
        <v>0</v>
      </c>
      <c r="AS316" s="139">
        <f t="shared" si="491"/>
        <v>58593</v>
      </c>
      <c r="AT316" s="139">
        <f t="shared" si="491"/>
        <v>430640</v>
      </c>
      <c r="AU316" s="139">
        <f t="shared" si="491"/>
        <v>58593</v>
      </c>
      <c r="AV316" s="107">
        <f aca="true" t="shared" si="492" ref="AV316:BB316">AV321+AV324+AV330+AV327+AV317</f>
        <v>0</v>
      </c>
      <c r="AW316" s="107">
        <f t="shared" si="492"/>
        <v>0</v>
      </c>
      <c r="AX316" s="107">
        <f t="shared" si="492"/>
        <v>0</v>
      </c>
      <c r="AY316" s="107">
        <f t="shared" si="492"/>
        <v>0</v>
      </c>
      <c r="AZ316" s="107">
        <f>AZ321+AZ324+AZ330+AZ327+AZ317</f>
        <v>0</v>
      </c>
      <c r="BA316" s="139">
        <f t="shared" si="492"/>
        <v>430640</v>
      </c>
      <c r="BB316" s="139">
        <f t="shared" si="492"/>
        <v>58593</v>
      </c>
      <c r="BC316" s="107">
        <f>BC321+BC324+BC330+BC327+BC317</f>
        <v>0</v>
      </c>
      <c r="BD316" s="158"/>
      <c r="BE316" s="158"/>
      <c r="BF316" s="158"/>
      <c r="BG316" s="139">
        <f>BG317+BG321+BG324+BG330</f>
        <v>430640</v>
      </c>
      <c r="BH316" s="139">
        <f aca="true" t="shared" si="493" ref="BH316:BN316">BH317+BH321+BH324+BH330</f>
        <v>58593</v>
      </c>
      <c r="BI316" s="139">
        <f t="shared" si="493"/>
        <v>0</v>
      </c>
      <c r="BJ316" s="139">
        <f t="shared" si="493"/>
        <v>0</v>
      </c>
      <c r="BK316" s="139">
        <f t="shared" si="493"/>
        <v>0</v>
      </c>
      <c r="BL316" s="139">
        <f t="shared" si="493"/>
        <v>0</v>
      </c>
      <c r="BM316" s="139">
        <f t="shared" si="493"/>
        <v>430640</v>
      </c>
      <c r="BN316" s="139">
        <f t="shared" si="493"/>
        <v>58593</v>
      </c>
    </row>
    <row r="317" spans="1:66" s="2" customFormat="1" ht="26.25" customHeight="1">
      <c r="A317" s="124"/>
      <c r="B317" s="102" t="s">
        <v>199</v>
      </c>
      <c r="C317" s="103" t="s">
        <v>147</v>
      </c>
      <c r="D317" s="103" t="s">
        <v>121</v>
      </c>
      <c r="E317" s="150"/>
      <c r="F317" s="103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>
        <f aca="true" t="shared" si="494" ref="S317:T319">S318</f>
        <v>14500</v>
      </c>
      <c r="T317" s="105">
        <f t="shared" si="494"/>
        <v>14500</v>
      </c>
      <c r="U317" s="105"/>
      <c r="V317" s="98"/>
      <c r="W317" s="105">
        <f aca="true" t="shared" si="495" ref="W317:AQ319">W318</f>
        <v>0</v>
      </c>
      <c r="X317" s="105">
        <f t="shared" si="495"/>
        <v>14500</v>
      </c>
      <c r="Y317" s="105">
        <f t="shared" si="495"/>
        <v>0</v>
      </c>
      <c r="Z317" s="105">
        <f t="shared" si="495"/>
        <v>0</v>
      </c>
      <c r="AA317" s="105">
        <f t="shared" si="495"/>
        <v>14500</v>
      </c>
      <c r="AB317" s="105">
        <f t="shared" si="495"/>
        <v>0</v>
      </c>
      <c r="AC317" s="105">
        <f t="shared" si="495"/>
        <v>0</v>
      </c>
      <c r="AD317" s="105">
        <f t="shared" si="495"/>
        <v>0</v>
      </c>
      <c r="AE317" s="105">
        <f t="shared" si="495"/>
        <v>0</v>
      </c>
      <c r="AF317" s="105">
        <f t="shared" si="495"/>
        <v>14500</v>
      </c>
      <c r="AG317" s="105">
        <f t="shared" si="495"/>
        <v>0</v>
      </c>
      <c r="AH317" s="105">
        <f t="shared" si="495"/>
        <v>0</v>
      </c>
      <c r="AI317" s="105">
        <f t="shared" si="495"/>
        <v>0</v>
      </c>
      <c r="AJ317" s="105">
        <f t="shared" si="495"/>
        <v>0</v>
      </c>
      <c r="AK317" s="105">
        <f t="shared" si="495"/>
        <v>0</v>
      </c>
      <c r="AL317" s="105">
        <f t="shared" si="495"/>
        <v>0</v>
      </c>
      <c r="AM317" s="105">
        <f t="shared" si="495"/>
        <v>0</v>
      </c>
      <c r="AN317" s="105">
        <f t="shared" si="495"/>
        <v>14500</v>
      </c>
      <c r="AO317" s="105">
        <f t="shared" si="495"/>
        <v>0</v>
      </c>
      <c r="AP317" s="105">
        <f t="shared" si="495"/>
        <v>0</v>
      </c>
      <c r="AQ317" s="105">
        <f t="shared" si="495"/>
        <v>0</v>
      </c>
      <c r="AR317" s="105">
        <f aca="true" t="shared" si="496" ref="AP317:BE319">AR318</f>
        <v>0</v>
      </c>
      <c r="AS317" s="105">
        <f t="shared" si="496"/>
        <v>0</v>
      </c>
      <c r="AT317" s="105">
        <f t="shared" si="496"/>
        <v>14500</v>
      </c>
      <c r="AU317" s="105">
        <f t="shared" si="496"/>
        <v>0</v>
      </c>
      <c r="AV317" s="107">
        <f t="shared" si="496"/>
        <v>0</v>
      </c>
      <c r="AW317" s="107">
        <f t="shared" si="496"/>
        <v>0</v>
      </c>
      <c r="AX317" s="107">
        <f t="shared" si="496"/>
        <v>0</v>
      </c>
      <c r="AY317" s="107">
        <f t="shared" si="496"/>
        <v>0</v>
      </c>
      <c r="AZ317" s="107">
        <f t="shared" si="496"/>
        <v>0</v>
      </c>
      <c r="BA317" s="105">
        <f t="shared" si="496"/>
        <v>14500</v>
      </c>
      <c r="BB317" s="105">
        <f t="shared" si="496"/>
        <v>0</v>
      </c>
      <c r="BC317" s="105">
        <f t="shared" si="496"/>
        <v>0</v>
      </c>
      <c r="BD317" s="105">
        <f t="shared" si="496"/>
        <v>0</v>
      </c>
      <c r="BE317" s="105">
        <f t="shared" si="496"/>
        <v>0</v>
      </c>
      <c r="BF317" s="105">
        <f aca="true" t="shared" si="497" ref="BB317:BN319">BF318</f>
        <v>0</v>
      </c>
      <c r="BG317" s="105">
        <f t="shared" si="497"/>
        <v>14500</v>
      </c>
      <c r="BH317" s="105">
        <f t="shared" si="497"/>
        <v>0</v>
      </c>
      <c r="BI317" s="105">
        <f t="shared" si="497"/>
        <v>0</v>
      </c>
      <c r="BJ317" s="105">
        <f t="shared" si="497"/>
        <v>0</v>
      </c>
      <c r="BK317" s="105">
        <f t="shared" si="497"/>
        <v>0</v>
      </c>
      <c r="BL317" s="105">
        <f t="shared" si="497"/>
        <v>0</v>
      </c>
      <c r="BM317" s="105">
        <f t="shared" si="497"/>
        <v>14500</v>
      </c>
      <c r="BN317" s="105">
        <f t="shared" si="497"/>
        <v>0</v>
      </c>
    </row>
    <row r="318" spans="1:66" s="6" customFormat="1" ht="28.5" customHeight="1">
      <c r="A318" s="91"/>
      <c r="B318" s="168" t="s">
        <v>199</v>
      </c>
      <c r="C318" s="113" t="s">
        <v>147</v>
      </c>
      <c r="D318" s="113" t="s">
        <v>121</v>
      </c>
      <c r="E318" s="131" t="s">
        <v>200</v>
      </c>
      <c r="F318" s="153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15">
        <f t="shared" si="494"/>
        <v>14500</v>
      </c>
      <c r="T318" s="115">
        <f t="shared" si="494"/>
        <v>14500</v>
      </c>
      <c r="U318" s="139"/>
      <c r="V318" s="98"/>
      <c r="W318" s="115">
        <f t="shared" si="495"/>
        <v>0</v>
      </c>
      <c r="X318" s="115">
        <f t="shared" si="495"/>
        <v>14500</v>
      </c>
      <c r="Y318" s="115">
        <f t="shared" si="495"/>
        <v>0</v>
      </c>
      <c r="Z318" s="115">
        <f t="shared" si="495"/>
        <v>0</v>
      </c>
      <c r="AA318" s="115">
        <f t="shared" si="495"/>
        <v>14500</v>
      </c>
      <c r="AB318" s="115">
        <f t="shared" si="495"/>
        <v>0</v>
      </c>
      <c r="AC318" s="115">
        <f t="shared" si="495"/>
        <v>0</v>
      </c>
      <c r="AD318" s="115">
        <f t="shared" si="495"/>
        <v>0</v>
      </c>
      <c r="AE318" s="115">
        <f t="shared" si="495"/>
        <v>0</v>
      </c>
      <c r="AF318" s="115">
        <f t="shared" si="495"/>
        <v>14500</v>
      </c>
      <c r="AG318" s="115">
        <f t="shared" si="495"/>
        <v>0</v>
      </c>
      <c r="AH318" s="115">
        <f t="shared" si="495"/>
        <v>0</v>
      </c>
      <c r="AI318" s="115">
        <f t="shared" si="495"/>
        <v>0</v>
      </c>
      <c r="AJ318" s="115">
        <f t="shared" si="495"/>
        <v>0</v>
      </c>
      <c r="AK318" s="115">
        <f t="shared" si="495"/>
        <v>0</v>
      </c>
      <c r="AL318" s="115">
        <f t="shared" si="495"/>
        <v>0</v>
      </c>
      <c r="AM318" s="115">
        <f t="shared" si="495"/>
        <v>0</v>
      </c>
      <c r="AN318" s="115">
        <f t="shared" si="495"/>
        <v>14500</v>
      </c>
      <c r="AO318" s="115">
        <f t="shared" si="495"/>
        <v>0</v>
      </c>
      <c r="AP318" s="115">
        <f t="shared" si="496"/>
        <v>0</v>
      </c>
      <c r="AQ318" s="115">
        <f t="shared" si="496"/>
        <v>0</v>
      </c>
      <c r="AR318" s="115">
        <f t="shared" si="496"/>
        <v>0</v>
      </c>
      <c r="AS318" s="115">
        <f t="shared" si="496"/>
        <v>0</v>
      </c>
      <c r="AT318" s="115">
        <f t="shared" si="496"/>
        <v>14500</v>
      </c>
      <c r="AU318" s="115">
        <f t="shared" si="496"/>
        <v>0</v>
      </c>
      <c r="AV318" s="115">
        <f t="shared" si="496"/>
        <v>0</v>
      </c>
      <c r="AW318" s="115">
        <f t="shared" si="496"/>
        <v>0</v>
      </c>
      <c r="AX318" s="115">
        <f t="shared" si="496"/>
        <v>0</v>
      </c>
      <c r="AY318" s="115">
        <f t="shared" si="496"/>
        <v>0</v>
      </c>
      <c r="AZ318" s="115">
        <f t="shared" si="496"/>
        <v>0</v>
      </c>
      <c r="BA318" s="115">
        <f t="shared" si="496"/>
        <v>14500</v>
      </c>
      <c r="BB318" s="115">
        <f t="shared" si="497"/>
        <v>0</v>
      </c>
      <c r="BC318" s="115">
        <f t="shared" si="497"/>
        <v>0</v>
      </c>
      <c r="BD318" s="115">
        <f t="shared" si="497"/>
        <v>0</v>
      </c>
      <c r="BE318" s="115">
        <f t="shared" si="497"/>
        <v>0</v>
      </c>
      <c r="BF318" s="115">
        <f t="shared" si="497"/>
        <v>0</v>
      </c>
      <c r="BG318" s="115">
        <f t="shared" si="497"/>
        <v>14500</v>
      </c>
      <c r="BH318" s="115">
        <f t="shared" si="497"/>
        <v>0</v>
      </c>
      <c r="BI318" s="115">
        <f t="shared" si="497"/>
        <v>0</v>
      </c>
      <c r="BJ318" s="115">
        <f t="shared" si="497"/>
        <v>0</v>
      </c>
      <c r="BK318" s="115">
        <f t="shared" si="497"/>
        <v>0</v>
      </c>
      <c r="BL318" s="115">
        <f t="shared" si="497"/>
        <v>0</v>
      </c>
      <c r="BM318" s="115">
        <f t="shared" si="497"/>
        <v>14500</v>
      </c>
      <c r="BN318" s="115">
        <f t="shared" si="497"/>
        <v>0</v>
      </c>
    </row>
    <row r="319" spans="1:66" s="6" customFormat="1" ht="146.25" customHeight="1">
      <c r="A319" s="91"/>
      <c r="B319" s="132" t="s">
        <v>383</v>
      </c>
      <c r="C319" s="113" t="s">
        <v>147</v>
      </c>
      <c r="D319" s="113" t="s">
        <v>121</v>
      </c>
      <c r="E319" s="131" t="s">
        <v>273</v>
      </c>
      <c r="F319" s="113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15">
        <f t="shared" si="494"/>
        <v>14500</v>
      </c>
      <c r="T319" s="115">
        <f t="shared" si="494"/>
        <v>14500</v>
      </c>
      <c r="U319" s="139"/>
      <c r="V319" s="98"/>
      <c r="W319" s="115">
        <f t="shared" si="495"/>
        <v>0</v>
      </c>
      <c r="X319" s="115">
        <f t="shared" si="495"/>
        <v>14500</v>
      </c>
      <c r="Y319" s="115">
        <f t="shared" si="495"/>
        <v>0</v>
      </c>
      <c r="Z319" s="115">
        <f t="shared" si="495"/>
        <v>0</v>
      </c>
      <c r="AA319" s="115">
        <f t="shared" si="495"/>
        <v>14500</v>
      </c>
      <c r="AB319" s="115">
        <f t="shared" si="495"/>
        <v>0</v>
      </c>
      <c r="AC319" s="115">
        <f t="shared" si="495"/>
        <v>0</v>
      </c>
      <c r="AD319" s="115">
        <f t="shared" si="495"/>
        <v>0</v>
      </c>
      <c r="AE319" s="115">
        <f t="shared" si="495"/>
        <v>0</v>
      </c>
      <c r="AF319" s="115">
        <f t="shared" si="495"/>
        <v>14500</v>
      </c>
      <c r="AG319" s="115">
        <f t="shared" si="495"/>
        <v>0</v>
      </c>
      <c r="AH319" s="115">
        <f t="shared" si="495"/>
        <v>0</v>
      </c>
      <c r="AI319" s="115">
        <f t="shared" si="495"/>
        <v>0</v>
      </c>
      <c r="AJ319" s="115">
        <f t="shared" si="495"/>
        <v>0</v>
      </c>
      <c r="AK319" s="115">
        <f t="shared" si="495"/>
        <v>0</v>
      </c>
      <c r="AL319" s="115">
        <f t="shared" si="495"/>
        <v>0</v>
      </c>
      <c r="AM319" s="115">
        <f t="shared" si="495"/>
        <v>0</v>
      </c>
      <c r="AN319" s="115">
        <f t="shared" si="495"/>
        <v>14500</v>
      </c>
      <c r="AO319" s="115">
        <f t="shared" si="495"/>
        <v>0</v>
      </c>
      <c r="AP319" s="115">
        <f t="shared" si="496"/>
        <v>0</v>
      </c>
      <c r="AQ319" s="115">
        <f t="shared" si="496"/>
        <v>0</v>
      </c>
      <c r="AR319" s="115">
        <f t="shared" si="496"/>
        <v>0</v>
      </c>
      <c r="AS319" s="115">
        <f t="shared" si="496"/>
        <v>0</v>
      </c>
      <c r="AT319" s="115">
        <f t="shared" si="496"/>
        <v>14500</v>
      </c>
      <c r="AU319" s="115">
        <f t="shared" si="496"/>
        <v>0</v>
      </c>
      <c r="AV319" s="115">
        <f t="shared" si="496"/>
        <v>0</v>
      </c>
      <c r="AW319" s="115">
        <f t="shared" si="496"/>
        <v>0</v>
      </c>
      <c r="AX319" s="115">
        <f t="shared" si="496"/>
        <v>0</v>
      </c>
      <c r="AY319" s="115">
        <f t="shared" si="496"/>
        <v>0</v>
      </c>
      <c r="AZ319" s="115">
        <f t="shared" si="496"/>
        <v>0</v>
      </c>
      <c r="BA319" s="115">
        <f t="shared" si="496"/>
        <v>14500</v>
      </c>
      <c r="BB319" s="115">
        <f t="shared" si="497"/>
        <v>0</v>
      </c>
      <c r="BC319" s="115">
        <f t="shared" si="497"/>
        <v>0</v>
      </c>
      <c r="BD319" s="115">
        <f t="shared" si="497"/>
        <v>0</v>
      </c>
      <c r="BE319" s="115">
        <f t="shared" si="497"/>
        <v>0</v>
      </c>
      <c r="BF319" s="115">
        <f t="shared" si="497"/>
        <v>0</v>
      </c>
      <c r="BG319" s="115">
        <f t="shared" si="497"/>
        <v>14500</v>
      </c>
      <c r="BH319" s="115">
        <f t="shared" si="497"/>
        <v>0</v>
      </c>
      <c r="BI319" s="115">
        <f t="shared" si="497"/>
        <v>0</v>
      </c>
      <c r="BJ319" s="115">
        <f t="shared" si="497"/>
        <v>0</v>
      </c>
      <c r="BK319" s="115">
        <f t="shared" si="497"/>
        <v>0</v>
      </c>
      <c r="BL319" s="115">
        <f t="shared" si="497"/>
        <v>0</v>
      </c>
      <c r="BM319" s="115">
        <f t="shared" si="497"/>
        <v>14500</v>
      </c>
      <c r="BN319" s="115">
        <f t="shared" si="497"/>
        <v>0</v>
      </c>
    </row>
    <row r="320" spans="1:66" s="6" customFormat="1" ht="106.5" customHeight="1">
      <c r="A320" s="91"/>
      <c r="B320" s="112" t="s">
        <v>341</v>
      </c>
      <c r="C320" s="113" t="s">
        <v>147</v>
      </c>
      <c r="D320" s="113" t="s">
        <v>121</v>
      </c>
      <c r="E320" s="131" t="s">
        <v>273</v>
      </c>
      <c r="F320" s="113" t="s">
        <v>329</v>
      </c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98">
        <f>T320-P320</f>
        <v>14500</v>
      </c>
      <c r="T320" s="115">
        <v>14500</v>
      </c>
      <c r="U320" s="139"/>
      <c r="V320" s="98"/>
      <c r="W320" s="115"/>
      <c r="X320" s="98">
        <f>W320+T320</f>
        <v>14500</v>
      </c>
      <c r="Y320" s="98">
        <f>V320</f>
        <v>0</v>
      </c>
      <c r="Z320" s="158"/>
      <c r="AA320" s="98">
        <f>X320+Z320</f>
        <v>14500</v>
      </c>
      <c r="AB320" s="98">
        <f>Y320</f>
        <v>0</v>
      </c>
      <c r="AC320" s="158"/>
      <c r="AD320" s="158"/>
      <c r="AE320" s="158"/>
      <c r="AF320" s="98">
        <f>AD320+AC320+AA320+AE320</f>
        <v>14500</v>
      </c>
      <c r="AG320" s="116">
        <f>AE320+AB320</f>
        <v>0</v>
      </c>
      <c r="AH320" s="158"/>
      <c r="AI320" s="158"/>
      <c r="AJ320" s="158"/>
      <c r="AK320" s="158"/>
      <c r="AL320" s="158"/>
      <c r="AM320" s="158"/>
      <c r="AN320" s="98">
        <f>AI320+AH320+AF320+AJ320+AK320+AL320+AM320</f>
        <v>14500</v>
      </c>
      <c r="AO320" s="98">
        <f>AM320+AG320</f>
        <v>0</v>
      </c>
      <c r="AP320" s="159"/>
      <c r="AQ320" s="158"/>
      <c r="AR320" s="158"/>
      <c r="AS320" s="158"/>
      <c r="AT320" s="98">
        <f>AR320+AQ320+AP320+AN320+AS320</f>
        <v>14500</v>
      </c>
      <c r="AU320" s="98">
        <f>AS320+AO320</f>
        <v>0</v>
      </c>
      <c r="AV320" s="98"/>
      <c r="AW320" s="98"/>
      <c r="AX320" s="98"/>
      <c r="AY320" s="98"/>
      <c r="AZ320" s="98"/>
      <c r="BA320" s="98">
        <f>AY320+AX320+AW320+AV320+AT320</f>
        <v>14500</v>
      </c>
      <c r="BB320" s="123">
        <f>AU320+AY320</f>
        <v>0</v>
      </c>
      <c r="BC320" s="98"/>
      <c r="BD320" s="158"/>
      <c r="BE320" s="158"/>
      <c r="BF320" s="158"/>
      <c r="BG320" s="98">
        <f>BF320+BE320+BD320+BC320+BA320</f>
        <v>14500</v>
      </c>
      <c r="BH320" s="123">
        <f>BB320+BD320</f>
        <v>0</v>
      </c>
      <c r="BI320" s="97"/>
      <c r="BJ320" s="159"/>
      <c r="BK320" s="159"/>
      <c r="BL320" s="159"/>
      <c r="BM320" s="98">
        <f>BG320+BI320+BJ320+BK320+BL320</f>
        <v>14500</v>
      </c>
      <c r="BN320" s="98">
        <f>BH320+BJ320</f>
        <v>0</v>
      </c>
    </row>
    <row r="321" spans="1:66" s="2" customFormat="1" ht="18.75">
      <c r="A321" s="124"/>
      <c r="B321" s="102" t="s">
        <v>150</v>
      </c>
      <c r="C321" s="103" t="s">
        <v>132</v>
      </c>
      <c r="D321" s="103" t="s">
        <v>120</v>
      </c>
      <c r="E321" s="104"/>
      <c r="F321" s="103"/>
      <c r="G321" s="105">
        <f aca="true" t="shared" si="498" ref="G321:W322">G322</f>
        <v>130444</v>
      </c>
      <c r="H321" s="105">
        <f t="shared" si="498"/>
        <v>130444</v>
      </c>
      <c r="I321" s="105">
        <f t="shared" si="498"/>
        <v>0</v>
      </c>
      <c r="J321" s="105">
        <f t="shared" si="498"/>
        <v>29342</v>
      </c>
      <c r="K321" s="105">
        <f t="shared" si="498"/>
        <v>159786</v>
      </c>
      <c r="L321" s="105">
        <f t="shared" si="498"/>
        <v>0</v>
      </c>
      <c r="M321" s="105"/>
      <c r="N321" s="105">
        <f t="shared" si="498"/>
        <v>172674</v>
      </c>
      <c r="O321" s="105">
        <f t="shared" si="498"/>
        <v>0</v>
      </c>
      <c r="P321" s="105">
        <f t="shared" si="498"/>
        <v>159786</v>
      </c>
      <c r="Q321" s="105">
        <f t="shared" si="498"/>
        <v>0</v>
      </c>
      <c r="R321" s="105">
        <f t="shared" si="498"/>
        <v>0</v>
      </c>
      <c r="S321" s="105">
        <f t="shared" si="498"/>
        <v>-7107</v>
      </c>
      <c r="T321" s="105">
        <f t="shared" si="498"/>
        <v>152679</v>
      </c>
      <c r="U321" s="105">
        <f t="shared" si="498"/>
        <v>0</v>
      </c>
      <c r="V321" s="98"/>
      <c r="W321" s="105">
        <f t="shared" si="498"/>
        <v>0</v>
      </c>
      <c r="X321" s="105">
        <f aca="true" t="shared" si="499" ref="W321:AQ322">X322</f>
        <v>152679</v>
      </c>
      <c r="Y321" s="105">
        <f t="shared" si="499"/>
        <v>0</v>
      </c>
      <c r="Z321" s="105">
        <f t="shared" si="499"/>
        <v>0</v>
      </c>
      <c r="AA321" s="105">
        <f t="shared" si="499"/>
        <v>152679</v>
      </c>
      <c r="AB321" s="105">
        <f t="shared" si="499"/>
        <v>0</v>
      </c>
      <c r="AC321" s="105">
        <f t="shared" si="499"/>
        <v>0</v>
      </c>
      <c r="AD321" s="105">
        <f t="shared" si="499"/>
        <v>0</v>
      </c>
      <c r="AE321" s="105">
        <f t="shared" si="499"/>
        <v>0</v>
      </c>
      <c r="AF321" s="105">
        <f t="shared" si="499"/>
        <v>152679</v>
      </c>
      <c r="AG321" s="105">
        <f t="shared" si="499"/>
        <v>0</v>
      </c>
      <c r="AH321" s="105">
        <f t="shared" si="499"/>
        <v>-302</v>
      </c>
      <c r="AI321" s="105">
        <f t="shared" si="499"/>
        <v>3282</v>
      </c>
      <c r="AJ321" s="105">
        <f t="shared" si="499"/>
        <v>0</v>
      </c>
      <c r="AK321" s="105">
        <f t="shared" si="499"/>
        <v>336</v>
      </c>
      <c r="AL321" s="105">
        <f t="shared" si="499"/>
        <v>133</v>
      </c>
      <c r="AM321" s="105">
        <f t="shared" si="499"/>
        <v>0</v>
      </c>
      <c r="AN321" s="105">
        <f t="shared" si="499"/>
        <v>156128</v>
      </c>
      <c r="AO321" s="105">
        <f t="shared" si="499"/>
        <v>0</v>
      </c>
      <c r="AP321" s="105">
        <f t="shared" si="499"/>
        <v>0</v>
      </c>
      <c r="AQ321" s="105">
        <f t="shared" si="499"/>
        <v>0</v>
      </c>
      <c r="AR321" s="105">
        <f aca="true" t="shared" si="500" ref="AP321:BE322">AR322</f>
        <v>0</v>
      </c>
      <c r="AS321" s="105">
        <f t="shared" si="500"/>
        <v>0</v>
      </c>
      <c r="AT321" s="105">
        <f t="shared" si="500"/>
        <v>156128</v>
      </c>
      <c r="AU321" s="105">
        <f t="shared" si="500"/>
        <v>0</v>
      </c>
      <c r="AV321" s="107">
        <f t="shared" si="500"/>
        <v>0</v>
      </c>
      <c r="AW321" s="107">
        <f t="shared" si="500"/>
        <v>0</v>
      </c>
      <c r="AX321" s="107">
        <f t="shared" si="500"/>
        <v>0</v>
      </c>
      <c r="AY321" s="107">
        <f t="shared" si="500"/>
        <v>0</v>
      </c>
      <c r="AZ321" s="107">
        <f t="shared" si="500"/>
        <v>0</v>
      </c>
      <c r="BA321" s="105">
        <f t="shared" si="500"/>
        <v>156128</v>
      </c>
      <c r="BB321" s="105">
        <f t="shared" si="500"/>
        <v>0</v>
      </c>
      <c r="BC321" s="105">
        <f t="shared" si="500"/>
        <v>0</v>
      </c>
      <c r="BD321" s="105">
        <f t="shared" si="500"/>
        <v>0</v>
      </c>
      <c r="BE321" s="105">
        <f t="shared" si="500"/>
        <v>0</v>
      </c>
      <c r="BF321" s="105">
        <f aca="true" t="shared" si="501" ref="BB321:BN322">BF322</f>
        <v>0</v>
      </c>
      <c r="BG321" s="105">
        <f t="shared" si="501"/>
        <v>156128</v>
      </c>
      <c r="BH321" s="105">
        <f t="shared" si="501"/>
        <v>0</v>
      </c>
      <c r="BI321" s="105">
        <f t="shared" si="501"/>
        <v>0</v>
      </c>
      <c r="BJ321" s="105">
        <f t="shared" si="501"/>
        <v>0</v>
      </c>
      <c r="BK321" s="105">
        <f t="shared" si="501"/>
        <v>0</v>
      </c>
      <c r="BL321" s="105">
        <f t="shared" si="501"/>
        <v>0</v>
      </c>
      <c r="BM321" s="105">
        <f t="shared" si="501"/>
        <v>156128</v>
      </c>
      <c r="BN321" s="105">
        <f t="shared" si="501"/>
        <v>0</v>
      </c>
    </row>
    <row r="322" spans="1:66" ht="36.75" customHeight="1">
      <c r="A322" s="111"/>
      <c r="B322" s="112" t="s">
        <v>151</v>
      </c>
      <c r="C322" s="113" t="s">
        <v>132</v>
      </c>
      <c r="D322" s="113" t="s">
        <v>120</v>
      </c>
      <c r="E322" s="119" t="s">
        <v>238</v>
      </c>
      <c r="F322" s="113"/>
      <c r="G322" s="115">
        <f t="shared" si="498"/>
        <v>130444</v>
      </c>
      <c r="H322" s="115">
        <f t="shared" si="498"/>
        <v>130444</v>
      </c>
      <c r="I322" s="115">
        <f t="shared" si="498"/>
        <v>0</v>
      </c>
      <c r="J322" s="115">
        <f t="shared" si="498"/>
        <v>29342</v>
      </c>
      <c r="K322" s="115">
        <f t="shared" si="498"/>
        <v>159786</v>
      </c>
      <c r="L322" s="115">
        <f t="shared" si="498"/>
        <v>0</v>
      </c>
      <c r="M322" s="115"/>
      <c r="N322" s="115">
        <f t="shared" si="498"/>
        <v>172674</v>
      </c>
      <c r="O322" s="115">
        <f t="shared" si="498"/>
        <v>0</v>
      </c>
      <c r="P322" s="115">
        <f t="shared" si="498"/>
        <v>159786</v>
      </c>
      <c r="Q322" s="115">
        <f t="shared" si="498"/>
        <v>0</v>
      </c>
      <c r="R322" s="115">
        <f t="shared" si="498"/>
        <v>0</v>
      </c>
      <c r="S322" s="115">
        <f t="shared" si="498"/>
        <v>-7107</v>
      </c>
      <c r="T322" s="115">
        <f t="shared" si="498"/>
        <v>152679</v>
      </c>
      <c r="U322" s="115">
        <f t="shared" si="498"/>
        <v>0</v>
      </c>
      <c r="V322" s="98"/>
      <c r="W322" s="115">
        <f t="shared" si="499"/>
        <v>0</v>
      </c>
      <c r="X322" s="115">
        <f t="shared" si="499"/>
        <v>152679</v>
      </c>
      <c r="Y322" s="115">
        <f t="shared" si="499"/>
        <v>0</v>
      </c>
      <c r="Z322" s="115">
        <f t="shared" si="499"/>
        <v>0</v>
      </c>
      <c r="AA322" s="115">
        <f t="shared" si="499"/>
        <v>152679</v>
      </c>
      <c r="AB322" s="115">
        <f t="shared" si="499"/>
        <v>0</v>
      </c>
      <c r="AC322" s="115">
        <f t="shared" si="499"/>
        <v>0</v>
      </c>
      <c r="AD322" s="115">
        <f t="shared" si="499"/>
        <v>0</v>
      </c>
      <c r="AE322" s="115">
        <f t="shared" si="499"/>
        <v>0</v>
      </c>
      <c r="AF322" s="115">
        <f t="shared" si="499"/>
        <v>152679</v>
      </c>
      <c r="AG322" s="115">
        <f t="shared" si="499"/>
        <v>0</v>
      </c>
      <c r="AH322" s="115">
        <f t="shared" si="499"/>
        <v>-302</v>
      </c>
      <c r="AI322" s="115">
        <f t="shared" si="499"/>
        <v>3282</v>
      </c>
      <c r="AJ322" s="115">
        <f t="shared" si="499"/>
        <v>0</v>
      </c>
      <c r="AK322" s="115">
        <f t="shared" si="499"/>
        <v>336</v>
      </c>
      <c r="AL322" s="115">
        <f t="shared" si="499"/>
        <v>133</v>
      </c>
      <c r="AM322" s="115">
        <f t="shared" si="499"/>
        <v>0</v>
      </c>
      <c r="AN322" s="115">
        <f t="shared" si="499"/>
        <v>156128</v>
      </c>
      <c r="AO322" s="115">
        <f t="shared" si="499"/>
        <v>0</v>
      </c>
      <c r="AP322" s="115">
        <f t="shared" si="500"/>
        <v>0</v>
      </c>
      <c r="AQ322" s="115">
        <f t="shared" si="500"/>
        <v>0</v>
      </c>
      <c r="AR322" s="115">
        <f t="shared" si="500"/>
        <v>0</v>
      </c>
      <c r="AS322" s="115">
        <f t="shared" si="500"/>
        <v>0</v>
      </c>
      <c r="AT322" s="115">
        <f t="shared" si="500"/>
        <v>156128</v>
      </c>
      <c r="AU322" s="115">
        <f t="shared" si="500"/>
        <v>0</v>
      </c>
      <c r="AV322" s="115">
        <f t="shared" si="500"/>
        <v>0</v>
      </c>
      <c r="AW322" s="115">
        <f t="shared" si="500"/>
        <v>0</v>
      </c>
      <c r="AX322" s="115">
        <f t="shared" si="500"/>
        <v>0</v>
      </c>
      <c r="AY322" s="115">
        <f t="shared" si="500"/>
        <v>0</v>
      </c>
      <c r="AZ322" s="115">
        <f t="shared" si="500"/>
        <v>0</v>
      </c>
      <c r="BA322" s="115">
        <f t="shared" si="500"/>
        <v>156128</v>
      </c>
      <c r="BB322" s="115">
        <f t="shared" si="501"/>
        <v>0</v>
      </c>
      <c r="BC322" s="115">
        <f t="shared" si="501"/>
        <v>0</v>
      </c>
      <c r="BD322" s="115">
        <f t="shared" si="501"/>
        <v>0</v>
      </c>
      <c r="BE322" s="115">
        <f t="shared" si="501"/>
        <v>0</v>
      </c>
      <c r="BF322" s="115">
        <f t="shared" si="501"/>
        <v>0</v>
      </c>
      <c r="BG322" s="115">
        <f t="shared" si="501"/>
        <v>156128</v>
      </c>
      <c r="BH322" s="115">
        <f t="shared" si="501"/>
        <v>0</v>
      </c>
      <c r="BI322" s="115">
        <f t="shared" si="501"/>
        <v>0</v>
      </c>
      <c r="BJ322" s="115">
        <f t="shared" si="501"/>
        <v>0</v>
      </c>
      <c r="BK322" s="115">
        <f t="shared" si="501"/>
        <v>0</v>
      </c>
      <c r="BL322" s="115">
        <f t="shared" si="501"/>
        <v>0</v>
      </c>
      <c r="BM322" s="115">
        <f t="shared" si="501"/>
        <v>156128</v>
      </c>
      <c r="BN322" s="115">
        <f t="shared" si="501"/>
        <v>0</v>
      </c>
    </row>
    <row r="323" spans="1:66" ht="39.75" customHeight="1">
      <c r="A323" s="111"/>
      <c r="B323" s="112" t="s">
        <v>126</v>
      </c>
      <c r="C323" s="113" t="s">
        <v>132</v>
      </c>
      <c r="D323" s="113" t="s">
        <v>120</v>
      </c>
      <c r="E323" s="119" t="s">
        <v>238</v>
      </c>
      <c r="F323" s="113" t="s">
        <v>127</v>
      </c>
      <c r="G323" s="115">
        <f>H323+I323</f>
        <v>130444</v>
      </c>
      <c r="H323" s="115">
        <v>130444</v>
      </c>
      <c r="I323" s="115"/>
      <c r="J323" s="98">
        <f>K323-G323</f>
        <v>29342</v>
      </c>
      <c r="K323" s="98">
        <v>159786</v>
      </c>
      <c r="L323" s="98"/>
      <c r="M323" s="98"/>
      <c r="N323" s="115">
        <v>172674</v>
      </c>
      <c r="O323" s="116"/>
      <c r="P323" s="98">
        <f>O323+K323</f>
        <v>159786</v>
      </c>
      <c r="Q323" s="98">
        <f>L323</f>
        <v>0</v>
      </c>
      <c r="R323" s="98"/>
      <c r="S323" s="98">
        <f>T323-P323</f>
        <v>-7107</v>
      </c>
      <c r="T323" s="98">
        <v>152679</v>
      </c>
      <c r="U323" s="98"/>
      <c r="V323" s="98"/>
      <c r="W323" s="98"/>
      <c r="X323" s="98">
        <f>W323+T323</f>
        <v>152679</v>
      </c>
      <c r="Y323" s="98">
        <f>V323</f>
        <v>0</v>
      </c>
      <c r="Z323" s="120"/>
      <c r="AA323" s="98">
        <f>X323+Z323</f>
        <v>152679</v>
      </c>
      <c r="AB323" s="98">
        <f>Y323</f>
        <v>0</v>
      </c>
      <c r="AC323" s="120"/>
      <c r="AD323" s="120"/>
      <c r="AE323" s="120"/>
      <c r="AF323" s="98">
        <f>AD323+AC323+AA323+AE323</f>
        <v>152679</v>
      </c>
      <c r="AG323" s="116">
        <f>AE323+AB323</f>
        <v>0</v>
      </c>
      <c r="AH323" s="121">
        <f>60-362</f>
        <v>-302</v>
      </c>
      <c r="AI323" s="121">
        <v>3282</v>
      </c>
      <c r="AJ323" s="121"/>
      <c r="AK323" s="121">
        <v>336</v>
      </c>
      <c r="AL323" s="115">
        <v>133</v>
      </c>
      <c r="AM323" s="120"/>
      <c r="AN323" s="98">
        <f>AI323+AH323+AF323+AJ323+AK323+AL323+AM323</f>
        <v>156128</v>
      </c>
      <c r="AO323" s="98">
        <f>AM323+AG323</f>
        <v>0</v>
      </c>
      <c r="AP323" s="122"/>
      <c r="AQ323" s="120"/>
      <c r="AR323" s="120"/>
      <c r="AS323" s="120"/>
      <c r="AT323" s="98">
        <f>AR323+AQ323+AP323+AN323+AS323</f>
        <v>156128</v>
      </c>
      <c r="AU323" s="98">
        <f>AS323+AO323</f>
        <v>0</v>
      </c>
      <c r="AV323" s="98"/>
      <c r="AW323" s="98"/>
      <c r="AX323" s="98"/>
      <c r="AY323" s="98"/>
      <c r="AZ323" s="98"/>
      <c r="BA323" s="98">
        <f>AY323+AX323+AW323+AV323+AT323</f>
        <v>156128</v>
      </c>
      <c r="BB323" s="123">
        <f>AU323+AY323</f>
        <v>0</v>
      </c>
      <c r="BC323" s="98"/>
      <c r="BD323" s="120"/>
      <c r="BE323" s="120"/>
      <c r="BF323" s="120"/>
      <c r="BG323" s="98">
        <f>BF323+BE323+BD323+BC323+BA323</f>
        <v>156128</v>
      </c>
      <c r="BH323" s="123">
        <f>BB323+BD323</f>
        <v>0</v>
      </c>
      <c r="BI323" s="116"/>
      <c r="BJ323" s="122"/>
      <c r="BK323" s="98"/>
      <c r="BL323" s="122"/>
      <c r="BM323" s="98">
        <f>BG323+BI323+BJ323+BK323+BL323</f>
        <v>156128</v>
      </c>
      <c r="BN323" s="98">
        <f>BH323+BJ323</f>
        <v>0</v>
      </c>
    </row>
    <row r="324" spans="1:66" s="2" customFormat="1" ht="41.25" customHeight="1">
      <c r="A324" s="124"/>
      <c r="B324" s="102" t="s">
        <v>216</v>
      </c>
      <c r="C324" s="103" t="s">
        <v>132</v>
      </c>
      <c r="D324" s="103" t="s">
        <v>146</v>
      </c>
      <c r="E324" s="104"/>
      <c r="F324" s="103"/>
      <c r="G324" s="105">
        <f aca="true" t="shared" si="502" ref="G324:W325">G325</f>
        <v>43777</v>
      </c>
      <c r="H324" s="105">
        <f t="shared" si="502"/>
        <v>43777</v>
      </c>
      <c r="I324" s="105">
        <f t="shared" si="502"/>
        <v>0</v>
      </c>
      <c r="J324" s="105">
        <f t="shared" si="502"/>
        <v>674</v>
      </c>
      <c r="K324" s="105">
        <f t="shared" si="502"/>
        <v>44451</v>
      </c>
      <c r="L324" s="105">
        <f t="shared" si="502"/>
        <v>0</v>
      </c>
      <c r="M324" s="105"/>
      <c r="N324" s="105">
        <f t="shared" si="502"/>
        <v>50448</v>
      </c>
      <c r="O324" s="105">
        <f t="shared" si="502"/>
        <v>0</v>
      </c>
      <c r="P324" s="105">
        <f t="shared" si="502"/>
        <v>44451</v>
      </c>
      <c r="Q324" s="105">
        <f t="shared" si="502"/>
        <v>0</v>
      </c>
      <c r="R324" s="105">
        <f t="shared" si="502"/>
        <v>0</v>
      </c>
      <c r="S324" s="105">
        <f t="shared" si="502"/>
        <v>-4898</v>
      </c>
      <c r="T324" s="105">
        <f t="shared" si="502"/>
        <v>39553</v>
      </c>
      <c r="U324" s="105">
        <f t="shared" si="502"/>
        <v>0</v>
      </c>
      <c r="V324" s="98"/>
      <c r="W324" s="105">
        <f t="shared" si="502"/>
        <v>0</v>
      </c>
      <c r="X324" s="105">
        <f aca="true" t="shared" si="503" ref="W324:AQ325">X325</f>
        <v>39553</v>
      </c>
      <c r="Y324" s="105">
        <f t="shared" si="503"/>
        <v>0</v>
      </c>
      <c r="Z324" s="105">
        <f t="shared" si="503"/>
        <v>0</v>
      </c>
      <c r="AA324" s="105">
        <f t="shared" si="503"/>
        <v>39553</v>
      </c>
      <c r="AB324" s="105">
        <f t="shared" si="503"/>
        <v>0</v>
      </c>
      <c r="AC324" s="105">
        <f t="shared" si="503"/>
        <v>0</v>
      </c>
      <c r="AD324" s="105">
        <f t="shared" si="503"/>
        <v>0</v>
      </c>
      <c r="AE324" s="105">
        <f t="shared" si="503"/>
        <v>0</v>
      </c>
      <c r="AF324" s="105">
        <f t="shared" si="503"/>
        <v>39553</v>
      </c>
      <c r="AG324" s="105">
        <f t="shared" si="503"/>
        <v>0</v>
      </c>
      <c r="AH324" s="105">
        <f t="shared" si="503"/>
        <v>-27</v>
      </c>
      <c r="AI324" s="105">
        <f t="shared" si="503"/>
        <v>20</v>
      </c>
      <c r="AJ324" s="105">
        <f t="shared" si="503"/>
        <v>0</v>
      </c>
      <c r="AK324" s="105">
        <f t="shared" si="503"/>
        <v>108</v>
      </c>
      <c r="AL324" s="105">
        <f t="shared" si="503"/>
        <v>75</v>
      </c>
      <c r="AM324" s="105">
        <f t="shared" si="503"/>
        <v>0</v>
      </c>
      <c r="AN324" s="105">
        <f t="shared" si="503"/>
        <v>39729</v>
      </c>
      <c r="AO324" s="105">
        <f t="shared" si="503"/>
        <v>0</v>
      </c>
      <c r="AP324" s="105">
        <f t="shared" si="503"/>
        <v>0</v>
      </c>
      <c r="AQ324" s="105">
        <f t="shared" si="503"/>
        <v>0</v>
      </c>
      <c r="AR324" s="105">
        <f aca="true" t="shared" si="504" ref="AP324:BE325">AR325</f>
        <v>0</v>
      </c>
      <c r="AS324" s="105">
        <f t="shared" si="504"/>
        <v>0</v>
      </c>
      <c r="AT324" s="105">
        <f t="shared" si="504"/>
        <v>39729</v>
      </c>
      <c r="AU324" s="105">
        <f t="shared" si="504"/>
        <v>0</v>
      </c>
      <c r="AV324" s="107">
        <f t="shared" si="504"/>
        <v>0</v>
      </c>
      <c r="AW324" s="107">
        <f t="shared" si="504"/>
        <v>0</v>
      </c>
      <c r="AX324" s="107">
        <f t="shared" si="504"/>
        <v>0</v>
      </c>
      <c r="AY324" s="107">
        <f t="shared" si="504"/>
        <v>0</v>
      </c>
      <c r="AZ324" s="107">
        <f t="shared" si="504"/>
        <v>0</v>
      </c>
      <c r="BA324" s="105">
        <f t="shared" si="504"/>
        <v>39729</v>
      </c>
      <c r="BB324" s="105">
        <f t="shared" si="504"/>
        <v>0</v>
      </c>
      <c r="BC324" s="105">
        <f t="shared" si="504"/>
        <v>0</v>
      </c>
      <c r="BD324" s="105">
        <f t="shared" si="504"/>
        <v>0</v>
      </c>
      <c r="BE324" s="105">
        <f t="shared" si="504"/>
        <v>0</v>
      </c>
      <c r="BF324" s="105">
        <f aca="true" t="shared" si="505" ref="BB324:BN325">BF325</f>
        <v>0</v>
      </c>
      <c r="BG324" s="105">
        <f t="shared" si="505"/>
        <v>39729</v>
      </c>
      <c r="BH324" s="105">
        <f t="shared" si="505"/>
        <v>0</v>
      </c>
      <c r="BI324" s="105">
        <f t="shared" si="505"/>
        <v>0</v>
      </c>
      <c r="BJ324" s="105">
        <f t="shared" si="505"/>
        <v>0</v>
      </c>
      <c r="BK324" s="105">
        <f t="shared" si="505"/>
        <v>0</v>
      </c>
      <c r="BL324" s="105">
        <f t="shared" si="505"/>
        <v>0</v>
      </c>
      <c r="BM324" s="105">
        <f t="shared" si="505"/>
        <v>39729</v>
      </c>
      <c r="BN324" s="105">
        <f t="shared" si="505"/>
        <v>0</v>
      </c>
    </row>
    <row r="325" spans="1:66" ht="28.5" customHeight="1">
      <c r="A325" s="111"/>
      <c r="B325" s="112" t="s">
        <v>161</v>
      </c>
      <c r="C325" s="113" t="s">
        <v>132</v>
      </c>
      <c r="D325" s="113" t="s">
        <v>146</v>
      </c>
      <c r="E325" s="119" t="s">
        <v>239</v>
      </c>
      <c r="F325" s="113"/>
      <c r="G325" s="115">
        <f t="shared" si="502"/>
        <v>43777</v>
      </c>
      <c r="H325" s="115">
        <f>H326</f>
        <v>43777</v>
      </c>
      <c r="I325" s="115">
        <f t="shared" si="502"/>
        <v>0</v>
      </c>
      <c r="J325" s="115">
        <f t="shared" si="502"/>
        <v>674</v>
      </c>
      <c r="K325" s="115">
        <f t="shared" si="502"/>
        <v>44451</v>
      </c>
      <c r="L325" s="115">
        <f t="shared" si="502"/>
        <v>0</v>
      </c>
      <c r="M325" s="115"/>
      <c r="N325" s="115">
        <f t="shared" si="502"/>
        <v>50448</v>
      </c>
      <c r="O325" s="115">
        <f t="shared" si="502"/>
        <v>0</v>
      </c>
      <c r="P325" s="115">
        <f t="shared" si="502"/>
        <v>44451</v>
      </c>
      <c r="Q325" s="115">
        <f t="shared" si="502"/>
        <v>0</v>
      </c>
      <c r="R325" s="115">
        <f t="shared" si="502"/>
        <v>0</v>
      </c>
      <c r="S325" s="115">
        <f t="shared" si="502"/>
        <v>-4898</v>
      </c>
      <c r="T325" s="115">
        <f t="shared" si="502"/>
        <v>39553</v>
      </c>
      <c r="U325" s="115">
        <f t="shared" si="502"/>
        <v>0</v>
      </c>
      <c r="V325" s="98"/>
      <c r="W325" s="115">
        <f t="shared" si="503"/>
        <v>0</v>
      </c>
      <c r="X325" s="115">
        <f t="shared" si="503"/>
        <v>39553</v>
      </c>
      <c r="Y325" s="115">
        <f t="shared" si="503"/>
        <v>0</v>
      </c>
      <c r="Z325" s="115">
        <f t="shared" si="503"/>
        <v>0</v>
      </c>
      <c r="AA325" s="115">
        <f t="shared" si="503"/>
        <v>39553</v>
      </c>
      <c r="AB325" s="115">
        <f t="shared" si="503"/>
        <v>0</v>
      </c>
      <c r="AC325" s="115">
        <f t="shared" si="503"/>
        <v>0</v>
      </c>
      <c r="AD325" s="115">
        <f t="shared" si="503"/>
        <v>0</v>
      </c>
      <c r="AE325" s="115">
        <f t="shared" si="503"/>
        <v>0</v>
      </c>
      <c r="AF325" s="115">
        <f t="shared" si="503"/>
        <v>39553</v>
      </c>
      <c r="AG325" s="115">
        <f t="shared" si="503"/>
        <v>0</v>
      </c>
      <c r="AH325" s="115">
        <f t="shared" si="503"/>
        <v>-27</v>
      </c>
      <c r="AI325" s="115">
        <f t="shared" si="503"/>
        <v>20</v>
      </c>
      <c r="AJ325" s="115">
        <f t="shared" si="503"/>
        <v>0</v>
      </c>
      <c r="AK325" s="115">
        <f t="shared" si="503"/>
        <v>108</v>
      </c>
      <c r="AL325" s="115">
        <f t="shared" si="503"/>
        <v>75</v>
      </c>
      <c r="AM325" s="115">
        <f t="shared" si="503"/>
        <v>0</v>
      </c>
      <c r="AN325" s="115">
        <f t="shared" si="503"/>
        <v>39729</v>
      </c>
      <c r="AO325" s="115">
        <f t="shared" si="503"/>
        <v>0</v>
      </c>
      <c r="AP325" s="115">
        <f t="shared" si="504"/>
        <v>0</v>
      </c>
      <c r="AQ325" s="115">
        <f t="shared" si="504"/>
        <v>0</v>
      </c>
      <c r="AR325" s="115">
        <f t="shared" si="504"/>
        <v>0</v>
      </c>
      <c r="AS325" s="115">
        <f t="shared" si="504"/>
        <v>0</v>
      </c>
      <c r="AT325" s="115">
        <f t="shared" si="504"/>
        <v>39729</v>
      </c>
      <c r="AU325" s="115">
        <f t="shared" si="504"/>
        <v>0</v>
      </c>
      <c r="AV325" s="115">
        <f t="shared" si="504"/>
        <v>0</v>
      </c>
      <c r="AW325" s="115">
        <f t="shared" si="504"/>
        <v>0</v>
      </c>
      <c r="AX325" s="115">
        <f t="shared" si="504"/>
        <v>0</v>
      </c>
      <c r="AY325" s="115">
        <f t="shared" si="504"/>
        <v>0</v>
      </c>
      <c r="AZ325" s="115">
        <f t="shared" si="504"/>
        <v>0</v>
      </c>
      <c r="BA325" s="115">
        <f t="shared" si="504"/>
        <v>39729</v>
      </c>
      <c r="BB325" s="115">
        <f t="shared" si="505"/>
        <v>0</v>
      </c>
      <c r="BC325" s="115">
        <f t="shared" si="505"/>
        <v>0</v>
      </c>
      <c r="BD325" s="115">
        <f t="shared" si="505"/>
        <v>0</v>
      </c>
      <c r="BE325" s="115">
        <f t="shared" si="505"/>
        <v>0</v>
      </c>
      <c r="BF325" s="115">
        <f t="shared" si="505"/>
        <v>0</v>
      </c>
      <c r="BG325" s="115">
        <f t="shared" si="505"/>
        <v>39729</v>
      </c>
      <c r="BH325" s="115">
        <f t="shared" si="505"/>
        <v>0</v>
      </c>
      <c r="BI325" s="115">
        <f t="shared" si="505"/>
        <v>0</v>
      </c>
      <c r="BJ325" s="115">
        <f t="shared" si="505"/>
        <v>0</v>
      </c>
      <c r="BK325" s="115">
        <f t="shared" si="505"/>
        <v>0</v>
      </c>
      <c r="BL325" s="115">
        <f t="shared" si="505"/>
        <v>0</v>
      </c>
      <c r="BM325" s="115">
        <f t="shared" si="505"/>
        <v>39729</v>
      </c>
      <c r="BN325" s="115">
        <f t="shared" si="505"/>
        <v>0</v>
      </c>
    </row>
    <row r="326" spans="1:66" ht="40.5" customHeight="1">
      <c r="A326" s="111"/>
      <c r="B326" s="112" t="s">
        <v>126</v>
      </c>
      <c r="C326" s="113" t="s">
        <v>132</v>
      </c>
      <c r="D326" s="113" t="s">
        <v>146</v>
      </c>
      <c r="E326" s="119" t="s">
        <v>239</v>
      </c>
      <c r="F326" s="113" t="s">
        <v>127</v>
      </c>
      <c r="G326" s="115">
        <f>H326+I326</f>
        <v>43777</v>
      </c>
      <c r="H326" s="115">
        <v>43777</v>
      </c>
      <c r="I326" s="115"/>
      <c r="J326" s="98">
        <f>K326-G326</f>
        <v>674</v>
      </c>
      <c r="K326" s="98">
        <v>44451</v>
      </c>
      <c r="L326" s="98"/>
      <c r="M326" s="98"/>
      <c r="N326" s="115">
        <v>50448</v>
      </c>
      <c r="O326" s="116"/>
      <c r="P326" s="98">
        <f>O326+K326</f>
        <v>44451</v>
      </c>
      <c r="Q326" s="98">
        <f>L326</f>
        <v>0</v>
      </c>
      <c r="R326" s="98"/>
      <c r="S326" s="98">
        <f>T326-P326</f>
        <v>-4898</v>
      </c>
      <c r="T326" s="98">
        <v>39553</v>
      </c>
      <c r="U326" s="98"/>
      <c r="V326" s="98"/>
      <c r="W326" s="98"/>
      <c r="X326" s="98">
        <f>W326+T326</f>
        <v>39553</v>
      </c>
      <c r="Y326" s="98">
        <f>V326</f>
        <v>0</v>
      </c>
      <c r="Z326" s="120"/>
      <c r="AA326" s="98">
        <f>X326+Z326</f>
        <v>39553</v>
      </c>
      <c r="AB326" s="98">
        <f>Y326</f>
        <v>0</v>
      </c>
      <c r="AC326" s="120"/>
      <c r="AD326" s="120"/>
      <c r="AE326" s="120"/>
      <c r="AF326" s="98">
        <f>AD326+AC326+AA326+AE326</f>
        <v>39553</v>
      </c>
      <c r="AG326" s="116">
        <f>AE326+AB326</f>
        <v>0</v>
      </c>
      <c r="AH326" s="121">
        <f>12-39</f>
        <v>-27</v>
      </c>
      <c r="AI326" s="121">
        <v>20</v>
      </c>
      <c r="AJ326" s="121"/>
      <c r="AK326" s="121">
        <v>108</v>
      </c>
      <c r="AL326" s="115">
        <v>75</v>
      </c>
      <c r="AM326" s="120"/>
      <c r="AN326" s="98">
        <f>AI326+AH326+AF326+AJ326+AK326+AL326+AM326</f>
        <v>39729</v>
      </c>
      <c r="AO326" s="98">
        <f>AM326+AG326</f>
        <v>0</v>
      </c>
      <c r="AP326" s="122"/>
      <c r="AQ326" s="120"/>
      <c r="AR326" s="120"/>
      <c r="AS326" s="120"/>
      <c r="AT326" s="98">
        <f>AR326+AQ326+AP326+AN326+AS326</f>
        <v>39729</v>
      </c>
      <c r="AU326" s="98">
        <f>AS326+AO326</f>
        <v>0</v>
      </c>
      <c r="AV326" s="98"/>
      <c r="AW326" s="98"/>
      <c r="AX326" s="98"/>
      <c r="AY326" s="98"/>
      <c r="AZ326" s="98"/>
      <c r="BA326" s="98">
        <f>AY326+AX326+AW326+AV326+AT326</f>
        <v>39729</v>
      </c>
      <c r="BB326" s="123">
        <f>AU326+AY326</f>
        <v>0</v>
      </c>
      <c r="BC326" s="98"/>
      <c r="BD326" s="120"/>
      <c r="BE326" s="120"/>
      <c r="BF326" s="120"/>
      <c r="BG326" s="98">
        <f>BF326+BE326+BD326+BC326+BA326</f>
        <v>39729</v>
      </c>
      <c r="BH326" s="123">
        <f>BB326+BD326</f>
        <v>0</v>
      </c>
      <c r="BI326" s="116"/>
      <c r="BJ326" s="122"/>
      <c r="BK326" s="98"/>
      <c r="BL326" s="122"/>
      <c r="BM326" s="98">
        <f>BG326+BI326+BJ326+BK326+BL326</f>
        <v>39729</v>
      </c>
      <c r="BN326" s="98">
        <f>BH326+BJ326</f>
        <v>0</v>
      </c>
    </row>
    <row r="327" spans="1:66" ht="37.5" customHeight="1" hidden="1">
      <c r="A327" s="111"/>
      <c r="B327" s="102" t="s">
        <v>153</v>
      </c>
      <c r="C327" s="103" t="s">
        <v>132</v>
      </c>
      <c r="D327" s="103" t="s">
        <v>143</v>
      </c>
      <c r="E327" s="150"/>
      <c r="F327" s="103"/>
      <c r="G327" s="115"/>
      <c r="H327" s="115"/>
      <c r="I327" s="115"/>
      <c r="J327" s="125">
        <f>J328</f>
        <v>2779</v>
      </c>
      <c r="K327" s="125">
        <f aca="true" t="shared" si="506" ref="K327:Y328">K328</f>
        <v>2779</v>
      </c>
      <c r="L327" s="125">
        <f t="shared" si="506"/>
        <v>0</v>
      </c>
      <c r="M327" s="125"/>
      <c r="N327" s="125">
        <f t="shared" si="506"/>
        <v>3348</v>
      </c>
      <c r="O327" s="125">
        <f t="shared" si="506"/>
        <v>0</v>
      </c>
      <c r="P327" s="125">
        <f t="shared" si="506"/>
        <v>2779</v>
      </c>
      <c r="Q327" s="125">
        <f t="shared" si="506"/>
        <v>0</v>
      </c>
      <c r="R327" s="125">
        <f t="shared" si="506"/>
        <v>0</v>
      </c>
      <c r="S327" s="125">
        <f t="shared" si="506"/>
        <v>-2779</v>
      </c>
      <c r="T327" s="125">
        <f t="shared" si="506"/>
        <v>0</v>
      </c>
      <c r="U327" s="125">
        <f t="shared" si="506"/>
        <v>0</v>
      </c>
      <c r="V327" s="98"/>
      <c r="W327" s="125">
        <f t="shared" si="506"/>
        <v>0</v>
      </c>
      <c r="X327" s="125">
        <f t="shared" si="506"/>
        <v>0</v>
      </c>
      <c r="Y327" s="125">
        <f t="shared" si="506"/>
        <v>0</v>
      </c>
      <c r="Z327" s="120"/>
      <c r="AA327" s="126"/>
      <c r="AB327" s="126"/>
      <c r="AC327" s="120"/>
      <c r="AD327" s="120"/>
      <c r="AE327" s="120"/>
      <c r="AF327" s="116"/>
      <c r="AG327" s="116"/>
      <c r="AH327" s="120"/>
      <c r="AI327" s="120"/>
      <c r="AJ327" s="120"/>
      <c r="AK327" s="120"/>
      <c r="AL327" s="120"/>
      <c r="AM327" s="120"/>
      <c r="AN327" s="120"/>
      <c r="AO327" s="120"/>
      <c r="AP327" s="122"/>
      <c r="AQ327" s="120"/>
      <c r="AR327" s="120"/>
      <c r="AS327" s="120"/>
      <c r="AT327" s="126"/>
      <c r="AU327" s="126"/>
      <c r="AV327" s="98"/>
      <c r="AW327" s="98"/>
      <c r="AX327" s="98"/>
      <c r="AY327" s="98"/>
      <c r="AZ327" s="98"/>
      <c r="BA327" s="98"/>
      <c r="BB327" s="123"/>
      <c r="BC327" s="98"/>
      <c r="BD327" s="120"/>
      <c r="BE327" s="120"/>
      <c r="BF327" s="120"/>
      <c r="BG327" s="98"/>
      <c r="BH327" s="123"/>
      <c r="BI327" s="116"/>
      <c r="BJ327" s="122"/>
      <c r="BK327" s="122"/>
      <c r="BL327" s="122"/>
      <c r="BM327" s="126"/>
      <c r="BN327" s="120"/>
    </row>
    <row r="328" spans="1:66" ht="33" customHeight="1" hidden="1">
      <c r="A328" s="111"/>
      <c r="B328" s="112" t="s">
        <v>171</v>
      </c>
      <c r="C328" s="113" t="s">
        <v>132</v>
      </c>
      <c r="D328" s="113" t="s">
        <v>143</v>
      </c>
      <c r="E328" s="131" t="s">
        <v>211</v>
      </c>
      <c r="F328" s="113"/>
      <c r="G328" s="115"/>
      <c r="H328" s="115"/>
      <c r="I328" s="115"/>
      <c r="J328" s="98">
        <f>J329</f>
        <v>2779</v>
      </c>
      <c r="K328" s="98">
        <f t="shared" si="506"/>
        <v>2779</v>
      </c>
      <c r="L328" s="98">
        <f t="shared" si="506"/>
        <v>0</v>
      </c>
      <c r="M328" s="98"/>
      <c r="N328" s="98">
        <f t="shared" si="506"/>
        <v>3348</v>
      </c>
      <c r="O328" s="98">
        <f t="shared" si="506"/>
        <v>0</v>
      </c>
      <c r="P328" s="98">
        <f t="shared" si="506"/>
        <v>2779</v>
      </c>
      <c r="Q328" s="98">
        <f t="shared" si="506"/>
        <v>0</v>
      </c>
      <c r="R328" s="98">
        <f t="shared" si="506"/>
        <v>0</v>
      </c>
      <c r="S328" s="98">
        <f t="shared" si="506"/>
        <v>-2779</v>
      </c>
      <c r="T328" s="98">
        <f t="shared" si="506"/>
        <v>0</v>
      </c>
      <c r="U328" s="98">
        <f t="shared" si="506"/>
        <v>0</v>
      </c>
      <c r="V328" s="98"/>
      <c r="W328" s="98">
        <f t="shared" si="506"/>
        <v>0</v>
      </c>
      <c r="X328" s="98">
        <f t="shared" si="506"/>
        <v>0</v>
      </c>
      <c r="Y328" s="98">
        <f t="shared" si="506"/>
        <v>0</v>
      </c>
      <c r="Z328" s="120"/>
      <c r="AA328" s="126"/>
      <c r="AB328" s="126"/>
      <c r="AC328" s="120"/>
      <c r="AD328" s="120"/>
      <c r="AE328" s="120"/>
      <c r="AF328" s="116"/>
      <c r="AG328" s="116"/>
      <c r="AH328" s="120"/>
      <c r="AI328" s="120"/>
      <c r="AJ328" s="120"/>
      <c r="AK328" s="120"/>
      <c r="AL328" s="120"/>
      <c r="AM328" s="120"/>
      <c r="AN328" s="120"/>
      <c r="AO328" s="120"/>
      <c r="AP328" s="122"/>
      <c r="AQ328" s="120"/>
      <c r="AR328" s="120"/>
      <c r="AS328" s="120"/>
      <c r="AT328" s="126"/>
      <c r="AU328" s="126"/>
      <c r="AV328" s="98"/>
      <c r="AW328" s="98"/>
      <c r="AX328" s="98"/>
      <c r="AY328" s="98"/>
      <c r="AZ328" s="98"/>
      <c r="BA328" s="98"/>
      <c r="BB328" s="123"/>
      <c r="BC328" s="98"/>
      <c r="BD328" s="120"/>
      <c r="BE328" s="120"/>
      <c r="BF328" s="120"/>
      <c r="BG328" s="98"/>
      <c r="BH328" s="123"/>
      <c r="BI328" s="116"/>
      <c r="BJ328" s="122"/>
      <c r="BK328" s="122"/>
      <c r="BL328" s="122"/>
      <c r="BM328" s="126"/>
      <c r="BN328" s="120"/>
    </row>
    <row r="329" spans="1:66" ht="66" customHeight="1" hidden="1">
      <c r="A329" s="111"/>
      <c r="B329" s="112" t="s">
        <v>130</v>
      </c>
      <c r="C329" s="113" t="s">
        <v>132</v>
      </c>
      <c r="D329" s="113" t="s">
        <v>143</v>
      </c>
      <c r="E329" s="131" t="s">
        <v>211</v>
      </c>
      <c r="F329" s="113" t="s">
        <v>131</v>
      </c>
      <c r="G329" s="115"/>
      <c r="H329" s="115"/>
      <c r="I329" s="115"/>
      <c r="J329" s="98">
        <f>K329-G329</f>
        <v>2779</v>
      </c>
      <c r="K329" s="98">
        <v>2779</v>
      </c>
      <c r="L329" s="98"/>
      <c r="M329" s="98"/>
      <c r="N329" s="115">
        <v>3348</v>
      </c>
      <c r="O329" s="116"/>
      <c r="P329" s="98">
        <f>O329+K329</f>
        <v>2779</v>
      </c>
      <c r="Q329" s="98">
        <f>L329</f>
        <v>0</v>
      </c>
      <c r="R329" s="98"/>
      <c r="S329" s="98">
        <f>T329-P329</f>
        <v>-2779</v>
      </c>
      <c r="T329" s="98"/>
      <c r="U329" s="98"/>
      <c r="V329" s="98"/>
      <c r="W329" s="98"/>
      <c r="X329" s="98">
        <f>W329+T329</f>
        <v>0</v>
      </c>
      <c r="Y329" s="98">
        <f>V329</f>
        <v>0</v>
      </c>
      <c r="Z329" s="120"/>
      <c r="AA329" s="126"/>
      <c r="AB329" s="126"/>
      <c r="AC329" s="120"/>
      <c r="AD329" s="120"/>
      <c r="AE329" s="120"/>
      <c r="AF329" s="116"/>
      <c r="AG329" s="116"/>
      <c r="AH329" s="120"/>
      <c r="AI329" s="120"/>
      <c r="AJ329" s="120"/>
      <c r="AK329" s="120"/>
      <c r="AL329" s="120"/>
      <c r="AM329" s="120"/>
      <c r="AN329" s="120"/>
      <c r="AO329" s="120"/>
      <c r="AP329" s="122"/>
      <c r="AQ329" s="120"/>
      <c r="AR329" s="120"/>
      <c r="AS329" s="120"/>
      <c r="AT329" s="126"/>
      <c r="AU329" s="126"/>
      <c r="AV329" s="98"/>
      <c r="AW329" s="98"/>
      <c r="AX329" s="98"/>
      <c r="AY329" s="98"/>
      <c r="AZ329" s="98"/>
      <c r="BA329" s="98"/>
      <c r="BB329" s="123"/>
      <c r="BC329" s="98"/>
      <c r="BD329" s="120"/>
      <c r="BE329" s="120"/>
      <c r="BF329" s="120"/>
      <c r="BG329" s="98"/>
      <c r="BH329" s="123"/>
      <c r="BI329" s="116"/>
      <c r="BJ329" s="122"/>
      <c r="BK329" s="122"/>
      <c r="BL329" s="122"/>
      <c r="BM329" s="126"/>
      <c r="BN329" s="120"/>
    </row>
    <row r="330" spans="1:66" s="2" customFormat="1" ht="24.75" customHeight="1">
      <c r="A330" s="124"/>
      <c r="B330" s="102" t="s">
        <v>162</v>
      </c>
      <c r="C330" s="103" t="s">
        <v>145</v>
      </c>
      <c r="D330" s="103" t="s">
        <v>119</v>
      </c>
      <c r="E330" s="104"/>
      <c r="F330" s="103"/>
      <c r="G330" s="105">
        <f aca="true" t="shared" si="507" ref="G330:N330">G331+G333+G335+G337+G339+G347</f>
        <v>199511</v>
      </c>
      <c r="H330" s="105">
        <f t="shared" si="507"/>
        <v>199511</v>
      </c>
      <c r="I330" s="105">
        <f t="shared" si="507"/>
        <v>0</v>
      </c>
      <c r="J330" s="105">
        <f t="shared" si="507"/>
        <v>31152</v>
      </c>
      <c r="K330" s="105">
        <f t="shared" si="507"/>
        <v>230663</v>
      </c>
      <c r="L330" s="105">
        <f t="shared" si="507"/>
        <v>0</v>
      </c>
      <c r="M330" s="105"/>
      <c r="N330" s="105">
        <f t="shared" si="507"/>
        <v>248260</v>
      </c>
      <c r="O330" s="105">
        <f aca="true" t="shared" si="508" ref="O330:U330">O331+O333+O335+O337+O339+O347</f>
        <v>0</v>
      </c>
      <c r="P330" s="105">
        <f t="shared" si="508"/>
        <v>230663</v>
      </c>
      <c r="Q330" s="105">
        <f t="shared" si="508"/>
        <v>0</v>
      </c>
      <c r="R330" s="105">
        <f t="shared" si="508"/>
        <v>0</v>
      </c>
      <c r="S330" s="105">
        <f t="shared" si="508"/>
        <v>-72200</v>
      </c>
      <c r="T330" s="105">
        <f t="shared" si="508"/>
        <v>158463</v>
      </c>
      <c r="U330" s="105">
        <f t="shared" si="508"/>
        <v>0</v>
      </c>
      <c r="V330" s="98"/>
      <c r="W330" s="105">
        <f aca="true" t="shared" si="509" ref="W330:AB330">W331+W333+W335+W337+W339+W347</f>
        <v>0</v>
      </c>
      <c r="X330" s="105">
        <f t="shared" si="509"/>
        <v>158463</v>
      </c>
      <c r="Y330" s="105">
        <f t="shared" si="509"/>
        <v>0</v>
      </c>
      <c r="Z330" s="105">
        <f t="shared" si="509"/>
        <v>0</v>
      </c>
      <c r="AA330" s="105">
        <f t="shared" si="509"/>
        <v>158463</v>
      </c>
      <c r="AB330" s="105">
        <f t="shared" si="509"/>
        <v>0</v>
      </c>
      <c r="AC330" s="105">
        <f aca="true" t="shared" si="510" ref="AC330:AU330">AC331+AC333+AC335+AC337+AC339+AC347</f>
        <v>0</v>
      </c>
      <c r="AD330" s="105">
        <f t="shared" si="510"/>
        <v>995</v>
      </c>
      <c r="AE330" s="105">
        <f t="shared" si="510"/>
        <v>0</v>
      </c>
      <c r="AF330" s="105">
        <f t="shared" si="510"/>
        <v>159458</v>
      </c>
      <c r="AG330" s="105">
        <f t="shared" si="510"/>
        <v>0</v>
      </c>
      <c r="AH330" s="105">
        <f t="shared" si="510"/>
        <v>-434</v>
      </c>
      <c r="AI330" s="105">
        <f t="shared" si="510"/>
        <v>974</v>
      </c>
      <c r="AJ330" s="105">
        <f t="shared" si="510"/>
        <v>0</v>
      </c>
      <c r="AK330" s="105">
        <f>AK331+AK333+AK335+AK337+AK339+AK347</f>
        <v>1418</v>
      </c>
      <c r="AL330" s="105">
        <f>AL331+AL333+AL335+AL337+AL339+AL347</f>
        <v>124</v>
      </c>
      <c r="AM330" s="105">
        <f>AM331+AM333+AM335+AM337+AM339+AM347</f>
        <v>0</v>
      </c>
      <c r="AN330" s="105">
        <f t="shared" si="510"/>
        <v>161540</v>
      </c>
      <c r="AO330" s="105">
        <f t="shared" si="510"/>
        <v>0</v>
      </c>
      <c r="AP330" s="105">
        <f t="shared" si="510"/>
        <v>150</v>
      </c>
      <c r="AQ330" s="105">
        <f>AQ331+AQ333+AQ335+AQ337+AQ339+AQ347</f>
        <v>0</v>
      </c>
      <c r="AR330" s="105">
        <f t="shared" si="510"/>
        <v>0</v>
      </c>
      <c r="AS330" s="105">
        <f t="shared" si="510"/>
        <v>58593</v>
      </c>
      <c r="AT330" s="105">
        <f t="shared" si="510"/>
        <v>220283</v>
      </c>
      <c r="AU330" s="105">
        <f t="shared" si="510"/>
        <v>58593</v>
      </c>
      <c r="AV330" s="107">
        <f aca="true" t="shared" si="511" ref="AV330:BA330">AV331+AV333+AV335+AV337+AV339+AV347</f>
        <v>0</v>
      </c>
      <c r="AW330" s="107">
        <f t="shared" si="511"/>
        <v>0</v>
      </c>
      <c r="AX330" s="107">
        <f t="shared" si="511"/>
        <v>0</v>
      </c>
      <c r="AY330" s="107">
        <f t="shared" si="511"/>
        <v>0</v>
      </c>
      <c r="AZ330" s="107">
        <f>AZ331+AZ333+AZ335+AZ337+AZ339+AZ347</f>
        <v>0</v>
      </c>
      <c r="BA330" s="105">
        <f t="shared" si="511"/>
        <v>220283</v>
      </c>
      <c r="BB330" s="105">
        <f aca="true" t="shared" si="512" ref="BB330:BH330">BB331+BB333+BB335+BB337+BB339+BB347</f>
        <v>58593</v>
      </c>
      <c r="BC330" s="105">
        <f t="shared" si="512"/>
        <v>0</v>
      </c>
      <c r="BD330" s="105">
        <f t="shared" si="512"/>
        <v>0</v>
      </c>
      <c r="BE330" s="105">
        <f t="shared" si="512"/>
        <v>0</v>
      </c>
      <c r="BF330" s="105">
        <f t="shared" si="512"/>
        <v>0</v>
      </c>
      <c r="BG330" s="105">
        <f t="shared" si="512"/>
        <v>220283</v>
      </c>
      <c r="BH330" s="105">
        <f t="shared" si="512"/>
        <v>58593</v>
      </c>
      <c r="BI330" s="105">
        <f aca="true" t="shared" si="513" ref="BI330:BN330">BI331+BI333+BI335+BI337+BI339+BI347</f>
        <v>0</v>
      </c>
      <c r="BJ330" s="105">
        <f t="shared" si="513"/>
        <v>0</v>
      </c>
      <c r="BK330" s="105">
        <f t="shared" si="513"/>
        <v>0</v>
      </c>
      <c r="BL330" s="105">
        <f t="shared" si="513"/>
        <v>0</v>
      </c>
      <c r="BM330" s="105">
        <f t="shared" si="513"/>
        <v>220283</v>
      </c>
      <c r="BN330" s="105">
        <f t="shared" si="513"/>
        <v>58593</v>
      </c>
    </row>
    <row r="331" spans="1:66" ht="55.5" customHeight="1">
      <c r="A331" s="111"/>
      <c r="B331" s="112" t="s">
        <v>163</v>
      </c>
      <c r="C331" s="113" t="s">
        <v>145</v>
      </c>
      <c r="D331" s="113" t="s">
        <v>119</v>
      </c>
      <c r="E331" s="119" t="s">
        <v>240</v>
      </c>
      <c r="F331" s="113"/>
      <c r="G331" s="115">
        <f aca="true" t="shared" si="514" ref="G331:BN331">G332</f>
        <v>15131</v>
      </c>
      <c r="H331" s="115">
        <f t="shared" si="514"/>
        <v>15131</v>
      </c>
      <c r="I331" s="115">
        <f t="shared" si="514"/>
        <v>0</v>
      </c>
      <c r="J331" s="115">
        <f t="shared" si="514"/>
        <v>4562</v>
      </c>
      <c r="K331" s="115">
        <f t="shared" si="514"/>
        <v>19693</v>
      </c>
      <c r="L331" s="115">
        <f t="shared" si="514"/>
        <v>0</v>
      </c>
      <c r="M331" s="115"/>
      <c r="N331" s="115">
        <f t="shared" si="514"/>
        <v>22702</v>
      </c>
      <c r="O331" s="115">
        <f t="shared" si="514"/>
        <v>0</v>
      </c>
      <c r="P331" s="115">
        <f t="shared" si="514"/>
        <v>19693</v>
      </c>
      <c r="Q331" s="115">
        <f t="shared" si="514"/>
        <v>0</v>
      </c>
      <c r="R331" s="115">
        <f t="shared" si="514"/>
        <v>0</v>
      </c>
      <c r="S331" s="115">
        <f t="shared" si="514"/>
        <v>-11679</v>
      </c>
      <c r="T331" s="115">
        <f t="shared" si="514"/>
        <v>8014</v>
      </c>
      <c r="U331" s="115">
        <f t="shared" si="514"/>
        <v>0</v>
      </c>
      <c r="V331" s="98"/>
      <c r="W331" s="115">
        <f t="shared" si="514"/>
        <v>0</v>
      </c>
      <c r="X331" s="115">
        <f t="shared" si="514"/>
        <v>8014</v>
      </c>
      <c r="Y331" s="115">
        <f t="shared" si="514"/>
        <v>0</v>
      </c>
      <c r="Z331" s="115">
        <f t="shared" si="514"/>
        <v>0</v>
      </c>
      <c r="AA331" s="115">
        <f t="shared" si="514"/>
        <v>8014</v>
      </c>
      <c r="AB331" s="115">
        <f t="shared" si="514"/>
        <v>0</v>
      </c>
      <c r="AC331" s="115">
        <f t="shared" si="514"/>
        <v>0</v>
      </c>
      <c r="AD331" s="115">
        <f t="shared" si="514"/>
        <v>0</v>
      </c>
      <c r="AE331" s="115">
        <f t="shared" si="514"/>
        <v>0</v>
      </c>
      <c r="AF331" s="115">
        <f t="shared" si="514"/>
        <v>8014</v>
      </c>
      <c r="AG331" s="115">
        <f t="shared" si="514"/>
        <v>0</v>
      </c>
      <c r="AH331" s="115">
        <f t="shared" si="514"/>
        <v>-34</v>
      </c>
      <c r="AI331" s="115">
        <f t="shared" si="514"/>
        <v>0</v>
      </c>
      <c r="AJ331" s="115">
        <f t="shared" si="514"/>
        <v>0</v>
      </c>
      <c r="AK331" s="115">
        <f t="shared" si="514"/>
        <v>68</v>
      </c>
      <c r="AL331" s="115">
        <f t="shared" si="514"/>
        <v>3</v>
      </c>
      <c r="AM331" s="115">
        <f t="shared" si="514"/>
        <v>0</v>
      </c>
      <c r="AN331" s="115">
        <f t="shared" si="514"/>
        <v>8051</v>
      </c>
      <c r="AO331" s="115">
        <f t="shared" si="514"/>
        <v>0</v>
      </c>
      <c r="AP331" s="115">
        <f t="shared" si="514"/>
        <v>0</v>
      </c>
      <c r="AQ331" s="115">
        <f t="shared" si="514"/>
        <v>0</v>
      </c>
      <c r="AR331" s="115">
        <f t="shared" si="514"/>
        <v>0</v>
      </c>
      <c r="AS331" s="115">
        <f t="shared" si="514"/>
        <v>0</v>
      </c>
      <c r="AT331" s="115">
        <f t="shared" si="514"/>
        <v>8051</v>
      </c>
      <c r="AU331" s="115">
        <f t="shared" si="514"/>
        <v>0</v>
      </c>
      <c r="AV331" s="115">
        <f t="shared" si="514"/>
        <v>0</v>
      </c>
      <c r="AW331" s="115">
        <f t="shared" si="514"/>
        <v>0</v>
      </c>
      <c r="AX331" s="115">
        <f t="shared" si="514"/>
        <v>0</v>
      </c>
      <c r="AY331" s="115">
        <f t="shared" si="514"/>
        <v>0</v>
      </c>
      <c r="AZ331" s="115">
        <f t="shared" si="514"/>
        <v>0</v>
      </c>
      <c r="BA331" s="115">
        <f t="shared" si="514"/>
        <v>8051</v>
      </c>
      <c r="BB331" s="115">
        <f t="shared" si="514"/>
        <v>0</v>
      </c>
      <c r="BC331" s="115">
        <f t="shared" si="514"/>
        <v>0</v>
      </c>
      <c r="BD331" s="115">
        <f t="shared" si="514"/>
        <v>0</v>
      </c>
      <c r="BE331" s="115">
        <f t="shared" si="514"/>
        <v>0</v>
      </c>
      <c r="BF331" s="115">
        <f t="shared" si="514"/>
        <v>0</v>
      </c>
      <c r="BG331" s="115">
        <f t="shared" si="514"/>
        <v>8051</v>
      </c>
      <c r="BH331" s="115">
        <f t="shared" si="514"/>
        <v>0</v>
      </c>
      <c r="BI331" s="115">
        <f t="shared" si="514"/>
        <v>0</v>
      </c>
      <c r="BJ331" s="115">
        <f t="shared" si="514"/>
        <v>0</v>
      </c>
      <c r="BK331" s="115">
        <f t="shared" si="514"/>
        <v>0</v>
      </c>
      <c r="BL331" s="115">
        <f t="shared" si="514"/>
        <v>0</v>
      </c>
      <c r="BM331" s="115">
        <f t="shared" si="514"/>
        <v>8051</v>
      </c>
      <c r="BN331" s="115">
        <f t="shared" si="514"/>
        <v>0</v>
      </c>
    </row>
    <row r="332" spans="1:66" ht="36.75" customHeight="1">
      <c r="A332" s="111"/>
      <c r="B332" s="112" t="s">
        <v>126</v>
      </c>
      <c r="C332" s="113" t="s">
        <v>145</v>
      </c>
      <c r="D332" s="113" t="s">
        <v>119</v>
      </c>
      <c r="E332" s="119" t="s">
        <v>240</v>
      </c>
      <c r="F332" s="113" t="s">
        <v>127</v>
      </c>
      <c r="G332" s="115">
        <f>H332+I332</f>
        <v>15131</v>
      </c>
      <c r="H332" s="115">
        <v>15131</v>
      </c>
      <c r="I332" s="115"/>
      <c r="J332" s="98">
        <f>K332-G332</f>
        <v>4562</v>
      </c>
      <c r="K332" s="98">
        <v>19693</v>
      </c>
      <c r="L332" s="98"/>
      <c r="M332" s="98"/>
      <c r="N332" s="115">
        <v>22702</v>
      </c>
      <c r="O332" s="116"/>
      <c r="P332" s="98">
        <f>O332+K332</f>
        <v>19693</v>
      </c>
      <c r="Q332" s="98">
        <f>L332</f>
        <v>0</v>
      </c>
      <c r="R332" s="98"/>
      <c r="S332" s="98">
        <f>T332-P332</f>
        <v>-11679</v>
      </c>
      <c r="T332" s="98">
        <v>8014</v>
      </c>
      <c r="U332" s="98"/>
      <c r="V332" s="98"/>
      <c r="W332" s="98"/>
      <c r="X332" s="98">
        <f>W332+T332</f>
        <v>8014</v>
      </c>
      <c r="Y332" s="98">
        <f>V332</f>
        <v>0</v>
      </c>
      <c r="Z332" s="120"/>
      <c r="AA332" s="98">
        <f>X332+Z332</f>
        <v>8014</v>
      </c>
      <c r="AB332" s="98">
        <f>Y332</f>
        <v>0</v>
      </c>
      <c r="AC332" s="120"/>
      <c r="AD332" s="120"/>
      <c r="AE332" s="120"/>
      <c r="AF332" s="98">
        <f>AD332+AC332+AA332+AE332</f>
        <v>8014</v>
      </c>
      <c r="AG332" s="116">
        <f>AE332+AB332</f>
        <v>0</v>
      </c>
      <c r="AH332" s="121">
        <f>-41+7</f>
        <v>-34</v>
      </c>
      <c r="AI332" s="120"/>
      <c r="AJ332" s="120"/>
      <c r="AK332" s="121">
        <v>68</v>
      </c>
      <c r="AL332" s="115">
        <v>3</v>
      </c>
      <c r="AM332" s="120"/>
      <c r="AN332" s="98">
        <f>AI332+AH332+AF332+AJ332+AK332+AL332+AM332</f>
        <v>8051</v>
      </c>
      <c r="AO332" s="98">
        <f>AM332+AG332</f>
        <v>0</v>
      </c>
      <c r="AP332" s="122"/>
      <c r="AQ332" s="120"/>
      <c r="AR332" s="120"/>
      <c r="AS332" s="120"/>
      <c r="AT332" s="98">
        <f>AR332+AQ332+AP332+AN332+AS332</f>
        <v>8051</v>
      </c>
      <c r="AU332" s="98">
        <f>AS332+AO332</f>
        <v>0</v>
      </c>
      <c r="AV332" s="98"/>
      <c r="AW332" s="98"/>
      <c r="AX332" s="98"/>
      <c r="AY332" s="98"/>
      <c r="AZ332" s="98"/>
      <c r="BA332" s="98">
        <f>AY332+AX332+AW332+AV332+AT332</f>
        <v>8051</v>
      </c>
      <c r="BB332" s="123">
        <f>AU332+AY332</f>
        <v>0</v>
      </c>
      <c r="BC332" s="98"/>
      <c r="BD332" s="120"/>
      <c r="BE332" s="120"/>
      <c r="BF332" s="120"/>
      <c r="BG332" s="98">
        <f>BF332+BE332+BD332+BC332+BA332</f>
        <v>8051</v>
      </c>
      <c r="BH332" s="123">
        <f>BB332+BD332</f>
        <v>0</v>
      </c>
      <c r="BI332" s="116"/>
      <c r="BJ332" s="122"/>
      <c r="BK332" s="98"/>
      <c r="BL332" s="122"/>
      <c r="BM332" s="98">
        <f>BG332+BI332+BJ332+BK332+BL332</f>
        <v>8051</v>
      </c>
      <c r="BN332" s="98">
        <f>BH332+BJ332</f>
        <v>0</v>
      </c>
    </row>
    <row r="333" spans="1:66" ht="27.75" customHeight="1">
      <c r="A333" s="111"/>
      <c r="B333" s="112" t="s">
        <v>164</v>
      </c>
      <c r="C333" s="113" t="s">
        <v>145</v>
      </c>
      <c r="D333" s="113" t="s">
        <v>119</v>
      </c>
      <c r="E333" s="119" t="s">
        <v>241</v>
      </c>
      <c r="F333" s="113"/>
      <c r="G333" s="115">
        <f aca="true" t="shared" si="515" ref="G333:BN333">G334</f>
        <v>16772</v>
      </c>
      <c r="H333" s="115">
        <f t="shared" si="515"/>
        <v>16772</v>
      </c>
      <c r="I333" s="115">
        <f t="shared" si="515"/>
        <v>0</v>
      </c>
      <c r="J333" s="115">
        <f t="shared" si="515"/>
        <v>4187</v>
      </c>
      <c r="K333" s="115">
        <f t="shared" si="515"/>
        <v>20959</v>
      </c>
      <c r="L333" s="115">
        <f t="shared" si="515"/>
        <v>0</v>
      </c>
      <c r="M333" s="115"/>
      <c r="N333" s="115">
        <f t="shared" si="515"/>
        <v>22756</v>
      </c>
      <c r="O333" s="115">
        <f t="shared" si="515"/>
        <v>0</v>
      </c>
      <c r="P333" s="115">
        <f t="shared" si="515"/>
        <v>20959</v>
      </c>
      <c r="Q333" s="115">
        <f t="shared" si="515"/>
        <v>0</v>
      </c>
      <c r="R333" s="115">
        <f t="shared" si="515"/>
        <v>0</v>
      </c>
      <c r="S333" s="115">
        <f t="shared" si="515"/>
        <v>-4111</v>
      </c>
      <c r="T333" s="115">
        <f t="shared" si="515"/>
        <v>16848</v>
      </c>
      <c r="U333" s="115">
        <f t="shared" si="515"/>
        <v>0</v>
      </c>
      <c r="V333" s="98"/>
      <c r="W333" s="115">
        <f t="shared" si="515"/>
        <v>0</v>
      </c>
      <c r="X333" s="115">
        <f t="shared" si="515"/>
        <v>16848</v>
      </c>
      <c r="Y333" s="115">
        <f t="shared" si="515"/>
        <v>0</v>
      </c>
      <c r="Z333" s="115">
        <f t="shared" si="515"/>
        <v>0</v>
      </c>
      <c r="AA333" s="115">
        <f t="shared" si="515"/>
        <v>16848</v>
      </c>
      <c r="AB333" s="115">
        <f t="shared" si="515"/>
        <v>0</v>
      </c>
      <c r="AC333" s="115">
        <f t="shared" si="515"/>
        <v>0</v>
      </c>
      <c r="AD333" s="115">
        <f t="shared" si="515"/>
        <v>0</v>
      </c>
      <c r="AE333" s="115">
        <f t="shared" si="515"/>
        <v>0</v>
      </c>
      <c r="AF333" s="115">
        <f t="shared" si="515"/>
        <v>16848</v>
      </c>
      <c r="AG333" s="115">
        <f t="shared" si="515"/>
        <v>0</v>
      </c>
      <c r="AH333" s="115">
        <f t="shared" si="515"/>
        <v>-68</v>
      </c>
      <c r="AI333" s="115">
        <f t="shared" si="515"/>
        <v>241</v>
      </c>
      <c r="AJ333" s="115">
        <f t="shared" si="515"/>
        <v>0</v>
      </c>
      <c r="AK333" s="115">
        <f t="shared" si="515"/>
        <v>0</v>
      </c>
      <c r="AL333" s="115">
        <f t="shared" si="515"/>
        <v>4</v>
      </c>
      <c r="AM333" s="115">
        <f t="shared" si="515"/>
        <v>0</v>
      </c>
      <c r="AN333" s="115">
        <f t="shared" si="515"/>
        <v>17025</v>
      </c>
      <c r="AO333" s="115">
        <f t="shared" si="515"/>
        <v>0</v>
      </c>
      <c r="AP333" s="115">
        <f t="shared" si="515"/>
        <v>0</v>
      </c>
      <c r="AQ333" s="115">
        <f t="shared" si="515"/>
        <v>0</v>
      </c>
      <c r="AR333" s="115">
        <f t="shared" si="515"/>
        <v>0</v>
      </c>
      <c r="AS333" s="115">
        <f t="shared" si="515"/>
        <v>0</v>
      </c>
      <c r="AT333" s="115">
        <f t="shared" si="515"/>
        <v>17025</v>
      </c>
      <c r="AU333" s="115">
        <f t="shared" si="515"/>
        <v>0</v>
      </c>
      <c r="AV333" s="115">
        <f t="shared" si="515"/>
        <v>0</v>
      </c>
      <c r="AW333" s="115">
        <f t="shared" si="515"/>
        <v>0</v>
      </c>
      <c r="AX333" s="115">
        <f t="shared" si="515"/>
        <v>0</v>
      </c>
      <c r="AY333" s="115">
        <f t="shared" si="515"/>
        <v>0</v>
      </c>
      <c r="AZ333" s="115">
        <f t="shared" si="515"/>
        <v>0</v>
      </c>
      <c r="BA333" s="115">
        <f t="shared" si="515"/>
        <v>17025</v>
      </c>
      <c r="BB333" s="115">
        <f t="shared" si="515"/>
        <v>0</v>
      </c>
      <c r="BC333" s="115">
        <f t="shared" si="515"/>
        <v>0</v>
      </c>
      <c r="BD333" s="115">
        <f t="shared" si="515"/>
        <v>0</v>
      </c>
      <c r="BE333" s="115">
        <f t="shared" si="515"/>
        <v>0</v>
      </c>
      <c r="BF333" s="115">
        <f t="shared" si="515"/>
        <v>0</v>
      </c>
      <c r="BG333" s="115">
        <f t="shared" si="515"/>
        <v>17025</v>
      </c>
      <c r="BH333" s="115">
        <f t="shared" si="515"/>
        <v>0</v>
      </c>
      <c r="BI333" s="115">
        <f t="shared" si="515"/>
        <v>0</v>
      </c>
      <c r="BJ333" s="115">
        <f t="shared" si="515"/>
        <v>0</v>
      </c>
      <c r="BK333" s="115">
        <f t="shared" si="515"/>
        <v>0</v>
      </c>
      <c r="BL333" s="115">
        <f t="shared" si="515"/>
        <v>0</v>
      </c>
      <c r="BM333" s="115">
        <f t="shared" si="515"/>
        <v>17025</v>
      </c>
      <c r="BN333" s="115">
        <f t="shared" si="515"/>
        <v>0</v>
      </c>
    </row>
    <row r="334" spans="1:66" ht="39.75" customHeight="1">
      <c r="A334" s="111"/>
      <c r="B334" s="112" t="s">
        <v>126</v>
      </c>
      <c r="C334" s="113" t="s">
        <v>145</v>
      </c>
      <c r="D334" s="113" t="s">
        <v>119</v>
      </c>
      <c r="E334" s="119" t="s">
        <v>241</v>
      </c>
      <c r="F334" s="113" t="s">
        <v>127</v>
      </c>
      <c r="G334" s="115">
        <f>H334+I334</f>
        <v>16772</v>
      </c>
      <c r="H334" s="115">
        <v>16772</v>
      </c>
      <c r="I334" s="115"/>
      <c r="J334" s="98">
        <f>K334-G334</f>
        <v>4187</v>
      </c>
      <c r="K334" s="98">
        <v>20959</v>
      </c>
      <c r="L334" s="98"/>
      <c r="M334" s="98"/>
      <c r="N334" s="115">
        <v>22756</v>
      </c>
      <c r="O334" s="116"/>
      <c r="P334" s="98">
        <f>O334+K334</f>
        <v>20959</v>
      </c>
      <c r="Q334" s="98">
        <f>L334</f>
        <v>0</v>
      </c>
      <c r="R334" s="98"/>
      <c r="S334" s="98">
        <f>T334-P334</f>
        <v>-4111</v>
      </c>
      <c r="T334" s="98">
        <v>16848</v>
      </c>
      <c r="U334" s="98"/>
      <c r="V334" s="98"/>
      <c r="W334" s="98"/>
      <c r="X334" s="98">
        <f>W334+T334</f>
        <v>16848</v>
      </c>
      <c r="Y334" s="98">
        <f>V334</f>
        <v>0</v>
      </c>
      <c r="Z334" s="120"/>
      <c r="AA334" s="98">
        <f>X334+Z334</f>
        <v>16848</v>
      </c>
      <c r="AB334" s="98">
        <f>Y334</f>
        <v>0</v>
      </c>
      <c r="AC334" s="120"/>
      <c r="AD334" s="120"/>
      <c r="AE334" s="120"/>
      <c r="AF334" s="98">
        <f>AD334+AC334+AA334+AE334</f>
        <v>16848</v>
      </c>
      <c r="AG334" s="116">
        <f>AE334+AB334</f>
        <v>0</v>
      </c>
      <c r="AH334" s="121">
        <f>-83+13+2</f>
        <v>-68</v>
      </c>
      <c r="AI334" s="121">
        <v>241</v>
      </c>
      <c r="AJ334" s="120"/>
      <c r="AK334" s="120"/>
      <c r="AL334" s="115">
        <v>4</v>
      </c>
      <c r="AM334" s="120"/>
      <c r="AN334" s="98">
        <f>AI334+AH334+AF334+AJ334+AK334+AL334+AM334</f>
        <v>17025</v>
      </c>
      <c r="AO334" s="98">
        <f>AM334+AG334</f>
        <v>0</v>
      </c>
      <c r="AP334" s="122"/>
      <c r="AQ334" s="120"/>
      <c r="AR334" s="120"/>
      <c r="AS334" s="120"/>
      <c r="AT334" s="98">
        <f>AR334+AQ334+AP334+AN334+AS334</f>
        <v>17025</v>
      </c>
      <c r="AU334" s="98">
        <f>AS334+AO334</f>
        <v>0</v>
      </c>
      <c r="AV334" s="98"/>
      <c r="AW334" s="98"/>
      <c r="AX334" s="98"/>
      <c r="AY334" s="98"/>
      <c r="AZ334" s="98"/>
      <c r="BA334" s="98">
        <f>AY334+AX334+AW334+AV334+AT334</f>
        <v>17025</v>
      </c>
      <c r="BB334" s="123">
        <f>AU334+AY334</f>
        <v>0</v>
      </c>
      <c r="BC334" s="98"/>
      <c r="BD334" s="120"/>
      <c r="BE334" s="120"/>
      <c r="BF334" s="120"/>
      <c r="BG334" s="98">
        <f>BF334+BE334+BD334+BC334+BA334</f>
        <v>17025</v>
      </c>
      <c r="BH334" s="123">
        <f>BB334+BD334</f>
        <v>0</v>
      </c>
      <c r="BI334" s="116"/>
      <c r="BJ334" s="122"/>
      <c r="BK334" s="122"/>
      <c r="BL334" s="122"/>
      <c r="BM334" s="98">
        <f>BG334+BI334+BJ334+BK334+BL334</f>
        <v>17025</v>
      </c>
      <c r="BN334" s="98">
        <f>BH334+BJ334</f>
        <v>0</v>
      </c>
    </row>
    <row r="335" spans="1:66" ht="24.75" customHeight="1">
      <c r="A335" s="111"/>
      <c r="B335" s="112" t="s">
        <v>165</v>
      </c>
      <c r="C335" s="113" t="s">
        <v>145</v>
      </c>
      <c r="D335" s="113" t="s">
        <v>119</v>
      </c>
      <c r="E335" s="119" t="s">
        <v>242</v>
      </c>
      <c r="F335" s="113"/>
      <c r="G335" s="115">
        <f aca="true" t="shared" si="516" ref="G335:BN335">G336</f>
        <v>69934</v>
      </c>
      <c r="H335" s="115">
        <f t="shared" si="516"/>
        <v>69934</v>
      </c>
      <c r="I335" s="115">
        <f t="shared" si="516"/>
        <v>0</v>
      </c>
      <c r="J335" s="115">
        <f t="shared" si="516"/>
        <v>3968</v>
      </c>
      <c r="K335" s="115">
        <f t="shared" si="516"/>
        <v>73902</v>
      </c>
      <c r="L335" s="115">
        <f t="shared" si="516"/>
        <v>0</v>
      </c>
      <c r="M335" s="115"/>
      <c r="N335" s="115">
        <f t="shared" si="516"/>
        <v>80038</v>
      </c>
      <c r="O335" s="115">
        <f t="shared" si="516"/>
        <v>0</v>
      </c>
      <c r="P335" s="115">
        <f t="shared" si="516"/>
        <v>73902</v>
      </c>
      <c r="Q335" s="115">
        <f t="shared" si="516"/>
        <v>0</v>
      </c>
      <c r="R335" s="115">
        <f t="shared" si="516"/>
        <v>0</v>
      </c>
      <c r="S335" s="115">
        <f t="shared" si="516"/>
        <v>-12306</v>
      </c>
      <c r="T335" s="115">
        <f t="shared" si="516"/>
        <v>61596</v>
      </c>
      <c r="U335" s="115">
        <f t="shared" si="516"/>
        <v>0</v>
      </c>
      <c r="V335" s="98"/>
      <c r="W335" s="115">
        <f t="shared" si="516"/>
        <v>0</v>
      </c>
      <c r="X335" s="115">
        <f t="shared" si="516"/>
        <v>61596</v>
      </c>
      <c r="Y335" s="115">
        <f t="shared" si="516"/>
        <v>0</v>
      </c>
      <c r="Z335" s="115">
        <f t="shared" si="516"/>
        <v>0</v>
      </c>
      <c r="AA335" s="115">
        <f t="shared" si="516"/>
        <v>61596</v>
      </c>
      <c r="AB335" s="115">
        <f t="shared" si="516"/>
        <v>0</v>
      </c>
      <c r="AC335" s="115">
        <f t="shared" si="516"/>
        <v>0</v>
      </c>
      <c r="AD335" s="115">
        <f t="shared" si="516"/>
        <v>0</v>
      </c>
      <c r="AE335" s="115">
        <f t="shared" si="516"/>
        <v>0</v>
      </c>
      <c r="AF335" s="115">
        <f t="shared" si="516"/>
        <v>61596</v>
      </c>
      <c r="AG335" s="115">
        <f t="shared" si="516"/>
        <v>0</v>
      </c>
      <c r="AH335" s="115">
        <f t="shared" si="516"/>
        <v>-218</v>
      </c>
      <c r="AI335" s="115">
        <f t="shared" si="516"/>
        <v>553</v>
      </c>
      <c r="AJ335" s="115">
        <f t="shared" si="516"/>
        <v>0</v>
      </c>
      <c r="AK335" s="115">
        <f t="shared" si="516"/>
        <v>0</v>
      </c>
      <c r="AL335" s="115">
        <f t="shared" si="516"/>
        <v>45</v>
      </c>
      <c r="AM335" s="115">
        <f t="shared" si="516"/>
        <v>0</v>
      </c>
      <c r="AN335" s="115">
        <f t="shared" si="516"/>
        <v>61976</v>
      </c>
      <c r="AO335" s="115">
        <f t="shared" si="516"/>
        <v>0</v>
      </c>
      <c r="AP335" s="115">
        <f t="shared" si="516"/>
        <v>0</v>
      </c>
      <c r="AQ335" s="115">
        <f t="shared" si="516"/>
        <v>0</v>
      </c>
      <c r="AR335" s="115">
        <f t="shared" si="516"/>
        <v>0</v>
      </c>
      <c r="AS335" s="115">
        <f t="shared" si="516"/>
        <v>0</v>
      </c>
      <c r="AT335" s="115">
        <f t="shared" si="516"/>
        <v>61976</v>
      </c>
      <c r="AU335" s="115">
        <f t="shared" si="516"/>
        <v>0</v>
      </c>
      <c r="AV335" s="115">
        <f t="shared" si="516"/>
        <v>0</v>
      </c>
      <c r="AW335" s="115">
        <f t="shared" si="516"/>
        <v>0</v>
      </c>
      <c r="AX335" s="115">
        <f t="shared" si="516"/>
        <v>0</v>
      </c>
      <c r="AY335" s="115">
        <f t="shared" si="516"/>
        <v>0</v>
      </c>
      <c r="AZ335" s="115">
        <f t="shared" si="516"/>
        <v>0</v>
      </c>
      <c r="BA335" s="115">
        <f t="shared" si="516"/>
        <v>61976</v>
      </c>
      <c r="BB335" s="115">
        <f t="shared" si="516"/>
        <v>0</v>
      </c>
      <c r="BC335" s="115">
        <f t="shared" si="516"/>
        <v>0</v>
      </c>
      <c r="BD335" s="115">
        <f t="shared" si="516"/>
        <v>0</v>
      </c>
      <c r="BE335" s="115">
        <f t="shared" si="516"/>
        <v>0</v>
      </c>
      <c r="BF335" s="115">
        <f t="shared" si="516"/>
        <v>0</v>
      </c>
      <c r="BG335" s="115">
        <f t="shared" si="516"/>
        <v>61976</v>
      </c>
      <c r="BH335" s="115">
        <f t="shared" si="516"/>
        <v>0</v>
      </c>
      <c r="BI335" s="115">
        <f t="shared" si="516"/>
        <v>0</v>
      </c>
      <c r="BJ335" s="115">
        <f t="shared" si="516"/>
        <v>0</v>
      </c>
      <c r="BK335" s="115">
        <f t="shared" si="516"/>
        <v>0</v>
      </c>
      <c r="BL335" s="115">
        <f t="shared" si="516"/>
        <v>0</v>
      </c>
      <c r="BM335" s="115">
        <f t="shared" si="516"/>
        <v>61976</v>
      </c>
      <c r="BN335" s="115">
        <f t="shared" si="516"/>
        <v>0</v>
      </c>
    </row>
    <row r="336" spans="1:66" ht="38.25" customHeight="1">
      <c r="A336" s="111"/>
      <c r="B336" s="112" t="s">
        <v>126</v>
      </c>
      <c r="C336" s="113" t="s">
        <v>145</v>
      </c>
      <c r="D336" s="113" t="s">
        <v>119</v>
      </c>
      <c r="E336" s="119" t="s">
        <v>242</v>
      </c>
      <c r="F336" s="113" t="s">
        <v>127</v>
      </c>
      <c r="G336" s="115">
        <f>H336+I336</f>
        <v>69934</v>
      </c>
      <c r="H336" s="115">
        <v>69934</v>
      </c>
      <c r="I336" s="115"/>
      <c r="J336" s="98">
        <f>K336-G336</f>
        <v>3968</v>
      </c>
      <c r="K336" s="98">
        <v>73902</v>
      </c>
      <c r="L336" s="98"/>
      <c r="M336" s="98"/>
      <c r="N336" s="115">
        <v>80038</v>
      </c>
      <c r="O336" s="116"/>
      <c r="P336" s="98">
        <f>O336+K336</f>
        <v>73902</v>
      </c>
      <c r="Q336" s="98">
        <f>L336</f>
        <v>0</v>
      </c>
      <c r="R336" s="98"/>
      <c r="S336" s="98">
        <f>T336-P336</f>
        <v>-12306</v>
      </c>
      <c r="T336" s="98">
        <v>61596</v>
      </c>
      <c r="U336" s="98"/>
      <c r="V336" s="98"/>
      <c r="W336" s="98"/>
      <c r="X336" s="98">
        <f>W336+T336</f>
        <v>61596</v>
      </c>
      <c r="Y336" s="98">
        <f>V336</f>
        <v>0</v>
      </c>
      <c r="Z336" s="120"/>
      <c r="AA336" s="98">
        <f>X336+Z336</f>
        <v>61596</v>
      </c>
      <c r="AB336" s="98">
        <f>Y336</f>
        <v>0</v>
      </c>
      <c r="AC336" s="120"/>
      <c r="AD336" s="120"/>
      <c r="AE336" s="120"/>
      <c r="AF336" s="98">
        <f>AD336+AC336+AA336+AE336</f>
        <v>61596</v>
      </c>
      <c r="AG336" s="116">
        <f>AE336+AB336</f>
        <v>0</v>
      </c>
      <c r="AH336" s="121">
        <f>-142-76</f>
        <v>-218</v>
      </c>
      <c r="AI336" s="121">
        <v>553</v>
      </c>
      <c r="AJ336" s="120"/>
      <c r="AK336" s="120"/>
      <c r="AL336" s="115">
        <v>45</v>
      </c>
      <c r="AM336" s="120"/>
      <c r="AN336" s="98">
        <f>AI336+AH336+AF336+AJ336+AK336+AL336+AM336</f>
        <v>61976</v>
      </c>
      <c r="AO336" s="98">
        <f>AM336+AG336</f>
        <v>0</v>
      </c>
      <c r="AP336" s="122"/>
      <c r="AQ336" s="120"/>
      <c r="AR336" s="120"/>
      <c r="AS336" s="120"/>
      <c r="AT336" s="98">
        <f>AR336+AQ336+AP336+AN336+AS336</f>
        <v>61976</v>
      </c>
      <c r="AU336" s="98">
        <f>AS336+AO336</f>
        <v>0</v>
      </c>
      <c r="AV336" s="98"/>
      <c r="AW336" s="98"/>
      <c r="AX336" s="98"/>
      <c r="AY336" s="98"/>
      <c r="AZ336" s="98"/>
      <c r="BA336" s="98">
        <f>AY336+AX336+AW336+AV336+AT336</f>
        <v>61976</v>
      </c>
      <c r="BB336" s="123">
        <f>AU336+AY336</f>
        <v>0</v>
      </c>
      <c r="BC336" s="98"/>
      <c r="BD336" s="120"/>
      <c r="BE336" s="120"/>
      <c r="BF336" s="120"/>
      <c r="BG336" s="98">
        <f>BF336+BE336+BD336+BC336+BA336</f>
        <v>61976</v>
      </c>
      <c r="BH336" s="123">
        <f>BB336+BD336</f>
        <v>0</v>
      </c>
      <c r="BI336" s="116"/>
      <c r="BJ336" s="122"/>
      <c r="BK336" s="122"/>
      <c r="BL336" s="122"/>
      <c r="BM336" s="98">
        <f>BG336+BI336+BJ336+BK336+BL336</f>
        <v>61976</v>
      </c>
      <c r="BN336" s="98">
        <f>BH336+BJ336</f>
        <v>0</v>
      </c>
    </row>
    <row r="337" spans="1:66" ht="44.25" customHeight="1">
      <c r="A337" s="111"/>
      <c r="B337" s="112" t="s">
        <v>166</v>
      </c>
      <c r="C337" s="113" t="s">
        <v>145</v>
      </c>
      <c r="D337" s="113" t="s">
        <v>119</v>
      </c>
      <c r="E337" s="119" t="s">
        <v>243</v>
      </c>
      <c r="F337" s="113"/>
      <c r="G337" s="115">
        <f aca="true" t="shared" si="517" ref="G337:BN337">G338</f>
        <v>75174</v>
      </c>
      <c r="H337" s="115">
        <f t="shared" si="517"/>
        <v>75174</v>
      </c>
      <c r="I337" s="115">
        <f t="shared" si="517"/>
        <v>0</v>
      </c>
      <c r="J337" s="115">
        <f t="shared" si="517"/>
        <v>16533</v>
      </c>
      <c r="K337" s="115">
        <f t="shared" si="517"/>
        <v>91707</v>
      </c>
      <c r="L337" s="115">
        <f t="shared" si="517"/>
        <v>0</v>
      </c>
      <c r="M337" s="115"/>
      <c r="N337" s="115">
        <f t="shared" si="517"/>
        <v>97311</v>
      </c>
      <c r="O337" s="115">
        <f t="shared" si="517"/>
        <v>0</v>
      </c>
      <c r="P337" s="115">
        <f t="shared" si="517"/>
        <v>91707</v>
      </c>
      <c r="Q337" s="115">
        <f t="shared" si="517"/>
        <v>0</v>
      </c>
      <c r="R337" s="115">
        <f t="shared" si="517"/>
        <v>0</v>
      </c>
      <c r="S337" s="115">
        <f t="shared" si="517"/>
        <v>-22848</v>
      </c>
      <c r="T337" s="115">
        <f t="shared" si="517"/>
        <v>68859</v>
      </c>
      <c r="U337" s="115">
        <f t="shared" si="517"/>
        <v>0</v>
      </c>
      <c r="V337" s="98"/>
      <c r="W337" s="115">
        <f t="shared" si="517"/>
        <v>0</v>
      </c>
      <c r="X337" s="115">
        <f t="shared" si="517"/>
        <v>68859</v>
      </c>
      <c r="Y337" s="115">
        <f t="shared" si="517"/>
        <v>0</v>
      </c>
      <c r="Z337" s="115">
        <f t="shared" si="517"/>
        <v>-3008</v>
      </c>
      <c r="AA337" s="115">
        <f t="shared" si="517"/>
        <v>65851</v>
      </c>
      <c r="AB337" s="115">
        <f t="shared" si="517"/>
        <v>0</v>
      </c>
      <c r="AC337" s="115">
        <f t="shared" si="517"/>
        <v>0</v>
      </c>
      <c r="AD337" s="115">
        <f t="shared" si="517"/>
        <v>0</v>
      </c>
      <c r="AE337" s="115">
        <f t="shared" si="517"/>
        <v>0</v>
      </c>
      <c r="AF337" s="115">
        <f t="shared" si="517"/>
        <v>65851</v>
      </c>
      <c r="AG337" s="115">
        <f t="shared" si="517"/>
        <v>0</v>
      </c>
      <c r="AH337" s="115">
        <f t="shared" si="517"/>
        <v>-114</v>
      </c>
      <c r="AI337" s="115">
        <f t="shared" si="517"/>
        <v>180</v>
      </c>
      <c r="AJ337" s="115">
        <f t="shared" si="517"/>
        <v>0</v>
      </c>
      <c r="AK337" s="115">
        <f t="shared" si="517"/>
        <v>1350</v>
      </c>
      <c r="AL337" s="115">
        <f t="shared" si="517"/>
        <v>72</v>
      </c>
      <c r="AM337" s="115">
        <f t="shared" si="517"/>
        <v>0</v>
      </c>
      <c r="AN337" s="115">
        <f t="shared" si="517"/>
        <v>67339</v>
      </c>
      <c r="AO337" s="115">
        <f t="shared" si="517"/>
        <v>0</v>
      </c>
      <c r="AP337" s="115">
        <f t="shared" si="517"/>
        <v>3008</v>
      </c>
      <c r="AQ337" s="115">
        <f t="shared" si="517"/>
        <v>0</v>
      </c>
      <c r="AR337" s="115">
        <f t="shared" si="517"/>
        <v>0</v>
      </c>
      <c r="AS337" s="115">
        <f t="shared" si="517"/>
        <v>0</v>
      </c>
      <c r="AT337" s="115">
        <f t="shared" si="517"/>
        <v>70347</v>
      </c>
      <c r="AU337" s="115">
        <f t="shared" si="517"/>
        <v>0</v>
      </c>
      <c r="AV337" s="115">
        <f t="shared" si="517"/>
        <v>0</v>
      </c>
      <c r="AW337" s="115">
        <f t="shared" si="517"/>
        <v>0</v>
      </c>
      <c r="AX337" s="115">
        <f t="shared" si="517"/>
        <v>0</v>
      </c>
      <c r="AY337" s="115">
        <f t="shared" si="517"/>
        <v>0</v>
      </c>
      <c r="AZ337" s="115">
        <f t="shared" si="517"/>
        <v>0</v>
      </c>
      <c r="BA337" s="115">
        <f t="shared" si="517"/>
        <v>70347</v>
      </c>
      <c r="BB337" s="115">
        <f t="shared" si="517"/>
        <v>0</v>
      </c>
      <c r="BC337" s="115">
        <f t="shared" si="517"/>
        <v>0</v>
      </c>
      <c r="BD337" s="115">
        <f t="shared" si="517"/>
        <v>0</v>
      </c>
      <c r="BE337" s="115">
        <f t="shared" si="517"/>
        <v>0</v>
      </c>
      <c r="BF337" s="115">
        <f t="shared" si="517"/>
        <v>0</v>
      </c>
      <c r="BG337" s="115">
        <f t="shared" si="517"/>
        <v>70347</v>
      </c>
      <c r="BH337" s="115">
        <f t="shared" si="517"/>
        <v>0</v>
      </c>
      <c r="BI337" s="115">
        <f t="shared" si="517"/>
        <v>0</v>
      </c>
      <c r="BJ337" s="115">
        <f t="shared" si="517"/>
        <v>0</v>
      </c>
      <c r="BK337" s="115">
        <f t="shared" si="517"/>
        <v>0</v>
      </c>
      <c r="BL337" s="115">
        <f t="shared" si="517"/>
        <v>0</v>
      </c>
      <c r="BM337" s="115">
        <f t="shared" si="517"/>
        <v>70347</v>
      </c>
      <c r="BN337" s="115">
        <f t="shared" si="517"/>
        <v>0</v>
      </c>
    </row>
    <row r="338" spans="1:66" ht="39.75" customHeight="1">
      <c r="A338" s="111"/>
      <c r="B338" s="112" t="s">
        <v>126</v>
      </c>
      <c r="C338" s="113" t="s">
        <v>145</v>
      </c>
      <c r="D338" s="113" t="s">
        <v>119</v>
      </c>
      <c r="E338" s="119" t="s">
        <v>243</v>
      </c>
      <c r="F338" s="113" t="s">
        <v>127</v>
      </c>
      <c r="G338" s="115">
        <f>H338+I338</f>
        <v>75174</v>
      </c>
      <c r="H338" s="115">
        <v>75174</v>
      </c>
      <c r="I338" s="115"/>
      <c r="J338" s="98">
        <f>K338-G338</f>
        <v>16533</v>
      </c>
      <c r="K338" s="98">
        <v>91707</v>
      </c>
      <c r="L338" s="98"/>
      <c r="M338" s="98"/>
      <c r="N338" s="115">
        <v>97311</v>
      </c>
      <c r="O338" s="116"/>
      <c r="P338" s="98">
        <f>O338+K338</f>
        <v>91707</v>
      </c>
      <c r="Q338" s="98">
        <f>L338</f>
        <v>0</v>
      </c>
      <c r="R338" s="98"/>
      <c r="S338" s="98">
        <f>T338-P338</f>
        <v>-22848</v>
      </c>
      <c r="T338" s="98">
        <v>68859</v>
      </c>
      <c r="U338" s="98"/>
      <c r="V338" s="98"/>
      <c r="W338" s="98"/>
      <c r="X338" s="98">
        <f>W338+T338</f>
        <v>68859</v>
      </c>
      <c r="Y338" s="98">
        <f>V338</f>
        <v>0</v>
      </c>
      <c r="Z338" s="120">
        <v>-3008</v>
      </c>
      <c r="AA338" s="98">
        <f>X338+Z338</f>
        <v>65851</v>
      </c>
      <c r="AB338" s="98">
        <f>Y338</f>
        <v>0</v>
      </c>
      <c r="AC338" s="120"/>
      <c r="AD338" s="120"/>
      <c r="AE338" s="120"/>
      <c r="AF338" s="98">
        <f>AD338+AC338+AA338+AE338</f>
        <v>65851</v>
      </c>
      <c r="AG338" s="116">
        <f>AE338+AB338</f>
        <v>0</v>
      </c>
      <c r="AH338" s="121">
        <f>-150+36</f>
        <v>-114</v>
      </c>
      <c r="AI338" s="121">
        <v>180</v>
      </c>
      <c r="AJ338" s="121"/>
      <c r="AK338" s="121">
        <v>1350</v>
      </c>
      <c r="AL338" s="115">
        <v>72</v>
      </c>
      <c r="AM338" s="120"/>
      <c r="AN338" s="98">
        <f>AI338+AH338+AF338+AJ338+AK338+AL338+AM338</f>
        <v>67339</v>
      </c>
      <c r="AO338" s="98">
        <f>AM338+AG338</f>
        <v>0</v>
      </c>
      <c r="AP338" s="98">
        <v>3008</v>
      </c>
      <c r="AQ338" s="120"/>
      <c r="AR338" s="120"/>
      <c r="AS338" s="98"/>
      <c r="AT338" s="98">
        <f>AR338+AQ338+AP338+AN338+AS338</f>
        <v>70347</v>
      </c>
      <c r="AU338" s="98">
        <f>AS338+AO338</f>
        <v>0</v>
      </c>
      <c r="AV338" s="98"/>
      <c r="AW338" s="98"/>
      <c r="AX338" s="98"/>
      <c r="AY338" s="98"/>
      <c r="AZ338" s="98"/>
      <c r="BA338" s="98">
        <f>AY338+AX338+AW338+AV338+AT338</f>
        <v>70347</v>
      </c>
      <c r="BB338" s="123">
        <f>AU338+AY338</f>
        <v>0</v>
      </c>
      <c r="BC338" s="98"/>
      <c r="BD338" s="120"/>
      <c r="BE338" s="120"/>
      <c r="BF338" s="120"/>
      <c r="BG338" s="98">
        <f>BF338+BE338+BD338+BC338+BA338</f>
        <v>70347</v>
      </c>
      <c r="BH338" s="123">
        <f>BB338+BD338</f>
        <v>0</v>
      </c>
      <c r="BI338" s="116"/>
      <c r="BJ338" s="122"/>
      <c r="BK338" s="98"/>
      <c r="BL338" s="122"/>
      <c r="BM338" s="98">
        <f>BG338+BI338+BJ338+BK338+BL338</f>
        <v>70347</v>
      </c>
      <c r="BN338" s="98">
        <f>BH338+BJ338</f>
        <v>0</v>
      </c>
    </row>
    <row r="339" spans="1:66" ht="56.25" customHeight="1">
      <c r="A339" s="111"/>
      <c r="B339" s="112" t="s">
        <v>113</v>
      </c>
      <c r="C339" s="113" t="s">
        <v>145</v>
      </c>
      <c r="D339" s="113" t="s">
        <v>119</v>
      </c>
      <c r="E339" s="119" t="s">
        <v>244</v>
      </c>
      <c r="F339" s="113"/>
      <c r="G339" s="115">
        <f>G340+G341+G343+G345</f>
        <v>22500</v>
      </c>
      <c r="H339" s="115">
        <f aca="true" t="shared" si="518" ref="H339:S339">H340+H341+H343+H345</f>
        <v>22500</v>
      </c>
      <c r="I339" s="115">
        <f t="shared" si="518"/>
        <v>0</v>
      </c>
      <c r="J339" s="115">
        <f t="shared" si="518"/>
        <v>-5735</v>
      </c>
      <c r="K339" s="115">
        <f t="shared" si="518"/>
        <v>16765</v>
      </c>
      <c r="L339" s="115">
        <f t="shared" si="518"/>
        <v>0</v>
      </c>
      <c r="M339" s="115"/>
      <c r="N339" s="115">
        <f t="shared" si="518"/>
        <v>17951</v>
      </c>
      <c r="O339" s="115">
        <f t="shared" si="518"/>
        <v>0</v>
      </c>
      <c r="P339" s="115">
        <f t="shared" si="518"/>
        <v>16765</v>
      </c>
      <c r="Q339" s="115">
        <f t="shared" si="518"/>
        <v>0</v>
      </c>
      <c r="R339" s="115">
        <f t="shared" si="518"/>
        <v>0</v>
      </c>
      <c r="S339" s="115">
        <f t="shared" si="518"/>
        <v>-13619</v>
      </c>
      <c r="T339" s="115">
        <f>T340+T341+T343+T345</f>
        <v>3146</v>
      </c>
      <c r="U339" s="115">
        <f>U340+U341+U343+U345</f>
        <v>0</v>
      </c>
      <c r="V339" s="98"/>
      <c r="W339" s="115">
        <f>W340+W341+W343+W345</f>
        <v>0</v>
      </c>
      <c r="X339" s="115">
        <f>X340+X341+X343+X345</f>
        <v>3146</v>
      </c>
      <c r="Y339" s="115">
        <f>Y340+Y341+Y343+Y345</f>
        <v>0</v>
      </c>
      <c r="Z339" s="115">
        <f aca="true" t="shared" si="519" ref="Z339:AG339">Z340+Z349</f>
        <v>3008</v>
      </c>
      <c r="AA339" s="115">
        <f t="shared" si="519"/>
        <v>6154</v>
      </c>
      <c r="AB339" s="115">
        <f t="shared" si="519"/>
        <v>0</v>
      </c>
      <c r="AC339" s="115">
        <f t="shared" si="519"/>
        <v>0</v>
      </c>
      <c r="AD339" s="115">
        <f t="shared" si="519"/>
        <v>995</v>
      </c>
      <c r="AE339" s="115">
        <f t="shared" si="519"/>
        <v>0</v>
      </c>
      <c r="AF339" s="115">
        <f t="shared" si="519"/>
        <v>7149</v>
      </c>
      <c r="AG339" s="115">
        <f t="shared" si="519"/>
        <v>0</v>
      </c>
      <c r="AH339" s="115">
        <f aca="true" t="shared" si="520" ref="AH339:AO339">AH340+AH349</f>
        <v>0</v>
      </c>
      <c r="AI339" s="115">
        <f t="shared" si="520"/>
        <v>0</v>
      </c>
      <c r="AJ339" s="115">
        <f t="shared" si="520"/>
        <v>0</v>
      </c>
      <c r="AK339" s="115">
        <f t="shared" si="520"/>
        <v>0</v>
      </c>
      <c r="AL339" s="115">
        <f t="shared" si="520"/>
        <v>0</v>
      </c>
      <c r="AM339" s="115">
        <f t="shared" si="520"/>
        <v>0</v>
      </c>
      <c r="AN339" s="115">
        <f t="shared" si="520"/>
        <v>7149</v>
      </c>
      <c r="AO339" s="115">
        <f t="shared" si="520"/>
        <v>0</v>
      </c>
      <c r="AP339" s="115">
        <f aca="true" t="shared" si="521" ref="AP339:AU339">AP340+AP349</f>
        <v>-2858</v>
      </c>
      <c r="AQ339" s="115">
        <f>AQ340+AQ349</f>
        <v>0</v>
      </c>
      <c r="AR339" s="115">
        <f t="shared" si="521"/>
        <v>0</v>
      </c>
      <c r="AS339" s="115">
        <f t="shared" si="521"/>
        <v>58593</v>
      </c>
      <c r="AT339" s="115">
        <f t="shared" si="521"/>
        <v>62884</v>
      </c>
      <c r="AU339" s="115">
        <f t="shared" si="521"/>
        <v>58593</v>
      </c>
      <c r="AV339" s="115">
        <f aca="true" t="shared" si="522" ref="AV339:BH339">AV340+AV349</f>
        <v>0</v>
      </c>
      <c r="AW339" s="115">
        <f t="shared" si="522"/>
        <v>0</v>
      </c>
      <c r="AX339" s="115">
        <f t="shared" si="522"/>
        <v>0</v>
      </c>
      <c r="AY339" s="115">
        <f t="shared" si="522"/>
        <v>0</v>
      </c>
      <c r="AZ339" s="115">
        <f>AZ340+AZ349</f>
        <v>0</v>
      </c>
      <c r="BA339" s="115">
        <f t="shared" si="522"/>
        <v>62884</v>
      </c>
      <c r="BB339" s="115">
        <f t="shared" si="522"/>
        <v>58593</v>
      </c>
      <c r="BC339" s="115">
        <f t="shared" si="522"/>
        <v>0</v>
      </c>
      <c r="BD339" s="115">
        <f t="shared" si="522"/>
        <v>0</v>
      </c>
      <c r="BE339" s="115">
        <f t="shared" si="522"/>
        <v>0</v>
      </c>
      <c r="BF339" s="115">
        <f t="shared" si="522"/>
        <v>0</v>
      </c>
      <c r="BG339" s="115">
        <f t="shared" si="522"/>
        <v>62884</v>
      </c>
      <c r="BH339" s="115">
        <f t="shared" si="522"/>
        <v>58593</v>
      </c>
      <c r="BI339" s="115">
        <f aca="true" t="shared" si="523" ref="BI339:BN339">BI340+BI349</f>
        <v>0</v>
      </c>
      <c r="BJ339" s="115">
        <f t="shared" si="523"/>
        <v>0</v>
      </c>
      <c r="BK339" s="115">
        <f t="shared" si="523"/>
        <v>0</v>
      </c>
      <c r="BL339" s="115">
        <f t="shared" si="523"/>
        <v>0</v>
      </c>
      <c r="BM339" s="115">
        <f t="shared" si="523"/>
        <v>62884</v>
      </c>
      <c r="BN339" s="115">
        <f t="shared" si="523"/>
        <v>58593</v>
      </c>
    </row>
    <row r="340" spans="1:66" ht="72" customHeight="1">
      <c r="A340" s="111"/>
      <c r="B340" s="112" t="s">
        <v>130</v>
      </c>
      <c r="C340" s="113" t="s">
        <v>145</v>
      </c>
      <c r="D340" s="113" t="s">
        <v>119</v>
      </c>
      <c r="E340" s="119" t="s">
        <v>244</v>
      </c>
      <c r="F340" s="113" t="s">
        <v>131</v>
      </c>
      <c r="G340" s="115">
        <f>H340+I340</f>
        <v>20205</v>
      </c>
      <c r="H340" s="115">
        <f>22500-390-1580-325</f>
        <v>20205</v>
      </c>
      <c r="I340" s="115"/>
      <c r="J340" s="98">
        <f>K340-G340</f>
        <v>-3774</v>
      </c>
      <c r="K340" s="98">
        <v>16431</v>
      </c>
      <c r="L340" s="98"/>
      <c r="M340" s="98"/>
      <c r="N340" s="115">
        <v>17593</v>
      </c>
      <c r="O340" s="116"/>
      <c r="P340" s="98">
        <f>O340+K340</f>
        <v>16431</v>
      </c>
      <c r="Q340" s="98">
        <f>L340</f>
        <v>0</v>
      </c>
      <c r="R340" s="98"/>
      <c r="S340" s="98">
        <f>T340-P340</f>
        <v>-13285</v>
      </c>
      <c r="T340" s="98">
        <v>3146</v>
      </c>
      <c r="U340" s="98"/>
      <c r="V340" s="98"/>
      <c r="W340" s="98"/>
      <c r="X340" s="98">
        <f>W340+T340</f>
        <v>3146</v>
      </c>
      <c r="Y340" s="98">
        <f>V340</f>
        <v>0</v>
      </c>
      <c r="Z340" s="120"/>
      <c r="AA340" s="98">
        <f>X340+Z340</f>
        <v>3146</v>
      </c>
      <c r="AB340" s="98">
        <f>Y340</f>
        <v>0</v>
      </c>
      <c r="AC340" s="120"/>
      <c r="AD340" s="121">
        <v>995</v>
      </c>
      <c r="AE340" s="120"/>
      <c r="AF340" s="98">
        <f>AD340+AC340+AA340+AE340</f>
        <v>4141</v>
      </c>
      <c r="AG340" s="116">
        <f>AE340+AB340</f>
        <v>0</v>
      </c>
      <c r="AH340" s="120"/>
      <c r="AI340" s="120"/>
      <c r="AJ340" s="120"/>
      <c r="AK340" s="120"/>
      <c r="AL340" s="120"/>
      <c r="AM340" s="120"/>
      <c r="AN340" s="98">
        <f>AI340+AH340+AF340+AJ340+AK340+AL340+AM340</f>
        <v>4141</v>
      </c>
      <c r="AO340" s="98">
        <f>AM340+AG340</f>
        <v>0</v>
      </c>
      <c r="AP340" s="98">
        <f>-100+250</f>
        <v>150</v>
      </c>
      <c r="AQ340" s="120"/>
      <c r="AR340" s="120"/>
      <c r="AS340" s="120"/>
      <c r="AT340" s="98">
        <f>AR340+AQ340+AP340+AN340+AS340</f>
        <v>4291</v>
      </c>
      <c r="AU340" s="98">
        <f>AS340+AO340</f>
        <v>0</v>
      </c>
      <c r="AV340" s="98"/>
      <c r="AW340" s="98"/>
      <c r="AX340" s="98"/>
      <c r="AY340" s="98"/>
      <c r="AZ340" s="98"/>
      <c r="BA340" s="98">
        <f>AY340+AX340+AW340+AV340+AT340</f>
        <v>4291</v>
      </c>
      <c r="BB340" s="123">
        <f>AU340+AY340</f>
        <v>0</v>
      </c>
      <c r="BC340" s="98"/>
      <c r="BD340" s="120"/>
      <c r="BE340" s="120"/>
      <c r="BF340" s="120"/>
      <c r="BG340" s="98">
        <f>BF340+BE340+BD340+BC340+BA340</f>
        <v>4291</v>
      </c>
      <c r="BH340" s="123">
        <f>BB340+BD340</f>
        <v>0</v>
      </c>
      <c r="BI340" s="116"/>
      <c r="BJ340" s="122"/>
      <c r="BK340" s="122"/>
      <c r="BL340" s="122"/>
      <c r="BM340" s="98">
        <f>BG340+BI340+BJ340+BK340+BL340</f>
        <v>4291</v>
      </c>
      <c r="BN340" s="98">
        <f>BH340+BJ340</f>
        <v>0</v>
      </c>
    </row>
    <row r="341" spans="1:66" ht="105.75" customHeight="1" hidden="1">
      <c r="A341" s="111"/>
      <c r="B341" s="112" t="s">
        <v>310</v>
      </c>
      <c r="C341" s="113" t="s">
        <v>145</v>
      </c>
      <c r="D341" s="113" t="s">
        <v>119</v>
      </c>
      <c r="E341" s="137" t="s">
        <v>260</v>
      </c>
      <c r="F341" s="113"/>
      <c r="G341" s="115">
        <f>H341+I341</f>
        <v>390</v>
      </c>
      <c r="H341" s="115">
        <f aca="true" t="shared" si="524" ref="H341:Y341">H342</f>
        <v>390</v>
      </c>
      <c r="I341" s="115">
        <f t="shared" si="524"/>
        <v>0</v>
      </c>
      <c r="J341" s="115">
        <f t="shared" si="524"/>
        <v>-390</v>
      </c>
      <c r="K341" s="115">
        <f t="shared" si="524"/>
        <v>0</v>
      </c>
      <c r="L341" s="115">
        <f t="shared" si="524"/>
        <v>0</v>
      </c>
      <c r="M341" s="115"/>
      <c r="N341" s="115">
        <f t="shared" si="524"/>
        <v>0</v>
      </c>
      <c r="O341" s="115">
        <f t="shared" si="524"/>
        <v>0</v>
      </c>
      <c r="P341" s="115">
        <f t="shared" si="524"/>
        <v>0</v>
      </c>
      <c r="Q341" s="115">
        <f t="shared" si="524"/>
        <v>0</v>
      </c>
      <c r="R341" s="115">
        <f t="shared" si="524"/>
        <v>0</v>
      </c>
      <c r="S341" s="115">
        <f t="shared" si="524"/>
        <v>0</v>
      </c>
      <c r="T341" s="115">
        <f t="shared" si="524"/>
        <v>0</v>
      </c>
      <c r="U341" s="115">
        <f t="shared" si="524"/>
        <v>0</v>
      </c>
      <c r="V341" s="98"/>
      <c r="W341" s="115">
        <f t="shared" si="524"/>
        <v>0</v>
      </c>
      <c r="X341" s="115">
        <f t="shared" si="524"/>
        <v>0</v>
      </c>
      <c r="Y341" s="115">
        <f t="shared" si="524"/>
        <v>0</v>
      </c>
      <c r="Z341" s="120"/>
      <c r="AA341" s="126"/>
      <c r="AB341" s="126"/>
      <c r="AC341" s="120"/>
      <c r="AD341" s="120"/>
      <c r="AE341" s="120"/>
      <c r="AF341" s="116"/>
      <c r="AG341" s="116"/>
      <c r="AH341" s="120"/>
      <c r="AI341" s="120"/>
      <c r="AJ341" s="120"/>
      <c r="AK341" s="120"/>
      <c r="AL341" s="120"/>
      <c r="AM341" s="120"/>
      <c r="AN341" s="120"/>
      <c r="AO341" s="120"/>
      <c r="AP341" s="122"/>
      <c r="AQ341" s="120"/>
      <c r="AR341" s="120"/>
      <c r="AS341" s="120"/>
      <c r="AT341" s="126"/>
      <c r="AU341" s="126"/>
      <c r="AV341" s="98"/>
      <c r="AW341" s="98"/>
      <c r="AX341" s="98"/>
      <c r="AY341" s="98"/>
      <c r="AZ341" s="98"/>
      <c r="BA341" s="98"/>
      <c r="BB341" s="123"/>
      <c r="BC341" s="98"/>
      <c r="BD341" s="120"/>
      <c r="BE341" s="120"/>
      <c r="BF341" s="120"/>
      <c r="BG341" s="98"/>
      <c r="BH341" s="123"/>
      <c r="BI341" s="116"/>
      <c r="BJ341" s="122"/>
      <c r="BK341" s="122"/>
      <c r="BL341" s="122"/>
      <c r="BM341" s="126"/>
      <c r="BN341" s="120"/>
    </row>
    <row r="342" spans="1:66" ht="99" customHeight="1" hidden="1">
      <c r="A342" s="111"/>
      <c r="B342" s="112" t="s">
        <v>258</v>
      </c>
      <c r="C342" s="113" t="s">
        <v>145</v>
      </c>
      <c r="D342" s="113" t="s">
        <v>119</v>
      </c>
      <c r="E342" s="137" t="s">
        <v>260</v>
      </c>
      <c r="F342" s="113" t="s">
        <v>142</v>
      </c>
      <c r="G342" s="115">
        <f>H342</f>
        <v>390</v>
      </c>
      <c r="H342" s="115">
        <v>390</v>
      </c>
      <c r="I342" s="115"/>
      <c r="J342" s="98">
        <f>K342-G342</f>
        <v>-390</v>
      </c>
      <c r="K342" s="98"/>
      <c r="L342" s="98"/>
      <c r="M342" s="98"/>
      <c r="N342" s="115"/>
      <c r="O342" s="116"/>
      <c r="P342" s="98">
        <f>O342+K342</f>
        <v>0</v>
      </c>
      <c r="Q342" s="98">
        <f>L342</f>
        <v>0</v>
      </c>
      <c r="R342" s="98"/>
      <c r="S342" s="98">
        <f>R342+N342</f>
        <v>0</v>
      </c>
      <c r="T342" s="98">
        <f>S342+O342</f>
        <v>0</v>
      </c>
      <c r="U342" s="98">
        <f>T342+P342</f>
        <v>0</v>
      </c>
      <c r="V342" s="98"/>
      <c r="W342" s="98">
        <f>V342+R342</f>
        <v>0</v>
      </c>
      <c r="X342" s="98">
        <f>W342+S342</f>
        <v>0</v>
      </c>
      <c r="Y342" s="98">
        <f>X342+T342</f>
        <v>0</v>
      </c>
      <c r="Z342" s="120"/>
      <c r="AA342" s="126"/>
      <c r="AB342" s="126"/>
      <c r="AC342" s="120"/>
      <c r="AD342" s="120"/>
      <c r="AE342" s="120"/>
      <c r="AF342" s="116"/>
      <c r="AG342" s="116"/>
      <c r="AH342" s="120"/>
      <c r="AI342" s="120"/>
      <c r="AJ342" s="120"/>
      <c r="AK342" s="120"/>
      <c r="AL342" s="120"/>
      <c r="AM342" s="120"/>
      <c r="AN342" s="120"/>
      <c r="AO342" s="120"/>
      <c r="AP342" s="122"/>
      <c r="AQ342" s="120"/>
      <c r="AR342" s="120"/>
      <c r="AS342" s="120"/>
      <c r="AT342" s="126"/>
      <c r="AU342" s="126"/>
      <c r="AV342" s="98"/>
      <c r="AW342" s="98"/>
      <c r="AX342" s="98"/>
      <c r="AY342" s="98"/>
      <c r="AZ342" s="98"/>
      <c r="BA342" s="98"/>
      <c r="BB342" s="123"/>
      <c r="BC342" s="98"/>
      <c r="BD342" s="120"/>
      <c r="BE342" s="120"/>
      <c r="BF342" s="120"/>
      <c r="BG342" s="98"/>
      <c r="BH342" s="123"/>
      <c r="BI342" s="116"/>
      <c r="BJ342" s="122"/>
      <c r="BK342" s="122"/>
      <c r="BL342" s="122"/>
      <c r="BM342" s="126"/>
      <c r="BN342" s="120"/>
    </row>
    <row r="343" spans="1:66" ht="49.5" customHeight="1" hidden="1">
      <c r="A343" s="111"/>
      <c r="B343" s="112" t="s">
        <v>257</v>
      </c>
      <c r="C343" s="113" t="s">
        <v>145</v>
      </c>
      <c r="D343" s="113" t="s">
        <v>119</v>
      </c>
      <c r="E343" s="137" t="s">
        <v>261</v>
      </c>
      <c r="F343" s="113"/>
      <c r="G343" s="115">
        <f>H343+I343</f>
        <v>1580</v>
      </c>
      <c r="H343" s="115">
        <f aca="true" t="shared" si="525" ref="H343:Y343">H344</f>
        <v>1580</v>
      </c>
      <c r="I343" s="115">
        <f t="shared" si="525"/>
        <v>0</v>
      </c>
      <c r="J343" s="115">
        <f t="shared" si="525"/>
        <v>-1580</v>
      </c>
      <c r="K343" s="115">
        <f t="shared" si="525"/>
        <v>0</v>
      </c>
      <c r="L343" s="115">
        <f t="shared" si="525"/>
        <v>0</v>
      </c>
      <c r="M343" s="115"/>
      <c r="N343" s="115">
        <f t="shared" si="525"/>
        <v>0</v>
      </c>
      <c r="O343" s="115">
        <f t="shared" si="525"/>
        <v>0</v>
      </c>
      <c r="P343" s="115">
        <f t="shared" si="525"/>
        <v>0</v>
      </c>
      <c r="Q343" s="115">
        <f t="shared" si="525"/>
        <v>0</v>
      </c>
      <c r="R343" s="115">
        <f t="shared" si="525"/>
        <v>0</v>
      </c>
      <c r="S343" s="115">
        <f t="shared" si="525"/>
        <v>0</v>
      </c>
      <c r="T343" s="115">
        <f t="shared" si="525"/>
        <v>0</v>
      </c>
      <c r="U343" s="115">
        <f t="shared" si="525"/>
        <v>0</v>
      </c>
      <c r="V343" s="98"/>
      <c r="W343" s="115">
        <f t="shared" si="525"/>
        <v>0</v>
      </c>
      <c r="X343" s="115">
        <f t="shared" si="525"/>
        <v>0</v>
      </c>
      <c r="Y343" s="115">
        <f t="shared" si="525"/>
        <v>0</v>
      </c>
      <c r="Z343" s="120"/>
      <c r="AA343" s="126"/>
      <c r="AB343" s="126"/>
      <c r="AC343" s="120"/>
      <c r="AD343" s="120"/>
      <c r="AE343" s="120"/>
      <c r="AF343" s="116"/>
      <c r="AG343" s="116"/>
      <c r="AH343" s="120"/>
      <c r="AI343" s="120"/>
      <c r="AJ343" s="120"/>
      <c r="AK343" s="120"/>
      <c r="AL343" s="120"/>
      <c r="AM343" s="120"/>
      <c r="AN343" s="120"/>
      <c r="AO343" s="120"/>
      <c r="AP343" s="122"/>
      <c r="AQ343" s="120"/>
      <c r="AR343" s="120"/>
      <c r="AS343" s="120"/>
      <c r="AT343" s="126"/>
      <c r="AU343" s="126"/>
      <c r="AV343" s="98"/>
      <c r="AW343" s="98"/>
      <c r="AX343" s="98"/>
      <c r="AY343" s="98"/>
      <c r="AZ343" s="98"/>
      <c r="BA343" s="98"/>
      <c r="BB343" s="123"/>
      <c r="BC343" s="98"/>
      <c r="BD343" s="120"/>
      <c r="BE343" s="120"/>
      <c r="BF343" s="120"/>
      <c r="BG343" s="98"/>
      <c r="BH343" s="123"/>
      <c r="BI343" s="116"/>
      <c r="BJ343" s="122"/>
      <c r="BK343" s="122"/>
      <c r="BL343" s="122"/>
      <c r="BM343" s="126"/>
      <c r="BN343" s="120"/>
    </row>
    <row r="344" spans="1:66" ht="99" customHeight="1" hidden="1">
      <c r="A344" s="111"/>
      <c r="B344" s="112" t="s">
        <v>258</v>
      </c>
      <c r="C344" s="113" t="s">
        <v>145</v>
      </c>
      <c r="D344" s="113" t="s">
        <v>119</v>
      </c>
      <c r="E344" s="137" t="s">
        <v>261</v>
      </c>
      <c r="F344" s="113" t="s">
        <v>142</v>
      </c>
      <c r="G344" s="115">
        <f>H344</f>
        <v>1580</v>
      </c>
      <c r="H344" s="115">
        <v>1580</v>
      </c>
      <c r="I344" s="115"/>
      <c r="J344" s="98">
        <f>K344-G344</f>
        <v>-1580</v>
      </c>
      <c r="K344" s="98"/>
      <c r="L344" s="98"/>
      <c r="M344" s="98"/>
      <c r="N344" s="115"/>
      <c r="O344" s="116"/>
      <c r="P344" s="98">
        <f>O344+K344</f>
        <v>0</v>
      </c>
      <c r="Q344" s="98">
        <f>L344</f>
        <v>0</v>
      </c>
      <c r="R344" s="98"/>
      <c r="S344" s="98">
        <f>R344+N344</f>
        <v>0</v>
      </c>
      <c r="T344" s="98">
        <f>S344+O344</f>
        <v>0</v>
      </c>
      <c r="U344" s="98">
        <f>T344+P344</f>
        <v>0</v>
      </c>
      <c r="V344" s="98"/>
      <c r="W344" s="98">
        <f>V344+R344</f>
        <v>0</v>
      </c>
      <c r="X344" s="98">
        <f>W344+S344</f>
        <v>0</v>
      </c>
      <c r="Y344" s="98">
        <f>X344+T344</f>
        <v>0</v>
      </c>
      <c r="Z344" s="120"/>
      <c r="AA344" s="126"/>
      <c r="AB344" s="126"/>
      <c r="AC344" s="120"/>
      <c r="AD344" s="120"/>
      <c r="AE344" s="120"/>
      <c r="AF344" s="116"/>
      <c r="AG344" s="116"/>
      <c r="AH344" s="120"/>
      <c r="AI344" s="120"/>
      <c r="AJ344" s="120"/>
      <c r="AK344" s="120"/>
      <c r="AL344" s="120"/>
      <c r="AM344" s="120"/>
      <c r="AN344" s="120"/>
      <c r="AO344" s="120"/>
      <c r="AP344" s="122"/>
      <c r="AQ344" s="120"/>
      <c r="AR344" s="120"/>
      <c r="AS344" s="120"/>
      <c r="AT344" s="126"/>
      <c r="AU344" s="126"/>
      <c r="AV344" s="98"/>
      <c r="AW344" s="98"/>
      <c r="AX344" s="98"/>
      <c r="AY344" s="98"/>
      <c r="AZ344" s="98"/>
      <c r="BA344" s="98"/>
      <c r="BB344" s="123"/>
      <c r="BC344" s="98"/>
      <c r="BD344" s="120"/>
      <c r="BE344" s="120"/>
      <c r="BF344" s="120"/>
      <c r="BG344" s="98"/>
      <c r="BH344" s="123"/>
      <c r="BI344" s="116"/>
      <c r="BJ344" s="122"/>
      <c r="BK344" s="122"/>
      <c r="BL344" s="122"/>
      <c r="BM344" s="126"/>
      <c r="BN344" s="120"/>
    </row>
    <row r="345" spans="1:66" ht="66" customHeight="1" hidden="1">
      <c r="A345" s="111"/>
      <c r="B345" s="112" t="s">
        <v>311</v>
      </c>
      <c r="C345" s="113" t="s">
        <v>145</v>
      </c>
      <c r="D345" s="113" t="s">
        <v>119</v>
      </c>
      <c r="E345" s="137" t="s">
        <v>262</v>
      </c>
      <c r="F345" s="113"/>
      <c r="G345" s="115">
        <f>H345+I345</f>
        <v>325</v>
      </c>
      <c r="H345" s="115">
        <f aca="true" t="shared" si="526" ref="H345:Y345">H346</f>
        <v>325</v>
      </c>
      <c r="I345" s="115">
        <f t="shared" si="526"/>
        <v>0</v>
      </c>
      <c r="J345" s="115">
        <f t="shared" si="526"/>
        <v>9</v>
      </c>
      <c r="K345" s="115">
        <f t="shared" si="526"/>
        <v>334</v>
      </c>
      <c r="L345" s="115">
        <f t="shared" si="526"/>
        <v>0</v>
      </c>
      <c r="M345" s="115"/>
      <c r="N345" s="115">
        <f t="shared" si="526"/>
        <v>358</v>
      </c>
      <c r="O345" s="115">
        <f t="shared" si="526"/>
        <v>0</v>
      </c>
      <c r="P345" s="115">
        <f t="shared" si="526"/>
        <v>334</v>
      </c>
      <c r="Q345" s="115">
        <f t="shared" si="526"/>
        <v>0</v>
      </c>
      <c r="R345" s="115">
        <f t="shared" si="526"/>
        <v>0</v>
      </c>
      <c r="S345" s="115">
        <f t="shared" si="526"/>
        <v>-334</v>
      </c>
      <c r="T345" s="115">
        <f t="shared" si="526"/>
        <v>0</v>
      </c>
      <c r="U345" s="115">
        <f t="shared" si="526"/>
        <v>0</v>
      </c>
      <c r="V345" s="98"/>
      <c r="W345" s="115">
        <f t="shared" si="526"/>
        <v>0</v>
      </c>
      <c r="X345" s="115">
        <f t="shared" si="526"/>
        <v>0</v>
      </c>
      <c r="Y345" s="115">
        <f t="shared" si="526"/>
        <v>0</v>
      </c>
      <c r="Z345" s="120"/>
      <c r="AA345" s="126"/>
      <c r="AB345" s="126"/>
      <c r="AC345" s="120"/>
      <c r="AD345" s="120"/>
      <c r="AE345" s="120"/>
      <c r="AF345" s="116"/>
      <c r="AG345" s="116"/>
      <c r="AH345" s="120"/>
      <c r="AI345" s="120"/>
      <c r="AJ345" s="120"/>
      <c r="AK345" s="120"/>
      <c r="AL345" s="120"/>
      <c r="AM345" s="120"/>
      <c r="AN345" s="120"/>
      <c r="AO345" s="120"/>
      <c r="AP345" s="122"/>
      <c r="AQ345" s="120"/>
      <c r="AR345" s="120"/>
      <c r="AS345" s="120"/>
      <c r="AT345" s="126"/>
      <c r="AU345" s="126"/>
      <c r="AV345" s="98"/>
      <c r="AW345" s="98"/>
      <c r="AX345" s="98"/>
      <c r="AY345" s="98"/>
      <c r="AZ345" s="98"/>
      <c r="BA345" s="98"/>
      <c r="BB345" s="123"/>
      <c r="BC345" s="98"/>
      <c r="BD345" s="120"/>
      <c r="BE345" s="120"/>
      <c r="BF345" s="120"/>
      <c r="BG345" s="98"/>
      <c r="BH345" s="123"/>
      <c r="BI345" s="116"/>
      <c r="BJ345" s="122"/>
      <c r="BK345" s="122"/>
      <c r="BL345" s="122"/>
      <c r="BM345" s="126"/>
      <c r="BN345" s="120"/>
    </row>
    <row r="346" spans="1:66" ht="99" customHeight="1" hidden="1">
      <c r="A346" s="111"/>
      <c r="B346" s="132" t="s">
        <v>330</v>
      </c>
      <c r="C346" s="113" t="s">
        <v>145</v>
      </c>
      <c r="D346" s="113" t="s">
        <v>119</v>
      </c>
      <c r="E346" s="137" t="s">
        <v>262</v>
      </c>
      <c r="F346" s="113" t="s">
        <v>142</v>
      </c>
      <c r="G346" s="115">
        <f>H346</f>
        <v>325</v>
      </c>
      <c r="H346" s="115">
        <v>325</v>
      </c>
      <c r="I346" s="115"/>
      <c r="J346" s="98">
        <f>K346-G346</f>
        <v>9</v>
      </c>
      <c r="K346" s="98">
        <v>334</v>
      </c>
      <c r="L346" s="98"/>
      <c r="M346" s="98"/>
      <c r="N346" s="115">
        <v>358</v>
      </c>
      <c r="O346" s="116"/>
      <c r="P346" s="98">
        <f>O346+K346</f>
        <v>334</v>
      </c>
      <c r="Q346" s="98">
        <f>L346</f>
        <v>0</v>
      </c>
      <c r="R346" s="98"/>
      <c r="S346" s="98">
        <f>T346-P346</f>
        <v>-334</v>
      </c>
      <c r="T346" s="98"/>
      <c r="U346" s="98"/>
      <c r="V346" s="98"/>
      <c r="W346" s="98"/>
      <c r="X346" s="98">
        <f>W346+T346</f>
        <v>0</v>
      </c>
      <c r="Y346" s="98">
        <f>V346</f>
        <v>0</v>
      </c>
      <c r="Z346" s="120"/>
      <c r="AA346" s="126"/>
      <c r="AB346" s="126"/>
      <c r="AC346" s="120"/>
      <c r="AD346" s="120"/>
      <c r="AE346" s="120"/>
      <c r="AF346" s="116"/>
      <c r="AG346" s="116"/>
      <c r="AH346" s="120"/>
      <c r="AI346" s="120"/>
      <c r="AJ346" s="120"/>
      <c r="AK346" s="120"/>
      <c r="AL346" s="120"/>
      <c r="AM346" s="120"/>
      <c r="AN346" s="120"/>
      <c r="AO346" s="120"/>
      <c r="AP346" s="122"/>
      <c r="AQ346" s="120"/>
      <c r="AR346" s="120"/>
      <c r="AS346" s="120"/>
      <c r="AT346" s="126"/>
      <c r="AU346" s="126"/>
      <c r="AV346" s="98"/>
      <c r="AW346" s="98"/>
      <c r="AX346" s="98"/>
      <c r="AY346" s="98"/>
      <c r="AZ346" s="98"/>
      <c r="BA346" s="98"/>
      <c r="BB346" s="123"/>
      <c r="BC346" s="98"/>
      <c r="BD346" s="120"/>
      <c r="BE346" s="120"/>
      <c r="BF346" s="120"/>
      <c r="BG346" s="98"/>
      <c r="BH346" s="123"/>
      <c r="BI346" s="116"/>
      <c r="BJ346" s="122"/>
      <c r="BK346" s="122"/>
      <c r="BL346" s="122"/>
      <c r="BM346" s="126"/>
      <c r="BN346" s="120"/>
    </row>
    <row r="347" spans="1:66" ht="36" customHeight="1" hidden="1">
      <c r="A347" s="111"/>
      <c r="B347" s="112" t="s">
        <v>171</v>
      </c>
      <c r="C347" s="113" t="s">
        <v>145</v>
      </c>
      <c r="D347" s="113" t="s">
        <v>119</v>
      </c>
      <c r="E347" s="137" t="s">
        <v>211</v>
      </c>
      <c r="F347" s="113"/>
      <c r="G347" s="115">
        <f>G348</f>
        <v>0</v>
      </c>
      <c r="H347" s="115">
        <f aca="true" t="shared" si="527" ref="H347:Y347">H348</f>
        <v>0</v>
      </c>
      <c r="I347" s="115">
        <f t="shared" si="527"/>
        <v>0</v>
      </c>
      <c r="J347" s="115">
        <f t="shared" si="527"/>
        <v>7637</v>
      </c>
      <c r="K347" s="115">
        <f t="shared" si="527"/>
        <v>7637</v>
      </c>
      <c r="L347" s="115">
        <f t="shared" si="527"/>
        <v>0</v>
      </c>
      <c r="M347" s="115"/>
      <c r="N347" s="115">
        <f t="shared" si="527"/>
        <v>7502</v>
      </c>
      <c r="O347" s="115">
        <f t="shared" si="527"/>
        <v>0</v>
      </c>
      <c r="P347" s="115">
        <f t="shared" si="527"/>
        <v>7637</v>
      </c>
      <c r="Q347" s="115">
        <f t="shared" si="527"/>
        <v>0</v>
      </c>
      <c r="R347" s="115">
        <f t="shared" si="527"/>
        <v>0</v>
      </c>
      <c r="S347" s="115">
        <f t="shared" si="527"/>
        <v>-7637</v>
      </c>
      <c r="T347" s="115">
        <f t="shared" si="527"/>
        <v>0</v>
      </c>
      <c r="U347" s="115">
        <f t="shared" si="527"/>
        <v>0</v>
      </c>
      <c r="V347" s="98"/>
      <c r="W347" s="115">
        <f t="shared" si="527"/>
        <v>0</v>
      </c>
      <c r="X347" s="115">
        <f t="shared" si="527"/>
        <v>0</v>
      </c>
      <c r="Y347" s="115">
        <f t="shared" si="527"/>
        <v>0</v>
      </c>
      <c r="Z347" s="120"/>
      <c r="AA347" s="126"/>
      <c r="AB347" s="126"/>
      <c r="AC347" s="120"/>
      <c r="AD347" s="120"/>
      <c r="AE347" s="120"/>
      <c r="AF347" s="116"/>
      <c r="AG347" s="116"/>
      <c r="AH347" s="120"/>
      <c r="AI347" s="120"/>
      <c r="AJ347" s="120"/>
      <c r="AK347" s="120"/>
      <c r="AL347" s="120"/>
      <c r="AM347" s="120"/>
      <c r="AN347" s="120"/>
      <c r="AO347" s="120"/>
      <c r="AP347" s="122"/>
      <c r="AQ347" s="120"/>
      <c r="AR347" s="120"/>
      <c r="AS347" s="120"/>
      <c r="AT347" s="126"/>
      <c r="AU347" s="126"/>
      <c r="AV347" s="98"/>
      <c r="AW347" s="98"/>
      <c r="AX347" s="98"/>
      <c r="AY347" s="98"/>
      <c r="AZ347" s="98"/>
      <c r="BA347" s="98"/>
      <c r="BB347" s="123"/>
      <c r="BC347" s="98"/>
      <c r="BD347" s="120"/>
      <c r="BE347" s="120"/>
      <c r="BF347" s="120"/>
      <c r="BG347" s="98"/>
      <c r="BH347" s="123"/>
      <c r="BI347" s="116"/>
      <c r="BJ347" s="122"/>
      <c r="BK347" s="122"/>
      <c r="BL347" s="122"/>
      <c r="BM347" s="126"/>
      <c r="BN347" s="120"/>
    </row>
    <row r="348" spans="1:66" ht="36" customHeight="1" hidden="1">
      <c r="A348" s="111"/>
      <c r="B348" s="112" t="s">
        <v>130</v>
      </c>
      <c r="C348" s="113" t="s">
        <v>145</v>
      </c>
      <c r="D348" s="113" t="s">
        <v>119</v>
      </c>
      <c r="E348" s="137" t="s">
        <v>211</v>
      </c>
      <c r="F348" s="113" t="s">
        <v>131</v>
      </c>
      <c r="G348" s="115"/>
      <c r="H348" s="115"/>
      <c r="I348" s="115"/>
      <c r="J348" s="98">
        <f>K348-G348</f>
        <v>7637</v>
      </c>
      <c r="K348" s="98">
        <v>7637</v>
      </c>
      <c r="L348" s="98"/>
      <c r="M348" s="98"/>
      <c r="N348" s="115">
        <v>7502</v>
      </c>
      <c r="O348" s="116"/>
      <c r="P348" s="98">
        <f>O348+K348</f>
        <v>7637</v>
      </c>
      <c r="Q348" s="98">
        <f>L348</f>
        <v>0</v>
      </c>
      <c r="R348" s="98"/>
      <c r="S348" s="98">
        <f>T348-P348</f>
        <v>-7637</v>
      </c>
      <c r="T348" s="98"/>
      <c r="U348" s="98"/>
      <c r="V348" s="98"/>
      <c r="W348" s="98"/>
      <c r="X348" s="98">
        <f>W348+T348</f>
        <v>0</v>
      </c>
      <c r="Y348" s="98">
        <f>V348</f>
        <v>0</v>
      </c>
      <c r="Z348" s="120"/>
      <c r="AA348" s="126"/>
      <c r="AB348" s="126"/>
      <c r="AC348" s="120"/>
      <c r="AD348" s="120"/>
      <c r="AE348" s="120"/>
      <c r="AF348" s="116"/>
      <c r="AG348" s="116"/>
      <c r="AH348" s="120"/>
      <c r="AI348" s="120"/>
      <c r="AJ348" s="120"/>
      <c r="AK348" s="120"/>
      <c r="AL348" s="120"/>
      <c r="AM348" s="120"/>
      <c r="AN348" s="120"/>
      <c r="AO348" s="120"/>
      <c r="AP348" s="122"/>
      <c r="AQ348" s="120"/>
      <c r="AR348" s="120"/>
      <c r="AS348" s="120"/>
      <c r="AT348" s="126"/>
      <c r="AU348" s="126"/>
      <c r="AV348" s="98"/>
      <c r="AW348" s="98"/>
      <c r="AX348" s="98"/>
      <c r="AY348" s="98"/>
      <c r="AZ348" s="98"/>
      <c r="BA348" s="98"/>
      <c r="BB348" s="123"/>
      <c r="BC348" s="98"/>
      <c r="BD348" s="120"/>
      <c r="BE348" s="120"/>
      <c r="BF348" s="120"/>
      <c r="BG348" s="98"/>
      <c r="BH348" s="123"/>
      <c r="BI348" s="116"/>
      <c r="BJ348" s="122"/>
      <c r="BK348" s="122"/>
      <c r="BL348" s="122"/>
      <c r="BM348" s="126"/>
      <c r="BN348" s="120"/>
    </row>
    <row r="349" spans="1:66" ht="143.25" customHeight="1">
      <c r="A349" s="111"/>
      <c r="B349" s="132" t="s">
        <v>383</v>
      </c>
      <c r="C349" s="113" t="s">
        <v>145</v>
      </c>
      <c r="D349" s="113" t="s">
        <v>119</v>
      </c>
      <c r="E349" s="119" t="s">
        <v>260</v>
      </c>
      <c r="F349" s="113"/>
      <c r="G349" s="115"/>
      <c r="H349" s="115"/>
      <c r="I349" s="115"/>
      <c r="J349" s="98"/>
      <c r="K349" s="98"/>
      <c r="L349" s="98"/>
      <c r="M349" s="98"/>
      <c r="N349" s="115"/>
      <c r="O349" s="116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120">
        <f aca="true" t="shared" si="528" ref="Z349:BN349">Z350</f>
        <v>3008</v>
      </c>
      <c r="AA349" s="121">
        <f t="shared" si="528"/>
        <v>3008</v>
      </c>
      <c r="AB349" s="120">
        <f t="shared" si="528"/>
        <v>0</v>
      </c>
      <c r="AC349" s="120">
        <f t="shared" si="528"/>
        <v>0</v>
      </c>
      <c r="AD349" s="120">
        <f t="shared" si="528"/>
        <v>0</v>
      </c>
      <c r="AE349" s="120">
        <f t="shared" si="528"/>
        <v>0</v>
      </c>
      <c r="AF349" s="98">
        <f t="shared" si="528"/>
        <v>3008</v>
      </c>
      <c r="AG349" s="116">
        <f t="shared" si="528"/>
        <v>0</v>
      </c>
      <c r="AH349" s="120">
        <f t="shared" si="528"/>
        <v>0</v>
      </c>
      <c r="AI349" s="120">
        <f t="shared" si="528"/>
        <v>0</v>
      </c>
      <c r="AJ349" s="120">
        <f t="shared" si="528"/>
        <v>0</v>
      </c>
      <c r="AK349" s="120">
        <f t="shared" si="528"/>
        <v>0</v>
      </c>
      <c r="AL349" s="120">
        <f t="shared" si="528"/>
        <v>0</v>
      </c>
      <c r="AM349" s="120">
        <f t="shared" si="528"/>
        <v>0</v>
      </c>
      <c r="AN349" s="121">
        <f t="shared" si="528"/>
        <v>3008</v>
      </c>
      <c r="AO349" s="120">
        <f t="shared" si="528"/>
        <v>0</v>
      </c>
      <c r="AP349" s="98">
        <f t="shared" si="528"/>
        <v>-3008</v>
      </c>
      <c r="AQ349" s="120">
        <f t="shared" si="528"/>
        <v>0</v>
      </c>
      <c r="AR349" s="120">
        <f t="shared" si="528"/>
        <v>0</v>
      </c>
      <c r="AS349" s="98">
        <f t="shared" si="528"/>
        <v>58593</v>
      </c>
      <c r="AT349" s="98">
        <f t="shared" si="528"/>
        <v>58593</v>
      </c>
      <c r="AU349" s="98">
        <f t="shared" si="528"/>
        <v>58593</v>
      </c>
      <c r="AV349" s="98">
        <f t="shared" si="528"/>
        <v>0</v>
      </c>
      <c r="AW349" s="98">
        <f t="shared" si="528"/>
        <v>0</v>
      </c>
      <c r="AX349" s="98">
        <f t="shared" si="528"/>
        <v>0</v>
      </c>
      <c r="AY349" s="98">
        <f t="shared" si="528"/>
        <v>0</v>
      </c>
      <c r="AZ349" s="98">
        <f t="shared" si="528"/>
        <v>0</v>
      </c>
      <c r="BA349" s="98">
        <f t="shared" si="528"/>
        <v>58593</v>
      </c>
      <c r="BB349" s="98">
        <f t="shared" si="528"/>
        <v>58593</v>
      </c>
      <c r="BC349" s="98">
        <f t="shared" si="528"/>
        <v>0</v>
      </c>
      <c r="BD349" s="98">
        <f t="shared" si="528"/>
        <v>0</v>
      </c>
      <c r="BE349" s="98">
        <f t="shared" si="528"/>
        <v>0</v>
      </c>
      <c r="BF349" s="98">
        <f t="shared" si="528"/>
        <v>0</v>
      </c>
      <c r="BG349" s="98">
        <f t="shared" si="528"/>
        <v>58593</v>
      </c>
      <c r="BH349" s="98">
        <f t="shared" si="528"/>
        <v>58593</v>
      </c>
      <c r="BI349" s="98">
        <f t="shared" si="528"/>
        <v>0</v>
      </c>
      <c r="BJ349" s="98">
        <f t="shared" si="528"/>
        <v>0</v>
      </c>
      <c r="BK349" s="98">
        <f t="shared" si="528"/>
        <v>0</v>
      </c>
      <c r="BL349" s="98">
        <f t="shared" si="528"/>
        <v>0</v>
      </c>
      <c r="BM349" s="98">
        <f t="shared" si="528"/>
        <v>58593</v>
      </c>
      <c r="BN349" s="98">
        <f t="shared" si="528"/>
        <v>58593</v>
      </c>
    </row>
    <row r="350" spans="1:66" ht="105.75" customHeight="1">
      <c r="A350" s="111"/>
      <c r="B350" s="112" t="s">
        <v>341</v>
      </c>
      <c r="C350" s="113" t="s">
        <v>145</v>
      </c>
      <c r="D350" s="113" t="s">
        <v>119</v>
      </c>
      <c r="E350" s="119" t="s">
        <v>260</v>
      </c>
      <c r="F350" s="113" t="s">
        <v>329</v>
      </c>
      <c r="G350" s="115"/>
      <c r="H350" s="115"/>
      <c r="I350" s="115"/>
      <c r="J350" s="98"/>
      <c r="K350" s="98"/>
      <c r="L350" s="98"/>
      <c r="M350" s="98"/>
      <c r="N350" s="115"/>
      <c r="O350" s="116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120">
        <v>3008</v>
      </c>
      <c r="AA350" s="98">
        <f>X350+Z350</f>
        <v>3008</v>
      </c>
      <c r="AB350" s="98">
        <f>Y350</f>
        <v>0</v>
      </c>
      <c r="AC350" s="120"/>
      <c r="AD350" s="120"/>
      <c r="AE350" s="120"/>
      <c r="AF350" s="98">
        <f>AD350+AC350+AA350+AE350</f>
        <v>3008</v>
      </c>
      <c r="AG350" s="116">
        <f>AE350+AB350</f>
        <v>0</v>
      </c>
      <c r="AH350" s="120"/>
      <c r="AI350" s="120"/>
      <c r="AJ350" s="120"/>
      <c r="AK350" s="120"/>
      <c r="AL350" s="120"/>
      <c r="AM350" s="120"/>
      <c r="AN350" s="98">
        <f>AI350+AH350+AF350+AJ350+AK350+AL350+AM350</f>
        <v>3008</v>
      </c>
      <c r="AO350" s="98">
        <f>AM350+AG350</f>
        <v>0</v>
      </c>
      <c r="AP350" s="98">
        <v>-3008</v>
      </c>
      <c r="AQ350" s="120"/>
      <c r="AR350" s="120"/>
      <c r="AS350" s="98">
        <v>58593</v>
      </c>
      <c r="AT350" s="98">
        <f>AR350+AQ350+AP350+AN350+AS350</f>
        <v>58593</v>
      </c>
      <c r="AU350" s="98">
        <f>AS350+AO350</f>
        <v>58593</v>
      </c>
      <c r="AV350" s="98"/>
      <c r="AW350" s="98"/>
      <c r="AX350" s="98"/>
      <c r="AY350" s="98"/>
      <c r="AZ350" s="98"/>
      <c r="BA350" s="98">
        <f>AY350+AX350+AW350+AV350+AT350</f>
        <v>58593</v>
      </c>
      <c r="BB350" s="123">
        <f>AU350+AY350</f>
        <v>58593</v>
      </c>
      <c r="BC350" s="98"/>
      <c r="BD350" s="120"/>
      <c r="BE350" s="120"/>
      <c r="BF350" s="120"/>
      <c r="BG350" s="98">
        <f>BF350+BE350+BD350+BC350+BA350</f>
        <v>58593</v>
      </c>
      <c r="BH350" s="98">
        <f>BB350+BD350</f>
        <v>58593</v>
      </c>
      <c r="BI350" s="116"/>
      <c r="BJ350" s="122"/>
      <c r="BK350" s="122"/>
      <c r="BL350" s="122"/>
      <c r="BM350" s="98">
        <f>BG350+BI350+BJ350+BK350+BL350</f>
        <v>58593</v>
      </c>
      <c r="BN350" s="98">
        <f>BH350+BJ350</f>
        <v>58593</v>
      </c>
    </row>
    <row r="351" spans="1:66" ht="16.5">
      <c r="A351" s="127"/>
      <c r="B351" s="154"/>
      <c r="C351" s="153"/>
      <c r="D351" s="153"/>
      <c r="E351" s="155"/>
      <c r="F351" s="153"/>
      <c r="G351" s="107"/>
      <c r="H351" s="107"/>
      <c r="I351" s="107"/>
      <c r="J351" s="121"/>
      <c r="K351" s="121"/>
      <c r="L351" s="121"/>
      <c r="M351" s="121"/>
      <c r="N351" s="107"/>
      <c r="O351" s="116"/>
      <c r="P351" s="126"/>
      <c r="Q351" s="126"/>
      <c r="R351" s="116"/>
      <c r="S351" s="126"/>
      <c r="T351" s="126"/>
      <c r="U351" s="126"/>
      <c r="V351" s="98"/>
      <c r="W351" s="126"/>
      <c r="X351" s="126"/>
      <c r="Y351" s="126"/>
      <c r="Z351" s="120"/>
      <c r="AA351" s="126"/>
      <c r="AB351" s="126"/>
      <c r="AC351" s="120"/>
      <c r="AD351" s="120"/>
      <c r="AE351" s="120"/>
      <c r="AF351" s="116"/>
      <c r="AG351" s="116"/>
      <c r="AH351" s="120"/>
      <c r="AI351" s="120"/>
      <c r="AJ351" s="120"/>
      <c r="AK351" s="120"/>
      <c r="AL351" s="120"/>
      <c r="AM351" s="120"/>
      <c r="AN351" s="120"/>
      <c r="AO351" s="120"/>
      <c r="AP351" s="122"/>
      <c r="AQ351" s="120"/>
      <c r="AR351" s="120"/>
      <c r="AS351" s="120"/>
      <c r="AT351" s="126"/>
      <c r="AU351" s="126"/>
      <c r="AV351" s="98"/>
      <c r="AW351" s="98"/>
      <c r="AX351" s="98"/>
      <c r="AY351" s="98"/>
      <c r="AZ351" s="98"/>
      <c r="BA351" s="98"/>
      <c r="BB351" s="123"/>
      <c r="BC351" s="98"/>
      <c r="BD351" s="120"/>
      <c r="BE351" s="120"/>
      <c r="BF351" s="120"/>
      <c r="BG351" s="98"/>
      <c r="BH351" s="123"/>
      <c r="BI351" s="116"/>
      <c r="BJ351" s="122"/>
      <c r="BK351" s="122"/>
      <c r="BL351" s="122"/>
      <c r="BM351" s="126"/>
      <c r="BN351" s="120"/>
    </row>
    <row r="352" spans="1:66" s="6" customFormat="1" ht="60.75">
      <c r="A352" s="91">
        <v>913</v>
      </c>
      <c r="B352" s="92" t="s">
        <v>136</v>
      </c>
      <c r="C352" s="95"/>
      <c r="D352" s="95"/>
      <c r="E352" s="94"/>
      <c r="F352" s="95"/>
      <c r="G352" s="139">
        <f aca="true" t="shared" si="529" ref="G352:N352">G353+G356+G361+G364</f>
        <v>2072192</v>
      </c>
      <c r="H352" s="139">
        <f t="shared" si="529"/>
        <v>2072192</v>
      </c>
      <c r="I352" s="139">
        <f t="shared" si="529"/>
        <v>0</v>
      </c>
      <c r="J352" s="139">
        <f t="shared" si="529"/>
        <v>143773</v>
      </c>
      <c r="K352" s="139">
        <f t="shared" si="529"/>
        <v>2215965</v>
      </c>
      <c r="L352" s="139">
        <f t="shared" si="529"/>
        <v>0</v>
      </c>
      <c r="M352" s="139"/>
      <c r="N352" s="139">
        <f t="shared" si="529"/>
        <v>2302706</v>
      </c>
      <c r="O352" s="139">
        <f aca="true" t="shared" si="530" ref="O352:T352">O353+O356+O361+O364</f>
        <v>0</v>
      </c>
      <c r="P352" s="139">
        <f>P353+P356+P361+P364</f>
        <v>2215965</v>
      </c>
      <c r="Q352" s="139">
        <f t="shared" si="530"/>
        <v>0</v>
      </c>
      <c r="R352" s="139">
        <f t="shared" si="530"/>
        <v>2732</v>
      </c>
      <c r="S352" s="139">
        <f t="shared" si="530"/>
        <v>-485621</v>
      </c>
      <c r="T352" s="139">
        <f t="shared" si="530"/>
        <v>1730344</v>
      </c>
      <c r="U352" s="139">
        <f aca="true" t="shared" si="531" ref="U352:AB352">U353+U356+U361+U364</f>
        <v>0</v>
      </c>
      <c r="V352" s="139">
        <f t="shared" si="531"/>
        <v>12112</v>
      </c>
      <c r="W352" s="139">
        <f t="shared" si="531"/>
        <v>0</v>
      </c>
      <c r="X352" s="139">
        <f t="shared" si="531"/>
        <v>1730344</v>
      </c>
      <c r="Y352" s="139">
        <f t="shared" si="531"/>
        <v>12112</v>
      </c>
      <c r="Z352" s="139">
        <f t="shared" si="531"/>
        <v>0</v>
      </c>
      <c r="AA352" s="139">
        <f t="shared" si="531"/>
        <v>1730344</v>
      </c>
      <c r="AB352" s="139">
        <f t="shared" si="531"/>
        <v>12112</v>
      </c>
      <c r="AC352" s="139">
        <f aca="true" t="shared" si="532" ref="AC352:AU352">AC353+AC356+AC361+AC364</f>
        <v>0</v>
      </c>
      <c r="AD352" s="139">
        <f t="shared" si="532"/>
        <v>0</v>
      </c>
      <c r="AE352" s="139">
        <f t="shared" si="532"/>
        <v>35000</v>
      </c>
      <c r="AF352" s="139">
        <f t="shared" si="532"/>
        <v>1765344</v>
      </c>
      <c r="AG352" s="139">
        <f t="shared" si="532"/>
        <v>47112</v>
      </c>
      <c r="AH352" s="139">
        <f t="shared" si="532"/>
        <v>-4016</v>
      </c>
      <c r="AI352" s="139">
        <f t="shared" si="532"/>
        <v>58675</v>
      </c>
      <c r="AJ352" s="139">
        <f t="shared" si="532"/>
        <v>117</v>
      </c>
      <c r="AK352" s="139">
        <f>AK353+AK356+AK361+AK364</f>
        <v>50157</v>
      </c>
      <c r="AL352" s="139">
        <f>AL353+AL356+AL361+AL364</f>
        <v>6356</v>
      </c>
      <c r="AM352" s="139">
        <f>AM353+AM356+AM361+AM364</f>
        <v>0</v>
      </c>
      <c r="AN352" s="139">
        <f t="shared" si="532"/>
        <v>1876633</v>
      </c>
      <c r="AO352" s="139">
        <f t="shared" si="532"/>
        <v>47112</v>
      </c>
      <c r="AP352" s="139">
        <f t="shared" si="532"/>
        <v>0</v>
      </c>
      <c r="AQ352" s="139">
        <f>AQ353+AQ356+AQ361+AQ364</f>
        <v>0</v>
      </c>
      <c r="AR352" s="139">
        <f t="shared" si="532"/>
        <v>0</v>
      </c>
      <c r="AS352" s="139">
        <f t="shared" si="532"/>
        <v>462493</v>
      </c>
      <c r="AT352" s="139">
        <f t="shared" si="532"/>
        <v>2339126</v>
      </c>
      <c r="AU352" s="139">
        <f t="shared" si="532"/>
        <v>509605</v>
      </c>
      <c r="AV352" s="107">
        <f aca="true" t="shared" si="533" ref="AV352:BA352">AV353+AV356+AV361+AV364</f>
        <v>120</v>
      </c>
      <c r="AW352" s="107">
        <f t="shared" si="533"/>
        <v>0</v>
      </c>
      <c r="AX352" s="107">
        <f t="shared" si="533"/>
        <v>0</v>
      </c>
      <c r="AY352" s="107">
        <f t="shared" si="533"/>
        <v>0</v>
      </c>
      <c r="AZ352" s="107">
        <f>AZ353+AZ356+AZ361+AZ364</f>
        <v>0</v>
      </c>
      <c r="BA352" s="139">
        <f t="shared" si="533"/>
        <v>2339246</v>
      </c>
      <c r="BB352" s="139">
        <f aca="true" t="shared" si="534" ref="BB352:BH352">BB353+BB356+BB361+BB364</f>
        <v>509605</v>
      </c>
      <c r="BC352" s="139">
        <f t="shared" si="534"/>
        <v>0</v>
      </c>
      <c r="BD352" s="139">
        <f t="shared" si="534"/>
        <v>6947</v>
      </c>
      <c r="BE352" s="139">
        <f t="shared" si="534"/>
        <v>15780</v>
      </c>
      <c r="BF352" s="139">
        <f t="shared" si="534"/>
        <v>0</v>
      </c>
      <c r="BG352" s="139">
        <f t="shared" si="534"/>
        <v>2361973</v>
      </c>
      <c r="BH352" s="139">
        <f t="shared" si="534"/>
        <v>516552</v>
      </c>
      <c r="BI352" s="139">
        <f aca="true" t="shared" si="535" ref="BI352:BN352">BI353+BI356+BI361+BI364</f>
        <v>0</v>
      </c>
      <c r="BJ352" s="139">
        <f t="shared" si="535"/>
        <v>0</v>
      </c>
      <c r="BK352" s="139">
        <f t="shared" si="535"/>
        <v>0</v>
      </c>
      <c r="BL352" s="139">
        <f t="shared" si="535"/>
        <v>0</v>
      </c>
      <c r="BM352" s="139">
        <f t="shared" si="535"/>
        <v>2361973</v>
      </c>
      <c r="BN352" s="139">
        <f t="shared" si="535"/>
        <v>516552</v>
      </c>
    </row>
    <row r="353" spans="1:66" s="2" customFormat="1" ht="36.75" customHeight="1">
      <c r="A353" s="124"/>
      <c r="B353" s="102" t="s">
        <v>157</v>
      </c>
      <c r="C353" s="103" t="s">
        <v>132</v>
      </c>
      <c r="D353" s="103" t="s">
        <v>119</v>
      </c>
      <c r="E353" s="104"/>
      <c r="F353" s="103"/>
      <c r="G353" s="105">
        <f aca="true" t="shared" si="536" ref="G353:W354">G354</f>
        <v>1038669</v>
      </c>
      <c r="H353" s="105">
        <f t="shared" si="536"/>
        <v>1038669</v>
      </c>
      <c r="I353" s="105">
        <f t="shared" si="536"/>
        <v>0</v>
      </c>
      <c r="J353" s="105">
        <f t="shared" si="536"/>
        <v>9346</v>
      </c>
      <c r="K353" s="105">
        <f t="shared" si="536"/>
        <v>1048015</v>
      </c>
      <c r="L353" s="105">
        <f t="shared" si="536"/>
        <v>0</v>
      </c>
      <c r="M353" s="105"/>
      <c r="N353" s="105">
        <f t="shared" si="536"/>
        <v>1140471</v>
      </c>
      <c r="O353" s="105">
        <f t="shared" si="536"/>
        <v>-68781</v>
      </c>
      <c r="P353" s="105">
        <f t="shared" si="536"/>
        <v>979234</v>
      </c>
      <c r="Q353" s="105">
        <f t="shared" si="536"/>
        <v>0</v>
      </c>
      <c r="R353" s="105">
        <f t="shared" si="536"/>
        <v>-75065</v>
      </c>
      <c r="S353" s="105">
        <f t="shared" si="536"/>
        <v>-123717</v>
      </c>
      <c r="T353" s="105">
        <f t="shared" si="536"/>
        <v>855517</v>
      </c>
      <c r="U353" s="105">
        <f t="shared" si="536"/>
        <v>0</v>
      </c>
      <c r="V353" s="105">
        <f t="shared" si="536"/>
        <v>12112</v>
      </c>
      <c r="W353" s="105">
        <f t="shared" si="536"/>
        <v>0</v>
      </c>
      <c r="X353" s="105">
        <f aca="true" t="shared" si="537" ref="W353:AQ354">X354</f>
        <v>855517</v>
      </c>
      <c r="Y353" s="105">
        <f t="shared" si="537"/>
        <v>12112</v>
      </c>
      <c r="Z353" s="105">
        <f t="shared" si="537"/>
        <v>0</v>
      </c>
      <c r="AA353" s="105">
        <f t="shared" si="537"/>
        <v>855517</v>
      </c>
      <c r="AB353" s="105">
        <f t="shared" si="537"/>
        <v>12112</v>
      </c>
      <c r="AC353" s="105">
        <f t="shared" si="537"/>
        <v>0</v>
      </c>
      <c r="AD353" s="105">
        <f t="shared" si="537"/>
        <v>0</v>
      </c>
      <c r="AE353" s="105">
        <f t="shared" si="537"/>
        <v>0</v>
      </c>
      <c r="AF353" s="105">
        <f t="shared" si="537"/>
        <v>855517</v>
      </c>
      <c r="AG353" s="105">
        <f t="shared" si="537"/>
        <v>12112</v>
      </c>
      <c r="AH353" s="105">
        <f t="shared" si="537"/>
        <v>-1533</v>
      </c>
      <c r="AI353" s="105">
        <f t="shared" si="537"/>
        <v>10450</v>
      </c>
      <c r="AJ353" s="105">
        <f t="shared" si="537"/>
        <v>0</v>
      </c>
      <c r="AK353" s="105">
        <f t="shared" si="537"/>
        <v>13099</v>
      </c>
      <c r="AL353" s="105">
        <f t="shared" si="537"/>
        <v>2288</v>
      </c>
      <c r="AM353" s="105">
        <f t="shared" si="537"/>
        <v>0</v>
      </c>
      <c r="AN353" s="105">
        <f t="shared" si="537"/>
        <v>879821</v>
      </c>
      <c r="AO353" s="105">
        <f t="shared" si="537"/>
        <v>12112</v>
      </c>
      <c r="AP353" s="105">
        <f t="shared" si="537"/>
        <v>0</v>
      </c>
      <c r="AQ353" s="105">
        <f t="shared" si="537"/>
        <v>0</v>
      </c>
      <c r="AR353" s="105">
        <f aca="true" t="shared" si="538" ref="AP353:BE354">AR354</f>
        <v>0</v>
      </c>
      <c r="AS353" s="105">
        <f t="shared" si="538"/>
        <v>0</v>
      </c>
      <c r="AT353" s="105">
        <f t="shared" si="538"/>
        <v>879821</v>
      </c>
      <c r="AU353" s="105">
        <f t="shared" si="538"/>
        <v>12112</v>
      </c>
      <c r="AV353" s="107">
        <f t="shared" si="538"/>
        <v>0</v>
      </c>
      <c r="AW353" s="107">
        <f t="shared" si="538"/>
        <v>0</v>
      </c>
      <c r="AX353" s="107">
        <f t="shared" si="538"/>
        <v>0</v>
      </c>
      <c r="AY353" s="107">
        <f t="shared" si="538"/>
        <v>0</v>
      </c>
      <c r="AZ353" s="107">
        <f t="shared" si="538"/>
        <v>0</v>
      </c>
      <c r="BA353" s="105">
        <f t="shared" si="538"/>
        <v>879821</v>
      </c>
      <c r="BB353" s="105">
        <f t="shared" si="538"/>
        <v>12112</v>
      </c>
      <c r="BC353" s="105">
        <f t="shared" si="538"/>
        <v>0</v>
      </c>
      <c r="BD353" s="105">
        <f t="shared" si="538"/>
        <v>0</v>
      </c>
      <c r="BE353" s="105">
        <f t="shared" si="538"/>
        <v>0</v>
      </c>
      <c r="BF353" s="105">
        <f aca="true" t="shared" si="539" ref="BB353:BN354">BF354</f>
        <v>0</v>
      </c>
      <c r="BG353" s="105">
        <f t="shared" si="539"/>
        <v>879821</v>
      </c>
      <c r="BH353" s="105">
        <f t="shared" si="539"/>
        <v>12112</v>
      </c>
      <c r="BI353" s="105">
        <f t="shared" si="539"/>
        <v>0</v>
      </c>
      <c r="BJ353" s="105">
        <f t="shared" si="539"/>
        <v>0</v>
      </c>
      <c r="BK353" s="105">
        <f t="shared" si="539"/>
        <v>0</v>
      </c>
      <c r="BL353" s="105">
        <f t="shared" si="539"/>
        <v>0</v>
      </c>
      <c r="BM353" s="105">
        <f t="shared" si="539"/>
        <v>879821</v>
      </c>
      <c r="BN353" s="105">
        <f t="shared" si="539"/>
        <v>12112</v>
      </c>
    </row>
    <row r="354" spans="1:66" ht="18.75" customHeight="1">
      <c r="A354" s="111"/>
      <c r="B354" s="112" t="s">
        <v>158</v>
      </c>
      <c r="C354" s="113" t="s">
        <v>132</v>
      </c>
      <c r="D354" s="113" t="s">
        <v>119</v>
      </c>
      <c r="E354" s="119" t="s">
        <v>245</v>
      </c>
      <c r="F354" s="113"/>
      <c r="G354" s="115">
        <f t="shared" si="536"/>
        <v>1038669</v>
      </c>
      <c r="H354" s="115">
        <f t="shared" si="536"/>
        <v>1038669</v>
      </c>
      <c r="I354" s="115">
        <f t="shared" si="536"/>
        <v>0</v>
      </c>
      <c r="J354" s="115">
        <f t="shared" si="536"/>
        <v>9346</v>
      </c>
      <c r="K354" s="115">
        <f t="shared" si="536"/>
        <v>1048015</v>
      </c>
      <c r="L354" s="115">
        <f t="shared" si="536"/>
        <v>0</v>
      </c>
      <c r="M354" s="115"/>
      <c r="N354" s="115">
        <f t="shared" si="536"/>
        <v>1140471</v>
      </c>
      <c r="O354" s="115">
        <f t="shared" si="536"/>
        <v>-68781</v>
      </c>
      <c r="P354" s="115">
        <f t="shared" si="536"/>
        <v>979234</v>
      </c>
      <c r="Q354" s="115">
        <f t="shared" si="536"/>
        <v>0</v>
      </c>
      <c r="R354" s="115">
        <f t="shared" si="536"/>
        <v>-75065</v>
      </c>
      <c r="S354" s="115">
        <f t="shared" si="536"/>
        <v>-123717</v>
      </c>
      <c r="T354" s="115">
        <f t="shared" si="536"/>
        <v>855517</v>
      </c>
      <c r="U354" s="115">
        <f>U355</f>
        <v>0</v>
      </c>
      <c r="V354" s="115">
        <f>V355</f>
        <v>12112</v>
      </c>
      <c r="W354" s="115">
        <f t="shared" si="537"/>
        <v>0</v>
      </c>
      <c r="X354" s="115">
        <f t="shared" si="537"/>
        <v>855517</v>
      </c>
      <c r="Y354" s="115">
        <f t="shared" si="537"/>
        <v>12112</v>
      </c>
      <c r="Z354" s="115">
        <f t="shared" si="537"/>
        <v>0</v>
      </c>
      <c r="AA354" s="115">
        <f t="shared" si="537"/>
        <v>855517</v>
      </c>
      <c r="AB354" s="115">
        <f t="shared" si="537"/>
        <v>12112</v>
      </c>
      <c r="AC354" s="115">
        <f t="shared" si="537"/>
        <v>0</v>
      </c>
      <c r="AD354" s="115">
        <f t="shared" si="537"/>
        <v>0</v>
      </c>
      <c r="AE354" s="115">
        <f t="shared" si="537"/>
        <v>0</v>
      </c>
      <c r="AF354" s="115">
        <f t="shared" si="537"/>
        <v>855517</v>
      </c>
      <c r="AG354" s="115">
        <f t="shared" si="537"/>
        <v>12112</v>
      </c>
      <c r="AH354" s="115">
        <f t="shared" si="537"/>
        <v>-1533</v>
      </c>
      <c r="AI354" s="115">
        <f t="shared" si="537"/>
        <v>10450</v>
      </c>
      <c r="AJ354" s="115">
        <f t="shared" si="537"/>
        <v>0</v>
      </c>
      <c r="AK354" s="115">
        <f t="shared" si="537"/>
        <v>13099</v>
      </c>
      <c r="AL354" s="115">
        <f t="shared" si="537"/>
        <v>2288</v>
      </c>
      <c r="AM354" s="115">
        <f t="shared" si="537"/>
        <v>0</v>
      </c>
      <c r="AN354" s="115">
        <f t="shared" si="537"/>
        <v>879821</v>
      </c>
      <c r="AO354" s="115">
        <f t="shared" si="537"/>
        <v>12112</v>
      </c>
      <c r="AP354" s="115">
        <f t="shared" si="538"/>
        <v>0</v>
      </c>
      <c r="AQ354" s="115">
        <f t="shared" si="538"/>
        <v>0</v>
      </c>
      <c r="AR354" s="115">
        <f t="shared" si="538"/>
        <v>0</v>
      </c>
      <c r="AS354" s="115">
        <f t="shared" si="538"/>
        <v>0</v>
      </c>
      <c r="AT354" s="115">
        <f t="shared" si="538"/>
        <v>879821</v>
      </c>
      <c r="AU354" s="115">
        <f t="shared" si="538"/>
        <v>12112</v>
      </c>
      <c r="AV354" s="115">
        <f t="shared" si="538"/>
        <v>0</v>
      </c>
      <c r="AW354" s="115">
        <f t="shared" si="538"/>
        <v>0</v>
      </c>
      <c r="AX354" s="115">
        <f t="shared" si="538"/>
        <v>0</v>
      </c>
      <c r="AY354" s="115">
        <f t="shared" si="538"/>
        <v>0</v>
      </c>
      <c r="AZ354" s="115">
        <f t="shared" si="538"/>
        <v>0</v>
      </c>
      <c r="BA354" s="115">
        <f t="shared" si="538"/>
        <v>879821</v>
      </c>
      <c r="BB354" s="115">
        <f t="shared" si="539"/>
        <v>12112</v>
      </c>
      <c r="BC354" s="115">
        <f t="shared" si="539"/>
        <v>0</v>
      </c>
      <c r="BD354" s="115">
        <f t="shared" si="539"/>
        <v>0</v>
      </c>
      <c r="BE354" s="115">
        <f t="shared" si="539"/>
        <v>0</v>
      </c>
      <c r="BF354" s="115">
        <f t="shared" si="539"/>
        <v>0</v>
      </c>
      <c r="BG354" s="115">
        <f t="shared" si="539"/>
        <v>879821</v>
      </c>
      <c r="BH354" s="115">
        <f t="shared" si="539"/>
        <v>12112</v>
      </c>
      <c r="BI354" s="115">
        <f t="shared" si="539"/>
        <v>0</v>
      </c>
      <c r="BJ354" s="115">
        <f t="shared" si="539"/>
        <v>0</v>
      </c>
      <c r="BK354" s="115">
        <f t="shared" si="539"/>
        <v>0</v>
      </c>
      <c r="BL354" s="115">
        <f t="shared" si="539"/>
        <v>0</v>
      </c>
      <c r="BM354" s="115">
        <f t="shared" si="539"/>
        <v>879821</v>
      </c>
      <c r="BN354" s="115">
        <f t="shared" si="539"/>
        <v>12112</v>
      </c>
    </row>
    <row r="355" spans="1:66" ht="33">
      <c r="A355" s="111"/>
      <c r="B355" s="112" t="s">
        <v>126</v>
      </c>
      <c r="C355" s="113" t="s">
        <v>132</v>
      </c>
      <c r="D355" s="113" t="s">
        <v>119</v>
      </c>
      <c r="E355" s="119" t="s">
        <v>245</v>
      </c>
      <c r="F355" s="113" t="s">
        <v>127</v>
      </c>
      <c r="G355" s="115">
        <f>H355+I355</f>
        <v>1038669</v>
      </c>
      <c r="H355" s="115">
        <f>887517+128902+22250</f>
        <v>1038669</v>
      </c>
      <c r="I355" s="115"/>
      <c r="J355" s="98">
        <f>K355-G355</f>
        <v>9346</v>
      </c>
      <c r="K355" s="98">
        <v>1048015</v>
      </c>
      <c r="L355" s="98"/>
      <c r="M355" s="98"/>
      <c r="N355" s="115">
        <v>1140471</v>
      </c>
      <c r="O355" s="98">
        <v>-68781</v>
      </c>
      <c r="P355" s="98">
        <f>O355+K355</f>
        <v>979234</v>
      </c>
      <c r="Q355" s="98">
        <f>L355</f>
        <v>0</v>
      </c>
      <c r="R355" s="98">
        <v>-75065</v>
      </c>
      <c r="S355" s="98">
        <f>T355-P355</f>
        <v>-123717</v>
      </c>
      <c r="T355" s="98">
        <v>855517</v>
      </c>
      <c r="U355" s="98"/>
      <c r="V355" s="98">
        <v>12112</v>
      </c>
      <c r="W355" s="98"/>
      <c r="X355" s="98">
        <f>W355+T355</f>
        <v>855517</v>
      </c>
      <c r="Y355" s="98">
        <f>V355</f>
        <v>12112</v>
      </c>
      <c r="Z355" s="120"/>
      <c r="AA355" s="98">
        <f>X355+Z355</f>
        <v>855517</v>
      </c>
      <c r="AB355" s="98">
        <f>Y355</f>
        <v>12112</v>
      </c>
      <c r="AC355" s="120"/>
      <c r="AD355" s="120"/>
      <c r="AE355" s="120"/>
      <c r="AF355" s="98">
        <f>AD355+AC355+AA355+AE355</f>
        <v>855517</v>
      </c>
      <c r="AG355" s="98">
        <f>AE355+AB355</f>
        <v>12112</v>
      </c>
      <c r="AH355" s="121">
        <v>-1533</v>
      </c>
      <c r="AI355" s="121">
        <v>10450</v>
      </c>
      <c r="AJ355" s="121"/>
      <c r="AK355" s="121">
        <v>13099</v>
      </c>
      <c r="AL355" s="121">
        <v>2288</v>
      </c>
      <c r="AM355" s="120"/>
      <c r="AN355" s="98">
        <f>AI355+AH355+AF355+AJ355+AK355+AL355+AM355</f>
        <v>879821</v>
      </c>
      <c r="AO355" s="98">
        <f>AM355+AG355</f>
        <v>12112</v>
      </c>
      <c r="AP355" s="122"/>
      <c r="AQ355" s="120"/>
      <c r="AR355" s="120"/>
      <c r="AS355" s="120"/>
      <c r="AT355" s="98">
        <f>AR355+AQ355+AP355+AN355+AS355</f>
        <v>879821</v>
      </c>
      <c r="AU355" s="98">
        <f>AS355+AO355</f>
        <v>12112</v>
      </c>
      <c r="AV355" s="98"/>
      <c r="AW355" s="98"/>
      <c r="AX355" s="98"/>
      <c r="AY355" s="98"/>
      <c r="AZ355" s="98"/>
      <c r="BA355" s="98">
        <f>AY355+AX355+AW355+AV355+AT355</f>
        <v>879821</v>
      </c>
      <c r="BB355" s="123">
        <f>AU355+AY355</f>
        <v>12112</v>
      </c>
      <c r="BC355" s="98"/>
      <c r="BD355" s="120"/>
      <c r="BE355" s="120"/>
      <c r="BF355" s="120"/>
      <c r="BG355" s="98">
        <f>BF355+BE355+BD355+BC355+BA355</f>
        <v>879821</v>
      </c>
      <c r="BH355" s="98">
        <f>BB355+BD355</f>
        <v>12112</v>
      </c>
      <c r="BI355" s="116"/>
      <c r="BJ355" s="122"/>
      <c r="BK355" s="98"/>
      <c r="BL355" s="122"/>
      <c r="BM355" s="98">
        <f>BG355+BI355+BJ355+BK355+BL355</f>
        <v>879821</v>
      </c>
      <c r="BN355" s="98">
        <f>BH355+BJ355</f>
        <v>12112</v>
      </c>
    </row>
    <row r="356" spans="1:66" s="2" customFormat="1" ht="18.75">
      <c r="A356" s="124"/>
      <c r="B356" s="102" t="s">
        <v>150</v>
      </c>
      <c r="C356" s="103" t="s">
        <v>132</v>
      </c>
      <c r="D356" s="103" t="s">
        <v>120</v>
      </c>
      <c r="E356" s="104"/>
      <c r="F356" s="103"/>
      <c r="G356" s="105">
        <f aca="true" t="shared" si="540" ref="G356:L356">G357+G359</f>
        <v>825575</v>
      </c>
      <c r="H356" s="105">
        <f t="shared" si="540"/>
        <v>825575</v>
      </c>
      <c r="I356" s="105">
        <f t="shared" si="540"/>
        <v>0</v>
      </c>
      <c r="J356" s="105">
        <f>J357+J359</f>
        <v>117999</v>
      </c>
      <c r="K356" s="105">
        <f t="shared" si="540"/>
        <v>943574</v>
      </c>
      <c r="L356" s="105">
        <f t="shared" si="540"/>
        <v>0</v>
      </c>
      <c r="M356" s="105"/>
      <c r="N356" s="105">
        <f aca="true" t="shared" si="541" ref="N356:S356">N357+N359</f>
        <v>1050165</v>
      </c>
      <c r="O356" s="105">
        <f t="shared" si="541"/>
        <v>-144415</v>
      </c>
      <c r="P356" s="105">
        <f t="shared" si="541"/>
        <v>799159</v>
      </c>
      <c r="Q356" s="105">
        <f t="shared" si="541"/>
        <v>0</v>
      </c>
      <c r="R356" s="105">
        <f t="shared" si="541"/>
        <v>-157319</v>
      </c>
      <c r="S356" s="105">
        <f t="shared" si="541"/>
        <v>-70855</v>
      </c>
      <c r="T356" s="105">
        <f aca="true" t="shared" si="542" ref="T356:Y356">T357+T359</f>
        <v>728304</v>
      </c>
      <c r="U356" s="105">
        <f t="shared" si="542"/>
        <v>0</v>
      </c>
      <c r="V356" s="107">
        <f t="shared" si="542"/>
        <v>0</v>
      </c>
      <c r="W356" s="105">
        <f t="shared" si="542"/>
        <v>0</v>
      </c>
      <c r="X356" s="105">
        <f t="shared" si="542"/>
        <v>728304</v>
      </c>
      <c r="Y356" s="105">
        <f t="shared" si="542"/>
        <v>0</v>
      </c>
      <c r="Z356" s="105">
        <f aca="true" t="shared" si="543" ref="Z356:AG356">Z357+Z359</f>
        <v>0</v>
      </c>
      <c r="AA356" s="105">
        <f t="shared" si="543"/>
        <v>728304</v>
      </c>
      <c r="AB356" s="105">
        <f t="shared" si="543"/>
        <v>0</v>
      </c>
      <c r="AC356" s="105">
        <f t="shared" si="543"/>
        <v>0</v>
      </c>
      <c r="AD356" s="105">
        <f t="shared" si="543"/>
        <v>0</v>
      </c>
      <c r="AE356" s="105">
        <f t="shared" si="543"/>
        <v>0</v>
      </c>
      <c r="AF356" s="105">
        <f t="shared" si="543"/>
        <v>728304</v>
      </c>
      <c r="AG356" s="105">
        <f t="shared" si="543"/>
        <v>0</v>
      </c>
      <c r="AH356" s="105">
        <f aca="true" t="shared" si="544" ref="AH356:AO356">AH357+AH359</f>
        <v>-2478</v>
      </c>
      <c r="AI356" s="105">
        <f t="shared" si="544"/>
        <v>48091</v>
      </c>
      <c r="AJ356" s="105">
        <f t="shared" si="544"/>
        <v>114</v>
      </c>
      <c r="AK356" s="105">
        <f t="shared" si="544"/>
        <v>36989</v>
      </c>
      <c r="AL356" s="105">
        <f t="shared" si="544"/>
        <v>4055</v>
      </c>
      <c r="AM356" s="105">
        <f t="shared" si="544"/>
        <v>0</v>
      </c>
      <c r="AN356" s="105">
        <f t="shared" si="544"/>
        <v>815075</v>
      </c>
      <c r="AO356" s="105">
        <f t="shared" si="544"/>
        <v>0</v>
      </c>
      <c r="AP356" s="105">
        <f aca="true" t="shared" si="545" ref="AP356:AU356">AP357+AP359</f>
        <v>2438</v>
      </c>
      <c r="AQ356" s="105">
        <f>AQ357+AQ359</f>
        <v>0</v>
      </c>
      <c r="AR356" s="105">
        <f t="shared" si="545"/>
        <v>0</v>
      </c>
      <c r="AS356" s="105">
        <f t="shared" si="545"/>
        <v>0</v>
      </c>
      <c r="AT356" s="105">
        <f t="shared" si="545"/>
        <v>817513</v>
      </c>
      <c r="AU356" s="105">
        <f t="shared" si="545"/>
        <v>0</v>
      </c>
      <c r="AV356" s="107">
        <f aca="true" t="shared" si="546" ref="AV356:BA356">AV357+AV359</f>
        <v>120</v>
      </c>
      <c r="AW356" s="107">
        <f t="shared" si="546"/>
        <v>0</v>
      </c>
      <c r="AX356" s="107">
        <f t="shared" si="546"/>
        <v>0</v>
      </c>
      <c r="AY356" s="107">
        <f t="shared" si="546"/>
        <v>0</v>
      </c>
      <c r="AZ356" s="107">
        <f>AZ357+AZ359</f>
        <v>0</v>
      </c>
      <c r="BA356" s="105">
        <f t="shared" si="546"/>
        <v>817633</v>
      </c>
      <c r="BB356" s="105">
        <f aca="true" t="shared" si="547" ref="BB356:BH356">BB357+BB359</f>
        <v>0</v>
      </c>
      <c r="BC356" s="105">
        <f t="shared" si="547"/>
        <v>0</v>
      </c>
      <c r="BD356" s="105">
        <f t="shared" si="547"/>
        <v>0</v>
      </c>
      <c r="BE356" s="105">
        <f t="shared" si="547"/>
        <v>15780</v>
      </c>
      <c r="BF356" s="105">
        <f t="shared" si="547"/>
        <v>0</v>
      </c>
      <c r="BG356" s="105">
        <f t="shared" si="547"/>
        <v>833413</v>
      </c>
      <c r="BH356" s="105">
        <f t="shared" si="547"/>
        <v>0</v>
      </c>
      <c r="BI356" s="105">
        <f aca="true" t="shared" si="548" ref="BI356:BN356">BI357+BI359</f>
        <v>0</v>
      </c>
      <c r="BJ356" s="105">
        <f t="shared" si="548"/>
        <v>0</v>
      </c>
      <c r="BK356" s="105">
        <f t="shared" si="548"/>
        <v>0</v>
      </c>
      <c r="BL356" s="105">
        <f t="shared" si="548"/>
        <v>0</v>
      </c>
      <c r="BM356" s="105">
        <f t="shared" si="548"/>
        <v>833413</v>
      </c>
      <c r="BN356" s="105">
        <f t="shared" si="548"/>
        <v>0</v>
      </c>
    </row>
    <row r="357" spans="1:66" ht="33">
      <c r="A357" s="111"/>
      <c r="B357" s="112" t="s">
        <v>359</v>
      </c>
      <c r="C357" s="113" t="s">
        <v>132</v>
      </c>
      <c r="D357" s="113" t="s">
        <v>120</v>
      </c>
      <c r="E357" s="119" t="s">
        <v>246</v>
      </c>
      <c r="F357" s="113"/>
      <c r="G357" s="115">
        <f aca="true" t="shared" si="549" ref="G357:BN357">G358</f>
        <v>561190</v>
      </c>
      <c r="H357" s="115">
        <f t="shared" si="549"/>
        <v>561190</v>
      </c>
      <c r="I357" s="115">
        <f t="shared" si="549"/>
        <v>0</v>
      </c>
      <c r="J357" s="115">
        <f t="shared" si="549"/>
        <v>82602</v>
      </c>
      <c r="K357" s="115">
        <f t="shared" si="549"/>
        <v>643792</v>
      </c>
      <c r="L357" s="115">
        <f t="shared" si="549"/>
        <v>0</v>
      </c>
      <c r="M357" s="115"/>
      <c r="N357" s="115">
        <f t="shared" si="549"/>
        <v>725963</v>
      </c>
      <c r="O357" s="115">
        <f t="shared" si="549"/>
        <v>-119300</v>
      </c>
      <c r="P357" s="115">
        <f t="shared" si="549"/>
        <v>524492</v>
      </c>
      <c r="Q357" s="115">
        <f t="shared" si="549"/>
        <v>0</v>
      </c>
      <c r="R357" s="115">
        <f t="shared" si="549"/>
        <v>-130548</v>
      </c>
      <c r="S357" s="115">
        <f t="shared" si="549"/>
        <v>-29232</v>
      </c>
      <c r="T357" s="115">
        <f t="shared" si="549"/>
        <v>495260</v>
      </c>
      <c r="U357" s="115">
        <f t="shared" si="549"/>
        <v>0</v>
      </c>
      <c r="V357" s="115">
        <f t="shared" si="549"/>
        <v>0</v>
      </c>
      <c r="W357" s="115">
        <f t="shared" si="549"/>
        <v>0</v>
      </c>
      <c r="X357" s="115">
        <f t="shared" si="549"/>
        <v>495260</v>
      </c>
      <c r="Y357" s="115">
        <f t="shared" si="549"/>
        <v>0</v>
      </c>
      <c r="Z357" s="115">
        <f t="shared" si="549"/>
        <v>0</v>
      </c>
      <c r="AA357" s="115">
        <f t="shared" si="549"/>
        <v>495260</v>
      </c>
      <c r="AB357" s="115">
        <f t="shared" si="549"/>
        <v>0</v>
      </c>
      <c r="AC357" s="115">
        <f t="shared" si="549"/>
        <v>0</v>
      </c>
      <c r="AD357" s="115">
        <f t="shared" si="549"/>
        <v>0</v>
      </c>
      <c r="AE357" s="115">
        <f t="shared" si="549"/>
        <v>0</v>
      </c>
      <c r="AF357" s="115">
        <f t="shared" si="549"/>
        <v>495260</v>
      </c>
      <c r="AG357" s="115">
        <f t="shared" si="549"/>
        <v>0</v>
      </c>
      <c r="AH357" s="115">
        <f t="shared" si="549"/>
        <v>-2380</v>
      </c>
      <c r="AI357" s="115">
        <f t="shared" si="549"/>
        <v>44988</v>
      </c>
      <c r="AJ357" s="115">
        <f t="shared" si="549"/>
        <v>39</v>
      </c>
      <c r="AK357" s="115">
        <f t="shared" si="549"/>
        <v>34984</v>
      </c>
      <c r="AL357" s="115">
        <f t="shared" si="549"/>
        <v>3841</v>
      </c>
      <c r="AM357" s="115">
        <f t="shared" si="549"/>
        <v>0</v>
      </c>
      <c r="AN357" s="115">
        <f t="shared" si="549"/>
        <v>576732</v>
      </c>
      <c r="AO357" s="115">
        <f t="shared" si="549"/>
        <v>0</v>
      </c>
      <c r="AP357" s="115">
        <f t="shared" si="549"/>
        <v>2438</v>
      </c>
      <c r="AQ357" s="115">
        <f t="shared" si="549"/>
        <v>0</v>
      </c>
      <c r="AR357" s="115">
        <f t="shared" si="549"/>
        <v>0</v>
      </c>
      <c r="AS357" s="115">
        <f t="shared" si="549"/>
        <v>0</v>
      </c>
      <c r="AT357" s="115">
        <f t="shared" si="549"/>
        <v>579170</v>
      </c>
      <c r="AU357" s="115">
        <f t="shared" si="549"/>
        <v>0</v>
      </c>
      <c r="AV357" s="115">
        <f t="shared" si="549"/>
        <v>120</v>
      </c>
      <c r="AW357" s="115">
        <f t="shared" si="549"/>
        <v>0</v>
      </c>
      <c r="AX357" s="115">
        <f t="shared" si="549"/>
        <v>0</v>
      </c>
      <c r="AY357" s="115">
        <f t="shared" si="549"/>
        <v>0</v>
      </c>
      <c r="AZ357" s="115">
        <f t="shared" si="549"/>
        <v>0</v>
      </c>
      <c r="BA357" s="115">
        <f t="shared" si="549"/>
        <v>579290</v>
      </c>
      <c r="BB357" s="115">
        <f t="shared" si="549"/>
        <v>0</v>
      </c>
      <c r="BC357" s="115">
        <f t="shared" si="549"/>
        <v>0</v>
      </c>
      <c r="BD357" s="115">
        <f t="shared" si="549"/>
        <v>0</v>
      </c>
      <c r="BE357" s="115">
        <f t="shared" si="549"/>
        <v>15780</v>
      </c>
      <c r="BF357" s="115">
        <f t="shared" si="549"/>
        <v>0</v>
      </c>
      <c r="BG357" s="115">
        <f t="shared" si="549"/>
        <v>595070</v>
      </c>
      <c r="BH357" s="115">
        <f t="shared" si="549"/>
        <v>0</v>
      </c>
      <c r="BI357" s="115">
        <f t="shared" si="549"/>
        <v>0</v>
      </c>
      <c r="BJ357" s="115">
        <f t="shared" si="549"/>
        <v>0</v>
      </c>
      <c r="BK357" s="115">
        <f t="shared" si="549"/>
        <v>0</v>
      </c>
      <c r="BL357" s="115">
        <f t="shared" si="549"/>
        <v>0</v>
      </c>
      <c r="BM357" s="115">
        <f t="shared" si="549"/>
        <v>595070</v>
      </c>
      <c r="BN357" s="115">
        <f t="shared" si="549"/>
        <v>0</v>
      </c>
    </row>
    <row r="358" spans="1:66" ht="36.75" customHeight="1">
      <c r="A358" s="111"/>
      <c r="B358" s="112" t="s">
        <v>126</v>
      </c>
      <c r="C358" s="113" t="s">
        <v>132</v>
      </c>
      <c r="D358" s="113" t="s">
        <v>120</v>
      </c>
      <c r="E358" s="119" t="s">
        <v>246</v>
      </c>
      <c r="F358" s="113" t="s">
        <v>127</v>
      </c>
      <c r="G358" s="115">
        <f>H358+I358</f>
        <v>561190</v>
      </c>
      <c r="H358" s="115">
        <f>558440+2750</f>
        <v>561190</v>
      </c>
      <c r="I358" s="115"/>
      <c r="J358" s="98">
        <f>K358-G358</f>
        <v>82602</v>
      </c>
      <c r="K358" s="98">
        <v>643792</v>
      </c>
      <c r="L358" s="98"/>
      <c r="M358" s="98"/>
      <c r="N358" s="115">
        <v>725963</v>
      </c>
      <c r="O358" s="98">
        <v>-119300</v>
      </c>
      <c r="P358" s="98">
        <f>O358+K358</f>
        <v>524492</v>
      </c>
      <c r="Q358" s="98">
        <f>L358</f>
        <v>0</v>
      </c>
      <c r="R358" s="98">
        <v>-130548</v>
      </c>
      <c r="S358" s="98">
        <f>T358-P358</f>
        <v>-29232</v>
      </c>
      <c r="T358" s="98">
        <v>495260</v>
      </c>
      <c r="U358" s="98"/>
      <c r="V358" s="98"/>
      <c r="W358" s="98"/>
      <c r="X358" s="98">
        <f>W358+T358</f>
        <v>495260</v>
      </c>
      <c r="Y358" s="98">
        <f>V358</f>
        <v>0</v>
      </c>
      <c r="Z358" s="120"/>
      <c r="AA358" s="98">
        <f>X358+Z358</f>
        <v>495260</v>
      </c>
      <c r="AB358" s="98">
        <f>Y358</f>
        <v>0</v>
      </c>
      <c r="AC358" s="120"/>
      <c r="AD358" s="120"/>
      <c r="AE358" s="120"/>
      <c r="AF358" s="98">
        <f>AD358+AC358+AA358+AE358</f>
        <v>495260</v>
      </c>
      <c r="AG358" s="116">
        <f>AE358+AB358</f>
        <v>0</v>
      </c>
      <c r="AH358" s="121">
        <v>-2380</v>
      </c>
      <c r="AI358" s="121">
        <v>44988</v>
      </c>
      <c r="AJ358" s="121">
        <v>39</v>
      </c>
      <c r="AK358" s="121">
        <v>34984</v>
      </c>
      <c r="AL358" s="121">
        <v>3841</v>
      </c>
      <c r="AM358" s="120"/>
      <c r="AN358" s="98">
        <f>AI358+AH358+AF358+AJ358+AK358+AL358+AM358</f>
        <v>576732</v>
      </c>
      <c r="AO358" s="98">
        <f>AM358+AG358</f>
        <v>0</v>
      </c>
      <c r="AP358" s="98">
        <v>2438</v>
      </c>
      <c r="AQ358" s="121"/>
      <c r="AR358" s="121"/>
      <c r="AS358" s="121"/>
      <c r="AT358" s="98">
        <f>AR358+AQ358+AP358+AN358+AS358</f>
        <v>579170</v>
      </c>
      <c r="AU358" s="98">
        <f>AS358+AO358</f>
        <v>0</v>
      </c>
      <c r="AV358" s="98">
        <v>120</v>
      </c>
      <c r="AW358" s="98"/>
      <c r="AX358" s="98"/>
      <c r="AY358" s="98"/>
      <c r="AZ358" s="98"/>
      <c r="BA358" s="98">
        <f>AY358+AX358+AW358+AV358+AT358</f>
        <v>579290</v>
      </c>
      <c r="BB358" s="123">
        <f>AU358+AY358</f>
        <v>0</v>
      </c>
      <c r="BC358" s="98"/>
      <c r="BD358" s="120"/>
      <c r="BE358" s="98">
        <f>15780</f>
        <v>15780</v>
      </c>
      <c r="BF358" s="120"/>
      <c r="BG358" s="98">
        <f>BF358+BE358+BD358+BC358+BA358</f>
        <v>595070</v>
      </c>
      <c r="BH358" s="123">
        <f>BB358+BD358</f>
        <v>0</v>
      </c>
      <c r="BI358" s="116"/>
      <c r="BJ358" s="122"/>
      <c r="BK358" s="98"/>
      <c r="BL358" s="122"/>
      <c r="BM358" s="98">
        <f>BG358+BI358+BJ358+BK358+BL358</f>
        <v>595070</v>
      </c>
      <c r="BN358" s="98">
        <f>BH358+BJ358</f>
        <v>0</v>
      </c>
    </row>
    <row r="359" spans="1:66" ht="36" customHeight="1">
      <c r="A359" s="111"/>
      <c r="B359" s="112" t="s">
        <v>151</v>
      </c>
      <c r="C359" s="113" t="s">
        <v>132</v>
      </c>
      <c r="D359" s="113" t="s">
        <v>120</v>
      </c>
      <c r="E359" s="119" t="s">
        <v>238</v>
      </c>
      <c r="F359" s="113"/>
      <c r="G359" s="115">
        <f aca="true" t="shared" si="550" ref="G359:BN359">G360</f>
        <v>264385</v>
      </c>
      <c r="H359" s="115">
        <f t="shared" si="550"/>
        <v>264385</v>
      </c>
      <c r="I359" s="115">
        <f t="shared" si="550"/>
        <v>0</v>
      </c>
      <c r="J359" s="115">
        <f t="shared" si="550"/>
        <v>35397</v>
      </c>
      <c r="K359" s="115">
        <f t="shared" si="550"/>
        <v>299782</v>
      </c>
      <c r="L359" s="115">
        <f t="shared" si="550"/>
        <v>0</v>
      </c>
      <c r="M359" s="115"/>
      <c r="N359" s="115">
        <f t="shared" si="550"/>
        <v>324202</v>
      </c>
      <c r="O359" s="115">
        <f t="shared" si="550"/>
        <v>-25115</v>
      </c>
      <c r="P359" s="115">
        <f t="shared" si="550"/>
        <v>274667</v>
      </c>
      <c r="Q359" s="115">
        <f t="shared" si="550"/>
        <v>0</v>
      </c>
      <c r="R359" s="115">
        <f t="shared" si="550"/>
        <v>-26771</v>
      </c>
      <c r="S359" s="115">
        <f t="shared" si="550"/>
        <v>-41623</v>
      </c>
      <c r="T359" s="115">
        <f t="shared" si="550"/>
        <v>233044</v>
      </c>
      <c r="U359" s="115">
        <f t="shared" si="550"/>
        <v>0</v>
      </c>
      <c r="V359" s="98"/>
      <c r="W359" s="115">
        <f t="shared" si="550"/>
        <v>0</v>
      </c>
      <c r="X359" s="115">
        <f t="shared" si="550"/>
        <v>233044</v>
      </c>
      <c r="Y359" s="115">
        <f t="shared" si="550"/>
        <v>0</v>
      </c>
      <c r="Z359" s="115">
        <f t="shared" si="550"/>
        <v>0</v>
      </c>
      <c r="AA359" s="115">
        <f t="shared" si="550"/>
        <v>233044</v>
      </c>
      <c r="AB359" s="115">
        <f t="shared" si="550"/>
        <v>0</v>
      </c>
      <c r="AC359" s="115">
        <f t="shared" si="550"/>
        <v>0</v>
      </c>
      <c r="AD359" s="115">
        <f t="shared" si="550"/>
        <v>0</v>
      </c>
      <c r="AE359" s="115">
        <f t="shared" si="550"/>
        <v>0</v>
      </c>
      <c r="AF359" s="115">
        <f t="shared" si="550"/>
        <v>233044</v>
      </c>
      <c r="AG359" s="115">
        <f t="shared" si="550"/>
        <v>0</v>
      </c>
      <c r="AH359" s="115">
        <f t="shared" si="550"/>
        <v>-98</v>
      </c>
      <c r="AI359" s="115">
        <f t="shared" si="550"/>
        <v>3103</v>
      </c>
      <c r="AJ359" s="115">
        <f t="shared" si="550"/>
        <v>75</v>
      </c>
      <c r="AK359" s="115">
        <f t="shared" si="550"/>
        <v>2005</v>
      </c>
      <c r="AL359" s="115">
        <f t="shared" si="550"/>
        <v>214</v>
      </c>
      <c r="AM359" s="115">
        <f t="shared" si="550"/>
        <v>0</v>
      </c>
      <c r="AN359" s="115">
        <f t="shared" si="550"/>
        <v>238343</v>
      </c>
      <c r="AO359" s="115">
        <f t="shared" si="550"/>
        <v>0</v>
      </c>
      <c r="AP359" s="115">
        <f t="shared" si="550"/>
        <v>0</v>
      </c>
      <c r="AQ359" s="115">
        <f t="shared" si="550"/>
        <v>0</v>
      </c>
      <c r="AR359" s="115">
        <f t="shared" si="550"/>
        <v>0</v>
      </c>
      <c r="AS359" s="115">
        <f t="shared" si="550"/>
        <v>0</v>
      </c>
      <c r="AT359" s="115">
        <f t="shared" si="550"/>
        <v>238343</v>
      </c>
      <c r="AU359" s="115">
        <f t="shared" si="550"/>
        <v>0</v>
      </c>
      <c r="AV359" s="115">
        <f t="shared" si="550"/>
        <v>0</v>
      </c>
      <c r="AW359" s="115">
        <f t="shared" si="550"/>
        <v>0</v>
      </c>
      <c r="AX359" s="115">
        <f t="shared" si="550"/>
        <v>0</v>
      </c>
      <c r="AY359" s="115">
        <f t="shared" si="550"/>
        <v>0</v>
      </c>
      <c r="AZ359" s="115">
        <f t="shared" si="550"/>
        <v>0</v>
      </c>
      <c r="BA359" s="115">
        <f t="shared" si="550"/>
        <v>238343</v>
      </c>
      <c r="BB359" s="115">
        <f t="shared" si="550"/>
        <v>0</v>
      </c>
      <c r="BC359" s="115">
        <f t="shared" si="550"/>
        <v>0</v>
      </c>
      <c r="BD359" s="115">
        <f t="shared" si="550"/>
        <v>0</v>
      </c>
      <c r="BE359" s="115">
        <f t="shared" si="550"/>
        <v>0</v>
      </c>
      <c r="BF359" s="115">
        <f t="shared" si="550"/>
        <v>0</v>
      </c>
      <c r="BG359" s="115">
        <f t="shared" si="550"/>
        <v>238343</v>
      </c>
      <c r="BH359" s="115">
        <f t="shared" si="550"/>
        <v>0</v>
      </c>
      <c r="BI359" s="115">
        <f t="shared" si="550"/>
        <v>0</v>
      </c>
      <c r="BJ359" s="115">
        <f t="shared" si="550"/>
        <v>0</v>
      </c>
      <c r="BK359" s="115">
        <f t="shared" si="550"/>
        <v>0</v>
      </c>
      <c r="BL359" s="115">
        <f t="shared" si="550"/>
        <v>0</v>
      </c>
      <c r="BM359" s="115">
        <f t="shared" si="550"/>
        <v>238343</v>
      </c>
      <c r="BN359" s="115">
        <f t="shared" si="550"/>
        <v>0</v>
      </c>
    </row>
    <row r="360" spans="1:66" ht="33">
      <c r="A360" s="111"/>
      <c r="B360" s="112" t="s">
        <v>126</v>
      </c>
      <c r="C360" s="113" t="s">
        <v>132</v>
      </c>
      <c r="D360" s="113" t="s">
        <v>120</v>
      </c>
      <c r="E360" s="119" t="s">
        <v>238</v>
      </c>
      <c r="F360" s="113" t="s">
        <v>127</v>
      </c>
      <c r="G360" s="115">
        <f>H360+I360</f>
        <v>264385</v>
      </c>
      <c r="H360" s="115">
        <v>264385</v>
      </c>
      <c r="I360" s="115"/>
      <c r="J360" s="98">
        <f>K360-G360</f>
        <v>35397</v>
      </c>
      <c r="K360" s="98">
        <v>299782</v>
      </c>
      <c r="L360" s="98"/>
      <c r="M360" s="98"/>
      <c r="N360" s="115">
        <v>324202</v>
      </c>
      <c r="O360" s="98">
        <v>-25115</v>
      </c>
      <c r="P360" s="98">
        <f>O360+K360</f>
        <v>274667</v>
      </c>
      <c r="Q360" s="98">
        <f>L360</f>
        <v>0</v>
      </c>
      <c r="R360" s="98">
        <v>-26771</v>
      </c>
      <c r="S360" s="98">
        <f>T360-P360</f>
        <v>-41623</v>
      </c>
      <c r="T360" s="98">
        <v>233044</v>
      </c>
      <c r="U360" s="98"/>
      <c r="V360" s="98"/>
      <c r="W360" s="98"/>
      <c r="X360" s="98">
        <f>W360+T360</f>
        <v>233044</v>
      </c>
      <c r="Y360" s="98">
        <f>V360</f>
        <v>0</v>
      </c>
      <c r="Z360" s="120"/>
      <c r="AA360" s="98">
        <f>X360+Z360</f>
        <v>233044</v>
      </c>
      <c r="AB360" s="98">
        <f>Y360</f>
        <v>0</v>
      </c>
      <c r="AC360" s="120"/>
      <c r="AD360" s="120"/>
      <c r="AE360" s="120"/>
      <c r="AF360" s="98">
        <f>AD360+AC360+AA360+AE360</f>
        <v>233044</v>
      </c>
      <c r="AG360" s="116">
        <f>AE360+AB360</f>
        <v>0</v>
      </c>
      <c r="AH360" s="121">
        <v>-98</v>
      </c>
      <c r="AI360" s="121">
        <v>3103</v>
      </c>
      <c r="AJ360" s="121">
        <v>75</v>
      </c>
      <c r="AK360" s="121">
        <v>2005</v>
      </c>
      <c r="AL360" s="121">
        <v>214</v>
      </c>
      <c r="AM360" s="120"/>
      <c r="AN360" s="98">
        <f>AI360+AH360+AF360+AJ360+AK360+AL360+AM360</f>
        <v>238343</v>
      </c>
      <c r="AO360" s="98">
        <f>AM360+AG360</f>
        <v>0</v>
      </c>
      <c r="AP360" s="122"/>
      <c r="AQ360" s="120"/>
      <c r="AR360" s="120"/>
      <c r="AS360" s="120"/>
      <c r="AT360" s="98">
        <f>AR360+AQ360+AP360+AN360+AS360</f>
        <v>238343</v>
      </c>
      <c r="AU360" s="98">
        <f>AS360+AO360</f>
        <v>0</v>
      </c>
      <c r="AV360" s="98"/>
      <c r="AW360" s="98"/>
      <c r="AX360" s="98"/>
      <c r="AY360" s="98"/>
      <c r="AZ360" s="98"/>
      <c r="BA360" s="98">
        <f>AY360+AX360+AW360+AV360+AT360</f>
        <v>238343</v>
      </c>
      <c r="BB360" s="123">
        <f>AU360+AY360</f>
        <v>0</v>
      </c>
      <c r="BC360" s="98"/>
      <c r="BD360" s="120"/>
      <c r="BE360" s="120"/>
      <c r="BF360" s="120"/>
      <c r="BG360" s="98">
        <f>BF360+BE360+BD360+BC360+BA360</f>
        <v>238343</v>
      </c>
      <c r="BH360" s="123">
        <f>BB360+BD360</f>
        <v>0</v>
      </c>
      <c r="BI360" s="116"/>
      <c r="BJ360" s="122"/>
      <c r="BK360" s="98"/>
      <c r="BL360" s="122"/>
      <c r="BM360" s="98">
        <f>BG360+BI360+BJ360+BK360+BL360</f>
        <v>238343</v>
      </c>
      <c r="BN360" s="98">
        <f>BH360+BJ360</f>
        <v>0</v>
      </c>
    </row>
    <row r="361" spans="1:66" s="2" customFormat="1" ht="42.75" customHeight="1">
      <c r="A361" s="124"/>
      <c r="B361" s="102" t="s">
        <v>111</v>
      </c>
      <c r="C361" s="103" t="s">
        <v>132</v>
      </c>
      <c r="D361" s="103" t="s">
        <v>132</v>
      </c>
      <c r="E361" s="104"/>
      <c r="F361" s="103"/>
      <c r="G361" s="105">
        <f aca="true" t="shared" si="551" ref="G361:W362">G362</f>
        <v>5192</v>
      </c>
      <c r="H361" s="105">
        <f t="shared" si="551"/>
        <v>5192</v>
      </c>
      <c r="I361" s="105">
        <f t="shared" si="551"/>
        <v>0</v>
      </c>
      <c r="J361" s="105">
        <f t="shared" si="551"/>
        <v>8701</v>
      </c>
      <c r="K361" s="105">
        <f t="shared" si="551"/>
        <v>13893</v>
      </c>
      <c r="L361" s="105">
        <f t="shared" si="551"/>
        <v>0</v>
      </c>
      <c r="M361" s="105"/>
      <c r="N361" s="105">
        <f t="shared" si="551"/>
        <v>14880</v>
      </c>
      <c r="O361" s="105">
        <f t="shared" si="551"/>
        <v>0</v>
      </c>
      <c r="P361" s="105">
        <f t="shared" si="551"/>
        <v>13893</v>
      </c>
      <c r="Q361" s="105">
        <f t="shared" si="551"/>
        <v>0</v>
      </c>
      <c r="R361" s="105">
        <f t="shared" si="551"/>
        <v>0</v>
      </c>
      <c r="S361" s="105">
        <f t="shared" si="551"/>
        <v>-8968</v>
      </c>
      <c r="T361" s="105">
        <f t="shared" si="551"/>
        <v>4925</v>
      </c>
      <c r="U361" s="105">
        <f t="shared" si="551"/>
        <v>0</v>
      </c>
      <c r="V361" s="98"/>
      <c r="W361" s="105">
        <f t="shared" si="551"/>
        <v>0</v>
      </c>
      <c r="X361" s="105">
        <f aca="true" t="shared" si="552" ref="W361:AQ362">X362</f>
        <v>4925</v>
      </c>
      <c r="Y361" s="105">
        <f t="shared" si="552"/>
        <v>0</v>
      </c>
      <c r="Z361" s="105">
        <f t="shared" si="552"/>
        <v>0</v>
      </c>
      <c r="AA361" s="105">
        <f t="shared" si="552"/>
        <v>4925</v>
      </c>
      <c r="AB361" s="105">
        <f t="shared" si="552"/>
        <v>0</v>
      </c>
      <c r="AC361" s="105">
        <f t="shared" si="552"/>
        <v>0</v>
      </c>
      <c r="AD361" s="105">
        <f t="shared" si="552"/>
        <v>0</v>
      </c>
      <c r="AE361" s="105">
        <f t="shared" si="552"/>
        <v>0</v>
      </c>
      <c r="AF361" s="105">
        <f t="shared" si="552"/>
        <v>4925</v>
      </c>
      <c r="AG361" s="105">
        <f t="shared" si="552"/>
        <v>0</v>
      </c>
      <c r="AH361" s="105">
        <f t="shared" si="552"/>
        <v>0</v>
      </c>
      <c r="AI361" s="105">
        <f t="shared" si="552"/>
        <v>0</v>
      </c>
      <c r="AJ361" s="105">
        <f t="shared" si="552"/>
        <v>0</v>
      </c>
      <c r="AK361" s="105">
        <f t="shared" si="552"/>
        <v>0</v>
      </c>
      <c r="AL361" s="105">
        <f t="shared" si="552"/>
        <v>0</v>
      </c>
      <c r="AM361" s="105">
        <f t="shared" si="552"/>
        <v>0</v>
      </c>
      <c r="AN361" s="105">
        <f t="shared" si="552"/>
        <v>4925</v>
      </c>
      <c r="AO361" s="105">
        <f t="shared" si="552"/>
        <v>0</v>
      </c>
      <c r="AP361" s="105">
        <f t="shared" si="552"/>
        <v>0</v>
      </c>
      <c r="AQ361" s="105">
        <f t="shared" si="552"/>
        <v>0</v>
      </c>
      <c r="AR361" s="105">
        <f aca="true" t="shared" si="553" ref="AP361:BE362">AR362</f>
        <v>0</v>
      </c>
      <c r="AS361" s="105">
        <f t="shared" si="553"/>
        <v>0</v>
      </c>
      <c r="AT361" s="105">
        <f t="shared" si="553"/>
        <v>4925</v>
      </c>
      <c r="AU361" s="105">
        <f t="shared" si="553"/>
        <v>0</v>
      </c>
      <c r="AV361" s="107">
        <f t="shared" si="553"/>
        <v>0</v>
      </c>
      <c r="AW361" s="107">
        <f t="shared" si="553"/>
        <v>0</v>
      </c>
      <c r="AX361" s="107">
        <f t="shared" si="553"/>
        <v>0</v>
      </c>
      <c r="AY361" s="107">
        <f t="shared" si="553"/>
        <v>0</v>
      </c>
      <c r="AZ361" s="107">
        <f t="shared" si="553"/>
        <v>0</v>
      </c>
      <c r="BA361" s="107">
        <f t="shared" si="553"/>
        <v>4925</v>
      </c>
      <c r="BB361" s="107">
        <f t="shared" si="553"/>
        <v>0</v>
      </c>
      <c r="BC361" s="107">
        <f t="shared" si="553"/>
        <v>0</v>
      </c>
      <c r="BD361" s="107">
        <f t="shared" si="553"/>
        <v>6947</v>
      </c>
      <c r="BE361" s="107">
        <f t="shared" si="553"/>
        <v>0</v>
      </c>
      <c r="BF361" s="107">
        <f aca="true" t="shared" si="554" ref="BB361:BN362">BF362</f>
        <v>0</v>
      </c>
      <c r="BG361" s="107">
        <f t="shared" si="554"/>
        <v>11872</v>
      </c>
      <c r="BH361" s="107">
        <f t="shared" si="554"/>
        <v>6947</v>
      </c>
      <c r="BI361" s="107">
        <f t="shared" si="554"/>
        <v>0</v>
      </c>
      <c r="BJ361" s="107">
        <f t="shared" si="554"/>
        <v>0</v>
      </c>
      <c r="BK361" s="107">
        <f t="shared" si="554"/>
        <v>0</v>
      </c>
      <c r="BL361" s="107">
        <f t="shared" si="554"/>
        <v>0</v>
      </c>
      <c r="BM361" s="105">
        <f t="shared" si="554"/>
        <v>11872</v>
      </c>
      <c r="BN361" s="105">
        <f t="shared" si="554"/>
        <v>6947</v>
      </c>
    </row>
    <row r="362" spans="1:66" ht="47.25" customHeight="1">
      <c r="A362" s="111"/>
      <c r="B362" s="112" t="s">
        <v>159</v>
      </c>
      <c r="C362" s="113" t="s">
        <v>132</v>
      </c>
      <c r="D362" s="113" t="s">
        <v>132</v>
      </c>
      <c r="E362" s="119" t="s">
        <v>247</v>
      </c>
      <c r="F362" s="113"/>
      <c r="G362" s="115">
        <f t="shared" si="551"/>
        <v>5192</v>
      </c>
      <c r="H362" s="115">
        <f t="shared" si="551"/>
        <v>5192</v>
      </c>
      <c r="I362" s="115">
        <f t="shared" si="551"/>
        <v>0</v>
      </c>
      <c r="J362" s="115">
        <f t="shared" si="551"/>
        <v>8701</v>
      </c>
      <c r="K362" s="115">
        <f t="shared" si="551"/>
        <v>13893</v>
      </c>
      <c r="L362" s="115">
        <f t="shared" si="551"/>
        <v>0</v>
      </c>
      <c r="M362" s="115"/>
      <c r="N362" s="115">
        <f t="shared" si="551"/>
        <v>14880</v>
      </c>
      <c r="O362" s="115">
        <f t="shared" si="551"/>
        <v>0</v>
      </c>
      <c r="P362" s="115">
        <f t="shared" si="551"/>
        <v>13893</v>
      </c>
      <c r="Q362" s="115">
        <f t="shared" si="551"/>
        <v>0</v>
      </c>
      <c r="R362" s="115">
        <f t="shared" si="551"/>
        <v>0</v>
      </c>
      <c r="S362" s="115">
        <f t="shared" si="551"/>
        <v>-8968</v>
      </c>
      <c r="T362" s="115">
        <f t="shared" si="551"/>
        <v>4925</v>
      </c>
      <c r="U362" s="115">
        <f t="shared" si="551"/>
        <v>0</v>
      </c>
      <c r="V362" s="98"/>
      <c r="W362" s="115">
        <f t="shared" si="552"/>
        <v>0</v>
      </c>
      <c r="X362" s="115">
        <f t="shared" si="552"/>
        <v>4925</v>
      </c>
      <c r="Y362" s="115">
        <f t="shared" si="552"/>
        <v>0</v>
      </c>
      <c r="Z362" s="115">
        <f t="shared" si="552"/>
        <v>0</v>
      </c>
      <c r="AA362" s="115">
        <f t="shared" si="552"/>
        <v>4925</v>
      </c>
      <c r="AB362" s="115">
        <f t="shared" si="552"/>
        <v>0</v>
      </c>
      <c r="AC362" s="115">
        <f t="shared" si="552"/>
        <v>0</v>
      </c>
      <c r="AD362" s="115">
        <f t="shared" si="552"/>
        <v>0</v>
      </c>
      <c r="AE362" s="115">
        <f t="shared" si="552"/>
        <v>0</v>
      </c>
      <c r="AF362" s="115">
        <f t="shared" si="552"/>
        <v>4925</v>
      </c>
      <c r="AG362" s="115">
        <f t="shared" si="552"/>
        <v>0</v>
      </c>
      <c r="AH362" s="115">
        <f t="shared" si="552"/>
        <v>0</v>
      </c>
      <c r="AI362" s="115">
        <f t="shared" si="552"/>
        <v>0</v>
      </c>
      <c r="AJ362" s="115">
        <f t="shared" si="552"/>
        <v>0</v>
      </c>
      <c r="AK362" s="115">
        <f t="shared" si="552"/>
        <v>0</v>
      </c>
      <c r="AL362" s="115">
        <f t="shared" si="552"/>
        <v>0</v>
      </c>
      <c r="AM362" s="115">
        <f t="shared" si="552"/>
        <v>0</v>
      </c>
      <c r="AN362" s="115">
        <f t="shared" si="552"/>
        <v>4925</v>
      </c>
      <c r="AO362" s="115">
        <f t="shared" si="552"/>
        <v>0</v>
      </c>
      <c r="AP362" s="115">
        <f t="shared" si="553"/>
        <v>0</v>
      </c>
      <c r="AQ362" s="115">
        <f t="shared" si="553"/>
        <v>0</v>
      </c>
      <c r="AR362" s="115">
        <f t="shared" si="553"/>
        <v>0</v>
      </c>
      <c r="AS362" s="115">
        <f t="shared" si="553"/>
        <v>0</v>
      </c>
      <c r="AT362" s="115">
        <f t="shared" si="553"/>
        <v>4925</v>
      </c>
      <c r="AU362" s="115">
        <f t="shared" si="553"/>
        <v>0</v>
      </c>
      <c r="AV362" s="115">
        <f t="shared" si="553"/>
        <v>0</v>
      </c>
      <c r="AW362" s="115">
        <f t="shared" si="553"/>
        <v>0</v>
      </c>
      <c r="AX362" s="115">
        <f t="shared" si="553"/>
        <v>0</v>
      </c>
      <c r="AY362" s="115">
        <f t="shared" si="553"/>
        <v>0</v>
      </c>
      <c r="AZ362" s="115">
        <f t="shared" si="553"/>
        <v>0</v>
      </c>
      <c r="BA362" s="115">
        <f t="shared" si="553"/>
        <v>4925</v>
      </c>
      <c r="BB362" s="115">
        <f t="shared" si="554"/>
        <v>0</v>
      </c>
      <c r="BC362" s="115">
        <f t="shared" si="554"/>
        <v>0</v>
      </c>
      <c r="BD362" s="115">
        <f t="shared" si="554"/>
        <v>6947</v>
      </c>
      <c r="BE362" s="115">
        <f t="shared" si="554"/>
        <v>0</v>
      </c>
      <c r="BF362" s="115">
        <f t="shared" si="554"/>
        <v>0</v>
      </c>
      <c r="BG362" s="115">
        <f t="shared" si="554"/>
        <v>11872</v>
      </c>
      <c r="BH362" s="115">
        <f t="shared" si="554"/>
        <v>6947</v>
      </c>
      <c r="BI362" s="115">
        <f t="shared" si="554"/>
        <v>0</v>
      </c>
      <c r="BJ362" s="115">
        <f t="shared" si="554"/>
        <v>0</v>
      </c>
      <c r="BK362" s="115">
        <f t="shared" si="554"/>
        <v>0</v>
      </c>
      <c r="BL362" s="115">
        <f t="shared" si="554"/>
        <v>0</v>
      </c>
      <c r="BM362" s="115">
        <f t="shared" si="554"/>
        <v>11872</v>
      </c>
      <c r="BN362" s="115">
        <f t="shared" si="554"/>
        <v>6947</v>
      </c>
    </row>
    <row r="363" spans="1:66" ht="78.75" customHeight="1">
      <c r="A363" s="111"/>
      <c r="B363" s="112" t="s">
        <v>130</v>
      </c>
      <c r="C363" s="113" t="s">
        <v>132</v>
      </c>
      <c r="D363" s="113" t="s">
        <v>132</v>
      </c>
      <c r="E363" s="119" t="s">
        <v>247</v>
      </c>
      <c r="F363" s="113" t="s">
        <v>131</v>
      </c>
      <c r="G363" s="115">
        <f>H363+I363</f>
        <v>5192</v>
      </c>
      <c r="H363" s="115">
        <v>5192</v>
      </c>
      <c r="I363" s="115"/>
      <c r="J363" s="98">
        <f>K363-G363</f>
        <v>8701</v>
      </c>
      <c r="K363" s="98">
        <v>13893</v>
      </c>
      <c r="L363" s="98"/>
      <c r="M363" s="98"/>
      <c r="N363" s="115">
        <v>14880</v>
      </c>
      <c r="O363" s="116"/>
      <c r="P363" s="98">
        <f>O363+K363</f>
        <v>13893</v>
      </c>
      <c r="Q363" s="98">
        <f>L363</f>
        <v>0</v>
      </c>
      <c r="R363" s="98"/>
      <c r="S363" s="98">
        <f>T363-P363</f>
        <v>-8968</v>
      </c>
      <c r="T363" s="98">
        <v>4925</v>
      </c>
      <c r="U363" s="98"/>
      <c r="V363" s="98"/>
      <c r="W363" s="98"/>
      <c r="X363" s="98">
        <f>W363+T363</f>
        <v>4925</v>
      </c>
      <c r="Y363" s="98">
        <f>V363</f>
        <v>0</v>
      </c>
      <c r="Z363" s="120"/>
      <c r="AA363" s="98">
        <f>X363+Z363</f>
        <v>4925</v>
      </c>
      <c r="AB363" s="98">
        <f>Y363</f>
        <v>0</v>
      </c>
      <c r="AC363" s="120"/>
      <c r="AD363" s="120"/>
      <c r="AE363" s="120"/>
      <c r="AF363" s="98">
        <f>AD363+AC363+AA363+AE363</f>
        <v>4925</v>
      </c>
      <c r="AG363" s="116">
        <f>AE363+AB363</f>
        <v>0</v>
      </c>
      <c r="AH363" s="120"/>
      <c r="AI363" s="120"/>
      <c r="AJ363" s="120"/>
      <c r="AK363" s="120"/>
      <c r="AL363" s="120"/>
      <c r="AM363" s="120"/>
      <c r="AN363" s="98">
        <f>AI363+AH363+AF363+AJ363+AK363+AL363+AM363</f>
        <v>4925</v>
      </c>
      <c r="AO363" s="98">
        <f>AM363+AG363</f>
        <v>0</v>
      </c>
      <c r="AP363" s="122"/>
      <c r="AQ363" s="120"/>
      <c r="AR363" s="120"/>
      <c r="AS363" s="120"/>
      <c r="AT363" s="98">
        <f>AR363+AQ363+AP363+AN363+AS363</f>
        <v>4925</v>
      </c>
      <c r="AU363" s="98">
        <f>AS363+AO363</f>
        <v>0</v>
      </c>
      <c r="AV363" s="98"/>
      <c r="AW363" s="98"/>
      <c r="AX363" s="98"/>
      <c r="AY363" s="98"/>
      <c r="AZ363" s="98"/>
      <c r="BA363" s="98">
        <f>AY363+AX363+AW363+AV363+AT363</f>
        <v>4925</v>
      </c>
      <c r="BB363" s="123">
        <f>AU363+AY363</f>
        <v>0</v>
      </c>
      <c r="BC363" s="98"/>
      <c r="BD363" s="98">
        <v>6947</v>
      </c>
      <c r="BE363" s="120"/>
      <c r="BF363" s="120"/>
      <c r="BG363" s="98">
        <f>BF363+BE363+BD363+BC363+BA363</f>
        <v>11872</v>
      </c>
      <c r="BH363" s="98">
        <f>BB363+BD363</f>
        <v>6947</v>
      </c>
      <c r="BI363" s="116"/>
      <c r="BJ363" s="122"/>
      <c r="BK363" s="122"/>
      <c r="BL363" s="122"/>
      <c r="BM363" s="98">
        <f>BG363+BI363+BJ363+BK363+BL363</f>
        <v>11872</v>
      </c>
      <c r="BN363" s="98">
        <f>BH363+BJ363</f>
        <v>6947</v>
      </c>
    </row>
    <row r="364" spans="1:66" s="2" customFormat="1" ht="45.75" customHeight="1">
      <c r="A364" s="124"/>
      <c r="B364" s="102" t="s">
        <v>153</v>
      </c>
      <c r="C364" s="103" t="s">
        <v>132</v>
      </c>
      <c r="D364" s="103" t="s">
        <v>143</v>
      </c>
      <c r="E364" s="104"/>
      <c r="F364" s="103"/>
      <c r="G364" s="105">
        <f>G365+G374+G367</f>
        <v>202756</v>
      </c>
      <c r="H364" s="105">
        <f>H365+H374+H367</f>
        <v>202756</v>
      </c>
      <c r="I364" s="105">
        <f>I365+I374+I367</f>
        <v>0</v>
      </c>
      <c r="J364" s="105">
        <f aca="true" t="shared" si="555" ref="J364:S364">J365+J374+J367+J376</f>
        <v>7727</v>
      </c>
      <c r="K364" s="105">
        <f t="shared" si="555"/>
        <v>210483</v>
      </c>
      <c r="L364" s="105">
        <f t="shared" si="555"/>
        <v>0</v>
      </c>
      <c r="M364" s="105"/>
      <c r="N364" s="105">
        <f t="shared" si="555"/>
        <v>97190</v>
      </c>
      <c r="O364" s="105">
        <f t="shared" si="555"/>
        <v>213196</v>
      </c>
      <c r="P364" s="105">
        <f t="shared" si="555"/>
        <v>423679</v>
      </c>
      <c r="Q364" s="105">
        <f t="shared" si="555"/>
        <v>0</v>
      </c>
      <c r="R364" s="105">
        <f t="shared" si="555"/>
        <v>235116</v>
      </c>
      <c r="S364" s="105">
        <f t="shared" si="555"/>
        <v>-282081</v>
      </c>
      <c r="T364" s="105">
        <f>T365+T374+T367+T376</f>
        <v>141598</v>
      </c>
      <c r="U364" s="105">
        <f>U365+U374+U367+U376</f>
        <v>0</v>
      </c>
      <c r="V364" s="98"/>
      <c r="W364" s="105">
        <f aca="true" t="shared" si="556" ref="W364:AB364">W365+W374+W367+W376</f>
        <v>0</v>
      </c>
      <c r="X364" s="105">
        <f t="shared" si="556"/>
        <v>141598</v>
      </c>
      <c r="Y364" s="105">
        <f t="shared" si="556"/>
        <v>0</v>
      </c>
      <c r="Z364" s="105">
        <f t="shared" si="556"/>
        <v>0</v>
      </c>
      <c r="AA364" s="105">
        <f t="shared" si="556"/>
        <v>141598</v>
      </c>
      <c r="AB364" s="105">
        <f t="shared" si="556"/>
        <v>0</v>
      </c>
      <c r="AC364" s="105">
        <f aca="true" t="shared" si="557" ref="AC364:AU364">AC365+AC374+AC367+AC376</f>
        <v>0</v>
      </c>
      <c r="AD364" s="105">
        <f t="shared" si="557"/>
        <v>0</v>
      </c>
      <c r="AE364" s="105">
        <f t="shared" si="557"/>
        <v>35000</v>
      </c>
      <c r="AF364" s="105">
        <f t="shared" si="557"/>
        <v>176598</v>
      </c>
      <c r="AG364" s="105">
        <f t="shared" si="557"/>
        <v>35000</v>
      </c>
      <c r="AH364" s="105">
        <f t="shared" si="557"/>
        <v>-5</v>
      </c>
      <c r="AI364" s="105">
        <f t="shared" si="557"/>
        <v>134</v>
      </c>
      <c r="AJ364" s="105">
        <f t="shared" si="557"/>
        <v>3</v>
      </c>
      <c r="AK364" s="105">
        <f>AK365+AK374+AK367+AK376</f>
        <v>69</v>
      </c>
      <c r="AL364" s="105">
        <f>AL365+AL374+AL367+AL376</f>
        <v>13</v>
      </c>
      <c r="AM364" s="105">
        <f>AM365+AM374+AM367+AM376</f>
        <v>0</v>
      </c>
      <c r="AN364" s="105">
        <f t="shared" si="557"/>
        <v>176812</v>
      </c>
      <c r="AO364" s="105">
        <f t="shared" si="557"/>
        <v>35000</v>
      </c>
      <c r="AP364" s="105">
        <f t="shared" si="557"/>
        <v>-2438</v>
      </c>
      <c r="AQ364" s="105">
        <f>AQ365+AQ374+AQ367+AQ376</f>
        <v>0</v>
      </c>
      <c r="AR364" s="105">
        <f t="shared" si="557"/>
        <v>0</v>
      </c>
      <c r="AS364" s="105">
        <f t="shared" si="557"/>
        <v>462493</v>
      </c>
      <c r="AT364" s="105">
        <f t="shared" si="557"/>
        <v>636867</v>
      </c>
      <c r="AU364" s="105">
        <f t="shared" si="557"/>
        <v>497493</v>
      </c>
      <c r="AV364" s="107">
        <f aca="true" t="shared" si="558" ref="AV364:BA364">AV365+AV374+AV367+AV376</f>
        <v>0</v>
      </c>
      <c r="AW364" s="107">
        <f t="shared" si="558"/>
        <v>0</v>
      </c>
      <c r="AX364" s="107">
        <f t="shared" si="558"/>
        <v>0</v>
      </c>
      <c r="AY364" s="107">
        <f t="shared" si="558"/>
        <v>0</v>
      </c>
      <c r="AZ364" s="107">
        <f>AZ365+AZ374+AZ367+AZ376</f>
        <v>0</v>
      </c>
      <c r="BA364" s="105">
        <f t="shared" si="558"/>
        <v>636867</v>
      </c>
      <c r="BB364" s="105">
        <f aca="true" t="shared" si="559" ref="BB364:BH364">BB365+BB374+BB367+BB376</f>
        <v>497493</v>
      </c>
      <c r="BC364" s="105">
        <f t="shared" si="559"/>
        <v>0</v>
      </c>
      <c r="BD364" s="105">
        <f t="shared" si="559"/>
        <v>0</v>
      </c>
      <c r="BE364" s="105">
        <f t="shared" si="559"/>
        <v>0</v>
      </c>
      <c r="BF364" s="105">
        <f t="shared" si="559"/>
        <v>0</v>
      </c>
      <c r="BG364" s="105">
        <f t="shared" si="559"/>
        <v>636867</v>
      </c>
      <c r="BH364" s="105">
        <f t="shared" si="559"/>
        <v>497493</v>
      </c>
      <c r="BI364" s="105">
        <f aca="true" t="shared" si="560" ref="BI364:BN364">BI365+BI374+BI367+BI376</f>
        <v>0</v>
      </c>
      <c r="BJ364" s="105">
        <f t="shared" si="560"/>
        <v>0</v>
      </c>
      <c r="BK364" s="105">
        <f t="shared" si="560"/>
        <v>0</v>
      </c>
      <c r="BL364" s="105">
        <f t="shared" si="560"/>
        <v>0</v>
      </c>
      <c r="BM364" s="105">
        <f t="shared" si="560"/>
        <v>636867</v>
      </c>
      <c r="BN364" s="105">
        <f t="shared" si="560"/>
        <v>497493</v>
      </c>
    </row>
    <row r="365" spans="1:66" ht="52.5" customHeight="1">
      <c r="A365" s="111"/>
      <c r="B365" s="112" t="s">
        <v>152</v>
      </c>
      <c r="C365" s="113" t="s">
        <v>132</v>
      </c>
      <c r="D365" s="113" t="s">
        <v>143</v>
      </c>
      <c r="E365" s="119" t="s">
        <v>248</v>
      </c>
      <c r="F365" s="113"/>
      <c r="G365" s="115">
        <f aca="true" t="shared" si="561" ref="G365:BN365">G366</f>
        <v>68927</v>
      </c>
      <c r="H365" s="115">
        <f t="shared" si="561"/>
        <v>68927</v>
      </c>
      <c r="I365" s="115">
        <f t="shared" si="561"/>
        <v>0</v>
      </c>
      <c r="J365" s="115">
        <f t="shared" si="561"/>
        <v>153</v>
      </c>
      <c r="K365" s="115">
        <f t="shared" si="561"/>
        <v>69080</v>
      </c>
      <c r="L365" s="115">
        <f t="shared" si="561"/>
        <v>0</v>
      </c>
      <c r="M365" s="115"/>
      <c r="N365" s="115">
        <f t="shared" si="561"/>
        <v>74025</v>
      </c>
      <c r="O365" s="115">
        <f t="shared" si="561"/>
        <v>-4021</v>
      </c>
      <c r="P365" s="115">
        <f t="shared" si="561"/>
        <v>65059</v>
      </c>
      <c r="Q365" s="115">
        <f t="shared" si="561"/>
        <v>0</v>
      </c>
      <c r="R365" s="115">
        <f t="shared" si="561"/>
        <v>-4305</v>
      </c>
      <c r="S365" s="115">
        <f t="shared" si="561"/>
        <v>-23146</v>
      </c>
      <c r="T365" s="115">
        <f t="shared" si="561"/>
        <v>41913</v>
      </c>
      <c r="U365" s="115">
        <f t="shared" si="561"/>
        <v>0</v>
      </c>
      <c r="V365" s="98"/>
      <c r="W365" s="115">
        <f t="shared" si="561"/>
        <v>0</v>
      </c>
      <c r="X365" s="115">
        <f t="shared" si="561"/>
        <v>41913</v>
      </c>
      <c r="Y365" s="115">
        <f t="shared" si="561"/>
        <v>0</v>
      </c>
      <c r="Z365" s="115">
        <f t="shared" si="561"/>
        <v>0</v>
      </c>
      <c r="AA365" s="115">
        <f t="shared" si="561"/>
        <v>41913</v>
      </c>
      <c r="AB365" s="115">
        <f t="shared" si="561"/>
        <v>0</v>
      </c>
      <c r="AC365" s="115">
        <f t="shared" si="561"/>
        <v>0</v>
      </c>
      <c r="AD365" s="115">
        <f t="shared" si="561"/>
        <v>0</v>
      </c>
      <c r="AE365" s="115">
        <f t="shared" si="561"/>
        <v>0</v>
      </c>
      <c r="AF365" s="115">
        <f t="shared" si="561"/>
        <v>41913</v>
      </c>
      <c r="AG365" s="115">
        <f t="shared" si="561"/>
        <v>0</v>
      </c>
      <c r="AH365" s="115">
        <f t="shared" si="561"/>
        <v>4</v>
      </c>
      <c r="AI365" s="115">
        <f t="shared" si="561"/>
        <v>87</v>
      </c>
      <c r="AJ365" s="115">
        <f t="shared" si="561"/>
        <v>3</v>
      </c>
      <c r="AK365" s="115">
        <f t="shared" si="561"/>
        <v>0</v>
      </c>
      <c r="AL365" s="115">
        <f t="shared" si="561"/>
        <v>2</v>
      </c>
      <c r="AM365" s="115">
        <f t="shared" si="561"/>
        <v>0</v>
      </c>
      <c r="AN365" s="115">
        <f t="shared" si="561"/>
        <v>42009</v>
      </c>
      <c r="AO365" s="115">
        <f t="shared" si="561"/>
        <v>0</v>
      </c>
      <c r="AP365" s="115">
        <f t="shared" si="561"/>
        <v>0</v>
      </c>
      <c r="AQ365" s="115">
        <f t="shared" si="561"/>
        <v>0</v>
      </c>
      <c r="AR365" s="115">
        <f t="shared" si="561"/>
        <v>0</v>
      </c>
      <c r="AS365" s="115">
        <f t="shared" si="561"/>
        <v>0</v>
      </c>
      <c r="AT365" s="115">
        <f t="shared" si="561"/>
        <v>42009</v>
      </c>
      <c r="AU365" s="115">
        <f t="shared" si="561"/>
        <v>0</v>
      </c>
      <c r="AV365" s="115">
        <f t="shared" si="561"/>
        <v>0</v>
      </c>
      <c r="AW365" s="115">
        <f t="shared" si="561"/>
        <v>0</v>
      </c>
      <c r="AX365" s="115">
        <f t="shared" si="561"/>
        <v>0</v>
      </c>
      <c r="AY365" s="115">
        <f t="shared" si="561"/>
        <v>0</v>
      </c>
      <c r="AZ365" s="115">
        <f t="shared" si="561"/>
        <v>0</v>
      </c>
      <c r="BA365" s="115">
        <f t="shared" si="561"/>
        <v>42009</v>
      </c>
      <c r="BB365" s="115">
        <f t="shared" si="561"/>
        <v>0</v>
      </c>
      <c r="BC365" s="115">
        <f t="shared" si="561"/>
        <v>0</v>
      </c>
      <c r="BD365" s="115">
        <f t="shared" si="561"/>
        <v>0</v>
      </c>
      <c r="BE365" s="115">
        <f t="shared" si="561"/>
        <v>0</v>
      </c>
      <c r="BF365" s="115">
        <f t="shared" si="561"/>
        <v>0</v>
      </c>
      <c r="BG365" s="115">
        <f t="shared" si="561"/>
        <v>42009</v>
      </c>
      <c r="BH365" s="115">
        <f t="shared" si="561"/>
        <v>0</v>
      </c>
      <c r="BI365" s="115">
        <f t="shared" si="561"/>
        <v>0</v>
      </c>
      <c r="BJ365" s="115">
        <f t="shared" si="561"/>
        <v>0</v>
      </c>
      <c r="BK365" s="115">
        <f t="shared" si="561"/>
        <v>0</v>
      </c>
      <c r="BL365" s="115">
        <f t="shared" si="561"/>
        <v>0</v>
      </c>
      <c r="BM365" s="115">
        <f t="shared" si="561"/>
        <v>42009</v>
      </c>
      <c r="BN365" s="115">
        <f t="shared" si="561"/>
        <v>0</v>
      </c>
    </row>
    <row r="366" spans="1:66" ht="41.25" customHeight="1">
      <c r="A366" s="111"/>
      <c r="B366" s="112" t="s">
        <v>126</v>
      </c>
      <c r="C366" s="113" t="s">
        <v>132</v>
      </c>
      <c r="D366" s="113" t="s">
        <v>143</v>
      </c>
      <c r="E366" s="119" t="s">
        <v>248</v>
      </c>
      <c r="F366" s="113" t="s">
        <v>127</v>
      </c>
      <c r="G366" s="115">
        <f>H366+I366</f>
        <v>68927</v>
      </c>
      <c r="H366" s="115">
        <v>68927</v>
      </c>
      <c r="I366" s="115"/>
      <c r="J366" s="98">
        <f>K366-G366</f>
        <v>153</v>
      </c>
      <c r="K366" s="98">
        <v>69080</v>
      </c>
      <c r="L366" s="98"/>
      <c r="M366" s="98"/>
      <c r="N366" s="115">
        <v>74025</v>
      </c>
      <c r="O366" s="98">
        <v>-4021</v>
      </c>
      <c r="P366" s="98">
        <f>O366+K366</f>
        <v>65059</v>
      </c>
      <c r="Q366" s="98">
        <f>L366</f>
        <v>0</v>
      </c>
      <c r="R366" s="98">
        <v>-4305</v>
      </c>
      <c r="S366" s="98">
        <f>T366-P366</f>
        <v>-23146</v>
      </c>
      <c r="T366" s="98">
        <v>41913</v>
      </c>
      <c r="U366" s="98"/>
      <c r="V366" s="98"/>
      <c r="W366" s="98"/>
      <c r="X366" s="98">
        <f>W366+T366</f>
        <v>41913</v>
      </c>
      <c r="Y366" s="98">
        <f>V366</f>
        <v>0</v>
      </c>
      <c r="Z366" s="120"/>
      <c r="AA366" s="98">
        <f>X366+Z366</f>
        <v>41913</v>
      </c>
      <c r="AB366" s="98">
        <f>Y366</f>
        <v>0</v>
      </c>
      <c r="AC366" s="120"/>
      <c r="AD366" s="120"/>
      <c r="AE366" s="120"/>
      <c r="AF366" s="98">
        <f>AD366+AC366+AA366+AE366</f>
        <v>41913</v>
      </c>
      <c r="AG366" s="116">
        <f>AE366+AB366</f>
        <v>0</v>
      </c>
      <c r="AH366" s="121">
        <v>4</v>
      </c>
      <c r="AI366" s="121">
        <v>87</v>
      </c>
      <c r="AJ366" s="121">
        <v>3</v>
      </c>
      <c r="AK366" s="120"/>
      <c r="AL366" s="121">
        <v>2</v>
      </c>
      <c r="AM366" s="120"/>
      <c r="AN366" s="98">
        <f>AI366+AH366+AF366+AJ366+AK366+AL366+AM366</f>
        <v>42009</v>
      </c>
      <c r="AO366" s="98">
        <f>AM366+AG366</f>
        <v>0</v>
      </c>
      <c r="AP366" s="122"/>
      <c r="AQ366" s="120"/>
      <c r="AR366" s="120"/>
      <c r="AS366" s="120"/>
      <c r="AT366" s="98">
        <f>AR366+AQ366+AP366+AN366+AS366</f>
        <v>42009</v>
      </c>
      <c r="AU366" s="98">
        <f>AS366+AO366</f>
        <v>0</v>
      </c>
      <c r="AV366" s="98"/>
      <c r="AW366" s="98"/>
      <c r="AX366" s="98"/>
      <c r="AY366" s="98"/>
      <c r="AZ366" s="98"/>
      <c r="BA366" s="98">
        <f>AY366+AX366+AW366+AV366+AT366</f>
        <v>42009</v>
      </c>
      <c r="BB366" s="123">
        <f>AU366+AY366</f>
        <v>0</v>
      </c>
      <c r="BC366" s="98"/>
      <c r="BD366" s="120"/>
      <c r="BE366" s="120"/>
      <c r="BF366" s="120"/>
      <c r="BG366" s="98">
        <f>BF366+BE366+BD366+BC366+BA366</f>
        <v>42009</v>
      </c>
      <c r="BH366" s="123">
        <f>BB366+BD366</f>
        <v>0</v>
      </c>
      <c r="BI366" s="116"/>
      <c r="BJ366" s="122"/>
      <c r="BK366" s="122"/>
      <c r="BL366" s="122"/>
      <c r="BM366" s="98">
        <f>BG366+BI366+BJ366+BK366+BL366</f>
        <v>42009</v>
      </c>
      <c r="BN366" s="98">
        <f>BH366+BJ366</f>
        <v>0</v>
      </c>
    </row>
    <row r="367" spans="1:66" ht="29.25" customHeight="1">
      <c r="A367" s="127"/>
      <c r="B367" s="112" t="s">
        <v>419</v>
      </c>
      <c r="C367" s="113" t="s">
        <v>132</v>
      </c>
      <c r="D367" s="113" t="s">
        <v>143</v>
      </c>
      <c r="E367" s="119" t="s">
        <v>225</v>
      </c>
      <c r="F367" s="113"/>
      <c r="G367" s="98">
        <f aca="true" t="shared" si="562" ref="G367:L367">G368+G372</f>
        <v>122551</v>
      </c>
      <c r="H367" s="98">
        <f t="shared" si="562"/>
        <v>122551</v>
      </c>
      <c r="I367" s="98">
        <f t="shared" si="562"/>
        <v>0</v>
      </c>
      <c r="J367" s="98">
        <f>J368+J372</f>
        <v>0</v>
      </c>
      <c r="K367" s="98">
        <f t="shared" si="562"/>
        <v>122551</v>
      </c>
      <c r="L367" s="98">
        <f t="shared" si="562"/>
        <v>0</v>
      </c>
      <c r="M367" s="98"/>
      <c r="N367" s="98">
        <f>N368+N372</f>
        <v>2732</v>
      </c>
      <c r="O367" s="98">
        <f>O368+O372</f>
        <v>-2551</v>
      </c>
      <c r="P367" s="98">
        <f>P368+P372</f>
        <v>120000</v>
      </c>
      <c r="Q367" s="98">
        <f>Q368+Q372</f>
        <v>0</v>
      </c>
      <c r="R367" s="98">
        <f>R368+R372</f>
        <v>0</v>
      </c>
      <c r="S367" s="98">
        <f>S372</f>
        <v>-64208</v>
      </c>
      <c r="T367" s="98">
        <f>T372</f>
        <v>55792</v>
      </c>
      <c r="U367" s="98">
        <f>U372</f>
        <v>0</v>
      </c>
      <c r="V367" s="98"/>
      <c r="W367" s="98">
        <f aca="true" t="shared" si="563" ref="W367:AB367">W372</f>
        <v>0</v>
      </c>
      <c r="X367" s="98">
        <f t="shared" si="563"/>
        <v>55792</v>
      </c>
      <c r="Y367" s="98">
        <f t="shared" si="563"/>
        <v>0</v>
      </c>
      <c r="Z367" s="98">
        <f t="shared" si="563"/>
        <v>0</v>
      </c>
      <c r="AA367" s="98">
        <f t="shared" si="563"/>
        <v>55792</v>
      </c>
      <c r="AB367" s="98">
        <f t="shared" si="563"/>
        <v>0</v>
      </c>
      <c r="AC367" s="98">
        <f>AC372</f>
        <v>0</v>
      </c>
      <c r="AD367" s="98">
        <f>AD372</f>
        <v>0</v>
      </c>
      <c r="AE367" s="98">
        <f aca="true" t="shared" si="564" ref="AE367:AU367">AE372+AE370</f>
        <v>35000</v>
      </c>
      <c r="AF367" s="98">
        <f t="shared" si="564"/>
        <v>90792</v>
      </c>
      <c r="AG367" s="98">
        <f t="shared" si="564"/>
        <v>35000</v>
      </c>
      <c r="AH367" s="98">
        <f t="shared" si="564"/>
        <v>0</v>
      </c>
      <c r="AI367" s="98">
        <f t="shared" si="564"/>
        <v>0</v>
      </c>
      <c r="AJ367" s="98">
        <f t="shared" si="564"/>
        <v>0</v>
      </c>
      <c r="AK367" s="98">
        <f>AK372+AK370</f>
        <v>0</v>
      </c>
      <c r="AL367" s="98">
        <f>AL372+AL370</f>
        <v>0</v>
      </c>
      <c r="AM367" s="98">
        <f>AM372+AM370</f>
        <v>0</v>
      </c>
      <c r="AN367" s="98">
        <f t="shared" si="564"/>
        <v>90792</v>
      </c>
      <c r="AO367" s="98">
        <f t="shared" si="564"/>
        <v>35000</v>
      </c>
      <c r="AP367" s="98">
        <f t="shared" si="564"/>
        <v>0</v>
      </c>
      <c r="AQ367" s="98">
        <f>AQ372+AQ370</f>
        <v>0</v>
      </c>
      <c r="AR367" s="98">
        <f t="shared" si="564"/>
        <v>0</v>
      </c>
      <c r="AS367" s="98">
        <f t="shared" si="564"/>
        <v>462493</v>
      </c>
      <c r="AT367" s="98">
        <f t="shared" si="564"/>
        <v>553285</v>
      </c>
      <c r="AU367" s="98">
        <f t="shared" si="564"/>
        <v>497493</v>
      </c>
      <c r="AV367" s="98">
        <f aca="true" t="shared" si="565" ref="AV367:BA367">AV372+AV370</f>
        <v>0</v>
      </c>
      <c r="AW367" s="98">
        <f t="shared" si="565"/>
        <v>0</v>
      </c>
      <c r="AX367" s="98">
        <f t="shared" si="565"/>
        <v>0</v>
      </c>
      <c r="AY367" s="98">
        <f t="shared" si="565"/>
        <v>0</v>
      </c>
      <c r="AZ367" s="98">
        <f>AZ372+AZ370</f>
        <v>0</v>
      </c>
      <c r="BA367" s="98">
        <f t="shared" si="565"/>
        <v>553285</v>
      </c>
      <c r="BB367" s="98">
        <f aca="true" t="shared" si="566" ref="BB367:BH367">BB372+BB370</f>
        <v>497493</v>
      </c>
      <c r="BC367" s="98">
        <f t="shared" si="566"/>
        <v>0</v>
      </c>
      <c r="BD367" s="98">
        <f t="shared" si="566"/>
        <v>0</v>
      </c>
      <c r="BE367" s="98">
        <f t="shared" si="566"/>
        <v>0</v>
      </c>
      <c r="BF367" s="98">
        <f t="shared" si="566"/>
        <v>0</v>
      </c>
      <c r="BG367" s="98">
        <f t="shared" si="566"/>
        <v>553285</v>
      </c>
      <c r="BH367" s="98">
        <f t="shared" si="566"/>
        <v>497493</v>
      </c>
      <c r="BI367" s="98">
        <f aca="true" t="shared" si="567" ref="BI367:BN367">BI372+BI370</f>
        <v>0</v>
      </c>
      <c r="BJ367" s="98">
        <f t="shared" si="567"/>
        <v>0</v>
      </c>
      <c r="BK367" s="98">
        <f t="shared" si="567"/>
        <v>0</v>
      </c>
      <c r="BL367" s="98">
        <f t="shared" si="567"/>
        <v>0</v>
      </c>
      <c r="BM367" s="98">
        <f t="shared" si="567"/>
        <v>553285</v>
      </c>
      <c r="BN367" s="98">
        <f t="shared" si="567"/>
        <v>497493</v>
      </c>
    </row>
    <row r="368" spans="1:66" ht="87" customHeight="1" hidden="1">
      <c r="A368" s="127"/>
      <c r="B368" s="112" t="s">
        <v>312</v>
      </c>
      <c r="C368" s="113" t="s">
        <v>132</v>
      </c>
      <c r="D368" s="113" t="s">
        <v>143</v>
      </c>
      <c r="E368" s="137" t="s">
        <v>259</v>
      </c>
      <c r="F368" s="113"/>
      <c r="G368" s="98">
        <f>H368+I368</f>
        <v>2551</v>
      </c>
      <c r="H368" s="98">
        <f aca="true" t="shared" si="568" ref="H368:BN368">H369</f>
        <v>2551</v>
      </c>
      <c r="I368" s="98">
        <f t="shared" si="568"/>
        <v>0</v>
      </c>
      <c r="J368" s="98">
        <f>K368-G368</f>
        <v>0</v>
      </c>
      <c r="K368" s="98">
        <f t="shared" si="568"/>
        <v>2551</v>
      </c>
      <c r="L368" s="98">
        <f t="shared" si="568"/>
        <v>0</v>
      </c>
      <c r="M368" s="98"/>
      <c r="N368" s="98">
        <f t="shared" si="568"/>
        <v>2732</v>
      </c>
      <c r="O368" s="98">
        <f t="shared" si="568"/>
        <v>-2551</v>
      </c>
      <c r="P368" s="98">
        <f t="shared" si="568"/>
        <v>0</v>
      </c>
      <c r="Q368" s="98">
        <f t="shared" si="568"/>
        <v>0</v>
      </c>
      <c r="R368" s="98">
        <f t="shared" si="568"/>
        <v>0</v>
      </c>
      <c r="S368" s="98">
        <f t="shared" si="568"/>
        <v>0</v>
      </c>
      <c r="T368" s="98">
        <f t="shared" si="568"/>
        <v>0</v>
      </c>
      <c r="U368" s="98">
        <f t="shared" si="568"/>
        <v>0</v>
      </c>
      <c r="V368" s="98"/>
      <c r="W368" s="98">
        <f t="shared" si="568"/>
        <v>0</v>
      </c>
      <c r="X368" s="98">
        <f t="shared" si="568"/>
        <v>0</v>
      </c>
      <c r="Y368" s="98">
        <f t="shared" si="568"/>
        <v>0</v>
      </c>
      <c r="Z368" s="98">
        <f t="shared" si="568"/>
        <v>0</v>
      </c>
      <c r="AA368" s="98">
        <f t="shared" si="568"/>
        <v>0</v>
      </c>
      <c r="AB368" s="98">
        <f t="shared" si="568"/>
        <v>0</v>
      </c>
      <c r="AC368" s="98">
        <f t="shared" si="568"/>
        <v>0</v>
      </c>
      <c r="AD368" s="98">
        <f t="shared" si="568"/>
        <v>0</v>
      </c>
      <c r="AE368" s="98">
        <f t="shared" si="568"/>
        <v>0</v>
      </c>
      <c r="AF368" s="98">
        <f t="shared" si="568"/>
        <v>0</v>
      </c>
      <c r="AG368" s="98">
        <f t="shared" si="568"/>
        <v>0</v>
      </c>
      <c r="AH368" s="98">
        <f t="shared" si="568"/>
        <v>0</v>
      </c>
      <c r="AI368" s="98">
        <f t="shared" si="568"/>
        <v>0</v>
      </c>
      <c r="AJ368" s="98">
        <f t="shared" si="568"/>
        <v>0</v>
      </c>
      <c r="AK368" s="98">
        <f t="shared" si="568"/>
        <v>0</v>
      </c>
      <c r="AL368" s="98">
        <f t="shared" si="568"/>
        <v>0</v>
      </c>
      <c r="AM368" s="98">
        <f t="shared" si="568"/>
        <v>0</v>
      </c>
      <c r="AN368" s="98">
        <f t="shared" si="568"/>
        <v>0</v>
      </c>
      <c r="AO368" s="98">
        <f t="shared" si="568"/>
        <v>0</v>
      </c>
      <c r="AP368" s="98">
        <f t="shared" si="568"/>
        <v>0</v>
      </c>
      <c r="AQ368" s="98">
        <f t="shared" si="568"/>
        <v>0</v>
      </c>
      <c r="AR368" s="98">
        <f t="shared" si="568"/>
        <v>0</v>
      </c>
      <c r="AS368" s="98">
        <f t="shared" si="568"/>
        <v>0</v>
      </c>
      <c r="AT368" s="98">
        <f t="shared" si="568"/>
        <v>0</v>
      </c>
      <c r="AU368" s="98">
        <f t="shared" si="568"/>
        <v>0</v>
      </c>
      <c r="AV368" s="98">
        <f t="shared" si="568"/>
        <v>0</v>
      </c>
      <c r="AW368" s="98">
        <f t="shared" si="568"/>
        <v>0</v>
      </c>
      <c r="AX368" s="98">
        <f t="shared" si="568"/>
        <v>0</v>
      </c>
      <c r="AY368" s="98">
        <f t="shared" si="568"/>
        <v>0</v>
      </c>
      <c r="AZ368" s="98">
        <f t="shared" si="568"/>
        <v>0</v>
      </c>
      <c r="BA368" s="98">
        <f t="shared" si="568"/>
        <v>0</v>
      </c>
      <c r="BB368" s="98">
        <f t="shared" si="568"/>
        <v>0</v>
      </c>
      <c r="BC368" s="98">
        <f t="shared" si="568"/>
        <v>0</v>
      </c>
      <c r="BD368" s="98">
        <f t="shared" si="568"/>
        <v>0</v>
      </c>
      <c r="BE368" s="98">
        <f t="shared" si="568"/>
        <v>0</v>
      </c>
      <c r="BF368" s="98">
        <f t="shared" si="568"/>
        <v>0</v>
      </c>
      <c r="BG368" s="98">
        <f t="shared" si="568"/>
        <v>0</v>
      </c>
      <c r="BH368" s="98">
        <f t="shared" si="568"/>
        <v>0</v>
      </c>
      <c r="BI368" s="98">
        <f t="shared" si="568"/>
        <v>0</v>
      </c>
      <c r="BJ368" s="98">
        <f t="shared" si="568"/>
        <v>0</v>
      </c>
      <c r="BK368" s="98">
        <f t="shared" si="568"/>
        <v>0</v>
      </c>
      <c r="BL368" s="98">
        <f t="shared" si="568"/>
        <v>0</v>
      </c>
      <c r="BM368" s="98">
        <f t="shared" si="568"/>
        <v>0</v>
      </c>
      <c r="BN368" s="98">
        <f t="shared" si="568"/>
        <v>0</v>
      </c>
    </row>
    <row r="369" spans="1:66" ht="99" customHeight="1" hidden="1">
      <c r="A369" s="127"/>
      <c r="B369" s="132" t="s">
        <v>330</v>
      </c>
      <c r="C369" s="113" t="s">
        <v>132</v>
      </c>
      <c r="D369" s="113" t="s">
        <v>143</v>
      </c>
      <c r="E369" s="137" t="s">
        <v>259</v>
      </c>
      <c r="F369" s="113" t="s">
        <v>142</v>
      </c>
      <c r="G369" s="98">
        <f>H369</f>
        <v>2551</v>
      </c>
      <c r="H369" s="98">
        <v>2551</v>
      </c>
      <c r="I369" s="98"/>
      <c r="J369" s="98">
        <f>K369-G369</f>
        <v>0</v>
      </c>
      <c r="K369" s="98">
        <v>2551</v>
      </c>
      <c r="L369" s="98"/>
      <c r="M369" s="98"/>
      <c r="N369" s="98">
        <v>2732</v>
      </c>
      <c r="O369" s="98">
        <v>-2551</v>
      </c>
      <c r="P369" s="98">
        <f>O369+K369</f>
        <v>0</v>
      </c>
      <c r="Q369" s="98">
        <f>P369+L369</f>
        <v>0</v>
      </c>
      <c r="R369" s="98">
        <f>Q369+M369</f>
        <v>0</v>
      </c>
      <c r="S369" s="98">
        <f>T369-P369</f>
        <v>0</v>
      </c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</row>
    <row r="370" spans="1:66" ht="150" customHeight="1">
      <c r="A370" s="127"/>
      <c r="B370" s="132" t="s">
        <v>460</v>
      </c>
      <c r="C370" s="113" t="s">
        <v>132</v>
      </c>
      <c r="D370" s="113" t="s">
        <v>143</v>
      </c>
      <c r="E370" s="137" t="s">
        <v>259</v>
      </c>
      <c r="F370" s="113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>
        <f aca="true" t="shared" si="569" ref="AE370:BN370">AE371</f>
        <v>35000</v>
      </c>
      <c r="AF370" s="98">
        <f t="shared" si="569"/>
        <v>35000</v>
      </c>
      <c r="AG370" s="98">
        <f t="shared" si="569"/>
        <v>35000</v>
      </c>
      <c r="AH370" s="98">
        <f t="shared" si="569"/>
        <v>0</v>
      </c>
      <c r="AI370" s="98">
        <f t="shared" si="569"/>
        <v>0</v>
      </c>
      <c r="AJ370" s="98">
        <f t="shared" si="569"/>
        <v>0</v>
      </c>
      <c r="AK370" s="98">
        <f t="shared" si="569"/>
        <v>0</v>
      </c>
      <c r="AL370" s="98">
        <f t="shared" si="569"/>
        <v>0</v>
      </c>
      <c r="AM370" s="98">
        <f t="shared" si="569"/>
        <v>0</v>
      </c>
      <c r="AN370" s="98">
        <f t="shared" si="569"/>
        <v>35000</v>
      </c>
      <c r="AO370" s="98">
        <f t="shared" si="569"/>
        <v>35000</v>
      </c>
      <c r="AP370" s="98">
        <f t="shared" si="569"/>
        <v>0</v>
      </c>
      <c r="AQ370" s="98">
        <f t="shared" si="569"/>
        <v>0</v>
      </c>
      <c r="AR370" s="98">
        <f t="shared" si="569"/>
        <v>0</v>
      </c>
      <c r="AS370" s="98">
        <f t="shared" si="569"/>
        <v>0</v>
      </c>
      <c r="AT370" s="98">
        <f t="shared" si="569"/>
        <v>35000</v>
      </c>
      <c r="AU370" s="98">
        <f t="shared" si="569"/>
        <v>35000</v>
      </c>
      <c r="AV370" s="98">
        <f t="shared" si="569"/>
        <v>0</v>
      </c>
      <c r="AW370" s="98">
        <f t="shared" si="569"/>
        <v>0</v>
      </c>
      <c r="AX370" s="98">
        <f t="shared" si="569"/>
        <v>0</v>
      </c>
      <c r="AY370" s="98">
        <f t="shared" si="569"/>
        <v>0</v>
      </c>
      <c r="AZ370" s="98">
        <f t="shared" si="569"/>
        <v>0</v>
      </c>
      <c r="BA370" s="98">
        <f t="shared" si="569"/>
        <v>35000</v>
      </c>
      <c r="BB370" s="98">
        <f t="shared" si="569"/>
        <v>35000</v>
      </c>
      <c r="BC370" s="98">
        <f t="shared" si="569"/>
        <v>0</v>
      </c>
      <c r="BD370" s="98">
        <f t="shared" si="569"/>
        <v>0</v>
      </c>
      <c r="BE370" s="98">
        <f t="shared" si="569"/>
        <v>0</v>
      </c>
      <c r="BF370" s="98">
        <f t="shared" si="569"/>
        <v>0</v>
      </c>
      <c r="BG370" s="98">
        <f t="shared" si="569"/>
        <v>35000</v>
      </c>
      <c r="BH370" s="98">
        <f t="shared" si="569"/>
        <v>35000</v>
      </c>
      <c r="BI370" s="98">
        <f t="shared" si="569"/>
        <v>0</v>
      </c>
      <c r="BJ370" s="98">
        <f t="shared" si="569"/>
        <v>0</v>
      </c>
      <c r="BK370" s="98">
        <f t="shared" si="569"/>
        <v>0</v>
      </c>
      <c r="BL370" s="98">
        <f t="shared" si="569"/>
        <v>0</v>
      </c>
      <c r="BM370" s="98">
        <f t="shared" si="569"/>
        <v>35000</v>
      </c>
      <c r="BN370" s="98">
        <f t="shared" si="569"/>
        <v>35000</v>
      </c>
    </row>
    <row r="371" spans="1:66" ht="107.25" customHeight="1">
      <c r="A371" s="127"/>
      <c r="B371" s="132" t="s">
        <v>330</v>
      </c>
      <c r="C371" s="113" t="s">
        <v>132</v>
      </c>
      <c r="D371" s="113" t="s">
        <v>143</v>
      </c>
      <c r="E371" s="137" t="s">
        <v>259</v>
      </c>
      <c r="F371" s="113" t="s">
        <v>142</v>
      </c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>
        <v>35000</v>
      </c>
      <c r="AF371" s="98">
        <f>AD371+AC371+AA371+AE371</f>
        <v>35000</v>
      </c>
      <c r="AG371" s="98">
        <f>AE371+AB371</f>
        <v>35000</v>
      </c>
      <c r="AH371" s="98"/>
      <c r="AI371" s="98"/>
      <c r="AJ371" s="98"/>
      <c r="AK371" s="98"/>
      <c r="AL371" s="98"/>
      <c r="AM371" s="98"/>
      <c r="AN371" s="98">
        <f>AI371+AH371+AF371+AJ371+AK371+AL371+AM371</f>
        <v>35000</v>
      </c>
      <c r="AO371" s="98">
        <f>AM371+AG371</f>
        <v>35000</v>
      </c>
      <c r="AP371" s="98"/>
      <c r="AQ371" s="98"/>
      <c r="AR371" s="98"/>
      <c r="AS371" s="98"/>
      <c r="AT371" s="98">
        <f>AR371+AQ371+AP371+AN371+AS371</f>
        <v>35000</v>
      </c>
      <c r="AU371" s="98">
        <f>AS371+AO371</f>
        <v>35000</v>
      </c>
      <c r="AV371" s="98"/>
      <c r="AW371" s="98"/>
      <c r="AX371" s="98"/>
      <c r="AY371" s="98"/>
      <c r="AZ371" s="98"/>
      <c r="BA371" s="98">
        <f>AY371+AX371+AW371+AV371+AT371</f>
        <v>35000</v>
      </c>
      <c r="BB371" s="123">
        <f>AU371+AY371</f>
        <v>35000</v>
      </c>
      <c r="BC371" s="98"/>
      <c r="BD371" s="120"/>
      <c r="BE371" s="120"/>
      <c r="BF371" s="120"/>
      <c r="BG371" s="98">
        <f>BF371+BE371+BD371+BC371+BA371</f>
        <v>35000</v>
      </c>
      <c r="BH371" s="98">
        <f>BB371+BD371</f>
        <v>35000</v>
      </c>
      <c r="BI371" s="116"/>
      <c r="BJ371" s="122"/>
      <c r="BK371" s="122"/>
      <c r="BL371" s="122"/>
      <c r="BM371" s="98">
        <f>BG371+BI371+BJ371+BK371+BL371</f>
        <v>35000</v>
      </c>
      <c r="BN371" s="98">
        <f>BH371+BJ371</f>
        <v>35000</v>
      </c>
    </row>
    <row r="372" spans="1:66" ht="110.25" customHeight="1">
      <c r="A372" s="127"/>
      <c r="B372" s="112" t="s">
        <v>401</v>
      </c>
      <c r="C372" s="113" t="s">
        <v>132</v>
      </c>
      <c r="D372" s="113" t="s">
        <v>143</v>
      </c>
      <c r="E372" s="137" t="s">
        <v>263</v>
      </c>
      <c r="F372" s="113"/>
      <c r="G372" s="98">
        <f aca="true" t="shared" si="570" ref="G372:R372">G373</f>
        <v>120000</v>
      </c>
      <c r="H372" s="98">
        <f t="shared" si="570"/>
        <v>120000</v>
      </c>
      <c r="I372" s="98">
        <f t="shared" si="570"/>
        <v>0</v>
      </c>
      <c r="J372" s="98">
        <f>K372-G372</f>
        <v>0</v>
      </c>
      <c r="K372" s="98">
        <f t="shared" si="570"/>
        <v>120000</v>
      </c>
      <c r="L372" s="98">
        <f t="shared" si="570"/>
        <v>0</v>
      </c>
      <c r="M372" s="98"/>
      <c r="N372" s="98">
        <f>N373</f>
        <v>0</v>
      </c>
      <c r="O372" s="98">
        <f t="shared" si="570"/>
        <v>0</v>
      </c>
      <c r="P372" s="98">
        <f t="shared" si="570"/>
        <v>120000</v>
      </c>
      <c r="Q372" s="98">
        <f t="shared" si="570"/>
        <v>0</v>
      </c>
      <c r="R372" s="98">
        <f t="shared" si="570"/>
        <v>0</v>
      </c>
      <c r="S372" s="98">
        <f>S373</f>
        <v>-64208</v>
      </c>
      <c r="T372" s="98">
        <f>T373</f>
        <v>55792</v>
      </c>
      <c r="U372" s="98">
        <f>U373</f>
        <v>0</v>
      </c>
      <c r="V372" s="98"/>
      <c r="W372" s="98">
        <f aca="true" t="shared" si="571" ref="W372:BN372">W373</f>
        <v>0</v>
      </c>
      <c r="X372" s="98">
        <f t="shared" si="571"/>
        <v>55792</v>
      </c>
      <c r="Y372" s="98">
        <f t="shared" si="571"/>
        <v>0</v>
      </c>
      <c r="Z372" s="98">
        <f t="shared" si="571"/>
        <v>0</v>
      </c>
      <c r="AA372" s="98">
        <f t="shared" si="571"/>
        <v>55792</v>
      </c>
      <c r="AB372" s="98">
        <f t="shared" si="571"/>
        <v>0</v>
      </c>
      <c r="AC372" s="98">
        <f t="shared" si="571"/>
        <v>0</v>
      </c>
      <c r="AD372" s="98">
        <f t="shared" si="571"/>
        <v>0</v>
      </c>
      <c r="AE372" s="98">
        <f t="shared" si="571"/>
        <v>0</v>
      </c>
      <c r="AF372" s="98">
        <f t="shared" si="571"/>
        <v>55792</v>
      </c>
      <c r="AG372" s="98">
        <f t="shared" si="571"/>
        <v>0</v>
      </c>
      <c r="AH372" s="98">
        <f t="shared" si="571"/>
        <v>0</v>
      </c>
      <c r="AI372" s="98">
        <f t="shared" si="571"/>
        <v>0</v>
      </c>
      <c r="AJ372" s="98">
        <f t="shared" si="571"/>
        <v>0</v>
      </c>
      <c r="AK372" s="98">
        <f t="shared" si="571"/>
        <v>0</v>
      </c>
      <c r="AL372" s="98">
        <f t="shared" si="571"/>
        <v>0</v>
      </c>
      <c r="AM372" s="98">
        <f t="shared" si="571"/>
        <v>0</v>
      </c>
      <c r="AN372" s="98">
        <f t="shared" si="571"/>
        <v>55792</v>
      </c>
      <c r="AO372" s="98">
        <f t="shared" si="571"/>
        <v>0</v>
      </c>
      <c r="AP372" s="98">
        <f t="shared" si="571"/>
        <v>0</v>
      </c>
      <c r="AQ372" s="98">
        <f t="shared" si="571"/>
        <v>0</v>
      </c>
      <c r="AR372" s="98">
        <f t="shared" si="571"/>
        <v>0</v>
      </c>
      <c r="AS372" s="98">
        <f t="shared" si="571"/>
        <v>462493</v>
      </c>
      <c r="AT372" s="98">
        <f t="shared" si="571"/>
        <v>518285</v>
      </c>
      <c r="AU372" s="98">
        <f t="shared" si="571"/>
        <v>462493</v>
      </c>
      <c r="AV372" s="98">
        <f t="shared" si="571"/>
        <v>0</v>
      </c>
      <c r="AW372" s="98">
        <f t="shared" si="571"/>
        <v>0</v>
      </c>
      <c r="AX372" s="98">
        <f t="shared" si="571"/>
        <v>0</v>
      </c>
      <c r="AY372" s="98">
        <f t="shared" si="571"/>
        <v>0</v>
      </c>
      <c r="AZ372" s="98">
        <f t="shared" si="571"/>
        <v>0</v>
      </c>
      <c r="BA372" s="98">
        <f t="shared" si="571"/>
        <v>518285</v>
      </c>
      <c r="BB372" s="98">
        <f t="shared" si="571"/>
        <v>462493</v>
      </c>
      <c r="BC372" s="98">
        <f t="shared" si="571"/>
        <v>0</v>
      </c>
      <c r="BD372" s="98">
        <f t="shared" si="571"/>
        <v>0</v>
      </c>
      <c r="BE372" s="98">
        <f t="shared" si="571"/>
        <v>0</v>
      </c>
      <c r="BF372" s="98">
        <f t="shared" si="571"/>
        <v>0</v>
      </c>
      <c r="BG372" s="98">
        <f t="shared" si="571"/>
        <v>518285</v>
      </c>
      <c r="BH372" s="98">
        <f t="shared" si="571"/>
        <v>462493</v>
      </c>
      <c r="BI372" s="98">
        <f t="shared" si="571"/>
        <v>0</v>
      </c>
      <c r="BJ372" s="98">
        <f t="shared" si="571"/>
        <v>0</v>
      </c>
      <c r="BK372" s="98">
        <f t="shared" si="571"/>
        <v>0</v>
      </c>
      <c r="BL372" s="98">
        <f t="shared" si="571"/>
        <v>0</v>
      </c>
      <c r="BM372" s="98">
        <f t="shared" si="571"/>
        <v>518285</v>
      </c>
      <c r="BN372" s="98">
        <f t="shared" si="571"/>
        <v>462493</v>
      </c>
    </row>
    <row r="373" spans="1:66" ht="118.5" customHeight="1">
      <c r="A373" s="127"/>
      <c r="B373" s="132" t="s">
        <v>330</v>
      </c>
      <c r="C373" s="113" t="s">
        <v>132</v>
      </c>
      <c r="D373" s="113" t="s">
        <v>143</v>
      </c>
      <c r="E373" s="137" t="s">
        <v>263</v>
      </c>
      <c r="F373" s="113" t="s">
        <v>142</v>
      </c>
      <c r="G373" s="98">
        <f>H373</f>
        <v>120000</v>
      </c>
      <c r="H373" s="98">
        <v>120000</v>
      </c>
      <c r="I373" s="98"/>
      <c r="J373" s="98">
        <f>K373-G373</f>
        <v>0</v>
      </c>
      <c r="K373" s="98">
        <v>120000</v>
      </c>
      <c r="L373" s="98"/>
      <c r="M373" s="98"/>
      <c r="N373" s="98"/>
      <c r="O373" s="116"/>
      <c r="P373" s="98">
        <f>O373+K373</f>
        <v>120000</v>
      </c>
      <c r="Q373" s="98">
        <f>L373</f>
        <v>0</v>
      </c>
      <c r="R373" s="98"/>
      <c r="S373" s="98">
        <f>T373-P373</f>
        <v>-64208</v>
      </c>
      <c r="T373" s="98">
        <v>55792</v>
      </c>
      <c r="U373" s="98"/>
      <c r="V373" s="98"/>
      <c r="W373" s="98"/>
      <c r="X373" s="98">
        <f>W373+T373</f>
        <v>55792</v>
      </c>
      <c r="Y373" s="98">
        <f>V373</f>
        <v>0</v>
      </c>
      <c r="Z373" s="120"/>
      <c r="AA373" s="98">
        <f>X373+Z373</f>
        <v>55792</v>
      </c>
      <c r="AB373" s="98">
        <f>Y373</f>
        <v>0</v>
      </c>
      <c r="AC373" s="120"/>
      <c r="AD373" s="120"/>
      <c r="AE373" s="120"/>
      <c r="AF373" s="98">
        <f>AD373+AC373+AA373+AE373</f>
        <v>55792</v>
      </c>
      <c r="AG373" s="116">
        <f>AE373+AB373</f>
        <v>0</v>
      </c>
      <c r="AH373" s="120"/>
      <c r="AI373" s="120"/>
      <c r="AJ373" s="120"/>
      <c r="AK373" s="120"/>
      <c r="AL373" s="120"/>
      <c r="AM373" s="120"/>
      <c r="AN373" s="98">
        <f>AI373+AH373+AF373+AJ373+AK373+AL373+AM373</f>
        <v>55792</v>
      </c>
      <c r="AO373" s="98">
        <f>AM373+AG373</f>
        <v>0</v>
      </c>
      <c r="AP373" s="122"/>
      <c r="AQ373" s="120"/>
      <c r="AR373" s="120"/>
      <c r="AS373" s="98">
        <v>462493</v>
      </c>
      <c r="AT373" s="98">
        <f>AR373+AQ373+AP373+AN373+AS373</f>
        <v>518285</v>
      </c>
      <c r="AU373" s="98">
        <f>AS373+AO373</f>
        <v>462493</v>
      </c>
      <c r="AV373" s="98"/>
      <c r="AW373" s="98"/>
      <c r="AX373" s="98"/>
      <c r="AY373" s="98"/>
      <c r="AZ373" s="98"/>
      <c r="BA373" s="98">
        <f>AY373+AX373+AW373+AV373+AT373</f>
        <v>518285</v>
      </c>
      <c r="BB373" s="123">
        <f>AU373+AY373</f>
        <v>462493</v>
      </c>
      <c r="BC373" s="98"/>
      <c r="BD373" s="120"/>
      <c r="BE373" s="120"/>
      <c r="BF373" s="120"/>
      <c r="BG373" s="98">
        <f>BF373+BE373+BD373+BC373+BA373</f>
        <v>518285</v>
      </c>
      <c r="BH373" s="98">
        <f>BB373+BD373</f>
        <v>462493</v>
      </c>
      <c r="BI373" s="116"/>
      <c r="BJ373" s="122"/>
      <c r="BK373" s="122"/>
      <c r="BL373" s="122"/>
      <c r="BM373" s="98">
        <f>BG373+BI373+BJ373+BK373+BL373</f>
        <v>518285</v>
      </c>
      <c r="BN373" s="98">
        <f>BH373+BJ373</f>
        <v>462493</v>
      </c>
    </row>
    <row r="374" spans="1:66" ht="117" customHeight="1">
      <c r="A374" s="111"/>
      <c r="B374" s="112" t="s">
        <v>160</v>
      </c>
      <c r="C374" s="113" t="s">
        <v>132</v>
      </c>
      <c r="D374" s="113" t="s">
        <v>143</v>
      </c>
      <c r="E374" s="119" t="s">
        <v>249</v>
      </c>
      <c r="F374" s="113"/>
      <c r="G374" s="115">
        <f aca="true" t="shared" si="572" ref="G374:AU374">G375</f>
        <v>11278</v>
      </c>
      <c r="H374" s="115">
        <f t="shared" si="572"/>
        <v>11278</v>
      </c>
      <c r="I374" s="115">
        <f t="shared" si="572"/>
        <v>0</v>
      </c>
      <c r="J374" s="115">
        <f t="shared" si="572"/>
        <v>1062</v>
      </c>
      <c r="K374" s="115">
        <f t="shared" si="572"/>
        <v>12340</v>
      </c>
      <c r="L374" s="115">
        <f t="shared" si="572"/>
        <v>0</v>
      </c>
      <c r="M374" s="115"/>
      <c r="N374" s="115">
        <f t="shared" si="572"/>
        <v>13287</v>
      </c>
      <c r="O374" s="115">
        <f t="shared" si="572"/>
        <v>-646</v>
      </c>
      <c r="P374" s="115">
        <f t="shared" si="572"/>
        <v>11694</v>
      </c>
      <c r="Q374" s="115">
        <f t="shared" si="572"/>
        <v>0</v>
      </c>
      <c r="R374" s="115">
        <f t="shared" si="572"/>
        <v>-692</v>
      </c>
      <c r="S374" s="115">
        <f t="shared" si="572"/>
        <v>-3481</v>
      </c>
      <c r="T374" s="115">
        <f t="shared" si="572"/>
        <v>8213</v>
      </c>
      <c r="U374" s="115">
        <f t="shared" si="572"/>
        <v>0</v>
      </c>
      <c r="V374" s="98"/>
      <c r="W374" s="115">
        <f t="shared" si="572"/>
        <v>0</v>
      </c>
      <c r="X374" s="115">
        <f t="shared" si="572"/>
        <v>8213</v>
      </c>
      <c r="Y374" s="115">
        <f t="shared" si="572"/>
        <v>0</v>
      </c>
      <c r="Z374" s="115">
        <f t="shared" si="572"/>
        <v>0</v>
      </c>
      <c r="AA374" s="115">
        <f t="shared" si="572"/>
        <v>8213</v>
      </c>
      <c r="AB374" s="115">
        <f t="shared" si="572"/>
        <v>0</v>
      </c>
      <c r="AC374" s="115">
        <f t="shared" si="572"/>
        <v>0</v>
      </c>
      <c r="AD374" s="115">
        <f t="shared" si="572"/>
        <v>0</v>
      </c>
      <c r="AE374" s="115">
        <f t="shared" si="572"/>
        <v>0</v>
      </c>
      <c r="AF374" s="115">
        <f t="shared" si="572"/>
        <v>8213</v>
      </c>
      <c r="AG374" s="115">
        <f t="shared" si="572"/>
        <v>0</v>
      </c>
      <c r="AH374" s="115">
        <f t="shared" si="572"/>
        <v>-9</v>
      </c>
      <c r="AI374" s="115">
        <f t="shared" si="572"/>
        <v>47</v>
      </c>
      <c r="AJ374" s="115">
        <f t="shared" si="572"/>
        <v>0</v>
      </c>
      <c r="AK374" s="115">
        <f t="shared" si="572"/>
        <v>69</v>
      </c>
      <c r="AL374" s="115">
        <f t="shared" si="572"/>
        <v>11</v>
      </c>
      <c r="AM374" s="115">
        <f t="shared" si="572"/>
        <v>0</v>
      </c>
      <c r="AN374" s="115">
        <f t="shared" si="572"/>
        <v>8331</v>
      </c>
      <c r="AO374" s="115">
        <f t="shared" si="572"/>
        <v>0</v>
      </c>
      <c r="AP374" s="115">
        <f t="shared" si="572"/>
        <v>-2438</v>
      </c>
      <c r="AQ374" s="115">
        <f t="shared" si="572"/>
        <v>0</v>
      </c>
      <c r="AR374" s="115">
        <f t="shared" si="572"/>
        <v>0</v>
      </c>
      <c r="AS374" s="115"/>
      <c r="AT374" s="115">
        <f t="shared" si="572"/>
        <v>5893</v>
      </c>
      <c r="AU374" s="115">
        <f t="shared" si="572"/>
        <v>0</v>
      </c>
      <c r="AV374" s="115"/>
      <c r="AW374" s="115"/>
      <c r="AX374" s="115"/>
      <c r="AY374" s="115"/>
      <c r="AZ374" s="115"/>
      <c r="BA374" s="115">
        <f>BA375</f>
        <v>5893</v>
      </c>
      <c r="BB374" s="115">
        <f aca="true" t="shared" si="573" ref="BB374:BN374">BB375</f>
        <v>0</v>
      </c>
      <c r="BC374" s="115">
        <f t="shared" si="573"/>
        <v>0</v>
      </c>
      <c r="BD374" s="115">
        <f t="shared" si="573"/>
        <v>0</v>
      </c>
      <c r="BE374" s="115">
        <f t="shared" si="573"/>
        <v>0</v>
      </c>
      <c r="BF374" s="115">
        <f t="shared" si="573"/>
        <v>0</v>
      </c>
      <c r="BG374" s="115">
        <f t="shared" si="573"/>
        <v>5893</v>
      </c>
      <c r="BH374" s="115">
        <f t="shared" si="573"/>
        <v>0</v>
      </c>
      <c r="BI374" s="115">
        <f t="shared" si="573"/>
        <v>0</v>
      </c>
      <c r="BJ374" s="115">
        <f t="shared" si="573"/>
        <v>0</v>
      </c>
      <c r="BK374" s="115">
        <f t="shared" si="573"/>
        <v>0</v>
      </c>
      <c r="BL374" s="115">
        <f t="shared" si="573"/>
        <v>0</v>
      </c>
      <c r="BM374" s="115">
        <f t="shared" si="573"/>
        <v>5893</v>
      </c>
      <c r="BN374" s="115">
        <f t="shared" si="573"/>
        <v>0</v>
      </c>
    </row>
    <row r="375" spans="1:66" ht="45" customHeight="1">
      <c r="A375" s="111"/>
      <c r="B375" s="112" t="s">
        <v>126</v>
      </c>
      <c r="C375" s="113" t="s">
        <v>132</v>
      </c>
      <c r="D375" s="113" t="s">
        <v>143</v>
      </c>
      <c r="E375" s="119" t="s">
        <v>249</v>
      </c>
      <c r="F375" s="113" t="s">
        <v>127</v>
      </c>
      <c r="G375" s="115">
        <f>H375+I375</f>
        <v>11278</v>
      </c>
      <c r="H375" s="115">
        <v>11278</v>
      </c>
      <c r="I375" s="115"/>
      <c r="J375" s="98">
        <f>K375-G375</f>
        <v>1062</v>
      </c>
      <c r="K375" s="98">
        <v>12340</v>
      </c>
      <c r="L375" s="98"/>
      <c r="M375" s="98"/>
      <c r="N375" s="115">
        <v>13287</v>
      </c>
      <c r="O375" s="98">
        <v>-646</v>
      </c>
      <c r="P375" s="98">
        <f>O375+K375</f>
        <v>11694</v>
      </c>
      <c r="Q375" s="98">
        <f>L375</f>
        <v>0</v>
      </c>
      <c r="R375" s="98">
        <v>-692</v>
      </c>
      <c r="S375" s="98">
        <f>T375-P375</f>
        <v>-3481</v>
      </c>
      <c r="T375" s="98">
        <v>8213</v>
      </c>
      <c r="U375" s="98"/>
      <c r="V375" s="98"/>
      <c r="W375" s="98"/>
      <c r="X375" s="98">
        <f>W375+T375</f>
        <v>8213</v>
      </c>
      <c r="Y375" s="98">
        <f>V375</f>
        <v>0</v>
      </c>
      <c r="Z375" s="120"/>
      <c r="AA375" s="98">
        <f>X375+Z375</f>
        <v>8213</v>
      </c>
      <c r="AB375" s="98">
        <f>Y375</f>
        <v>0</v>
      </c>
      <c r="AC375" s="120"/>
      <c r="AD375" s="120"/>
      <c r="AE375" s="120"/>
      <c r="AF375" s="98">
        <f>AD375+AC375+AA375+AE375</f>
        <v>8213</v>
      </c>
      <c r="AG375" s="116">
        <f>AE375+AB375</f>
        <v>0</v>
      </c>
      <c r="AH375" s="121">
        <v>-9</v>
      </c>
      <c r="AI375" s="121">
        <v>47</v>
      </c>
      <c r="AJ375" s="121"/>
      <c r="AK375" s="121">
        <v>69</v>
      </c>
      <c r="AL375" s="121">
        <v>11</v>
      </c>
      <c r="AM375" s="120"/>
      <c r="AN375" s="98">
        <f>AI375+AH375+AF375+AJ375+AK375+AL375+AM375</f>
        <v>8331</v>
      </c>
      <c r="AO375" s="98">
        <f>AM375+AG375</f>
        <v>0</v>
      </c>
      <c r="AP375" s="98">
        <v>-2438</v>
      </c>
      <c r="AQ375" s="121"/>
      <c r="AR375" s="121"/>
      <c r="AS375" s="121"/>
      <c r="AT375" s="98">
        <f>AR375+AQ375+AP375+AN375+AS375</f>
        <v>5893</v>
      </c>
      <c r="AU375" s="98">
        <f>AS375+AO375</f>
        <v>0</v>
      </c>
      <c r="AV375" s="98"/>
      <c r="AW375" s="98"/>
      <c r="AX375" s="98"/>
      <c r="AY375" s="98"/>
      <c r="AZ375" s="98"/>
      <c r="BA375" s="98">
        <f>AY375+AX375+AW375+AV375+AT375</f>
        <v>5893</v>
      </c>
      <c r="BB375" s="123">
        <f>AU375+AY375</f>
        <v>0</v>
      </c>
      <c r="BC375" s="98"/>
      <c r="BD375" s="120"/>
      <c r="BE375" s="120"/>
      <c r="BF375" s="120"/>
      <c r="BG375" s="98">
        <f>BF375+BE375+BD375+BC375+BA375</f>
        <v>5893</v>
      </c>
      <c r="BH375" s="123">
        <f>BB375+BD375</f>
        <v>0</v>
      </c>
      <c r="BI375" s="116"/>
      <c r="BJ375" s="122"/>
      <c r="BK375" s="98"/>
      <c r="BL375" s="122"/>
      <c r="BM375" s="98">
        <f>BG375+BI375+BJ375+BK375+BL375</f>
        <v>5893</v>
      </c>
      <c r="BN375" s="98">
        <f>BH375+BJ375</f>
        <v>0</v>
      </c>
    </row>
    <row r="376" spans="1:66" ht="42" customHeight="1">
      <c r="A376" s="111"/>
      <c r="B376" s="112" t="s">
        <v>171</v>
      </c>
      <c r="C376" s="113" t="s">
        <v>132</v>
      </c>
      <c r="D376" s="113" t="s">
        <v>143</v>
      </c>
      <c r="E376" s="131" t="s">
        <v>211</v>
      </c>
      <c r="F376" s="113"/>
      <c r="G376" s="115"/>
      <c r="H376" s="115"/>
      <c r="I376" s="115"/>
      <c r="J376" s="98">
        <f>J377</f>
        <v>6512</v>
      </c>
      <c r="K376" s="98">
        <f>K377</f>
        <v>6512</v>
      </c>
      <c r="L376" s="98">
        <f>L377</f>
        <v>0</v>
      </c>
      <c r="M376" s="98"/>
      <c r="N376" s="98">
        <f>N377</f>
        <v>7146</v>
      </c>
      <c r="O376" s="98">
        <f aca="true" t="shared" si="574" ref="O376:U376">O377+O380</f>
        <v>220414</v>
      </c>
      <c r="P376" s="98">
        <f t="shared" si="574"/>
        <v>226926</v>
      </c>
      <c r="Q376" s="98">
        <f t="shared" si="574"/>
        <v>0</v>
      </c>
      <c r="R376" s="98">
        <f t="shared" si="574"/>
        <v>240113</v>
      </c>
      <c r="S376" s="98">
        <f>S377+S380+S378</f>
        <v>-191246</v>
      </c>
      <c r="T376" s="98">
        <f>T377+T380+T378</f>
        <v>35680</v>
      </c>
      <c r="U376" s="98">
        <f t="shared" si="574"/>
        <v>0</v>
      </c>
      <c r="V376" s="98"/>
      <c r="W376" s="98">
        <f aca="true" t="shared" si="575" ref="W376:AB376">W377+W380+W378</f>
        <v>0</v>
      </c>
      <c r="X376" s="98">
        <f t="shared" si="575"/>
        <v>35680</v>
      </c>
      <c r="Y376" s="98">
        <f t="shared" si="575"/>
        <v>0</v>
      </c>
      <c r="Z376" s="98">
        <f t="shared" si="575"/>
        <v>0</v>
      </c>
      <c r="AA376" s="98">
        <f t="shared" si="575"/>
        <v>35680</v>
      </c>
      <c r="AB376" s="98">
        <f t="shared" si="575"/>
        <v>0</v>
      </c>
      <c r="AC376" s="98">
        <f aca="true" t="shared" si="576" ref="AC376:AU376">AC377+AC380+AC378</f>
        <v>0</v>
      </c>
      <c r="AD376" s="98">
        <f t="shared" si="576"/>
        <v>0</v>
      </c>
      <c r="AE376" s="98">
        <f t="shared" si="576"/>
        <v>0</v>
      </c>
      <c r="AF376" s="98">
        <f t="shared" si="576"/>
        <v>35680</v>
      </c>
      <c r="AG376" s="98">
        <f t="shared" si="576"/>
        <v>0</v>
      </c>
      <c r="AH376" s="98">
        <f t="shared" si="576"/>
        <v>0</v>
      </c>
      <c r="AI376" s="98">
        <f t="shared" si="576"/>
        <v>0</v>
      </c>
      <c r="AJ376" s="98">
        <f t="shared" si="576"/>
        <v>0</v>
      </c>
      <c r="AK376" s="98">
        <f>AK377+AK380+AK378</f>
        <v>0</v>
      </c>
      <c r="AL376" s="98">
        <f>AL377+AL380+AL378</f>
        <v>0</v>
      </c>
      <c r="AM376" s="98">
        <f>AM377+AM380+AM378</f>
        <v>0</v>
      </c>
      <c r="AN376" s="98">
        <f t="shared" si="576"/>
        <v>35680</v>
      </c>
      <c r="AO376" s="98">
        <f t="shared" si="576"/>
        <v>0</v>
      </c>
      <c r="AP376" s="98">
        <f t="shared" si="576"/>
        <v>0</v>
      </c>
      <c r="AQ376" s="98">
        <f>AQ377+AQ380+AQ378</f>
        <v>0</v>
      </c>
      <c r="AR376" s="98">
        <f t="shared" si="576"/>
        <v>0</v>
      </c>
      <c r="AS376" s="98">
        <f t="shared" si="576"/>
        <v>0</v>
      </c>
      <c r="AT376" s="98">
        <f t="shared" si="576"/>
        <v>35680</v>
      </c>
      <c r="AU376" s="98">
        <f t="shared" si="576"/>
        <v>0</v>
      </c>
      <c r="AV376" s="98">
        <f aca="true" t="shared" si="577" ref="AV376:BH376">AV377+AV380+AV378</f>
        <v>0</v>
      </c>
      <c r="AW376" s="98">
        <f t="shared" si="577"/>
        <v>0</v>
      </c>
      <c r="AX376" s="98">
        <f t="shared" si="577"/>
        <v>0</v>
      </c>
      <c r="AY376" s="98">
        <f t="shared" si="577"/>
        <v>0</v>
      </c>
      <c r="AZ376" s="98">
        <f>AZ377+AZ380+AZ378</f>
        <v>0</v>
      </c>
      <c r="BA376" s="98">
        <f t="shared" si="577"/>
        <v>35680</v>
      </c>
      <c r="BB376" s="98">
        <f t="shared" si="577"/>
        <v>0</v>
      </c>
      <c r="BC376" s="98">
        <f t="shared" si="577"/>
        <v>0</v>
      </c>
      <c r="BD376" s="98">
        <f t="shared" si="577"/>
        <v>0</v>
      </c>
      <c r="BE376" s="98">
        <f t="shared" si="577"/>
        <v>0</v>
      </c>
      <c r="BF376" s="98">
        <f t="shared" si="577"/>
        <v>0</v>
      </c>
      <c r="BG376" s="98">
        <f t="shared" si="577"/>
        <v>35680</v>
      </c>
      <c r="BH376" s="98">
        <f t="shared" si="577"/>
        <v>0</v>
      </c>
      <c r="BI376" s="98">
        <f aca="true" t="shared" si="578" ref="BI376:BN376">BI377+BI380+BI378</f>
        <v>0</v>
      </c>
      <c r="BJ376" s="98">
        <f t="shared" si="578"/>
        <v>0</v>
      </c>
      <c r="BK376" s="98">
        <f t="shared" si="578"/>
        <v>0</v>
      </c>
      <c r="BL376" s="98">
        <f t="shared" si="578"/>
        <v>0</v>
      </c>
      <c r="BM376" s="98">
        <f t="shared" si="578"/>
        <v>35680</v>
      </c>
      <c r="BN376" s="98">
        <f t="shared" si="578"/>
        <v>0</v>
      </c>
    </row>
    <row r="377" spans="1:66" ht="66" hidden="1">
      <c r="A377" s="111"/>
      <c r="B377" s="112" t="s">
        <v>130</v>
      </c>
      <c r="C377" s="113" t="s">
        <v>132</v>
      </c>
      <c r="D377" s="113" t="s">
        <v>143</v>
      </c>
      <c r="E377" s="131" t="s">
        <v>211</v>
      </c>
      <c r="F377" s="113" t="s">
        <v>131</v>
      </c>
      <c r="G377" s="115"/>
      <c r="H377" s="115"/>
      <c r="I377" s="115"/>
      <c r="J377" s="98">
        <f>K377-G377</f>
        <v>6512</v>
      </c>
      <c r="K377" s="98">
        <v>6512</v>
      </c>
      <c r="L377" s="98"/>
      <c r="M377" s="98"/>
      <c r="N377" s="115">
        <v>7146</v>
      </c>
      <c r="O377" s="98">
        <f>220414-2551</f>
        <v>217863</v>
      </c>
      <c r="P377" s="98">
        <f>O377+K377</f>
        <v>224375</v>
      </c>
      <c r="Q377" s="98">
        <f>L377</f>
        <v>0</v>
      </c>
      <c r="R377" s="98">
        <f>240113-2732</f>
        <v>237381</v>
      </c>
      <c r="S377" s="98">
        <f>T377-P377</f>
        <v>-224375</v>
      </c>
      <c r="T377" s="98"/>
      <c r="U377" s="98"/>
      <c r="V377" s="98"/>
      <c r="W377" s="98"/>
      <c r="X377" s="98">
        <f>W377+T377</f>
        <v>0</v>
      </c>
      <c r="Y377" s="98">
        <f>V377</f>
        <v>0</v>
      </c>
      <c r="Z377" s="98">
        <f>Y377+V377</f>
        <v>0</v>
      </c>
      <c r="AA377" s="98">
        <f>Z377+W377</f>
        <v>0</v>
      </c>
      <c r="AB377" s="98">
        <f>AA377+X377</f>
        <v>0</v>
      </c>
      <c r="AC377" s="98">
        <f>AB377+Y377</f>
        <v>0</v>
      </c>
      <c r="AD377" s="98">
        <f>AC377+Z377</f>
        <v>0</v>
      </c>
      <c r="AE377" s="98">
        <f>AC377+Z377</f>
        <v>0</v>
      </c>
      <c r="AF377" s="98">
        <f>AE377+AA377</f>
        <v>0</v>
      </c>
      <c r="AG377" s="98">
        <f>AF377+AB377</f>
        <v>0</v>
      </c>
      <c r="AH377" s="98">
        <f>AF377+AC377</f>
        <v>0</v>
      </c>
      <c r="AI377" s="98">
        <f>AG377+AD377</f>
        <v>0</v>
      </c>
      <c r="AJ377" s="98">
        <f>AH377+AE377</f>
        <v>0</v>
      </c>
      <c r="AK377" s="98">
        <f>AG377+AD377</f>
        <v>0</v>
      </c>
      <c r="AL377" s="98">
        <f>AH377+AE377</f>
        <v>0</v>
      </c>
      <c r="AM377" s="98">
        <f>AI377+AF377</f>
        <v>0</v>
      </c>
      <c r="AN377" s="98">
        <f>AH377+AE377</f>
        <v>0</v>
      </c>
      <c r="AO377" s="98">
        <f>AI377+AF377</f>
        <v>0</v>
      </c>
      <c r="AP377" s="98">
        <f>AL377+AI377</f>
        <v>0</v>
      </c>
      <c r="AQ377" s="98">
        <f>AM377+AJ377</f>
        <v>0</v>
      </c>
      <c r="AR377" s="98">
        <f aca="true" t="shared" si="579" ref="AR377:AZ377">AM377+AJ377</f>
        <v>0</v>
      </c>
      <c r="AS377" s="98">
        <f t="shared" si="579"/>
        <v>0</v>
      </c>
      <c r="AT377" s="98">
        <f t="shared" si="579"/>
        <v>0</v>
      </c>
      <c r="AU377" s="98">
        <f t="shared" si="579"/>
        <v>0</v>
      </c>
      <c r="AV377" s="98">
        <f t="shared" si="579"/>
        <v>0</v>
      </c>
      <c r="AW377" s="98">
        <f t="shared" si="579"/>
        <v>0</v>
      </c>
      <c r="AX377" s="98">
        <f t="shared" si="579"/>
        <v>0</v>
      </c>
      <c r="AY377" s="98">
        <f t="shared" si="579"/>
        <v>0</v>
      </c>
      <c r="AZ377" s="98">
        <f t="shared" si="579"/>
        <v>0</v>
      </c>
      <c r="BA377" s="98">
        <f>AU377+AR377</f>
        <v>0</v>
      </c>
      <c r="BB377" s="123">
        <f>AV377+AS377</f>
        <v>0</v>
      </c>
      <c r="BC377" s="98">
        <f>AX377+AU377</f>
        <v>0</v>
      </c>
      <c r="BD377" s="120"/>
      <c r="BE377" s="120"/>
      <c r="BF377" s="120"/>
      <c r="BG377" s="98"/>
      <c r="BH377" s="123"/>
      <c r="BI377" s="116"/>
      <c r="BJ377" s="122"/>
      <c r="BK377" s="122"/>
      <c r="BL377" s="122"/>
      <c r="BM377" s="126"/>
      <c r="BN377" s="120"/>
    </row>
    <row r="378" spans="1:66" ht="81" customHeight="1">
      <c r="A378" s="111"/>
      <c r="B378" s="133" t="s">
        <v>10</v>
      </c>
      <c r="C378" s="113" t="s">
        <v>132</v>
      </c>
      <c r="D378" s="113" t="s">
        <v>143</v>
      </c>
      <c r="E378" s="131" t="s">
        <v>382</v>
      </c>
      <c r="F378" s="113"/>
      <c r="G378" s="115"/>
      <c r="H378" s="115"/>
      <c r="I378" s="115"/>
      <c r="J378" s="98"/>
      <c r="K378" s="98"/>
      <c r="L378" s="98"/>
      <c r="M378" s="98"/>
      <c r="N378" s="115"/>
      <c r="O378" s="98"/>
      <c r="P378" s="98"/>
      <c r="Q378" s="98"/>
      <c r="R378" s="98"/>
      <c r="S378" s="98">
        <f>S379</f>
        <v>35680</v>
      </c>
      <c r="T378" s="98">
        <f>T379</f>
        <v>35680</v>
      </c>
      <c r="U378" s="98"/>
      <c r="V378" s="98"/>
      <c r="W378" s="98">
        <f aca="true" t="shared" si="580" ref="W378:BN378">W379</f>
        <v>0</v>
      </c>
      <c r="X378" s="98">
        <f t="shared" si="580"/>
        <v>35680</v>
      </c>
      <c r="Y378" s="98">
        <f t="shared" si="580"/>
        <v>0</v>
      </c>
      <c r="Z378" s="98">
        <f t="shared" si="580"/>
        <v>0</v>
      </c>
      <c r="AA378" s="98">
        <f t="shared" si="580"/>
        <v>35680</v>
      </c>
      <c r="AB378" s="98">
        <f t="shared" si="580"/>
        <v>0</v>
      </c>
      <c r="AC378" s="98">
        <f t="shared" si="580"/>
        <v>0</v>
      </c>
      <c r="AD378" s="98">
        <f t="shared" si="580"/>
        <v>0</v>
      </c>
      <c r="AE378" s="98">
        <f t="shared" si="580"/>
        <v>0</v>
      </c>
      <c r="AF378" s="98">
        <f t="shared" si="580"/>
        <v>35680</v>
      </c>
      <c r="AG378" s="98">
        <f t="shared" si="580"/>
        <v>0</v>
      </c>
      <c r="AH378" s="98">
        <f t="shared" si="580"/>
        <v>0</v>
      </c>
      <c r="AI378" s="98">
        <f t="shared" si="580"/>
        <v>0</v>
      </c>
      <c r="AJ378" s="98">
        <f t="shared" si="580"/>
        <v>0</v>
      </c>
      <c r="AK378" s="98">
        <f t="shared" si="580"/>
        <v>0</v>
      </c>
      <c r="AL378" s="98">
        <f t="shared" si="580"/>
        <v>0</v>
      </c>
      <c r="AM378" s="98">
        <f t="shared" si="580"/>
        <v>0</v>
      </c>
      <c r="AN378" s="98">
        <f t="shared" si="580"/>
        <v>35680</v>
      </c>
      <c r="AO378" s="98">
        <f t="shared" si="580"/>
        <v>0</v>
      </c>
      <c r="AP378" s="98">
        <f t="shared" si="580"/>
        <v>0</v>
      </c>
      <c r="AQ378" s="98">
        <f t="shared" si="580"/>
        <v>0</v>
      </c>
      <c r="AR378" s="98">
        <f t="shared" si="580"/>
        <v>0</v>
      </c>
      <c r="AS378" s="98">
        <f t="shared" si="580"/>
        <v>0</v>
      </c>
      <c r="AT378" s="98">
        <f t="shared" si="580"/>
        <v>35680</v>
      </c>
      <c r="AU378" s="98">
        <f t="shared" si="580"/>
        <v>0</v>
      </c>
      <c r="AV378" s="98">
        <f t="shared" si="580"/>
        <v>0</v>
      </c>
      <c r="AW378" s="98">
        <f t="shared" si="580"/>
        <v>0</v>
      </c>
      <c r="AX378" s="98">
        <f t="shared" si="580"/>
        <v>0</v>
      </c>
      <c r="AY378" s="98">
        <f t="shared" si="580"/>
        <v>0</v>
      </c>
      <c r="AZ378" s="98">
        <f t="shared" si="580"/>
        <v>0</v>
      </c>
      <c r="BA378" s="98">
        <f t="shared" si="580"/>
        <v>35680</v>
      </c>
      <c r="BB378" s="98">
        <f t="shared" si="580"/>
        <v>0</v>
      </c>
      <c r="BC378" s="98">
        <f t="shared" si="580"/>
        <v>0</v>
      </c>
      <c r="BD378" s="98">
        <f t="shared" si="580"/>
        <v>0</v>
      </c>
      <c r="BE378" s="98">
        <f t="shared" si="580"/>
        <v>0</v>
      </c>
      <c r="BF378" s="98">
        <f t="shared" si="580"/>
        <v>0</v>
      </c>
      <c r="BG378" s="98">
        <f t="shared" si="580"/>
        <v>35680</v>
      </c>
      <c r="BH378" s="98">
        <f t="shared" si="580"/>
        <v>0</v>
      </c>
      <c r="BI378" s="98">
        <f t="shared" si="580"/>
        <v>0</v>
      </c>
      <c r="BJ378" s="98">
        <f t="shared" si="580"/>
        <v>0</v>
      </c>
      <c r="BK378" s="98">
        <f t="shared" si="580"/>
        <v>0</v>
      </c>
      <c r="BL378" s="98">
        <f t="shared" si="580"/>
        <v>0</v>
      </c>
      <c r="BM378" s="98">
        <f t="shared" si="580"/>
        <v>35680</v>
      </c>
      <c r="BN378" s="98">
        <f t="shared" si="580"/>
        <v>0</v>
      </c>
    </row>
    <row r="379" spans="1:66" ht="72" customHeight="1">
      <c r="A379" s="111"/>
      <c r="B379" s="112" t="s">
        <v>130</v>
      </c>
      <c r="C379" s="113" t="s">
        <v>132</v>
      </c>
      <c r="D379" s="113" t="s">
        <v>143</v>
      </c>
      <c r="E379" s="131" t="s">
        <v>382</v>
      </c>
      <c r="F379" s="113" t="s">
        <v>131</v>
      </c>
      <c r="G379" s="115"/>
      <c r="H379" s="115"/>
      <c r="I379" s="115"/>
      <c r="J379" s="98"/>
      <c r="K379" s="98"/>
      <c r="L379" s="98"/>
      <c r="M379" s="98"/>
      <c r="N379" s="115"/>
      <c r="O379" s="98"/>
      <c r="P379" s="98"/>
      <c r="Q379" s="98"/>
      <c r="R379" s="98"/>
      <c r="S379" s="98">
        <f>T379-P379</f>
        <v>35680</v>
      </c>
      <c r="T379" s="98">
        <v>35680</v>
      </c>
      <c r="U379" s="98"/>
      <c r="V379" s="98"/>
      <c r="W379" s="98"/>
      <c r="X379" s="98">
        <f>W379+T379</f>
        <v>35680</v>
      </c>
      <c r="Y379" s="98">
        <f>V379</f>
        <v>0</v>
      </c>
      <c r="Z379" s="120"/>
      <c r="AA379" s="98">
        <f>X379+Z379</f>
        <v>35680</v>
      </c>
      <c r="AB379" s="98">
        <f>Y379</f>
        <v>0</v>
      </c>
      <c r="AC379" s="120"/>
      <c r="AD379" s="120"/>
      <c r="AE379" s="120"/>
      <c r="AF379" s="98">
        <f>AD379+AC379+AA379+AE379</f>
        <v>35680</v>
      </c>
      <c r="AG379" s="116">
        <f>AE379+AB379</f>
        <v>0</v>
      </c>
      <c r="AH379" s="120"/>
      <c r="AI379" s="120"/>
      <c r="AJ379" s="120"/>
      <c r="AK379" s="120"/>
      <c r="AL379" s="120"/>
      <c r="AM379" s="120"/>
      <c r="AN379" s="98">
        <f>AI379+AH379+AF379+AJ379+AK379+AL379+AM379</f>
        <v>35680</v>
      </c>
      <c r="AO379" s="98">
        <f>AM379+AG379</f>
        <v>0</v>
      </c>
      <c r="AP379" s="122"/>
      <c r="AQ379" s="120"/>
      <c r="AR379" s="120"/>
      <c r="AS379" s="120"/>
      <c r="AT379" s="98">
        <f>AR379+AQ379+AP379+AN379+AS379</f>
        <v>35680</v>
      </c>
      <c r="AU379" s="98">
        <f>AS379+AO379</f>
        <v>0</v>
      </c>
      <c r="AV379" s="98"/>
      <c r="AW379" s="98"/>
      <c r="AX379" s="98"/>
      <c r="AY379" s="98"/>
      <c r="AZ379" s="98"/>
      <c r="BA379" s="98">
        <f>AY379+AX379+AW379+AV379+AT379</f>
        <v>35680</v>
      </c>
      <c r="BB379" s="123">
        <f>AU379+AY379</f>
        <v>0</v>
      </c>
      <c r="BC379" s="98"/>
      <c r="BD379" s="120"/>
      <c r="BE379" s="120"/>
      <c r="BF379" s="120"/>
      <c r="BG379" s="98">
        <f>BF379+BE379+BD379+BC379+BA379</f>
        <v>35680</v>
      </c>
      <c r="BH379" s="123">
        <f>BB379+BD379</f>
        <v>0</v>
      </c>
      <c r="BI379" s="116"/>
      <c r="BJ379" s="122"/>
      <c r="BK379" s="122"/>
      <c r="BL379" s="122"/>
      <c r="BM379" s="98">
        <f>BG379+BI379+BJ379+BK379+BL379</f>
        <v>35680</v>
      </c>
      <c r="BN379" s="98">
        <f>BH379+BJ379</f>
        <v>0</v>
      </c>
    </row>
    <row r="380" spans="1:66" ht="82.5" customHeight="1" hidden="1">
      <c r="A380" s="127"/>
      <c r="B380" s="112" t="s">
        <v>312</v>
      </c>
      <c r="C380" s="113" t="s">
        <v>132</v>
      </c>
      <c r="D380" s="113" t="s">
        <v>143</v>
      </c>
      <c r="E380" s="131" t="s">
        <v>336</v>
      </c>
      <c r="F380" s="113"/>
      <c r="G380" s="107"/>
      <c r="H380" s="107"/>
      <c r="I380" s="107"/>
      <c r="J380" s="121"/>
      <c r="K380" s="121"/>
      <c r="L380" s="121"/>
      <c r="M380" s="121"/>
      <c r="N380" s="107"/>
      <c r="O380" s="98">
        <f>O381</f>
        <v>2551</v>
      </c>
      <c r="P380" s="98">
        <f>O380+K380</f>
        <v>2551</v>
      </c>
      <c r="Q380" s="116">
        <f>Q381</f>
        <v>0</v>
      </c>
      <c r="R380" s="98">
        <f>R381</f>
        <v>2732</v>
      </c>
      <c r="S380" s="98">
        <f>S381</f>
        <v>-2551</v>
      </c>
      <c r="T380" s="98">
        <f>T381</f>
        <v>0</v>
      </c>
      <c r="U380" s="98">
        <f>U381</f>
        <v>0</v>
      </c>
      <c r="V380" s="98"/>
      <c r="W380" s="98">
        <f>W381</f>
        <v>0</v>
      </c>
      <c r="X380" s="98">
        <f>X381</f>
        <v>0</v>
      </c>
      <c r="Y380" s="98">
        <f>Y381</f>
        <v>0</v>
      </c>
      <c r="Z380" s="120"/>
      <c r="AA380" s="126"/>
      <c r="AB380" s="126"/>
      <c r="AC380" s="120"/>
      <c r="AD380" s="120"/>
      <c r="AE380" s="120"/>
      <c r="AF380" s="116"/>
      <c r="AG380" s="116"/>
      <c r="AH380" s="120"/>
      <c r="AI380" s="120"/>
      <c r="AJ380" s="120"/>
      <c r="AK380" s="120"/>
      <c r="AL380" s="120"/>
      <c r="AM380" s="120"/>
      <c r="AN380" s="120"/>
      <c r="AO380" s="120"/>
      <c r="AP380" s="122"/>
      <c r="AQ380" s="120"/>
      <c r="AR380" s="120"/>
      <c r="AS380" s="120"/>
      <c r="AT380" s="126"/>
      <c r="AU380" s="126"/>
      <c r="AV380" s="98"/>
      <c r="AW380" s="98"/>
      <c r="AX380" s="98"/>
      <c r="AY380" s="98"/>
      <c r="AZ380" s="98"/>
      <c r="BA380" s="98"/>
      <c r="BB380" s="123"/>
      <c r="BC380" s="98"/>
      <c r="BD380" s="120"/>
      <c r="BE380" s="120"/>
      <c r="BF380" s="120"/>
      <c r="BG380" s="98"/>
      <c r="BH380" s="123"/>
      <c r="BI380" s="116"/>
      <c r="BJ380" s="122"/>
      <c r="BK380" s="122"/>
      <c r="BL380" s="122"/>
      <c r="BM380" s="126"/>
      <c r="BN380" s="120"/>
    </row>
    <row r="381" spans="1:66" ht="99" customHeight="1" hidden="1">
      <c r="A381" s="127"/>
      <c r="B381" s="132" t="s">
        <v>330</v>
      </c>
      <c r="C381" s="113" t="s">
        <v>132</v>
      </c>
      <c r="D381" s="113" t="s">
        <v>143</v>
      </c>
      <c r="E381" s="131" t="s">
        <v>336</v>
      </c>
      <c r="F381" s="113" t="s">
        <v>142</v>
      </c>
      <c r="G381" s="107"/>
      <c r="H381" s="107"/>
      <c r="I381" s="107"/>
      <c r="J381" s="121"/>
      <c r="K381" s="121"/>
      <c r="L381" s="121"/>
      <c r="M381" s="121"/>
      <c r="N381" s="107"/>
      <c r="O381" s="98">
        <v>2551</v>
      </c>
      <c r="P381" s="98">
        <f>O381+K381</f>
        <v>2551</v>
      </c>
      <c r="Q381" s="126"/>
      <c r="R381" s="98">
        <v>2732</v>
      </c>
      <c r="S381" s="98">
        <f>T381-P381</f>
        <v>-2551</v>
      </c>
      <c r="T381" s="98"/>
      <c r="U381" s="98"/>
      <c r="V381" s="98"/>
      <c r="W381" s="98"/>
      <c r="X381" s="98">
        <f>W381+T381</f>
        <v>0</v>
      </c>
      <c r="Y381" s="98">
        <f>V381</f>
        <v>0</v>
      </c>
      <c r="Z381" s="120"/>
      <c r="AA381" s="126"/>
      <c r="AB381" s="126"/>
      <c r="AC381" s="120"/>
      <c r="AD381" s="120"/>
      <c r="AE381" s="120"/>
      <c r="AF381" s="116"/>
      <c r="AG381" s="116"/>
      <c r="AH381" s="120"/>
      <c r="AI381" s="120"/>
      <c r="AJ381" s="120"/>
      <c r="AK381" s="120"/>
      <c r="AL381" s="120"/>
      <c r="AM381" s="120"/>
      <c r="AN381" s="120"/>
      <c r="AO381" s="120"/>
      <c r="AP381" s="122"/>
      <c r="AQ381" s="120"/>
      <c r="AR381" s="120"/>
      <c r="AS381" s="120"/>
      <c r="AT381" s="126"/>
      <c r="AU381" s="126"/>
      <c r="AV381" s="98"/>
      <c r="AW381" s="98"/>
      <c r="AX381" s="98"/>
      <c r="AY381" s="98"/>
      <c r="AZ381" s="98"/>
      <c r="BA381" s="98"/>
      <c r="BB381" s="123"/>
      <c r="BC381" s="98"/>
      <c r="BD381" s="120"/>
      <c r="BE381" s="120"/>
      <c r="BF381" s="120"/>
      <c r="BG381" s="98"/>
      <c r="BH381" s="123"/>
      <c r="BI381" s="116"/>
      <c r="BJ381" s="122"/>
      <c r="BK381" s="122"/>
      <c r="BL381" s="122"/>
      <c r="BM381" s="126"/>
      <c r="BN381" s="120"/>
    </row>
    <row r="382" spans="1:66" ht="16.5">
      <c r="A382" s="127"/>
      <c r="B382" s="112"/>
      <c r="C382" s="153"/>
      <c r="D382" s="153"/>
      <c r="E382" s="155"/>
      <c r="F382" s="153"/>
      <c r="G382" s="107"/>
      <c r="H382" s="107"/>
      <c r="I382" s="107"/>
      <c r="J382" s="121"/>
      <c r="K382" s="121"/>
      <c r="L382" s="121"/>
      <c r="M382" s="121"/>
      <c r="N382" s="107"/>
      <c r="O382" s="116"/>
      <c r="P382" s="126"/>
      <c r="Q382" s="126"/>
      <c r="R382" s="116"/>
      <c r="S382" s="126"/>
      <c r="T382" s="126"/>
      <c r="U382" s="126"/>
      <c r="V382" s="98"/>
      <c r="W382" s="126"/>
      <c r="X382" s="126"/>
      <c r="Y382" s="126"/>
      <c r="Z382" s="120"/>
      <c r="AA382" s="126"/>
      <c r="AB382" s="126"/>
      <c r="AC382" s="120"/>
      <c r="AD382" s="120"/>
      <c r="AE382" s="120"/>
      <c r="AF382" s="116"/>
      <c r="AG382" s="116"/>
      <c r="AH382" s="120"/>
      <c r="AI382" s="120"/>
      <c r="AJ382" s="120"/>
      <c r="AK382" s="120"/>
      <c r="AL382" s="120"/>
      <c r="AM382" s="120"/>
      <c r="AN382" s="120"/>
      <c r="AO382" s="120"/>
      <c r="AP382" s="122"/>
      <c r="AQ382" s="120"/>
      <c r="AR382" s="120"/>
      <c r="AS382" s="120"/>
      <c r="AT382" s="126"/>
      <c r="AU382" s="126"/>
      <c r="AV382" s="98"/>
      <c r="AW382" s="98"/>
      <c r="AX382" s="98"/>
      <c r="AY382" s="98"/>
      <c r="AZ382" s="98"/>
      <c r="BA382" s="98"/>
      <c r="BB382" s="123"/>
      <c r="BC382" s="98"/>
      <c r="BD382" s="120"/>
      <c r="BE382" s="120"/>
      <c r="BF382" s="120"/>
      <c r="BG382" s="98"/>
      <c r="BH382" s="123"/>
      <c r="BI382" s="116"/>
      <c r="BJ382" s="122"/>
      <c r="BK382" s="122"/>
      <c r="BL382" s="122"/>
      <c r="BM382" s="126"/>
      <c r="BN382" s="120"/>
    </row>
    <row r="383" spans="1:66" s="6" customFormat="1" ht="84" customHeight="1">
      <c r="A383" s="91">
        <v>914</v>
      </c>
      <c r="B383" s="92" t="s">
        <v>331</v>
      </c>
      <c r="C383" s="95"/>
      <c r="D383" s="95"/>
      <c r="E383" s="94"/>
      <c r="F383" s="95"/>
      <c r="G383" s="139">
        <f aca="true" t="shared" si="581" ref="G383:V383">G384+G387+G404+G407+G412+G418+G421+G427+G430+G424+G398+G433</f>
        <v>170803</v>
      </c>
      <c r="H383" s="139">
        <f t="shared" si="581"/>
        <v>170803</v>
      </c>
      <c r="I383" s="139">
        <f t="shared" si="581"/>
        <v>0</v>
      </c>
      <c r="J383" s="139">
        <f t="shared" si="581"/>
        <v>77989</v>
      </c>
      <c r="K383" s="139">
        <f t="shared" si="581"/>
        <v>248792</v>
      </c>
      <c r="L383" s="139">
        <f t="shared" si="581"/>
        <v>50000</v>
      </c>
      <c r="M383" s="139">
        <f t="shared" si="581"/>
        <v>0</v>
      </c>
      <c r="N383" s="139">
        <f t="shared" si="581"/>
        <v>217673</v>
      </c>
      <c r="O383" s="139">
        <f t="shared" si="581"/>
        <v>0</v>
      </c>
      <c r="P383" s="139">
        <f t="shared" si="581"/>
        <v>248792</v>
      </c>
      <c r="Q383" s="139">
        <f t="shared" si="581"/>
        <v>50000</v>
      </c>
      <c r="R383" s="139">
        <f t="shared" si="581"/>
        <v>0</v>
      </c>
      <c r="S383" s="139">
        <f t="shared" si="581"/>
        <v>-191809</v>
      </c>
      <c r="T383" s="139">
        <f t="shared" si="581"/>
        <v>56983</v>
      </c>
      <c r="U383" s="139">
        <f t="shared" si="581"/>
        <v>0</v>
      </c>
      <c r="V383" s="139">
        <f t="shared" si="581"/>
        <v>12000</v>
      </c>
      <c r="W383" s="139">
        <f aca="true" t="shared" si="582" ref="W383:AB383">W384+W387+W404+W407+W412+W418+W421+W427+W430+W424+W398+W433</f>
        <v>0</v>
      </c>
      <c r="X383" s="139">
        <f t="shared" si="582"/>
        <v>56983</v>
      </c>
      <c r="Y383" s="139">
        <f t="shared" si="582"/>
        <v>12000</v>
      </c>
      <c r="Z383" s="139">
        <f t="shared" si="582"/>
        <v>0</v>
      </c>
      <c r="AA383" s="139">
        <f t="shared" si="582"/>
        <v>56983</v>
      </c>
      <c r="AB383" s="139">
        <f t="shared" si="582"/>
        <v>12000</v>
      </c>
      <c r="AC383" s="139">
        <f aca="true" t="shared" si="583" ref="AC383:AU383">AC384+AC387+AC404+AC407+AC412+AC418+AC421+AC427+AC430+AC424+AC398+AC433</f>
        <v>0</v>
      </c>
      <c r="AD383" s="139">
        <f t="shared" si="583"/>
        <v>0</v>
      </c>
      <c r="AE383" s="139">
        <f t="shared" si="583"/>
        <v>0</v>
      </c>
      <c r="AF383" s="139">
        <f t="shared" si="583"/>
        <v>56983</v>
      </c>
      <c r="AG383" s="139">
        <f t="shared" si="583"/>
        <v>12000</v>
      </c>
      <c r="AH383" s="139">
        <f t="shared" si="583"/>
        <v>0</v>
      </c>
      <c r="AI383" s="139">
        <f t="shared" si="583"/>
        <v>0</v>
      </c>
      <c r="AJ383" s="139">
        <f t="shared" si="583"/>
        <v>0</v>
      </c>
      <c r="AK383" s="139">
        <f>AK384+AK387+AK404+AK407+AK412+AK418+AK421+AK427+AK430+AK424+AK398+AK433</f>
        <v>0</v>
      </c>
      <c r="AL383" s="139">
        <f>AL384+AL387+AL404+AL407+AL412+AL418+AL421+AL427+AL430+AL424+AL398+AL433</f>
        <v>0</v>
      </c>
      <c r="AM383" s="139">
        <f>AM384+AM387+AM404+AM407+AM412+AM418+AM421+AM427+AM430+AM424+AM398+AM433</f>
        <v>0</v>
      </c>
      <c r="AN383" s="139">
        <f t="shared" si="583"/>
        <v>56983</v>
      </c>
      <c r="AO383" s="139">
        <f t="shared" si="583"/>
        <v>12000</v>
      </c>
      <c r="AP383" s="139">
        <f t="shared" si="583"/>
        <v>0</v>
      </c>
      <c r="AQ383" s="139">
        <f>AQ384+AQ387+AQ404+AQ407+AQ412+AQ418+AQ421+AQ427+AQ430+AQ424+AQ398+AQ433</f>
        <v>0</v>
      </c>
      <c r="AR383" s="139">
        <f t="shared" si="583"/>
        <v>0</v>
      </c>
      <c r="AS383" s="139">
        <f t="shared" si="583"/>
        <v>0</v>
      </c>
      <c r="AT383" s="139">
        <f t="shared" si="583"/>
        <v>56983</v>
      </c>
      <c r="AU383" s="139">
        <f t="shared" si="583"/>
        <v>12000</v>
      </c>
      <c r="AV383" s="107">
        <f aca="true" t="shared" si="584" ref="AV383:BH383">AV384+AV387+AV404+AV407+AV412+AV418+AV421+AV427+AV430+AV424+AV398+AV433</f>
        <v>0</v>
      </c>
      <c r="AW383" s="107">
        <f t="shared" si="584"/>
        <v>0</v>
      </c>
      <c r="AX383" s="107">
        <f t="shared" si="584"/>
        <v>0</v>
      </c>
      <c r="AY383" s="107">
        <f t="shared" si="584"/>
        <v>0</v>
      </c>
      <c r="AZ383" s="107">
        <f>AZ384+AZ387+AZ404+AZ407+AZ412+AZ418+AZ421+AZ427+AZ430+AZ424+AZ398+AZ433</f>
        <v>0</v>
      </c>
      <c r="BA383" s="139">
        <f t="shared" si="584"/>
        <v>56983</v>
      </c>
      <c r="BB383" s="139">
        <f t="shared" si="584"/>
        <v>12000</v>
      </c>
      <c r="BC383" s="139">
        <f>BC384+BC387+BC404+BC407+BC412+BC418+BC421+BC427+BC430+BC424+BC398+BC433</f>
        <v>0</v>
      </c>
      <c r="BD383" s="139">
        <f>BD384+BD387+BD404+BD407+BD412+BD418+BD421+BD427+BD430+BD424+BD398+BD433</f>
        <v>0</v>
      </c>
      <c r="BE383" s="139">
        <f>BE384+BE387+BE404+BE407+BE412+BE418+BE421+BE427+BE430+BE424+BE398+BE433</f>
        <v>0</v>
      </c>
      <c r="BF383" s="139">
        <f>BF384+BF387+BF404+BF407+BF412+BF418+BF421+BF427+BF430+BF424+BF398+BF433</f>
        <v>0</v>
      </c>
      <c r="BG383" s="139">
        <f>BG384+BG387+BG404+BG407+BG412+BG418+BG421+BG427+BG430+BG424+BG398+BG433</f>
        <v>56983</v>
      </c>
      <c r="BH383" s="139">
        <f t="shared" si="584"/>
        <v>12000</v>
      </c>
      <c r="BI383" s="139">
        <f aca="true" t="shared" si="585" ref="BI383:BN383">BI384+BI387+BI404+BI407+BI412+BI418+BI421+BI427+BI430+BI424+BI398+BI433</f>
        <v>0</v>
      </c>
      <c r="BJ383" s="139">
        <f t="shared" si="585"/>
        <v>0</v>
      </c>
      <c r="BK383" s="139">
        <f t="shared" si="585"/>
        <v>0</v>
      </c>
      <c r="BL383" s="139">
        <f t="shared" si="585"/>
        <v>0</v>
      </c>
      <c r="BM383" s="139">
        <f t="shared" si="585"/>
        <v>56983</v>
      </c>
      <c r="BN383" s="139">
        <f t="shared" si="585"/>
        <v>12000</v>
      </c>
    </row>
    <row r="384" spans="1:66" s="2" customFormat="1" ht="25.5" customHeight="1">
      <c r="A384" s="124"/>
      <c r="B384" s="102" t="s">
        <v>204</v>
      </c>
      <c r="C384" s="103" t="s">
        <v>122</v>
      </c>
      <c r="D384" s="103" t="s">
        <v>146</v>
      </c>
      <c r="E384" s="104"/>
      <c r="F384" s="103"/>
      <c r="G384" s="105">
        <f aca="true" t="shared" si="586" ref="G384:W385">G385</f>
        <v>6711</v>
      </c>
      <c r="H384" s="105">
        <f t="shared" si="586"/>
        <v>6711</v>
      </c>
      <c r="I384" s="105">
        <f t="shared" si="586"/>
        <v>0</v>
      </c>
      <c r="J384" s="105">
        <f t="shared" si="586"/>
        <v>-1070</v>
      </c>
      <c r="K384" s="105">
        <f t="shared" si="586"/>
        <v>5641</v>
      </c>
      <c r="L384" s="105">
        <f t="shared" si="586"/>
        <v>0</v>
      </c>
      <c r="M384" s="105"/>
      <c r="N384" s="105">
        <f t="shared" si="586"/>
        <v>0</v>
      </c>
      <c r="O384" s="105">
        <f t="shared" si="586"/>
        <v>0</v>
      </c>
      <c r="P384" s="105">
        <f t="shared" si="586"/>
        <v>5641</v>
      </c>
      <c r="Q384" s="105">
        <f t="shared" si="586"/>
        <v>0</v>
      </c>
      <c r="R384" s="105">
        <f t="shared" si="586"/>
        <v>0</v>
      </c>
      <c r="S384" s="105">
        <f t="shared" si="586"/>
        <v>-5641</v>
      </c>
      <c r="T384" s="105">
        <f t="shared" si="586"/>
        <v>0</v>
      </c>
      <c r="U384" s="105">
        <f t="shared" si="586"/>
        <v>0</v>
      </c>
      <c r="V384" s="98"/>
      <c r="W384" s="105">
        <f t="shared" si="586"/>
        <v>0</v>
      </c>
      <c r="X384" s="105">
        <f aca="true" t="shared" si="587" ref="W384:AQ385">X385</f>
        <v>0</v>
      </c>
      <c r="Y384" s="105">
        <f t="shared" si="587"/>
        <v>0</v>
      </c>
      <c r="Z384" s="105">
        <f t="shared" si="587"/>
        <v>0</v>
      </c>
      <c r="AA384" s="105">
        <f t="shared" si="587"/>
        <v>0</v>
      </c>
      <c r="AB384" s="105">
        <f t="shared" si="587"/>
        <v>0</v>
      </c>
      <c r="AC384" s="105">
        <f t="shared" si="587"/>
        <v>0</v>
      </c>
      <c r="AD384" s="105">
        <f t="shared" si="587"/>
        <v>0</v>
      </c>
      <c r="AE384" s="105">
        <f t="shared" si="587"/>
        <v>0</v>
      </c>
      <c r="AF384" s="105">
        <f t="shared" si="587"/>
        <v>0</v>
      </c>
      <c r="AG384" s="105">
        <f t="shared" si="587"/>
        <v>0</v>
      </c>
      <c r="AH384" s="105">
        <f t="shared" si="587"/>
        <v>0</v>
      </c>
      <c r="AI384" s="105">
        <f t="shared" si="587"/>
        <v>0</v>
      </c>
      <c r="AJ384" s="105">
        <f t="shared" si="587"/>
        <v>0</v>
      </c>
      <c r="AK384" s="105">
        <f t="shared" si="587"/>
        <v>0</v>
      </c>
      <c r="AL384" s="105">
        <f t="shared" si="587"/>
        <v>0</v>
      </c>
      <c r="AM384" s="105">
        <f t="shared" si="587"/>
        <v>0</v>
      </c>
      <c r="AN384" s="105">
        <f t="shared" si="587"/>
        <v>0</v>
      </c>
      <c r="AO384" s="105">
        <f t="shared" si="587"/>
        <v>0</v>
      </c>
      <c r="AP384" s="105">
        <f t="shared" si="587"/>
        <v>0</v>
      </c>
      <c r="AQ384" s="105">
        <f t="shared" si="587"/>
        <v>0</v>
      </c>
      <c r="AR384" s="105">
        <f aca="true" t="shared" si="588" ref="AP384:BE385">AR385</f>
        <v>0</v>
      </c>
      <c r="AS384" s="105">
        <f t="shared" si="588"/>
        <v>0</v>
      </c>
      <c r="AT384" s="105">
        <f t="shared" si="588"/>
        <v>0</v>
      </c>
      <c r="AU384" s="105">
        <f t="shared" si="588"/>
        <v>0</v>
      </c>
      <c r="AV384" s="107">
        <f t="shared" si="588"/>
        <v>0</v>
      </c>
      <c r="AW384" s="107">
        <f t="shared" si="588"/>
        <v>0</v>
      </c>
      <c r="AX384" s="107">
        <f t="shared" si="588"/>
        <v>0</v>
      </c>
      <c r="AY384" s="107">
        <f t="shared" si="588"/>
        <v>0</v>
      </c>
      <c r="AZ384" s="107">
        <f t="shared" si="588"/>
        <v>0</v>
      </c>
      <c r="BA384" s="107">
        <f t="shared" si="588"/>
        <v>0</v>
      </c>
      <c r="BB384" s="108">
        <f t="shared" si="588"/>
        <v>0</v>
      </c>
      <c r="BC384" s="107">
        <f t="shared" si="588"/>
        <v>379</v>
      </c>
      <c r="BD384" s="107">
        <f t="shared" si="588"/>
        <v>0</v>
      </c>
      <c r="BE384" s="107">
        <f t="shared" si="588"/>
        <v>0</v>
      </c>
      <c r="BF384" s="107">
        <f aca="true" t="shared" si="589" ref="BF384:BN385">BF385</f>
        <v>0</v>
      </c>
      <c r="BG384" s="107">
        <f t="shared" si="589"/>
        <v>379</v>
      </c>
      <c r="BH384" s="107">
        <f t="shared" si="589"/>
        <v>0</v>
      </c>
      <c r="BI384" s="107">
        <f t="shared" si="589"/>
        <v>0</v>
      </c>
      <c r="BJ384" s="107">
        <f t="shared" si="589"/>
        <v>0</v>
      </c>
      <c r="BK384" s="107">
        <f t="shared" si="589"/>
        <v>0</v>
      </c>
      <c r="BL384" s="107">
        <f t="shared" si="589"/>
        <v>0</v>
      </c>
      <c r="BM384" s="107">
        <f t="shared" si="589"/>
        <v>379</v>
      </c>
      <c r="BN384" s="107">
        <f t="shared" si="589"/>
        <v>0</v>
      </c>
    </row>
    <row r="385" spans="1:66" s="2" customFormat="1" ht="54" customHeight="1">
      <c r="A385" s="124"/>
      <c r="B385" s="112" t="s">
        <v>205</v>
      </c>
      <c r="C385" s="113" t="s">
        <v>122</v>
      </c>
      <c r="D385" s="113" t="s">
        <v>146</v>
      </c>
      <c r="E385" s="119" t="s">
        <v>206</v>
      </c>
      <c r="F385" s="113"/>
      <c r="G385" s="115">
        <f>H385+I385</f>
        <v>6711</v>
      </c>
      <c r="H385" s="115">
        <f>H386</f>
        <v>6711</v>
      </c>
      <c r="I385" s="115">
        <f>I386</f>
        <v>0</v>
      </c>
      <c r="J385" s="115">
        <f t="shared" si="586"/>
        <v>-1070</v>
      </c>
      <c r="K385" s="115">
        <f t="shared" si="586"/>
        <v>5641</v>
      </c>
      <c r="L385" s="115">
        <f t="shared" si="586"/>
        <v>0</v>
      </c>
      <c r="M385" s="115"/>
      <c r="N385" s="115">
        <f t="shared" si="586"/>
        <v>0</v>
      </c>
      <c r="O385" s="115">
        <f t="shared" si="586"/>
        <v>0</v>
      </c>
      <c r="P385" s="115">
        <f t="shared" si="586"/>
        <v>5641</v>
      </c>
      <c r="Q385" s="115">
        <f t="shared" si="586"/>
        <v>0</v>
      </c>
      <c r="R385" s="115">
        <f t="shared" si="586"/>
        <v>0</v>
      </c>
      <c r="S385" s="115">
        <f t="shared" si="586"/>
        <v>-5641</v>
      </c>
      <c r="T385" s="115">
        <f t="shared" si="586"/>
        <v>0</v>
      </c>
      <c r="U385" s="115">
        <f t="shared" si="586"/>
        <v>0</v>
      </c>
      <c r="V385" s="98"/>
      <c r="W385" s="115">
        <f t="shared" si="587"/>
        <v>0</v>
      </c>
      <c r="X385" s="115">
        <f t="shared" si="587"/>
        <v>0</v>
      </c>
      <c r="Y385" s="115">
        <f t="shared" si="587"/>
        <v>0</v>
      </c>
      <c r="Z385" s="115">
        <f t="shared" si="587"/>
        <v>0</v>
      </c>
      <c r="AA385" s="115">
        <f t="shared" si="587"/>
        <v>0</v>
      </c>
      <c r="AB385" s="115">
        <f t="shared" si="587"/>
        <v>0</v>
      </c>
      <c r="AC385" s="115">
        <f t="shared" si="587"/>
        <v>0</v>
      </c>
      <c r="AD385" s="115">
        <f t="shared" si="587"/>
        <v>0</v>
      </c>
      <c r="AE385" s="115">
        <f t="shared" si="587"/>
        <v>0</v>
      </c>
      <c r="AF385" s="115">
        <f t="shared" si="587"/>
        <v>0</v>
      </c>
      <c r="AG385" s="115">
        <f t="shared" si="587"/>
        <v>0</v>
      </c>
      <c r="AH385" s="115">
        <f t="shared" si="587"/>
        <v>0</v>
      </c>
      <c r="AI385" s="115">
        <f t="shared" si="587"/>
        <v>0</v>
      </c>
      <c r="AJ385" s="115">
        <f t="shared" si="587"/>
        <v>0</v>
      </c>
      <c r="AK385" s="115">
        <f t="shared" si="587"/>
        <v>0</v>
      </c>
      <c r="AL385" s="115">
        <f t="shared" si="587"/>
        <v>0</v>
      </c>
      <c r="AM385" s="115">
        <f t="shared" si="587"/>
        <v>0</v>
      </c>
      <c r="AN385" s="115">
        <f t="shared" si="587"/>
        <v>0</v>
      </c>
      <c r="AO385" s="115">
        <f t="shared" si="587"/>
        <v>0</v>
      </c>
      <c r="AP385" s="115">
        <f t="shared" si="588"/>
        <v>0</v>
      </c>
      <c r="AQ385" s="115">
        <f t="shared" si="588"/>
        <v>0</v>
      </c>
      <c r="AR385" s="115">
        <f t="shared" si="588"/>
        <v>0</v>
      </c>
      <c r="AS385" s="115">
        <f t="shared" si="588"/>
        <v>0</v>
      </c>
      <c r="AT385" s="115">
        <f t="shared" si="588"/>
        <v>0</v>
      </c>
      <c r="AU385" s="115">
        <f t="shared" si="588"/>
        <v>0</v>
      </c>
      <c r="AV385" s="115">
        <f t="shared" si="588"/>
        <v>0</v>
      </c>
      <c r="AW385" s="115">
        <f t="shared" si="588"/>
        <v>0</v>
      </c>
      <c r="AX385" s="115">
        <f t="shared" si="588"/>
        <v>0</v>
      </c>
      <c r="AY385" s="115">
        <f t="shared" si="588"/>
        <v>0</v>
      </c>
      <c r="AZ385" s="115">
        <f t="shared" si="588"/>
        <v>0</v>
      </c>
      <c r="BA385" s="115">
        <f t="shared" si="588"/>
        <v>0</v>
      </c>
      <c r="BB385" s="117">
        <f t="shared" si="588"/>
        <v>0</v>
      </c>
      <c r="BC385" s="115">
        <f t="shared" si="588"/>
        <v>379</v>
      </c>
      <c r="BD385" s="115">
        <f t="shared" si="588"/>
        <v>0</v>
      </c>
      <c r="BE385" s="115">
        <f t="shared" si="588"/>
        <v>0</v>
      </c>
      <c r="BF385" s="115">
        <f t="shared" si="589"/>
        <v>0</v>
      </c>
      <c r="BG385" s="115">
        <f t="shared" si="589"/>
        <v>379</v>
      </c>
      <c r="BH385" s="115">
        <f t="shared" si="589"/>
        <v>0</v>
      </c>
      <c r="BI385" s="115">
        <f t="shared" si="589"/>
        <v>0</v>
      </c>
      <c r="BJ385" s="115">
        <f t="shared" si="589"/>
        <v>0</v>
      </c>
      <c r="BK385" s="115">
        <f t="shared" si="589"/>
        <v>0</v>
      </c>
      <c r="BL385" s="115">
        <f t="shared" si="589"/>
        <v>0</v>
      </c>
      <c r="BM385" s="115">
        <f t="shared" si="589"/>
        <v>379</v>
      </c>
      <c r="BN385" s="115">
        <f t="shared" si="589"/>
        <v>0</v>
      </c>
    </row>
    <row r="386" spans="1:66" s="2" customFormat="1" ht="108.75" customHeight="1">
      <c r="A386" s="124"/>
      <c r="B386" s="112" t="s">
        <v>358</v>
      </c>
      <c r="C386" s="113" t="s">
        <v>122</v>
      </c>
      <c r="D386" s="113" t="s">
        <v>146</v>
      </c>
      <c r="E386" s="119" t="s">
        <v>206</v>
      </c>
      <c r="F386" s="113" t="s">
        <v>207</v>
      </c>
      <c r="G386" s="115">
        <f>H386+I386</f>
        <v>6711</v>
      </c>
      <c r="H386" s="115">
        <v>6711</v>
      </c>
      <c r="I386" s="115"/>
      <c r="J386" s="98">
        <f>K386-G386</f>
        <v>-1070</v>
      </c>
      <c r="K386" s="98">
        <v>5641</v>
      </c>
      <c r="L386" s="98"/>
      <c r="M386" s="98"/>
      <c r="N386" s="115"/>
      <c r="O386" s="106"/>
      <c r="P386" s="98">
        <f>O386+K386</f>
        <v>5641</v>
      </c>
      <c r="Q386" s="98">
        <f>L386</f>
        <v>0</v>
      </c>
      <c r="R386" s="98"/>
      <c r="S386" s="98">
        <f>T386-P386</f>
        <v>-5641</v>
      </c>
      <c r="T386" s="98"/>
      <c r="U386" s="98"/>
      <c r="V386" s="98"/>
      <c r="W386" s="98"/>
      <c r="X386" s="98">
        <f>W386+T386</f>
        <v>0</v>
      </c>
      <c r="Y386" s="98">
        <f>V386</f>
        <v>0</v>
      </c>
      <c r="Z386" s="98">
        <f>Y386+V386</f>
        <v>0</v>
      </c>
      <c r="AA386" s="98">
        <f>Z386+W386</f>
        <v>0</v>
      </c>
      <c r="AB386" s="98">
        <f>AA386+X386</f>
        <v>0</v>
      </c>
      <c r="AC386" s="98">
        <f>AB386+Y386</f>
        <v>0</v>
      </c>
      <c r="AD386" s="98">
        <f>AC386+Z386</f>
        <v>0</v>
      </c>
      <c r="AE386" s="98">
        <f>AC386+Z386</f>
        <v>0</v>
      </c>
      <c r="AF386" s="98">
        <f>AE386+AA386</f>
        <v>0</v>
      </c>
      <c r="AG386" s="98">
        <f>AF386+AB386</f>
        <v>0</v>
      </c>
      <c r="AH386" s="98">
        <f>AF386+AC386</f>
        <v>0</v>
      </c>
      <c r="AI386" s="98">
        <f>AG386+AD386</f>
        <v>0</v>
      </c>
      <c r="AJ386" s="98">
        <f>AH386+AE386</f>
        <v>0</v>
      </c>
      <c r="AK386" s="98">
        <f>AG386+AD386</f>
        <v>0</v>
      </c>
      <c r="AL386" s="98">
        <f>AH386+AE386</f>
        <v>0</v>
      </c>
      <c r="AM386" s="98">
        <f>AI386+AF386</f>
        <v>0</v>
      </c>
      <c r="AN386" s="98">
        <f>AH386+AE386</f>
        <v>0</v>
      </c>
      <c r="AO386" s="98">
        <f>AI386+AF386</f>
        <v>0</v>
      </c>
      <c r="AP386" s="98">
        <f>AL386+AI386</f>
        <v>0</v>
      </c>
      <c r="AQ386" s="98">
        <f>AM386+AJ386</f>
        <v>0</v>
      </c>
      <c r="AR386" s="98">
        <f aca="true" t="shared" si="590" ref="AR386:AZ386">AM386+AJ386</f>
        <v>0</v>
      </c>
      <c r="AS386" s="98">
        <f t="shared" si="590"/>
        <v>0</v>
      </c>
      <c r="AT386" s="98">
        <f t="shared" si="590"/>
        <v>0</v>
      </c>
      <c r="AU386" s="98">
        <f t="shared" si="590"/>
        <v>0</v>
      </c>
      <c r="AV386" s="98">
        <f t="shared" si="590"/>
        <v>0</v>
      </c>
      <c r="AW386" s="98">
        <f t="shared" si="590"/>
        <v>0</v>
      </c>
      <c r="AX386" s="98">
        <f t="shared" si="590"/>
        <v>0</v>
      </c>
      <c r="AY386" s="98">
        <f t="shared" si="590"/>
        <v>0</v>
      </c>
      <c r="AZ386" s="98">
        <f t="shared" si="590"/>
        <v>0</v>
      </c>
      <c r="BA386" s="98">
        <f>AU386+AR386</f>
        <v>0</v>
      </c>
      <c r="BB386" s="123">
        <f>AV386+AS386</f>
        <v>0</v>
      </c>
      <c r="BC386" s="98">
        <v>379</v>
      </c>
      <c r="BD386" s="101"/>
      <c r="BE386" s="101"/>
      <c r="BF386" s="101"/>
      <c r="BG386" s="98">
        <f>BA386+BC386+BD386+BE386</f>
        <v>379</v>
      </c>
      <c r="BH386" s="123">
        <f>BB386+BD386</f>
        <v>0</v>
      </c>
      <c r="BI386" s="106"/>
      <c r="BJ386" s="144"/>
      <c r="BK386" s="144"/>
      <c r="BL386" s="144"/>
      <c r="BM386" s="98">
        <f>BG386+BI386+BJ386+BK386+BL386</f>
        <v>379</v>
      </c>
      <c r="BN386" s="98">
        <f>BH386+BJ386</f>
        <v>0</v>
      </c>
    </row>
    <row r="387" spans="1:66" s="2" customFormat="1" ht="48.75" customHeight="1">
      <c r="A387" s="124"/>
      <c r="B387" s="102" t="s">
        <v>107</v>
      </c>
      <c r="C387" s="103" t="s">
        <v>122</v>
      </c>
      <c r="D387" s="103" t="s">
        <v>141</v>
      </c>
      <c r="E387" s="104"/>
      <c r="F387" s="103"/>
      <c r="G387" s="105">
        <f aca="true" t="shared" si="591" ref="G387:N387">G388+G390+G392+G394</f>
        <v>39361</v>
      </c>
      <c r="H387" s="105">
        <f t="shared" si="591"/>
        <v>39361</v>
      </c>
      <c r="I387" s="105">
        <f t="shared" si="591"/>
        <v>0</v>
      </c>
      <c r="J387" s="105">
        <f t="shared" si="591"/>
        <v>-5542</v>
      </c>
      <c r="K387" s="105">
        <f t="shared" si="591"/>
        <v>33819</v>
      </c>
      <c r="L387" s="105">
        <f t="shared" si="591"/>
        <v>0</v>
      </c>
      <c r="M387" s="105"/>
      <c r="N387" s="105">
        <f t="shared" si="591"/>
        <v>35590</v>
      </c>
      <c r="O387" s="105">
        <f aca="true" t="shared" si="592" ref="O387:T387">O388+O390+O392+O394</f>
        <v>0</v>
      </c>
      <c r="P387" s="105">
        <f t="shared" si="592"/>
        <v>33819</v>
      </c>
      <c r="Q387" s="105">
        <f t="shared" si="592"/>
        <v>0</v>
      </c>
      <c r="R387" s="105">
        <f t="shared" si="592"/>
        <v>0</v>
      </c>
      <c r="S387" s="105">
        <f t="shared" si="592"/>
        <v>-7298</v>
      </c>
      <c r="T387" s="105">
        <f t="shared" si="592"/>
        <v>26521</v>
      </c>
      <c r="U387" s="105">
        <f>U388+U390+U392+U394+U396</f>
        <v>0</v>
      </c>
      <c r="V387" s="98"/>
      <c r="W387" s="105">
        <f aca="true" t="shared" si="593" ref="W387:AB387">W388+W390+W392+W394</f>
        <v>0</v>
      </c>
      <c r="X387" s="105">
        <f t="shared" si="593"/>
        <v>26521</v>
      </c>
      <c r="Y387" s="105">
        <f t="shared" si="593"/>
        <v>0</v>
      </c>
      <c r="Z387" s="105">
        <f t="shared" si="593"/>
        <v>0</v>
      </c>
      <c r="AA387" s="105">
        <f t="shared" si="593"/>
        <v>26521</v>
      </c>
      <c r="AB387" s="105">
        <f t="shared" si="593"/>
        <v>0</v>
      </c>
      <c r="AC387" s="105">
        <f aca="true" t="shared" si="594" ref="AC387:AU387">AC388+AC390+AC392+AC394</f>
        <v>0</v>
      </c>
      <c r="AD387" s="105">
        <f t="shared" si="594"/>
        <v>0</v>
      </c>
      <c r="AE387" s="105">
        <f t="shared" si="594"/>
        <v>0</v>
      </c>
      <c r="AF387" s="105">
        <f t="shared" si="594"/>
        <v>26521</v>
      </c>
      <c r="AG387" s="105">
        <f t="shared" si="594"/>
        <v>0</v>
      </c>
      <c r="AH387" s="105">
        <f t="shared" si="594"/>
        <v>0</v>
      </c>
      <c r="AI387" s="105">
        <f t="shared" si="594"/>
        <v>0</v>
      </c>
      <c r="AJ387" s="105">
        <f t="shared" si="594"/>
        <v>0</v>
      </c>
      <c r="AK387" s="105">
        <f>AK388+AK390+AK392+AK394</f>
        <v>0</v>
      </c>
      <c r="AL387" s="105">
        <f>AL388+AL390+AL392+AL394</f>
        <v>0</v>
      </c>
      <c r="AM387" s="105">
        <f>AM388+AM390+AM392+AM394</f>
        <v>0</v>
      </c>
      <c r="AN387" s="105">
        <f t="shared" si="594"/>
        <v>26521</v>
      </c>
      <c r="AO387" s="105">
        <f t="shared" si="594"/>
        <v>0</v>
      </c>
      <c r="AP387" s="105">
        <f t="shared" si="594"/>
        <v>0</v>
      </c>
      <c r="AQ387" s="105">
        <f>AQ388+AQ390+AQ392+AQ394</f>
        <v>0</v>
      </c>
      <c r="AR387" s="105">
        <f t="shared" si="594"/>
        <v>0</v>
      </c>
      <c r="AS387" s="105">
        <f t="shared" si="594"/>
        <v>0</v>
      </c>
      <c r="AT387" s="105">
        <f t="shared" si="594"/>
        <v>26521</v>
      </c>
      <c r="AU387" s="105">
        <f t="shared" si="594"/>
        <v>0</v>
      </c>
      <c r="AV387" s="107">
        <f aca="true" t="shared" si="595" ref="AV387:BH387">AV388+AV390+AV392+AV394</f>
        <v>0</v>
      </c>
      <c r="AW387" s="107">
        <f t="shared" si="595"/>
        <v>0</v>
      </c>
      <c r="AX387" s="107">
        <f t="shared" si="595"/>
        <v>0</v>
      </c>
      <c r="AY387" s="107">
        <f t="shared" si="595"/>
        <v>0</v>
      </c>
      <c r="AZ387" s="107">
        <f>AZ388+AZ390+AZ392+AZ394</f>
        <v>0</v>
      </c>
      <c r="BA387" s="105">
        <f t="shared" si="595"/>
        <v>26521</v>
      </c>
      <c r="BB387" s="105">
        <f t="shared" si="595"/>
        <v>0</v>
      </c>
      <c r="BC387" s="105">
        <f t="shared" si="595"/>
        <v>-4998</v>
      </c>
      <c r="BD387" s="105">
        <f t="shared" si="595"/>
        <v>0</v>
      </c>
      <c r="BE387" s="105">
        <f t="shared" si="595"/>
        <v>0</v>
      </c>
      <c r="BF387" s="105">
        <f t="shared" si="595"/>
        <v>0</v>
      </c>
      <c r="BG387" s="105">
        <f t="shared" si="595"/>
        <v>21523</v>
      </c>
      <c r="BH387" s="105">
        <f t="shared" si="595"/>
        <v>0</v>
      </c>
      <c r="BI387" s="105">
        <f aca="true" t="shared" si="596" ref="BI387:BN387">BI388+BI390+BI392+BI394</f>
        <v>0</v>
      </c>
      <c r="BJ387" s="105">
        <f t="shared" si="596"/>
        <v>0</v>
      </c>
      <c r="BK387" s="105">
        <f t="shared" si="596"/>
        <v>0</v>
      </c>
      <c r="BL387" s="105">
        <f t="shared" si="596"/>
        <v>0</v>
      </c>
      <c r="BM387" s="105">
        <f t="shared" si="596"/>
        <v>21523</v>
      </c>
      <c r="BN387" s="105">
        <f t="shared" si="596"/>
        <v>0</v>
      </c>
    </row>
    <row r="388" spans="1:66" s="2" customFormat="1" ht="58.5" customHeight="1">
      <c r="A388" s="101"/>
      <c r="B388" s="112" t="s">
        <v>205</v>
      </c>
      <c r="C388" s="113" t="s">
        <v>122</v>
      </c>
      <c r="D388" s="113" t="s">
        <v>141</v>
      </c>
      <c r="E388" s="119" t="s">
        <v>206</v>
      </c>
      <c r="F388" s="113"/>
      <c r="G388" s="115">
        <f>H388+I388</f>
        <v>1259</v>
      </c>
      <c r="H388" s="115">
        <f aca="true" t="shared" si="597" ref="H388:R388">H389</f>
        <v>1259</v>
      </c>
      <c r="I388" s="115">
        <f t="shared" si="597"/>
        <v>0</v>
      </c>
      <c r="J388" s="115">
        <f t="shared" si="597"/>
        <v>41</v>
      </c>
      <c r="K388" s="115">
        <f t="shared" si="597"/>
        <v>1300</v>
      </c>
      <c r="L388" s="115">
        <f t="shared" si="597"/>
        <v>0</v>
      </c>
      <c r="M388" s="115"/>
      <c r="N388" s="115">
        <f t="shared" si="597"/>
        <v>1300</v>
      </c>
      <c r="O388" s="115">
        <f t="shared" si="597"/>
        <v>0</v>
      </c>
      <c r="P388" s="115">
        <f t="shared" si="597"/>
        <v>1300</v>
      </c>
      <c r="Q388" s="115">
        <f t="shared" si="597"/>
        <v>0</v>
      </c>
      <c r="R388" s="115">
        <f t="shared" si="597"/>
        <v>0</v>
      </c>
      <c r="S388" s="115">
        <f>S389</f>
        <v>1008</v>
      </c>
      <c r="T388" s="115">
        <f>T389</f>
        <v>2308</v>
      </c>
      <c r="U388" s="115"/>
      <c r="V388" s="98"/>
      <c r="W388" s="115">
        <f aca="true" t="shared" si="598" ref="W388:BN388">W389</f>
        <v>0</v>
      </c>
      <c r="X388" s="115">
        <f t="shared" si="598"/>
        <v>2308</v>
      </c>
      <c r="Y388" s="115">
        <f t="shared" si="598"/>
        <v>0</v>
      </c>
      <c r="Z388" s="115">
        <f t="shared" si="598"/>
        <v>0</v>
      </c>
      <c r="AA388" s="115">
        <f t="shared" si="598"/>
        <v>2308</v>
      </c>
      <c r="AB388" s="115">
        <f t="shared" si="598"/>
        <v>0</v>
      </c>
      <c r="AC388" s="115">
        <f t="shared" si="598"/>
        <v>0</v>
      </c>
      <c r="AD388" s="115">
        <f t="shared" si="598"/>
        <v>0</v>
      </c>
      <c r="AE388" s="115">
        <f t="shared" si="598"/>
        <v>0</v>
      </c>
      <c r="AF388" s="115">
        <f t="shared" si="598"/>
        <v>2308</v>
      </c>
      <c r="AG388" s="115">
        <f t="shared" si="598"/>
        <v>0</v>
      </c>
      <c r="AH388" s="115">
        <f t="shared" si="598"/>
        <v>0</v>
      </c>
      <c r="AI388" s="115">
        <f t="shared" si="598"/>
        <v>0</v>
      </c>
      <c r="AJ388" s="115">
        <f t="shared" si="598"/>
        <v>0</v>
      </c>
      <c r="AK388" s="115">
        <f t="shared" si="598"/>
        <v>0</v>
      </c>
      <c r="AL388" s="115">
        <f t="shared" si="598"/>
        <v>0</v>
      </c>
      <c r="AM388" s="115">
        <f t="shared" si="598"/>
        <v>0</v>
      </c>
      <c r="AN388" s="115">
        <f t="shared" si="598"/>
        <v>2308</v>
      </c>
      <c r="AO388" s="115">
        <f t="shared" si="598"/>
        <v>0</v>
      </c>
      <c r="AP388" s="115">
        <f t="shared" si="598"/>
        <v>0</v>
      </c>
      <c r="AQ388" s="115">
        <f t="shared" si="598"/>
        <v>0</v>
      </c>
      <c r="AR388" s="115">
        <f t="shared" si="598"/>
        <v>0</v>
      </c>
      <c r="AS388" s="115">
        <f t="shared" si="598"/>
        <v>0</v>
      </c>
      <c r="AT388" s="115">
        <f t="shared" si="598"/>
        <v>2308</v>
      </c>
      <c r="AU388" s="115">
        <f t="shared" si="598"/>
        <v>0</v>
      </c>
      <c r="AV388" s="115">
        <f t="shared" si="598"/>
        <v>0</v>
      </c>
      <c r="AW388" s="115">
        <f t="shared" si="598"/>
        <v>0</v>
      </c>
      <c r="AX388" s="115">
        <f t="shared" si="598"/>
        <v>0</v>
      </c>
      <c r="AY388" s="115">
        <f t="shared" si="598"/>
        <v>0</v>
      </c>
      <c r="AZ388" s="115">
        <f t="shared" si="598"/>
        <v>0</v>
      </c>
      <c r="BA388" s="115">
        <f t="shared" si="598"/>
        <v>2308</v>
      </c>
      <c r="BB388" s="115">
        <f t="shared" si="598"/>
        <v>0</v>
      </c>
      <c r="BC388" s="115">
        <f t="shared" si="598"/>
        <v>411</v>
      </c>
      <c r="BD388" s="115">
        <f t="shared" si="598"/>
        <v>0</v>
      </c>
      <c r="BE388" s="115">
        <f t="shared" si="598"/>
        <v>0</v>
      </c>
      <c r="BF388" s="115">
        <f t="shared" si="598"/>
        <v>0</v>
      </c>
      <c r="BG388" s="115">
        <f t="shared" si="598"/>
        <v>2719</v>
      </c>
      <c r="BH388" s="115">
        <f t="shared" si="598"/>
        <v>0</v>
      </c>
      <c r="BI388" s="115">
        <f t="shared" si="598"/>
        <v>0</v>
      </c>
      <c r="BJ388" s="115">
        <f t="shared" si="598"/>
        <v>0</v>
      </c>
      <c r="BK388" s="115">
        <f t="shared" si="598"/>
        <v>0</v>
      </c>
      <c r="BL388" s="115">
        <f t="shared" si="598"/>
        <v>0</v>
      </c>
      <c r="BM388" s="115">
        <f t="shared" si="598"/>
        <v>2719</v>
      </c>
      <c r="BN388" s="115">
        <f t="shared" si="598"/>
        <v>0</v>
      </c>
    </row>
    <row r="389" spans="1:66" s="2" customFormat="1" ht="115.5" customHeight="1">
      <c r="A389" s="124"/>
      <c r="B389" s="112" t="s">
        <v>358</v>
      </c>
      <c r="C389" s="113" t="s">
        <v>122</v>
      </c>
      <c r="D389" s="113" t="s">
        <v>141</v>
      </c>
      <c r="E389" s="119" t="s">
        <v>206</v>
      </c>
      <c r="F389" s="113" t="s">
        <v>207</v>
      </c>
      <c r="G389" s="115">
        <f>H389+I389</f>
        <v>1259</v>
      </c>
      <c r="H389" s="115">
        <v>1259</v>
      </c>
      <c r="I389" s="115"/>
      <c r="J389" s="98">
        <f>K389-G389</f>
        <v>41</v>
      </c>
      <c r="K389" s="98">
        <v>1300</v>
      </c>
      <c r="L389" s="98"/>
      <c r="M389" s="98"/>
      <c r="N389" s="115">
        <v>1300</v>
      </c>
      <c r="O389" s="106"/>
      <c r="P389" s="98">
        <f>O389+K389</f>
        <v>1300</v>
      </c>
      <c r="Q389" s="98">
        <f>L389</f>
        <v>0</v>
      </c>
      <c r="R389" s="98"/>
      <c r="S389" s="98">
        <f>T389-P389</f>
        <v>1008</v>
      </c>
      <c r="T389" s="98">
        <v>2308</v>
      </c>
      <c r="U389" s="98"/>
      <c r="V389" s="98"/>
      <c r="W389" s="98"/>
      <c r="X389" s="98">
        <f>W389+T389</f>
        <v>2308</v>
      </c>
      <c r="Y389" s="98">
        <f>V389</f>
        <v>0</v>
      </c>
      <c r="Z389" s="101"/>
      <c r="AA389" s="98">
        <f>X389+Z389</f>
        <v>2308</v>
      </c>
      <c r="AB389" s="98">
        <f>Y389</f>
        <v>0</v>
      </c>
      <c r="AC389" s="101"/>
      <c r="AD389" s="101"/>
      <c r="AE389" s="101"/>
      <c r="AF389" s="98">
        <f>AD389+AC389+AA389+AE389</f>
        <v>2308</v>
      </c>
      <c r="AG389" s="116">
        <f>AE389+AB389</f>
        <v>0</v>
      </c>
      <c r="AH389" s="101"/>
      <c r="AI389" s="101"/>
      <c r="AJ389" s="101"/>
      <c r="AK389" s="101"/>
      <c r="AL389" s="101"/>
      <c r="AM389" s="101"/>
      <c r="AN389" s="98">
        <f>AI389+AH389+AF389+AJ389+AK389+AL389+AM389</f>
        <v>2308</v>
      </c>
      <c r="AO389" s="98">
        <f>AM389+AG389</f>
        <v>0</v>
      </c>
      <c r="AP389" s="144"/>
      <c r="AQ389" s="101"/>
      <c r="AR389" s="101"/>
      <c r="AS389" s="101"/>
      <c r="AT389" s="98">
        <f>AR389+AQ389+AP389+AN389+AS389</f>
        <v>2308</v>
      </c>
      <c r="AU389" s="98">
        <f>AS389+AO389</f>
        <v>0</v>
      </c>
      <c r="AV389" s="98"/>
      <c r="AW389" s="98"/>
      <c r="AX389" s="98"/>
      <c r="AY389" s="98"/>
      <c r="AZ389" s="98"/>
      <c r="BA389" s="98">
        <f>AY389+AX389+AW389+AV389+AT389</f>
        <v>2308</v>
      </c>
      <c r="BB389" s="123">
        <f>AU389+AY389</f>
        <v>0</v>
      </c>
      <c r="BC389" s="98">
        <v>411</v>
      </c>
      <c r="BD389" s="101"/>
      <c r="BE389" s="101"/>
      <c r="BF389" s="101"/>
      <c r="BG389" s="98">
        <f>BF389+BE389+BD389+BC389+BA389</f>
        <v>2719</v>
      </c>
      <c r="BH389" s="123">
        <f>BB389+BD389</f>
        <v>0</v>
      </c>
      <c r="BI389" s="106"/>
      <c r="BJ389" s="144"/>
      <c r="BK389" s="144"/>
      <c r="BL389" s="144"/>
      <c r="BM389" s="98">
        <f>BG389+BI389+BJ389+BK389+BL389</f>
        <v>2719</v>
      </c>
      <c r="BN389" s="98">
        <f>BH389+BJ389</f>
        <v>0</v>
      </c>
    </row>
    <row r="390" spans="1:66" s="2" customFormat="1" ht="48.75" customHeight="1">
      <c r="A390" s="101"/>
      <c r="B390" s="112" t="s">
        <v>209</v>
      </c>
      <c r="C390" s="113" t="s">
        <v>122</v>
      </c>
      <c r="D390" s="113" t="s">
        <v>141</v>
      </c>
      <c r="E390" s="119" t="s">
        <v>210</v>
      </c>
      <c r="F390" s="130"/>
      <c r="G390" s="115">
        <f>H390+I390</f>
        <v>16100</v>
      </c>
      <c r="H390" s="115">
        <f aca="true" t="shared" si="599" ref="H390:U390">H391</f>
        <v>16100</v>
      </c>
      <c r="I390" s="115">
        <f t="shared" si="599"/>
        <v>0</v>
      </c>
      <c r="J390" s="115">
        <f t="shared" si="599"/>
        <v>16419</v>
      </c>
      <c r="K390" s="115">
        <f t="shared" si="599"/>
        <v>32519</v>
      </c>
      <c r="L390" s="115">
        <f t="shared" si="599"/>
        <v>0</v>
      </c>
      <c r="M390" s="115"/>
      <c r="N390" s="115">
        <f t="shared" si="599"/>
        <v>34290</v>
      </c>
      <c r="O390" s="115">
        <f t="shared" si="599"/>
        <v>0</v>
      </c>
      <c r="P390" s="115">
        <f t="shared" si="599"/>
        <v>32519</v>
      </c>
      <c r="Q390" s="115">
        <f t="shared" si="599"/>
        <v>0</v>
      </c>
      <c r="R390" s="115">
        <f t="shared" si="599"/>
        <v>0</v>
      </c>
      <c r="S390" s="115">
        <f>S391+S396</f>
        <v>-8306</v>
      </c>
      <c r="T390" s="115">
        <f>T391+T396</f>
        <v>24213</v>
      </c>
      <c r="U390" s="115">
        <f t="shared" si="599"/>
        <v>0</v>
      </c>
      <c r="V390" s="98"/>
      <c r="W390" s="115">
        <f aca="true" t="shared" si="600" ref="W390:AB390">W391+W396</f>
        <v>0</v>
      </c>
      <c r="X390" s="115">
        <f t="shared" si="600"/>
        <v>24213</v>
      </c>
      <c r="Y390" s="115">
        <f t="shared" si="600"/>
        <v>0</v>
      </c>
      <c r="Z390" s="115">
        <f t="shared" si="600"/>
        <v>0</v>
      </c>
      <c r="AA390" s="115">
        <f t="shared" si="600"/>
        <v>24213</v>
      </c>
      <c r="AB390" s="115">
        <f t="shared" si="600"/>
        <v>0</v>
      </c>
      <c r="AC390" s="115">
        <f aca="true" t="shared" si="601" ref="AC390:AU390">AC391+AC396</f>
        <v>0</v>
      </c>
      <c r="AD390" s="115">
        <f t="shared" si="601"/>
        <v>0</v>
      </c>
      <c r="AE390" s="115">
        <f t="shared" si="601"/>
        <v>0</v>
      </c>
      <c r="AF390" s="115">
        <f t="shared" si="601"/>
        <v>24213</v>
      </c>
      <c r="AG390" s="115">
        <f t="shared" si="601"/>
        <v>0</v>
      </c>
      <c r="AH390" s="115">
        <f t="shared" si="601"/>
        <v>0</v>
      </c>
      <c r="AI390" s="115">
        <f t="shared" si="601"/>
        <v>0</v>
      </c>
      <c r="AJ390" s="115">
        <f t="shared" si="601"/>
        <v>0</v>
      </c>
      <c r="AK390" s="115">
        <f>AK391+AK396</f>
        <v>0</v>
      </c>
      <c r="AL390" s="115">
        <f>AL391+AL396</f>
        <v>0</v>
      </c>
      <c r="AM390" s="115">
        <f>AM391+AM396</f>
        <v>0</v>
      </c>
      <c r="AN390" s="115">
        <f t="shared" si="601"/>
        <v>24213</v>
      </c>
      <c r="AO390" s="115">
        <f t="shared" si="601"/>
        <v>0</v>
      </c>
      <c r="AP390" s="115">
        <f t="shared" si="601"/>
        <v>0</v>
      </c>
      <c r="AQ390" s="115">
        <f>AQ391+AQ396</f>
        <v>0</v>
      </c>
      <c r="AR390" s="115">
        <f t="shared" si="601"/>
        <v>0</v>
      </c>
      <c r="AS390" s="115">
        <f t="shared" si="601"/>
        <v>0</v>
      </c>
      <c r="AT390" s="115">
        <f t="shared" si="601"/>
        <v>24213</v>
      </c>
      <c r="AU390" s="115">
        <f t="shared" si="601"/>
        <v>0</v>
      </c>
      <c r="AV390" s="115">
        <f aca="true" t="shared" si="602" ref="AV390:BH390">AV391+AV396</f>
        <v>0</v>
      </c>
      <c r="AW390" s="115">
        <f t="shared" si="602"/>
        <v>0</v>
      </c>
      <c r="AX390" s="115">
        <f t="shared" si="602"/>
        <v>0</v>
      </c>
      <c r="AY390" s="115">
        <f t="shared" si="602"/>
        <v>0</v>
      </c>
      <c r="AZ390" s="115">
        <f>AZ391+AZ396</f>
        <v>0</v>
      </c>
      <c r="BA390" s="115">
        <f t="shared" si="602"/>
        <v>24213</v>
      </c>
      <c r="BB390" s="115">
        <f t="shared" si="602"/>
        <v>0</v>
      </c>
      <c r="BC390" s="115">
        <f t="shared" si="602"/>
        <v>-5409</v>
      </c>
      <c r="BD390" s="115">
        <f t="shared" si="602"/>
        <v>0</v>
      </c>
      <c r="BE390" s="115">
        <f t="shared" si="602"/>
        <v>0</v>
      </c>
      <c r="BF390" s="115">
        <f t="shared" si="602"/>
        <v>0</v>
      </c>
      <c r="BG390" s="115">
        <f t="shared" si="602"/>
        <v>18804</v>
      </c>
      <c r="BH390" s="115">
        <f t="shared" si="602"/>
        <v>0</v>
      </c>
      <c r="BI390" s="115">
        <f aca="true" t="shared" si="603" ref="BI390:BN390">BI391+BI396</f>
        <v>0</v>
      </c>
      <c r="BJ390" s="115">
        <f t="shared" si="603"/>
        <v>0</v>
      </c>
      <c r="BK390" s="115">
        <f t="shared" si="603"/>
        <v>0</v>
      </c>
      <c r="BL390" s="115">
        <f t="shared" si="603"/>
        <v>0</v>
      </c>
      <c r="BM390" s="115">
        <f t="shared" si="603"/>
        <v>18804</v>
      </c>
      <c r="BN390" s="115">
        <f t="shared" si="603"/>
        <v>0</v>
      </c>
    </row>
    <row r="391" spans="1:66" s="2" customFormat="1" ht="78.75" customHeight="1">
      <c r="A391" s="124"/>
      <c r="B391" s="112" t="s">
        <v>355</v>
      </c>
      <c r="C391" s="113" t="s">
        <v>122</v>
      </c>
      <c r="D391" s="113" t="s">
        <v>141</v>
      </c>
      <c r="E391" s="119" t="s">
        <v>210</v>
      </c>
      <c r="F391" s="113" t="s">
        <v>131</v>
      </c>
      <c r="G391" s="115">
        <f>H391+I391</f>
        <v>16100</v>
      </c>
      <c r="H391" s="115">
        <v>16100</v>
      </c>
      <c r="I391" s="115"/>
      <c r="J391" s="98">
        <f>K391-G391</f>
        <v>16419</v>
      </c>
      <c r="K391" s="98">
        <v>32519</v>
      </c>
      <c r="L391" s="98"/>
      <c r="M391" s="98"/>
      <c r="N391" s="115">
        <v>34290</v>
      </c>
      <c r="O391" s="106"/>
      <c r="P391" s="98">
        <f>O391+K391</f>
        <v>32519</v>
      </c>
      <c r="Q391" s="98">
        <f>L391</f>
        <v>0</v>
      </c>
      <c r="R391" s="98"/>
      <c r="S391" s="98">
        <f>T391-P391</f>
        <v>-13522</v>
      </c>
      <c r="T391" s="98">
        <v>18997</v>
      </c>
      <c r="U391" s="98"/>
      <c r="V391" s="98"/>
      <c r="W391" s="98"/>
      <c r="X391" s="98">
        <f>W391+T391</f>
        <v>18997</v>
      </c>
      <c r="Y391" s="98">
        <f>V391</f>
        <v>0</v>
      </c>
      <c r="Z391" s="101"/>
      <c r="AA391" s="98">
        <f>X391+Z391</f>
        <v>18997</v>
      </c>
      <c r="AB391" s="98">
        <f>Y391</f>
        <v>0</v>
      </c>
      <c r="AC391" s="101"/>
      <c r="AD391" s="101"/>
      <c r="AE391" s="101"/>
      <c r="AF391" s="98">
        <f>AD391+AC391+AA391+AE391</f>
        <v>18997</v>
      </c>
      <c r="AG391" s="116">
        <f>AE391+AB391</f>
        <v>0</v>
      </c>
      <c r="AH391" s="101"/>
      <c r="AI391" s="101"/>
      <c r="AJ391" s="101"/>
      <c r="AK391" s="101"/>
      <c r="AL391" s="101"/>
      <c r="AM391" s="101"/>
      <c r="AN391" s="98">
        <f>AI391+AH391+AF391+AJ391+AK391+AL391+AM391</f>
        <v>18997</v>
      </c>
      <c r="AO391" s="98">
        <f>AM391+AG391</f>
        <v>0</v>
      </c>
      <c r="AP391" s="144"/>
      <c r="AQ391" s="101"/>
      <c r="AR391" s="101"/>
      <c r="AS391" s="101"/>
      <c r="AT391" s="98">
        <f>AR391+AQ391+AP391+AN391+AS391</f>
        <v>18997</v>
      </c>
      <c r="AU391" s="98">
        <f>AS391+AO391</f>
        <v>0</v>
      </c>
      <c r="AV391" s="98"/>
      <c r="AW391" s="98"/>
      <c r="AX391" s="98"/>
      <c r="AY391" s="98"/>
      <c r="AZ391" s="98"/>
      <c r="BA391" s="98">
        <f>AY391+AX391+AW391+AV391+AT391</f>
        <v>18997</v>
      </c>
      <c r="BB391" s="123">
        <f>AU391+AY391</f>
        <v>0</v>
      </c>
      <c r="BC391" s="98">
        <v>-5863</v>
      </c>
      <c r="BD391" s="101"/>
      <c r="BE391" s="101"/>
      <c r="BF391" s="101"/>
      <c r="BG391" s="98">
        <f>BF391+BE391+BD391+BC391+BA391</f>
        <v>13134</v>
      </c>
      <c r="BH391" s="123">
        <f>BB391+BD391</f>
        <v>0</v>
      </c>
      <c r="BI391" s="106"/>
      <c r="BJ391" s="144"/>
      <c r="BK391" s="144"/>
      <c r="BL391" s="144"/>
      <c r="BM391" s="98">
        <f>BG391+BI391+BJ391+BK391+BL391</f>
        <v>13134</v>
      </c>
      <c r="BN391" s="98">
        <f>BH391+BJ391</f>
        <v>0</v>
      </c>
    </row>
    <row r="392" spans="1:66" s="2" customFormat="1" ht="33.75" customHeight="1" hidden="1">
      <c r="A392" s="124"/>
      <c r="B392" s="112" t="s">
        <v>108</v>
      </c>
      <c r="C392" s="113" t="s">
        <v>122</v>
      </c>
      <c r="D392" s="113" t="s">
        <v>141</v>
      </c>
      <c r="E392" s="137" t="s">
        <v>194</v>
      </c>
      <c r="F392" s="113"/>
      <c r="G392" s="115">
        <f aca="true" t="shared" si="604" ref="G392:Y392">G393</f>
        <v>22002</v>
      </c>
      <c r="H392" s="115">
        <f t="shared" si="604"/>
        <v>22002</v>
      </c>
      <c r="I392" s="115">
        <f t="shared" si="604"/>
        <v>0</v>
      </c>
      <c r="J392" s="115">
        <f t="shared" si="604"/>
        <v>-22002</v>
      </c>
      <c r="K392" s="115">
        <f t="shared" si="604"/>
        <v>0</v>
      </c>
      <c r="L392" s="115">
        <f t="shared" si="604"/>
        <v>0</v>
      </c>
      <c r="M392" s="115"/>
      <c r="N392" s="115">
        <f t="shared" si="604"/>
        <v>0</v>
      </c>
      <c r="O392" s="115">
        <f t="shared" si="604"/>
        <v>0</v>
      </c>
      <c r="P392" s="115">
        <f t="shared" si="604"/>
        <v>0</v>
      </c>
      <c r="Q392" s="115">
        <f t="shared" si="604"/>
        <v>0</v>
      </c>
      <c r="R392" s="115">
        <f t="shared" si="604"/>
        <v>0</v>
      </c>
      <c r="S392" s="115">
        <f t="shared" si="604"/>
        <v>0</v>
      </c>
      <c r="T392" s="115">
        <f t="shared" si="604"/>
        <v>0</v>
      </c>
      <c r="U392" s="115">
        <f t="shared" si="604"/>
        <v>0</v>
      </c>
      <c r="V392" s="98"/>
      <c r="W392" s="115">
        <f t="shared" si="604"/>
        <v>0</v>
      </c>
      <c r="X392" s="115">
        <f t="shared" si="604"/>
        <v>0</v>
      </c>
      <c r="Y392" s="115">
        <f t="shared" si="604"/>
        <v>0</v>
      </c>
      <c r="Z392" s="101"/>
      <c r="AA392" s="145"/>
      <c r="AB392" s="145"/>
      <c r="AC392" s="101"/>
      <c r="AD392" s="101"/>
      <c r="AE392" s="101"/>
      <c r="AF392" s="106"/>
      <c r="AG392" s="106"/>
      <c r="AH392" s="101"/>
      <c r="AI392" s="101"/>
      <c r="AJ392" s="101"/>
      <c r="AK392" s="101"/>
      <c r="AL392" s="101"/>
      <c r="AM392" s="101"/>
      <c r="AN392" s="101"/>
      <c r="AO392" s="101"/>
      <c r="AP392" s="144"/>
      <c r="AQ392" s="101"/>
      <c r="AR392" s="101"/>
      <c r="AS392" s="101"/>
      <c r="AT392" s="145"/>
      <c r="AU392" s="145"/>
      <c r="AV392" s="98"/>
      <c r="AW392" s="98"/>
      <c r="AX392" s="98"/>
      <c r="AY392" s="98"/>
      <c r="AZ392" s="98"/>
      <c r="BA392" s="98"/>
      <c r="BB392" s="123"/>
      <c r="BC392" s="98"/>
      <c r="BD392" s="101"/>
      <c r="BE392" s="101"/>
      <c r="BF392" s="101"/>
      <c r="BG392" s="98"/>
      <c r="BH392" s="123"/>
      <c r="BI392" s="106"/>
      <c r="BJ392" s="144"/>
      <c r="BK392" s="144"/>
      <c r="BL392" s="144"/>
      <c r="BM392" s="145"/>
      <c r="BN392" s="101"/>
    </row>
    <row r="393" spans="1:66" s="2" customFormat="1" ht="66.75" customHeight="1" hidden="1">
      <c r="A393" s="124"/>
      <c r="B393" s="112" t="s">
        <v>355</v>
      </c>
      <c r="C393" s="113" t="s">
        <v>122</v>
      </c>
      <c r="D393" s="113" t="s">
        <v>141</v>
      </c>
      <c r="E393" s="137" t="s">
        <v>194</v>
      </c>
      <c r="F393" s="113" t="s">
        <v>131</v>
      </c>
      <c r="G393" s="115">
        <f>H393</f>
        <v>22002</v>
      </c>
      <c r="H393" s="115">
        <v>22002</v>
      </c>
      <c r="I393" s="115"/>
      <c r="J393" s="98">
        <f>K393-G393</f>
        <v>-22002</v>
      </c>
      <c r="K393" s="98"/>
      <c r="L393" s="98"/>
      <c r="M393" s="98"/>
      <c r="N393" s="115"/>
      <c r="O393" s="106"/>
      <c r="P393" s="98">
        <f>O393+K393</f>
        <v>0</v>
      </c>
      <c r="Q393" s="98">
        <f>L393</f>
        <v>0</v>
      </c>
      <c r="R393" s="98"/>
      <c r="S393" s="98">
        <f>R393+N393</f>
        <v>0</v>
      </c>
      <c r="T393" s="98">
        <f>S393+O393</f>
        <v>0</v>
      </c>
      <c r="U393" s="98">
        <f>T393+P393</f>
        <v>0</v>
      </c>
      <c r="V393" s="98"/>
      <c r="W393" s="98">
        <f>V393+R393</f>
        <v>0</v>
      </c>
      <c r="X393" s="98">
        <f>W393+S393</f>
        <v>0</v>
      </c>
      <c r="Y393" s="98">
        <f>X393+T393</f>
        <v>0</v>
      </c>
      <c r="Z393" s="101"/>
      <c r="AA393" s="145"/>
      <c r="AB393" s="145"/>
      <c r="AC393" s="101"/>
      <c r="AD393" s="101"/>
      <c r="AE393" s="101"/>
      <c r="AF393" s="106"/>
      <c r="AG393" s="106"/>
      <c r="AH393" s="101"/>
      <c r="AI393" s="101"/>
      <c r="AJ393" s="101"/>
      <c r="AK393" s="101"/>
      <c r="AL393" s="101"/>
      <c r="AM393" s="101"/>
      <c r="AN393" s="101"/>
      <c r="AO393" s="101"/>
      <c r="AP393" s="144"/>
      <c r="AQ393" s="101"/>
      <c r="AR393" s="101"/>
      <c r="AS393" s="101"/>
      <c r="AT393" s="145"/>
      <c r="AU393" s="145"/>
      <c r="AV393" s="98"/>
      <c r="AW393" s="98"/>
      <c r="AX393" s="98"/>
      <c r="AY393" s="98"/>
      <c r="AZ393" s="98"/>
      <c r="BA393" s="98"/>
      <c r="BB393" s="123"/>
      <c r="BC393" s="98"/>
      <c r="BD393" s="101"/>
      <c r="BE393" s="101"/>
      <c r="BF393" s="101"/>
      <c r="BG393" s="98"/>
      <c r="BH393" s="123"/>
      <c r="BI393" s="106"/>
      <c r="BJ393" s="144"/>
      <c r="BK393" s="144"/>
      <c r="BL393" s="144"/>
      <c r="BM393" s="145"/>
      <c r="BN393" s="101"/>
    </row>
    <row r="394" spans="1:66" s="2" customFormat="1" ht="33.75" customHeight="1" hidden="1">
      <c r="A394" s="124"/>
      <c r="B394" s="112" t="s">
        <v>324</v>
      </c>
      <c r="C394" s="113" t="s">
        <v>122</v>
      </c>
      <c r="D394" s="113" t="s">
        <v>141</v>
      </c>
      <c r="E394" s="131" t="s">
        <v>323</v>
      </c>
      <c r="F394" s="113"/>
      <c r="G394" s="115">
        <f>G395</f>
        <v>0</v>
      </c>
      <c r="H394" s="115">
        <f aca="true" t="shared" si="605" ref="H394:Y394">H395</f>
        <v>0</v>
      </c>
      <c r="I394" s="115">
        <f t="shared" si="605"/>
        <v>0</v>
      </c>
      <c r="J394" s="115">
        <f t="shared" si="605"/>
        <v>0</v>
      </c>
      <c r="K394" s="115">
        <f t="shared" si="605"/>
        <v>0</v>
      </c>
      <c r="L394" s="115">
        <f t="shared" si="605"/>
        <v>0</v>
      </c>
      <c r="M394" s="115"/>
      <c r="N394" s="115">
        <f t="shared" si="605"/>
        <v>0</v>
      </c>
      <c r="O394" s="115">
        <f t="shared" si="605"/>
        <v>0</v>
      </c>
      <c r="P394" s="115">
        <f t="shared" si="605"/>
        <v>0</v>
      </c>
      <c r="Q394" s="115">
        <f t="shared" si="605"/>
        <v>0</v>
      </c>
      <c r="R394" s="115">
        <f t="shared" si="605"/>
        <v>0</v>
      </c>
      <c r="S394" s="115">
        <f t="shared" si="605"/>
        <v>0</v>
      </c>
      <c r="T394" s="115">
        <f t="shared" si="605"/>
        <v>0</v>
      </c>
      <c r="U394" s="115">
        <f t="shared" si="605"/>
        <v>0</v>
      </c>
      <c r="V394" s="98"/>
      <c r="W394" s="115">
        <f t="shared" si="605"/>
        <v>0</v>
      </c>
      <c r="X394" s="115">
        <f t="shared" si="605"/>
        <v>0</v>
      </c>
      <c r="Y394" s="115">
        <f t="shared" si="605"/>
        <v>0</v>
      </c>
      <c r="Z394" s="101"/>
      <c r="AA394" s="145"/>
      <c r="AB394" s="145"/>
      <c r="AC394" s="101"/>
      <c r="AD394" s="101"/>
      <c r="AE394" s="101"/>
      <c r="AF394" s="106"/>
      <c r="AG394" s="106"/>
      <c r="AH394" s="101"/>
      <c r="AI394" s="101"/>
      <c r="AJ394" s="101"/>
      <c r="AK394" s="101"/>
      <c r="AL394" s="101"/>
      <c r="AM394" s="101"/>
      <c r="AN394" s="101"/>
      <c r="AO394" s="101"/>
      <c r="AP394" s="144"/>
      <c r="AQ394" s="101"/>
      <c r="AR394" s="101"/>
      <c r="AS394" s="101"/>
      <c r="AT394" s="145"/>
      <c r="AU394" s="145"/>
      <c r="AV394" s="98"/>
      <c r="AW394" s="98"/>
      <c r="AX394" s="98"/>
      <c r="AY394" s="98"/>
      <c r="AZ394" s="98"/>
      <c r="BA394" s="98"/>
      <c r="BB394" s="123"/>
      <c r="BC394" s="98"/>
      <c r="BD394" s="101"/>
      <c r="BE394" s="101"/>
      <c r="BF394" s="101"/>
      <c r="BG394" s="98"/>
      <c r="BH394" s="123"/>
      <c r="BI394" s="106"/>
      <c r="BJ394" s="144"/>
      <c r="BK394" s="144"/>
      <c r="BL394" s="144"/>
      <c r="BM394" s="145"/>
      <c r="BN394" s="101"/>
    </row>
    <row r="395" spans="1:66" s="2" customFormat="1" ht="115.5" customHeight="1" hidden="1">
      <c r="A395" s="124"/>
      <c r="B395" s="112" t="s">
        <v>258</v>
      </c>
      <c r="C395" s="113" t="s">
        <v>122</v>
      </c>
      <c r="D395" s="113" t="s">
        <v>141</v>
      </c>
      <c r="E395" s="131" t="s">
        <v>323</v>
      </c>
      <c r="F395" s="113" t="s">
        <v>142</v>
      </c>
      <c r="G395" s="115"/>
      <c r="H395" s="115"/>
      <c r="I395" s="115"/>
      <c r="J395" s="98">
        <f>K395-G395</f>
        <v>0</v>
      </c>
      <c r="K395" s="98">
        <f>32519-32519</f>
        <v>0</v>
      </c>
      <c r="L395" s="98"/>
      <c r="M395" s="98"/>
      <c r="N395" s="115">
        <f>34290-34290</f>
        <v>0</v>
      </c>
      <c r="O395" s="106"/>
      <c r="P395" s="98">
        <f>O395+K395</f>
        <v>0</v>
      </c>
      <c r="Q395" s="98">
        <f>L395</f>
        <v>0</v>
      </c>
      <c r="R395" s="98"/>
      <c r="S395" s="98">
        <f>R395+N395</f>
        <v>0</v>
      </c>
      <c r="T395" s="98">
        <f>S395+O395</f>
        <v>0</v>
      </c>
      <c r="U395" s="98">
        <f>T395+P395</f>
        <v>0</v>
      </c>
      <c r="V395" s="98"/>
      <c r="W395" s="98">
        <f>V395+R395</f>
        <v>0</v>
      </c>
      <c r="X395" s="98">
        <f>W395+S395</f>
        <v>0</v>
      </c>
      <c r="Y395" s="98">
        <f>X395+T395</f>
        <v>0</v>
      </c>
      <c r="Z395" s="101"/>
      <c r="AA395" s="145"/>
      <c r="AB395" s="145"/>
      <c r="AC395" s="101"/>
      <c r="AD395" s="101"/>
      <c r="AE395" s="101"/>
      <c r="AF395" s="106"/>
      <c r="AG395" s="106"/>
      <c r="AH395" s="101"/>
      <c r="AI395" s="101"/>
      <c r="AJ395" s="101"/>
      <c r="AK395" s="101"/>
      <c r="AL395" s="101"/>
      <c r="AM395" s="101"/>
      <c r="AN395" s="101"/>
      <c r="AO395" s="101"/>
      <c r="AP395" s="144"/>
      <c r="AQ395" s="101"/>
      <c r="AR395" s="101"/>
      <c r="AS395" s="101"/>
      <c r="AT395" s="145"/>
      <c r="AU395" s="145"/>
      <c r="AV395" s="98"/>
      <c r="AW395" s="98"/>
      <c r="AX395" s="98"/>
      <c r="AY395" s="98"/>
      <c r="AZ395" s="98"/>
      <c r="BA395" s="98"/>
      <c r="BB395" s="123"/>
      <c r="BC395" s="98"/>
      <c r="BD395" s="101"/>
      <c r="BE395" s="101"/>
      <c r="BF395" s="101"/>
      <c r="BG395" s="98"/>
      <c r="BH395" s="123"/>
      <c r="BI395" s="106"/>
      <c r="BJ395" s="144"/>
      <c r="BK395" s="144"/>
      <c r="BL395" s="144"/>
      <c r="BM395" s="145"/>
      <c r="BN395" s="101"/>
    </row>
    <row r="396" spans="1:66" s="2" customFormat="1" ht="145.5" customHeight="1">
      <c r="A396" s="124"/>
      <c r="B396" s="112" t="s">
        <v>340</v>
      </c>
      <c r="C396" s="113" t="s">
        <v>122</v>
      </c>
      <c r="D396" s="113" t="s">
        <v>141</v>
      </c>
      <c r="E396" s="119" t="s">
        <v>339</v>
      </c>
      <c r="F396" s="113"/>
      <c r="G396" s="115"/>
      <c r="H396" s="115"/>
      <c r="I396" s="115"/>
      <c r="J396" s="98"/>
      <c r="K396" s="98"/>
      <c r="L396" s="98"/>
      <c r="M396" s="98"/>
      <c r="N396" s="115"/>
      <c r="O396" s="106"/>
      <c r="P396" s="98">
        <f>P397</f>
        <v>0</v>
      </c>
      <c r="Q396" s="98"/>
      <c r="R396" s="98"/>
      <c r="S396" s="98">
        <f>S397</f>
        <v>5216</v>
      </c>
      <c r="T396" s="98">
        <f>T397</f>
        <v>5216</v>
      </c>
      <c r="U396" s="98"/>
      <c r="V396" s="98"/>
      <c r="W396" s="98">
        <f aca="true" t="shared" si="606" ref="W396:BN396">W397</f>
        <v>0</v>
      </c>
      <c r="X396" s="98">
        <f t="shared" si="606"/>
        <v>5216</v>
      </c>
      <c r="Y396" s="98">
        <f t="shared" si="606"/>
        <v>0</v>
      </c>
      <c r="Z396" s="98">
        <f t="shared" si="606"/>
        <v>0</v>
      </c>
      <c r="AA396" s="98">
        <f t="shared" si="606"/>
        <v>5216</v>
      </c>
      <c r="AB396" s="98">
        <f t="shared" si="606"/>
        <v>0</v>
      </c>
      <c r="AC396" s="98">
        <f t="shared" si="606"/>
        <v>0</v>
      </c>
      <c r="AD396" s="98">
        <f t="shared" si="606"/>
        <v>0</v>
      </c>
      <c r="AE396" s="98">
        <f t="shared" si="606"/>
        <v>0</v>
      </c>
      <c r="AF396" s="98">
        <f t="shared" si="606"/>
        <v>5216</v>
      </c>
      <c r="AG396" s="98">
        <f t="shared" si="606"/>
        <v>0</v>
      </c>
      <c r="AH396" s="98">
        <f t="shared" si="606"/>
        <v>0</v>
      </c>
      <c r="AI396" s="98">
        <f t="shared" si="606"/>
        <v>0</v>
      </c>
      <c r="AJ396" s="98">
        <f t="shared" si="606"/>
        <v>0</v>
      </c>
      <c r="AK396" s="98">
        <f t="shared" si="606"/>
        <v>0</v>
      </c>
      <c r="AL396" s="98">
        <f t="shared" si="606"/>
        <v>0</v>
      </c>
      <c r="AM396" s="98">
        <f t="shared" si="606"/>
        <v>0</v>
      </c>
      <c r="AN396" s="98">
        <f t="shared" si="606"/>
        <v>5216</v>
      </c>
      <c r="AO396" s="98">
        <f t="shared" si="606"/>
        <v>0</v>
      </c>
      <c r="AP396" s="98">
        <f t="shared" si="606"/>
        <v>0</v>
      </c>
      <c r="AQ396" s="98">
        <f t="shared" si="606"/>
        <v>0</v>
      </c>
      <c r="AR396" s="98">
        <f t="shared" si="606"/>
        <v>0</v>
      </c>
      <c r="AS396" s="98">
        <f t="shared" si="606"/>
        <v>0</v>
      </c>
      <c r="AT396" s="98">
        <f t="shared" si="606"/>
        <v>5216</v>
      </c>
      <c r="AU396" s="98">
        <f t="shared" si="606"/>
        <v>0</v>
      </c>
      <c r="AV396" s="98">
        <f t="shared" si="606"/>
        <v>0</v>
      </c>
      <c r="AW396" s="98">
        <f t="shared" si="606"/>
        <v>0</v>
      </c>
      <c r="AX396" s="98">
        <f t="shared" si="606"/>
        <v>0</v>
      </c>
      <c r="AY396" s="98">
        <f t="shared" si="606"/>
        <v>0</v>
      </c>
      <c r="AZ396" s="98">
        <f t="shared" si="606"/>
        <v>0</v>
      </c>
      <c r="BA396" s="98">
        <f t="shared" si="606"/>
        <v>5216</v>
      </c>
      <c r="BB396" s="98">
        <f t="shared" si="606"/>
        <v>0</v>
      </c>
      <c r="BC396" s="98">
        <f t="shared" si="606"/>
        <v>454</v>
      </c>
      <c r="BD396" s="98">
        <f t="shared" si="606"/>
        <v>0</v>
      </c>
      <c r="BE396" s="98">
        <f t="shared" si="606"/>
        <v>0</v>
      </c>
      <c r="BF396" s="98">
        <f t="shared" si="606"/>
        <v>0</v>
      </c>
      <c r="BG396" s="98">
        <f t="shared" si="606"/>
        <v>5670</v>
      </c>
      <c r="BH396" s="98">
        <f t="shared" si="606"/>
        <v>0</v>
      </c>
      <c r="BI396" s="98">
        <f t="shared" si="606"/>
        <v>0</v>
      </c>
      <c r="BJ396" s="98">
        <f t="shared" si="606"/>
        <v>0</v>
      </c>
      <c r="BK396" s="98">
        <f t="shared" si="606"/>
        <v>0</v>
      </c>
      <c r="BL396" s="98">
        <f t="shared" si="606"/>
        <v>0</v>
      </c>
      <c r="BM396" s="98">
        <f t="shared" si="606"/>
        <v>5670</v>
      </c>
      <c r="BN396" s="98">
        <f t="shared" si="606"/>
        <v>0</v>
      </c>
    </row>
    <row r="397" spans="1:66" s="2" customFormat="1" ht="105.75" customHeight="1">
      <c r="A397" s="124"/>
      <c r="B397" s="112" t="s">
        <v>341</v>
      </c>
      <c r="C397" s="113" t="s">
        <v>122</v>
      </c>
      <c r="D397" s="113" t="s">
        <v>141</v>
      </c>
      <c r="E397" s="119" t="s">
        <v>339</v>
      </c>
      <c r="F397" s="113" t="s">
        <v>329</v>
      </c>
      <c r="G397" s="115"/>
      <c r="H397" s="115"/>
      <c r="I397" s="115"/>
      <c r="J397" s="98"/>
      <c r="K397" s="98"/>
      <c r="L397" s="98"/>
      <c r="M397" s="98"/>
      <c r="N397" s="115"/>
      <c r="O397" s="106"/>
      <c r="P397" s="98"/>
      <c r="Q397" s="98"/>
      <c r="R397" s="98"/>
      <c r="S397" s="98">
        <f>T397-P397</f>
        <v>5216</v>
      </c>
      <c r="T397" s="98">
        <v>5216</v>
      </c>
      <c r="U397" s="98"/>
      <c r="V397" s="98"/>
      <c r="W397" s="98"/>
      <c r="X397" s="98">
        <f>W397+T397</f>
        <v>5216</v>
      </c>
      <c r="Y397" s="98">
        <f>V397</f>
        <v>0</v>
      </c>
      <c r="Z397" s="101"/>
      <c r="AA397" s="98">
        <f>X397+Z397</f>
        <v>5216</v>
      </c>
      <c r="AB397" s="98">
        <f>Y397</f>
        <v>0</v>
      </c>
      <c r="AC397" s="101"/>
      <c r="AD397" s="101"/>
      <c r="AE397" s="101"/>
      <c r="AF397" s="98">
        <f>AD397+AC397+AA397+AE397</f>
        <v>5216</v>
      </c>
      <c r="AG397" s="116">
        <f>AE397+AB397</f>
        <v>0</v>
      </c>
      <c r="AH397" s="101"/>
      <c r="AI397" s="101"/>
      <c r="AJ397" s="101"/>
      <c r="AK397" s="101"/>
      <c r="AL397" s="101"/>
      <c r="AM397" s="101"/>
      <c r="AN397" s="98">
        <f>AI397+AH397+AF397+AJ397+AK397+AL397+AM397</f>
        <v>5216</v>
      </c>
      <c r="AO397" s="98">
        <f>AM397+AG397</f>
        <v>0</v>
      </c>
      <c r="AP397" s="144"/>
      <c r="AQ397" s="101"/>
      <c r="AR397" s="101"/>
      <c r="AS397" s="101"/>
      <c r="AT397" s="98">
        <f>AR397+AQ397+AP397+AN397+AS397</f>
        <v>5216</v>
      </c>
      <c r="AU397" s="98">
        <f>AS397+AO397</f>
        <v>0</v>
      </c>
      <c r="AV397" s="98"/>
      <c r="AW397" s="98"/>
      <c r="AX397" s="98"/>
      <c r="AY397" s="98"/>
      <c r="AZ397" s="98"/>
      <c r="BA397" s="98">
        <f>AY397+AX397+AW397+AV397+AT397</f>
        <v>5216</v>
      </c>
      <c r="BB397" s="123">
        <f>AU397+AY397</f>
        <v>0</v>
      </c>
      <c r="BC397" s="98">
        <v>454</v>
      </c>
      <c r="BD397" s="101"/>
      <c r="BE397" s="101"/>
      <c r="BF397" s="101"/>
      <c r="BG397" s="98">
        <f>BF397+BE397+BD397+BC397+BA397</f>
        <v>5670</v>
      </c>
      <c r="BH397" s="123">
        <f>BB397+BD397</f>
        <v>0</v>
      </c>
      <c r="BI397" s="106"/>
      <c r="BJ397" s="144"/>
      <c r="BK397" s="144"/>
      <c r="BL397" s="144"/>
      <c r="BM397" s="98">
        <f>BG397+BI397+BJ397+BK397+BL397</f>
        <v>5670</v>
      </c>
      <c r="BN397" s="98">
        <f>BH397+BJ397</f>
        <v>0</v>
      </c>
    </row>
    <row r="398" spans="1:66" s="2" customFormat="1" ht="24" customHeight="1">
      <c r="A398" s="124"/>
      <c r="B398" s="102" t="s">
        <v>195</v>
      </c>
      <c r="C398" s="103" t="s">
        <v>147</v>
      </c>
      <c r="D398" s="103" t="s">
        <v>119</v>
      </c>
      <c r="E398" s="104"/>
      <c r="F398" s="103"/>
      <c r="G398" s="115"/>
      <c r="H398" s="115"/>
      <c r="I398" s="115"/>
      <c r="J398" s="98"/>
      <c r="K398" s="98"/>
      <c r="L398" s="98"/>
      <c r="M398" s="98"/>
      <c r="N398" s="115"/>
      <c r="O398" s="106"/>
      <c r="P398" s="98"/>
      <c r="Q398" s="98"/>
      <c r="R398" s="98"/>
      <c r="S398" s="125">
        <f>S401</f>
        <v>4050</v>
      </c>
      <c r="T398" s="125">
        <f>T401</f>
        <v>4050</v>
      </c>
      <c r="U398" s="125">
        <f>U401</f>
        <v>0</v>
      </c>
      <c r="V398" s="98"/>
      <c r="W398" s="125">
        <f aca="true" t="shared" si="607" ref="W398:BB398">W401</f>
        <v>0</v>
      </c>
      <c r="X398" s="125">
        <f t="shared" si="607"/>
        <v>4050</v>
      </c>
      <c r="Y398" s="125">
        <f t="shared" si="607"/>
        <v>0</v>
      </c>
      <c r="Z398" s="125">
        <f t="shared" si="607"/>
        <v>0</v>
      </c>
      <c r="AA398" s="125">
        <f t="shared" si="607"/>
        <v>4050</v>
      </c>
      <c r="AB398" s="125">
        <f t="shared" si="607"/>
        <v>0</v>
      </c>
      <c r="AC398" s="125">
        <f t="shared" si="607"/>
        <v>0</v>
      </c>
      <c r="AD398" s="125">
        <f t="shared" si="607"/>
        <v>0</v>
      </c>
      <c r="AE398" s="125">
        <f t="shared" si="607"/>
        <v>0</v>
      </c>
      <c r="AF398" s="125">
        <f t="shared" si="607"/>
        <v>4050</v>
      </c>
      <c r="AG398" s="125">
        <f t="shared" si="607"/>
        <v>0</v>
      </c>
      <c r="AH398" s="125">
        <f t="shared" si="607"/>
        <v>0</v>
      </c>
      <c r="AI398" s="125">
        <f t="shared" si="607"/>
        <v>0</v>
      </c>
      <c r="AJ398" s="125">
        <f t="shared" si="607"/>
        <v>0</v>
      </c>
      <c r="AK398" s="125">
        <f t="shared" si="607"/>
        <v>0</v>
      </c>
      <c r="AL398" s="125">
        <f t="shared" si="607"/>
        <v>0</v>
      </c>
      <c r="AM398" s="125">
        <f t="shared" si="607"/>
        <v>0</v>
      </c>
      <c r="AN398" s="125">
        <f t="shared" si="607"/>
        <v>4050</v>
      </c>
      <c r="AO398" s="125">
        <f t="shared" si="607"/>
        <v>0</v>
      </c>
      <c r="AP398" s="125">
        <f t="shared" si="607"/>
        <v>0</v>
      </c>
      <c r="AQ398" s="125">
        <f t="shared" si="607"/>
        <v>0</v>
      </c>
      <c r="AR398" s="125">
        <f t="shared" si="607"/>
        <v>0</v>
      </c>
      <c r="AS398" s="125">
        <f t="shared" si="607"/>
        <v>0</v>
      </c>
      <c r="AT398" s="125">
        <f t="shared" si="607"/>
        <v>4050</v>
      </c>
      <c r="AU398" s="125">
        <f t="shared" si="607"/>
        <v>0</v>
      </c>
      <c r="AV398" s="99">
        <f t="shared" si="607"/>
        <v>0</v>
      </c>
      <c r="AW398" s="99">
        <f t="shared" si="607"/>
        <v>0</v>
      </c>
      <c r="AX398" s="99">
        <f t="shared" si="607"/>
        <v>0</v>
      </c>
      <c r="AY398" s="99">
        <f t="shared" si="607"/>
        <v>0</v>
      </c>
      <c r="AZ398" s="99">
        <f t="shared" si="607"/>
        <v>0</v>
      </c>
      <c r="BA398" s="125">
        <f t="shared" si="607"/>
        <v>4050</v>
      </c>
      <c r="BB398" s="125">
        <f t="shared" si="607"/>
        <v>0</v>
      </c>
      <c r="BC398" s="125">
        <f aca="true" t="shared" si="608" ref="BC398:BH398">BC401+BC399</f>
        <v>100</v>
      </c>
      <c r="BD398" s="125">
        <f t="shared" si="608"/>
        <v>0</v>
      </c>
      <c r="BE398" s="125">
        <f t="shared" si="608"/>
        <v>0</v>
      </c>
      <c r="BF398" s="125">
        <f t="shared" si="608"/>
        <v>0</v>
      </c>
      <c r="BG398" s="125">
        <f t="shared" si="608"/>
        <v>4150</v>
      </c>
      <c r="BH398" s="125">
        <f t="shared" si="608"/>
        <v>0</v>
      </c>
      <c r="BI398" s="125">
        <f aca="true" t="shared" si="609" ref="BI398:BN398">BI401+BI399</f>
        <v>0</v>
      </c>
      <c r="BJ398" s="125">
        <f t="shared" si="609"/>
        <v>0</v>
      </c>
      <c r="BK398" s="125">
        <f t="shared" si="609"/>
        <v>0</v>
      </c>
      <c r="BL398" s="125">
        <f t="shared" si="609"/>
        <v>0</v>
      </c>
      <c r="BM398" s="125">
        <f t="shared" si="609"/>
        <v>4150</v>
      </c>
      <c r="BN398" s="125">
        <f t="shared" si="609"/>
        <v>0</v>
      </c>
    </row>
    <row r="399" spans="1:66" s="2" customFormat="1" ht="55.5" customHeight="1">
      <c r="A399" s="124"/>
      <c r="B399" s="112" t="s">
        <v>205</v>
      </c>
      <c r="C399" s="113" t="s">
        <v>147</v>
      </c>
      <c r="D399" s="113" t="s">
        <v>119</v>
      </c>
      <c r="E399" s="119" t="s">
        <v>206</v>
      </c>
      <c r="F399" s="103"/>
      <c r="G399" s="115"/>
      <c r="H399" s="115"/>
      <c r="I399" s="115"/>
      <c r="J399" s="98"/>
      <c r="K399" s="98"/>
      <c r="L399" s="98"/>
      <c r="M399" s="98"/>
      <c r="N399" s="115"/>
      <c r="O399" s="106"/>
      <c r="P399" s="98"/>
      <c r="Q399" s="98"/>
      <c r="R399" s="98"/>
      <c r="S399" s="125"/>
      <c r="T399" s="125"/>
      <c r="U399" s="125"/>
      <c r="V399" s="98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99"/>
      <c r="AW399" s="99"/>
      <c r="AX399" s="99"/>
      <c r="AY399" s="99"/>
      <c r="AZ399" s="99"/>
      <c r="BA399" s="125"/>
      <c r="BB399" s="98">
        <f aca="true" t="shared" si="610" ref="BB399:BN399">BB400</f>
        <v>0</v>
      </c>
      <c r="BC399" s="98">
        <f t="shared" si="610"/>
        <v>100</v>
      </c>
      <c r="BD399" s="98">
        <f t="shared" si="610"/>
        <v>0</v>
      </c>
      <c r="BE399" s="98">
        <f t="shared" si="610"/>
        <v>0</v>
      </c>
      <c r="BF399" s="98">
        <f t="shared" si="610"/>
        <v>0</v>
      </c>
      <c r="BG399" s="98">
        <f t="shared" si="610"/>
        <v>100</v>
      </c>
      <c r="BH399" s="98">
        <f t="shared" si="610"/>
        <v>0</v>
      </c>
      <c r="BI399" s="98">
        <f t="shared" si="610"/>
        <v>0</v>
      </c>
      <c r="BJ399" s="98">
        <f t="shared" si="610"/>
        <v>0</v>
      </c>
      <c r="BK399" s="98">
        <f t="shared" si="610"/>
        <v>0</v>
      </c>
      <c r="BL399" s="98">
        <f t="shared" si="610"/>
        <v>0</v>
      </c>
      <c r="BM399" s="98">
        <f t="shared" si="610"/>
        <v>100</v>
      </c>
      <c r="BN399" s="98">
        <f t="shared" si="610"/>
        <v>0</v>
      </c>
    </row>
    <row r="400" spans="1:66" s="2" customFormat="1" ht="105.75" customHeight="1">
      <c r="A400" s="124"/>
      <c r="B400" s="112" t="s">
        <v>358</v>
      </c>
      <c r="C400" s="113" t="s">
        <v>147</v>
      </c>
      <c r="D400" s="113" t="s">
        <v>119</v>
      </c>
      <c r="E400" s="119" t="s">
        <v>206</v>
      </c>
      <c r="F400" s="113" t="s">
        <v>207</v>
      </c>
      <c r="G400" s="115"/>
      <c r="H400" s="115"/>
      <c r="I400" s="115"/>
      <c r="J400" s="98"/>
      <c r="K400" s="98"/>
      <c r="L400" s="98"/>
      <c r="M400" s="98"/>
      <c r="N400" s="115"/>
      <c r="O400" s="106"/>
      <c r="P400" s="98"/>
      <c r="Q400" s="98"/>
      <c r="R400" s="98"/>
      <c r="S400" s="125"/>
      <c r="T400" s="125"/>
      <c r="U400" s="125"/>
      <c r="V400" s="98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99"/>
      <c r="AW400" s="99"/>
      <c r="AX400" s="99"/>
      <c r="AY400" s="99"/>
      <c r="AZ400" s="99"/>
      <c r="BA400" s="125"/>
      <c r="BB400" s="98"/>
      <c r="BC400" s="98">
        <v>100</v>
      </c>
      <c r="BD400" s="98"/>
      <c r="BE400" s="98"/>
      <c r="BF400" s="98"/>
      <c r="BG400" s="98">
        <f>BF400+BE400+BD400+BC400</f>
        <v>100</v>
      </c>
      <c r="BH400" s="98"/>
      <c r="BI400" s="98"/>
      <c r="BJ400" s="98"/>
      <c r="BK400" s="98"/>
      <c r="BL400" s="98"/>
      <c r="BM400" s="98">
        <f>BG400+BI400+BJ400+BK400+BL400</f>
        <v>100</v>
      </c>
      <c r="BN400" s="98">
        <f>BH400+BJ400</f>
        <v>0</v>
      </c>
    </row>
    <row r="401" spans="1:66" s="2" customFormat="1" ht="39" customHeight="1">
      <c r="A401" s="124"/>
      <c r="B401" s="112" t="s">
        <v>171</v>
      </c>
      <c r="C401" s="113" t="s">
        <v>147</v>
      </c>
      <c r="D401" s="113" t="s">
        <v>119</v>
      </c>
      <c r="E401" s="119" t="s">
        <v>211</v>
      </c>
      <c r="F401" s="153"/>
      <c r="G401" s="115"/>
      <c r="H401" s="115"/>
      <c r="I401" s="115"/>
      <c r="J401" s="98"/>
      <c r="K401" s="98"/>
      <c r="L401" s="98"/>
      <c r="M401" s="98"/>
      <c r="N401" s="115"/>
      <c r="O401" s="106"/>
      <c r="P401" s="98"/>
      <c r="Q401" s="98"/>
      <c r="R401" s="98"/>
      <c r="S401" s="98">
        <f aca="true" t="shared" si="611" ref="S401:AG402">S402</f>
        <v>4050</v>
      </c>
      <c r="T401" s="98">
        <f t="shared" si="611"/>
        <v>4050</v>
      </c>
      <c r="U401" s="98">
        <f t="shared" si="611"/>
        <v>0</v>
      </c>
      <c r="V401" s="98"/>
      <c r="W401" s="98">
        <f t="shared" si="611"/>
        <v>0</v>
      </c>
      <c r="X401" s="98">
        <f t="shared" si="611"/>
        <v>4050</v>
      </c>
      <c r="Y401" s="98">
        <f t="shared" si="611"/>
        <v>0</v>
      </c>
      <c r="Z401" s="98">
        <f t="shared" si="611"/>
        <v>0</v>
      </c>
      <c r="AA401" s="98">
        <f t="shared" si="611"/>
        <v>4050</v>
      </c>
      <c r="AB401" s="98">
        <f t="shared" si="611"/>
        <v>0</v>
      </c>
      <c r="AC401" s="98">
        <f t="shared" si="611"/>
        <v>0</v>
      </c>
      <c r="AD401" s="98">
        <f t="shared" si="611"/>
        <v>0</v>
      </c>
      <c r="AE401" s="98">
        <f t="shared" si="611"/>
        <v>0</v>
      </c>
      <c r="AF401" s="98">
        <f t="shared" si="611"/>
        <v>4050</v>
      </c>
      <c r="AG401" s="98">
        <f t="shared" si="611"/>
        <v>0</v>
      </c>
      <c r="AH401" s="98">
        <f aca="true" t="shared" si="612" ref="AH401:AU402">AH402</f>
        <v>0</v>
      </c>
      <c r="AI401" s="98">
        <f t="shared" si="612"/>
        <v>0</v>
      </c>
      <c r="AJ401" s="98">
        <f t="shared" si="612"/>
        <v>0</v>
      </c>
      <c r="AK401" s="98">
        <f t="shared" si="612"/>
        <v>0</v>
      </c>
      <c r="AL401" s="98">
        <f t="shared" si="612"/>
        <v>0</v>
      </c>
      <c r="AM401" s="98">
        <f t="shared" si="612"/>
        <v>0</v>
      </c>
      <c r="AN401" s="98">
        <f t="shared" si="612"/>
        <v>4050</v>
      </c>
      <c r="AO401" s="98">
        <f t="shared" si="612"/>
        <v>0</v>
      </c>
      <c r="AP401" s="98">
        <f t="shared" si="612"/>
        <v>0</v>
      </c>
      <c r="AQ401" s="98">
        <f t="shared" si="612"/>
        <v>0</v>
      </c>
      <c r="AR401" s="98">
        <f t="shared" si="612"/>
        <v>0</v>
      </c>
      <c r="AS401" s="98">
        <f t="shared" si="612"/>
        <v>0</v>
      </c>
      <c r="AT401" s="98">
        <f t="shared" si="612"/>
        <v>4050</v>
      </c>
      <c r="AU401" s="98">
        <f t="shared" si="612"/>
        <v>0</v>
      </c>
      <c r="AV401" s="98">
        <f aca="true" t="shared" si="613" ref="AV401:BM402">AV402</f>
        <v>0</v>
      </c>
      <c r="AW401" s="98">
        <f t="shared" si="613"/>
        <v>0</v>
      </c>
      <c r="AX401" s="98">
        <f t="shared" si="613"/>
        <v>0</v>
      </c>
      <c r="AY401" s="98">
        <f t="shared" si="613"/>
        <v>0</v>
      </c>
      <c r="AZ401" s="98">
        <f t="shared" si="613"/>
        <v>0</v>
      </c>
      <c r="BA401" s="98">
        <f t="shared" si="613"/>
        <v>4050</v>
      </c>
      <c r="BB401" s="98">
        <f t="shared" si="613"/>
        <v>0</v>
      </c>
      <c r="BC401" s="98">
        <f t="shared" si="613"/>
        <v>0</v>
      </c>
      <c r="BD401" s="98">
        <f t="shared" si="613"/>
        <v>0</v>
      </c>
      <c r="BE401" s="98">
        <f t="shared" si="613"/>
        <v>0</v>
      </c>
      <c r="BF401" s="98">
        <f t="shared" si="613"/>
        <v>0</v>
      </c>
      <c r="BG401" s="98">
        <f t="shared" si="613"/>
        <v>4050</v>
      </c>
      <c r="BH401" s="98">
        <f t="shared" si="613"/>
        <v>0</v>
      </c>
      <c r="BI401" s="98">
        <f t="shared" si="613"/>
        <v>0</v>
      </c>
      <c r="BJ401" s="98">
        <f t="shared" si="613"/>
        <v>0</v>
      </c>
      <c r="BK401" s="98">
        <f t="shared" si="613"/>
        <v>0</v>
      </c>
      <c r="BL401" s="98">
        <f aca="true" t="shared" si="614" ref="BJ401:BL402">BL402</f>
        <v>0</v>
      </c>
      <c r="BM401" s="98">
        <f t="shared" si="613"/>
        <v>4050</v>
      </c>
      <c r="BN401" s="98">
        <f>BN402</f>
        <v>0</v>
      </c>
    </row>
    <row r="402" spans="1:66" s="2" customFormat="1" ht="91.5" customHeight="1">
      <c r="A402" s="124"/>
      <c r="B402" s="112" t="s">
        <v>360</v>
      </c>
      <c r="C402" s="113" t="s">
        <v>147</v>
      </c>
      <c r="D402" s="113" t="s">
        <v>119</v>
      </c>
      <c r="E402" s="119" t="s">
        <v>343</v>
      </c>
      <c r="F402" s="113"/>
      <c r="G402" s="115"/>
      <c r="H402" s="115"/>
      <c r="I402" s="115"/>
      <c r="J402" s="98"/>
      <c r="K402" s="98"/>
      <c r="L402" s="98"/>
      <c r="M402" s="98"/>
      <c r="N402" s="115"/>
      <c r="O402" s="106"/>
      <c r="P402" s="98"/>
      <c r="Q402" s="98"/>
      <c r="R402" s="98"/>
      <c r="S402" s="98">
        <f t="shared" si="611"/>
        <v>4050</v>
      </c>
      <c r="T402" s="98">
        <f t="shared" si="611"/>
        <v>4050</v>
      </c>
      <c r="U402" s="98">
        <f t="shared" si="611"/>
        <v>0</v>
      </c>
      <c r="V402" s="98"/>
      <c r="W402" s="98">
        <f t="shared" si="611"/>
        <v>0</v>
      </c>
      <c r="X402" s="98">
        <f t="shared" si="611"/>
        <v>4050</v>
      </c>
      <c r="Y402" s="98">
        <f t="shared" si="611"/>
        <v>0</v>
      </c>
      <c r="Z402" s="98">
        <f t="shared" si="611"/>
        <v>0</v>
      </c>
      <c r="AA402" s="98">
        <f t="shared" si="611"/>
        <v>4050</v>
      </c>
      <c r="AB402" s="98">
        <f t="shared" si="611"/>
        <v>0</v>
      </c>
      <c r="AC402" s="98">
        <f t="shared" si="611"/>
        <v>0</v>
      </c>
      <c r="AD402" s="98">
        <f t="shared" si="611"/>
        <v>0</v>
      </c>
      <c r="AE402" s="98">
        <f t="shared" si="611"/>
        <v>0</v>
      </c>
      <c r="AF402" s="98">
        <f t="shared" si="611"/>
        <v>4050</v>
      </c>
      <c r="AG402" s="98">
        <f t="shared" si="611"/>
        <v>0</v>
      </c>
      <c r="AH402" s="98">
        <f t="shared" si="612"/>
        <v>0</v>
      </c>
      <c r="AI402" s="98">
        <f t="shared" si="612"/>
        <v>0</v>
      </c>
      <c r="AJ402" s="98">
        <f t="shared" si="612"/>
        <v>0</v>
      </c>
      <c r="AK402" s="98">
        <f t="shared" si="612"/>
        <v>0</v>
      </c>
      <c r="AL402" s="98">
        <f t="shared" si="612"/>
        <v>0</v>
      </c>
      <c r="AM402" s="98">
        <f t="shared" si="612"/>
        <v>0</v>
      </c>
      <c r="AN402" s="98">
        <f t="shared" si="612"/>
        <v>4050</v>
      </c>
      <c r="AO402" s="98">
        <f t="shared" si="612"/>
        <v>0</v>
      </c>
      <c r="AP402" s="98">
        <f t="shared" si="612"/>
        <v>0</v>
      </c>
      <c r="AQ402" s="98">
        <f t="shared" si="612"/>
        <v>0</v>
      </c>
      <c r="AR402" s="98">
        <f t="shared" si="612"/>
        <v>0</v>
      </c>
      <c r="AS402" s="98">
        <f t="shared" si="612"/>
        <v>0</v>
      </c>
      <c r="AT402" s="98">
        <f t="shared" si="612"/>
        <v>4050</v>
      </c>
      <c r="AU402" s="98">
        <f t="shared" si="612"/>
        <v>0</v>
      </c>
      <c r="AV402" s="98">
        <f t="shared" si="613"/>
        <v>0</v>
      </c>
      <c r="AW402" s="98">
        <f t="shared" si="613"/>
        <v>0</v>
      </c>
      <c r="AX402" s="98">
        <f t="shared" si="613"/>
        <v>0</v>
      </c>
      <c r="AY402" s="98">
        <f t="shared" si="613"/>
        <v>0</v>
      </c>
      <c r="AZ402" s="98">
        <f t="shared" si="613"/>
        <v>0</v>
      </c>
      <c r="BA402" s="98">
        <f t="shared" si="613"/>
        <v>4050</v>
      </c>
      <c r="BB402" s="98">
        <f t="shared" si="613"/>
        <v>0</v>
      </c>
      <c r="BC402" s="98">
        <f t="shared" si="613"/>
        <v>0</v>
      </c>
      <c r="BD402" s="98">
        <f t="shared" si="613"/>
        <v>0</v>
      </c>
      <c r="BE402" s="98">
        <f t="shared" si="613"/>
        <v>0</v>
      </c>
      <c r="BF402" s="98">
        <f t="shared" si="613"/>
        <v>0</v>
      </c>
      <c r="BG402" s="98">
        <f t="shared" si="613"/>
        <v>4050</v>
      </c>
      <c r="BH402" s="98">
        <f t="shared" si="613"/>
        <v>0</v>
      </c>
      <c r="BI402" s="98">
        <f t="shared" si="613"/>
        <v>0</v>
      </c>
      <c r="BJ402" s="98">
        <f t="shared" si="614"/>
        <v>0</v>
      </c>
      <c r="BK402" s="98">
        <f t="shared" si="614"/>
        <v>0</v>
      </c>
      <c r="BL402" s="98">
        <f t="shared" si="614"/>
        <v>0</v>
      </c>
      <c r="BM402" s="98">
        <f>BM403</f>
        <v>4050</v>
      </c>
      <c r="BN402" s="98">
        <f>BN403</f>
        <v>0</v>
      </c>
    </row>
    <row r="403" spans="1:66" s="2" customFormat="1" ht="111" customHeight="1">
      <c r="A403" s="124"/>
      <c r="B403" s="112" t="s">
        <v>358</v>
      </c>
      <c r="C403" s="113" t="s">
        <v>147</v>
      </c>
      <c r="D403" s="113" t="s">
        <v>119</v>
      </c>
      <c r="E403" s="119" t="s">
        <v>343</v>
      </c>
      <c r="F403" s="113" t="s">
        <v>207</v>
      </c>
      <c r="G403" s="115"/>
      <c r="H403" s="115"/>
      <c r="I403" s="115"/>
      <c r="J403" s="98"/>
      <c r="K403" s="98"/>
      <c r="L403" s="98"/>
      <c r="M403" s="98"/>
      <c r="N403" s="115"/>
      <c r="O403" s="106"/>
      <c r="P403" s="98"/>
      <c r="Q403" s="98"/>
      <c r="R403" s="98"/>
      <c r="S403" s="98">
        <f>T403-P403</f>
        <v>4050</v>
      </c>
      <c r="T403" s="98">
        <v>4050</v>
      </c>
      <c r="U403" s="98"/>
      <c r="V403" s="98"/>
      <c r="W403" s="98"/>
      <c r="X403" s="98">
        <f>W403+T403</f>
        <v>4050</v>
      </c>
      <c r="Y403" s="98">
        <f>V403</f>
        <v>0</v>
      </c>
      <c r="Z403" s="101"/>
      <c r="AA403" s="98">
        <f>X403+Z403</f>
        <v>4050</v>
      </c>
      <c r="AB403" s="98">
        <f>Y403</f>
        <v>0</v>
      </c>
      <c r="AC403" s="101"/>
      <c r="AD403" s="101"/>
      <c r="AE403" s="101"/>
      <c r="AF403" s="98">
        <f>AD403+AC403+AA403+AE403</f>
        <v>4050</v>
      </c>
      <c r="AG403" s="116">
        <f>AE403+AB403</f>
        <v>0</v>
      </c>
      <c r="AH403" s="101"/>
      <c r="AI403" s="101"/>
      <c r="AJ403" s="101"/>
      <c r="AK403" s="101"/>
      <c r="AL403" s="101"/>
      <c r="AM403" s="101"/>
      <c r="AN403" s="98">
        <f>AI403+AH403+AF403+AJ403+AK403+AL403+AM403</f>
        <v>4050</v>
      </c>
      <c r="AO403" s="98">
        <f>AM403+AG403</f>
        <v>0</v>
      </c>
      <c r="AP403" s="144"/>
      <c r="AQ403" s="101"/>
      <c r="AR403" s="101"/>
      <c r="AS403" s="101"/>
      <c r="AT403" s="98">
        <f>AR403+AQ403+AP403+AN403+AS403</f>
        <v>4050</v>
      </c>
      <c r="AU403" s="98">
        <f>AS403+AO403</f>
        <v>0</v>
      </c>
      <c r="AV403" s="98"/>
      <c r="AW403" s="98"/>
      <c r="AX403" s="98"/>
      <c r="AY403" s="98"/>
      <c r="AZ403" s="98"/>
      <c r="BA403" s="98">
        <f>AY403+AX403+AW403+AV403+AT403</f>
        <v>4050</v>
      </c>
      <c r="BB403" s="123">
        <f>AU403+AY403</f>
        <v>0</v>
      </c>
      <c r="BC403" s="98"/>
      <c r="BD403" s="101"/>
      <c r="BE403" s="101"/>
      <c r="BF403" s="101"/>
      <c r="BG403" s="98">
        <f>BF403+BE403+BD403+BC403+BA403</f>
        <v>4050</v>
      </c>
      <c r="BH403" s="123">
        <f>BB403+BD403</f>
        <v>0</v>
      </c>
      <c r="BI403" s="106"/>
      <c r="BJ403" s="144"/>
      <c r="BK403" s="144"/>
      <c r="BL403" s="144"/>
      <c r="BM403" s="98">
        <f>BG403+BI403+BJ403+BK403+BL403</f>
        <v>4050</v>
      </c>
      <c r="BN403" s="98">
        <f>BH403+BJ403</f>
        <v>0</v>
      </c>
    </row>
    <row r="404" spans="1:66" s="2" customFormat="1" ht="27.75" customHeight="1">
      <c r="A404" s="124"/>
      <c r="B404" s="102" t="s">
        <v>197</v>
      </c>
      <c r="C404" s="103" t="s">
        <v>147</v>
      </c>
      <c r="D404" s="103" t="s">
        <v>120</v>
      </c>
      <c r="E404" s="104"/>
      <c r="F404" s="103"/>
      <c r="G404" s="105">
        <f>G405</f>
        <v>17592</v>
      </c>
      <c r="H404" s="105">
        <f aca="true" t="shared" si="615" ref="H404:BN404">H405</f>
        <v>17592</v>
      </c>
      <c r="I404" s="105">
        <f t="shared" si="615"/>
        <v>0</v>
      </c>
      <c r="J404" s="105">
        <f t="shared" si="615"/>
        <v>3251</v>
      </c>
      <c r="K404" s="105">
        <f t="shared" si="615"/>
        <v>20843</v>
      </c>
      <c r="L404" s="105">
        <f t="shared" si="615"/>
        <v>0</v>
      </c>
      <c r="M404" s="105"/>
      <c r="N404" s="105">
        <f t="shared" si="615"/>
        <v>22551</v>
      </c>
      <c r="O404" s="105">
        <f t="shared" si="615"/>
        <v>0</v>
      </c>
      <c r="P404" s="105">
        <f t="shared" si="615"/>
        <v>20843</v>
      </c>
      <c r="Q404" s="105">
        <f t="shared" si="615"/>
        <v>0</v>
      </c>
      <c r="R404" s="105">
        <f t="shared" si="615"/>
        <v>0</v>
      </c>
      <c r="S404" s="105">
        <f t="shared" si="615"/>
        <v>-19843</v>
      </c>
      <c r="T404" s="105">
        <f t="shared" si="615"/>
        <v>1000</v>
      </c>
      <c r="U404" s="105">
        <f t="shared" si="615"/>
        <v>0</v>
      </c>
      <c r="V404" s="98"/>
      <c r="W404" s="105">
        <f t="shared" si="615"/>
        <v>0</v>
      </c>
      <c r="X404" s="105">
        <f t="shared" si="615"/>
        <v>1000</v>
      </c>
      <c r="Y404" s="105">
        <f t="shared" si="615"/>
        <v>0</v>
      </c>
      <c r="Z404" s="105">
        <f t="shared" si="615"/>
        <v>0</v>
      </c>
      <c r="AA404" s="105">
        <f t="shared" si="615"/>
        <v>1000</v>
      </c>
      <c r="AB404" s="105">
        <f t="shared" si="615"/>
        <v>0</v>
      </c>
      <c r="AC404" s="105">
        <f t="shared" si="615"/>
        <v>0</v>
      </c>
      <c r="AD404" s="105">
        <f t="shared" si="615"/>
        <v>0</v>
      </c>
      <c r="AE404" s="105">
        <f t="shared" si="615"/>
        <v>0</v>
      </c>
      <c r="AF404" s="105">
        <f t="shared" si="615"/>
        <v>1000</v>
      </c>
      <c r="AG404" s="105">
        <f t="shared" si="615"/>
        <v>0</v>
      </c>
      <c r="AH404" s="105">
        <f t="shared" si="615"/>
        <v>0</v>
      </c>
      <c r="AI404" s="105">
        <f t="shared" si="615"/>
        <v>0</v>
      </c>
      <c r="AJ404" s="105">
        <f t="shared" si="615"/>
        <v>0</v>
      </c>
      <c r="AK404" s="105">
        <f t="shared" si="615"/>
        <v>0</v>
      </c>
      <c r="AL404" s="105">
        <f t="shared" si="615"/>
        <v>0</v>
      </c>
      <c r="AM404" s="105">
        <f t="shared" si="615"/>
        <v>0</v>
      </c>
      <c r="AN404" s="105">
        <f t="shared" si="615"/>
        <v>1000</v>
      </c>
      <c r="AO404" s="105">
        <f t="shared" si="615"/>
        <v>0</v>
      </c>
      <c r="AP404" s="105">
        <f t="shared" si="615"/>
        <v>0</v>
      </c>
      <c r="AQ404" s="105">
        <f t="shared" si="615"/>
        <v>0</v>
      </c>
      <c r="AR404" s="105">
        <f t="shared" si="615"/>
        <v>0</v>
      </c>
      <c r="AS404" s="105">
        <f t="shared" si="615"/>
        <v>0</v>
      </c>
      <c r="AT404" s="105">
        <f t="shared" si="615"/>
        <v>1000</v>
      </c>
      <c r="AU404" s="105">
        <f t="shared" si="615"/>
        <v>0</v>
      </c>
      <c r="AV404" s="107">
        <f t="shared" si="615"/>
        <v>0</v>
      </c>
      <c r="AW404" s="107">
        <f t="shared" si="615"/>
        <v>0</v>
      </c>
      <c r="AX404" s="107">
        <f t="shared" si="615"/>
        <v>0</v>
      </c>
      <c r="AY404" s="107">
        <f t="shared" si="615"/>
        <v>0</v>
      </c>
      <c r="AZ404" s="107">
        <f t="shared" si="615"/>
        <v>0</v>
      </c>
      <c r="BA404" s="105">
        <f t="shared" si="615"/>
        <v>1000</v>
      </c>
      <c r="BB404" s="105">
        <f t="shared" si="615"/>
        <v>0</v>
      </c>
      <c r="BC404" s="105">
        <f t="shared" si="615"/>
        <v>0</v>
      </c>
      <c r="BD404" s="105">
        <f t="shared" si="615"/>
        <v>0</v>
      </c>
      <c r="BE404" s="105">
        <f t="shared" si="615"/>
        <v>0</v>
      </c>
      <c r="BF404" s="105">
        <f t="shared" si="615"/>
        <v>0</v>
      </c>
      <c r="BG404" s="105">
        <f t="shared" si="615"/>
        <v>1000</v>
      </c>
      <c r="BH404" s="105">
        <f t="shared" si="615"/>
        <v>0</v>
      </c>
      <c r="BI404" s="105">
        <f t="shared" si="615"/>
        <v>0</v>
      </c>
      <c r="BJ404" s="105">
        <f t="shared" si="615"/>
        <v>0</v>
      </c>
      <c r="BK404" s="105">
        <f t="shared" si="615"/>
        <v>0</v>
      </c>
      <c r="BL404" s="105">
        <f t="shared" si="615"/>
        <v>0</v>
      </c>
      <c r="BM404" s="105">
        <f t="shared" si="615"/>
        <v>1000</v>
      </c>
      <c r="BN404" s="105">
        <f t="shared" si="615"/>
        <v>0</v>
      </c>
    </row>
    <row r="405" spans="1:66" s="2" customFormat="1" ht="57" customHeight="1">
      <c r="A405" s="101"/>
      <c r="B405" s="112" t="s">
        <v>205</v>
      </c>
      <c r="C405" s="113" t="s">
        <v>147</v>
      </c>
      <c r="D405" s="113" t="s">
        <v>120</v>
      </c>
      <c r="E405" s="119" t="s">
        <v>206</v>
      </c>
      <c r="F405" s="113"/>
      <c r="G405" s="115">
        <f aca="true" t="shared" si="616" ref="G405:BN405">G406</f>
        <v>17592</v>
      </c>
      <c r="H405" s="115">
        <f t="shared" si="616"/>
        <v>17592</v>
      </c>
      <c r="I405" s="115">
        <f t="shared" si="616"/>
        <v>0</v>
      </c>
      <c r="J405" s="115">
        <f t="shared" si="616"/>
        <v>3251</v>
      </c>
      <c r="K405" s="115">
        <f t="shared" si="616"/>
        <v>20843</v>
      </c>
      <c r="L405" s="115">
        <f t="shared" si="616"/>
        <v>0</v>
      </c>
      <c r="M405" s="115"/>
      <c r="N405" s="115">
        <f t="shared" si="616"/>
        <v>22551</v>
      </c>
      <c r="O405" s="115">
        <f t="shared" si="616"/>
        <v>0</v>
      </c>
      <c r="P405" s="115">
        <f t="shared" si="616"/>
        <v>20843</v>
      </c>
      <c r="Q405" s="115">
        <f t="shared" si="616"/>
        <v>0</v>
      </c>
      <c r="R405" s="115">
        <f t="shared" si="616"/>
        <v>0</v>
      </c>
      <c r="S405" s="115">
        <f t="shared" si="616"/>
        <v>-19843</v>
      </c>
      <c r="T405" s="115">
        <f t="shared" si="616"/>
        <v>1000</v>
      </c>
      <c r="U405" s="115">
        <f t="shared" si="616"/>
        <v>0</v>
      </c>
      <c r="V405" s="98"/>
      <c r="W405" s="115">
        <f t="shared" si="616"/>
        <v>0</v>
      </c>
      <c r="X405" s="115">
        <f t="shared" si="616"/>
        <v>1000</v>
      </c>
      <c r="Y405" s="115">
        <f t="shared" si="616"/>
        <v>0</v>
      </c>
      <c r="Z405" s="115">
        <f t="shared" si="616"/>
        <v>0</v>
      </c>
      <c r="AA405" s="115">
        <f t="shared" si="616"/>
        <v>1000</v>
      </c>
      <c r="AB405" s="115">
        <f t="shared" si="616"/>
        <v>0</v>
      </c>
      <c r="AC405" s="115">
        <f t="shared" si="616"/>
        <v>0</v>
      </c>
      <c r="AD405" s="115">
        <f t="shared" si="616"/>
        <v>0</v>
      </c>
      <c r="AE405" s="115">
        <f t="shared" si="616"/>
        <v>0</v>
      </c>
      <c r="AF405" s="115">
        <f t="shared" si="616"/>
        <v>1000</v>
      </c>
      <c r="AG405" s="115">
        <f t="shared" si="616"/>
        <v>0</v>
      </c>
      <c r="AH405" s="115">
        <f t="shared" si="616"/>
        <v>0</v>
      </c>
      <c r="AI405" s="115">
        <f t="shared" si="616"/>
        <v>0</v>
      </c>
      <c r="AJ405" s="115">
        <f t="shared" si="616"/>
        <v>0</v>
      </c>
      <c r="AK405" s="115">
        <f t="shared" si="616"/>
        <v>0</v>
      </c>
      <c r="AL405" s="115">
        <f t="shared" si="616"/>
        <v>0</v>
      </c>
      <c r="AM405" s="115">
        <f t="shared" si="616"/>
        <v>0</v>
      </c>
      <c r="AN405" s="115">
        <f t="shared" si="616"/>
        <v>1000</v>
      </c>
      <c r="AO405" s="115">
        <f t="shared" si="616"/>
        <v>0</v>
      </c>
      <c r="AP405" s="115">
        <f t="shared" si="616"/>
        <v>0</v>
      </c>
      <c r="AQ405" s="115">
        <f t="shared" si="616"/>
        <v>0</v>
      </c>
      <c r="AR405" s="115">
        <f t="shared" si="616"/>
        <v>0</v>
      </c>
      <c r="AS405" s="115">
        <f t="shared" si="616"/>
        <v>0</v>
      </c>
      <c r="AT405" s="115">
        <f t="shared" si="616"/>
        <v>1000</v>
      </c>
      <c r="AU405" s="115">
        <f t="shared" si="616"/>
        <v>0</v>
      </c>
      <c r="AV405" s="115">
        <f t="shared" si="616"/>
        <v>0</v>
      </c>
      <c r="AW405" s="115">
        <f t="shared" si="616"/>
        <v>0</v>
      </c>
      <c r="AX405" s="115">
        <f t="shared" si="616"/>
        <v>0</v>
      </c>
      <c r="AY405" s="115">
        <f t="shared" si="616"/>
        <v>0</v>
      </c>
      <c r="AZ405" s="115">
        <f t="shared" si="616"/>
        <v>0</v>
      </c>
      <c r="BA405" s="115">
        <f t="shared" si="616"/>
        <v>1000</v>
      </c>
      <c r="BB405" s="115">
        <f t="shared" si="616"/>
        <v>0</v>
      </c>
      <c r="BC405" s="115">
        <f t="shared" si="616"/>
        <v>0</v>
      </c>
      <c r="BD405" s="115">
        <f t="shared" si="616"/>
        <v>0</v>
      </c>
      <c r="BE405" s="115">
        <f t="shared" si="616"/>
        <v>0</v>
      </c>
      <c r="BF405" s="115">
        <f t="shared" si="616"/>
        <v>0</v>
      </c>
      <c r="BG405" s="115">
        <f t="shared" si="616"/>
        <v>1000</v>
      </c>
      <c r="BH405" s="115">
        <f t="shared" si="616"/>
        <v>0</v>
      </c>
      <c r="BI405" s="115">
        <f t="shared" si="616"/>
        <v>0</v>
      </c>
      <c r="BJ405" s="115">
        <f t="shared" si="616"/>
        <v>0</v>
      </c>
      <c r="BK405" s="115">
        <f t="shared" si="616"/>
        <v>0</v>
      </c>
      <c r="BL405" s="115">
        <f t="shared" si="616"/>
        <v>0</v>
      </c>
      <c r="BM405" s="115">
        <f t="shared" si="616"/>
        <v>1000</v>
      </c>
      <c r="BN405" s="115">
        <f t="shared" si="616"/>
        <v>0</v>
      </c>
    </row>
    <row r="406" spans="1:66" s="2" customFormat="1" ht="108.75" customHeight="1">
      <c r="A406" s="124"/>
      <c r="B406" s="112" t="s">
        <v>358</v>
      </c>
      <c r="C406" s="113" t="s">
        <v>147</v>
      </c>
      <c r="D406" s="113" t="s">
        <v>120</v>
      </c>
      <c r="E406" s="119" t="s">
        <v>206</v>
      </c>
      <c r="F406" s="113" t="s">
        <v>207</v>
      </c>
      <c r="G406" s="115">
        <f>H406+I406</f>
        <v>17592</v>
      </c>
      <c r="H406" s="115">
        <v>17592</v>
      </c>
      <c r="I406" s="115"/>
      <c r="J406" s="98">
        <f>K406-G406</f>
        <v>3251</v>
      </c>
      <c r="K406" s="98">
        <v>20843</v>
      </c>
      <c r="L406" s="98"/>
      <c r="M406" s="98"/>
      <c r="N406" s="115">
        <v>22551</v>
      </c>
      <c r="O406" s="106"/>
      <c r="P406" s="98">
        <f>O406+K406</f>
        <v>20843</v>
      </c>
      <c r="Q406" s="98">
        <f>L406</f>
        <v>0</v>
      </c>
      <c r="R406" s="98"/>
      <c r="S406" s="98">
        <f>T406-P406</f>
        <v>-19843</v>
      </c>
      <c r="T406" s="98">
        <v>1000</v>
      </c>
      <c r="U406" s="98"/>
      <c r="V406" s="98"/>
      <c r="W406" s="98"/>
      <c r="X406" s="98">
        <f>W406+T406</f>
        <v>1000</v>
      </c>
      <c r="Y406" s="98">
        <f>V406</f>
        <v>0</v>
      </c>
      <c r="Z406" s="101"/>
      <c r="AA406" s="98">
        <f>X406+Z406</f>
        <v>1000</v>
      </c>
      <c r="AB406" s="98">
        <f>Y406</f>
        <v>0</v>
      </c>
      <c r="AC406" s="101"/>
      <c r="AD406" s="101"/>
      <c r="AE406" s="101"/>
      <c r="AF406" s="98">
        <f>AD406+AC406+AA406+AE406</f>
        <v>1000</v>
      </c>
      <c r="AG406" s="116">
        <f>AE406+AB406</f>
        <v>0</v>
      </c>
      <c r="AH406" s="101"/>
      <c r="AI406" s="101"/>
      <c r="AJ406" s="101"/>
      <c r="AK406" s="101"/>
      <c r="AL406" s="101"/>
      <c r="AM406" s="101"/>
      <c r="AN406" s="98">
        <f>AI406+AH406+AF406+AJ406+AK406+AL406+AM406</f>
        <v>1000</v>
      </c>
      <c r="AO406" s="98">
        <f>AM406+AG406</f>
        <v>0</v>
      </c>
      <c r="AP406" s="144"/>
      <c r="AQ406" s="101"/>
      <c r="AR406" s="101"/>
      <c r="AS406" s="101"/>
      <c r="AT406" s="98">
        <f>AR406+AQ406+AP406+AN406</f>
        <v>1000</v>
      </c>
      <c r="AU406" s="98">
        <f>AS406+AO406</f>
        <v>0</v>
      </c>
      <c r="AV406" s="98"/>
      <c r="AW406" s="98"/>
      <c r="AX406" s="98"/>
      <c r="AY406" s="98"/>
      <c r="AZ406" s="98"/>
      <c r="BA406" s="98">
        <f>AY406+AX406+AW406+AV406+AT406</f>
        <v>1000</v>
      </c>
      <c r="BB406" s="123">
        <f>AU406+AY406</f>
        <v>0</v>
      </c>
      <c r="BC406" s="98"/>
      <c r="BD406" s="101"/>
      <c r="BE406" s="101"/>
      <c r="BF406" s="101"/>
      <c r="BG406" s="98">
        <f>BF406+BE406+BD406+BC406+BA406</f>
        <v>1000</v>
      </c>
      <c r="BH406" s="123"/>
      <c r="BI406" s="106"/>
      <c r="BJ406" s="144"/>
      <c r="BK406" s="144"/>
      <c r="BL406" s="144"/>
      <c r="BM406" s="98">
        <f>BG406+BI406+BJ406+BK406+BL406</f>
        <v>1000</v>
      </c>
      <c r="BN406" s="98">
        <f>BH406+BJ406</f>
        <v>0</v>
      </c>
    </row>
    <row r="407" spans="1:66" s="2" customFormat="1" ht="37.5" customHeight="1" hidden="1">
      <c r="A407" s="124"/>
      <c r="B407" s="102" t="s">
        <v>212</v>
      </c>
      <c r="C407" s="103" t="s">
        <v>146</v>
      </c>
      <c r="D407" s="103" t="s">
        <v>147</v>
      </c>
      <c r="E407" s="104"/>
      <c r="F407" s="103"/>
      <c r="G407" s="105">
        <f aca="true" t="shared" si="617" ref="G407:L407">G408+G410</f>
        <v>1617</v>
      </c>
      <c r="H407" s="105">
        <f t="shared" si="617"/>
        <v>1617</v>
      </c>
      <c r="I407" s="105">
        <f t="shared" si="617"/>
        <v>0</v>
      </c>
      <c r="J407" s="105">
        <f>J408+J410</f>
        <v>51126</v>
      </c>
      <c r="K407" s="105">
        <f t="shared" si="617"/>
        <v>52743</v>
      </c>
      <c r="L407" s="105">
        <f t="shared" si="617"/>
        <v>50000</v>
      </c>
      <c r="M407" s="105"/>
      <c r="N407" s="105">
        <f>N410</f>
        <v>4263</v>
      </c>
      <c r="O407" s="105">
        <f aca="true" t="shared" si="618" ref="O407:U407">O408+O410</f>
        <v>0</v>
      </c>
      <c r="P407" s="105">
        <f t="shared" si="618"/>
        <v>52743</v>
      </c>
      <c r="Q407" s="105">
        <f t="shared" si="618"/>
        <v>50000</v>
      </c>
      <c r="R407" s="105">
        <f t="shared" si="618"/>
        <v>0</v>
      </c>
      <c r="S407" s="105">
        <f t="shared" si="618"/>
        <v>-52743</v>
      </c>
      <c r="T407" s="105">
        <f t="shared" si="618"/>
        <v>0</v>
      </c>
      <c r="U407" s="105">
        <f t="shared" si="618"/>
        <v>0</v>
      </c>
      <c r="V407" s="98"/>
      <c r="W407" s="105">
        <f>W408+W410</f>
        <v>0</v>
      </c>
      <c r="X407" s="105">
        <f>X408+X410</f>
        <v>0</v>
      </c>
      <c r="Y407" s="105">
        <f>Y408+Y410</f>
        <v>0</v>
      </c>
      <c r="Z407" s="101"/>
      <c r="AA407" s="145"/>
      <c r="AB407" s="145"/>
      <c r="AC407" s="101"/>
      <c r="AD407" s="101"/>
      <c r="AE407" s="101"/>
      <c r="AF407" s="106"/>
      <c r="AG407" s="106"/>
      <c r="AH407" s="101"/>
      <c r="AI407" s="101"/>
      <c r="AJ407" s="101"/>
      <c r="AK407" s="101"/>
      <c r="AL407" s="101"/>
      <c r="AM407" s="101"/>
      <c r="AN407" s="101"/>
      <c r="AO407" s="101"/>
      <c r="AP407" s="144"/>
      <c r="AQ407" s="101"/>
      <c r="AR407" s="101"/>
      <c r="AS407" s="101"/>
      <c r="AT407" s="145"/>
      <c r="AU407" s="145"/>
      <c r="AV407" s="98"/>
      <c r="AW407" s="98"/>
      <c r="AX407" s="98"/>
      <c r="AY407" s="98"/>
      <c r="AZ407" s="98"/>
      <c r="BA407" s="98"/>
      <c r="BB407" s="123"/>
      <c r="BC407" s="98"/>
      <c r="BD407" s="101"/>
      <c r="BE407" s="101"/>
      <c r="BF407" s="101"/>
      <c r="BG407" s="98"/>
      <c r="BH407" s="123"/>
      <c r="BI407" s="106"/>
      <c r="BJ407" s="144"/>
      <c r="BK407" s="144"/>
      <c r="BL407" s="144"/>
      <c r="BM407" s="145"/>
      <c r="BN407" s="101"/>
    </row>
    <row r="408" spans="1:66" s="2" customFormat="1" ht="50.25" customHeight="1" hidden="1">
      <c r="A408" s="124"/>
      <c r="B408" s="112" t="s">
        <v>205</v>
      </c>
      <c r="C408" s="113" t="s">
        <v>146</v>
      </c>
      <c r="D408" s="113" t="s">
        <v>147</v>
      </c>
      <c r="E408" s="119" t="s">
        <v>206</v>
      </c>
      <c r="F408" s="113"/>
      <c r="G408" s="115">
        <f>G409</f>
        <v>0</v>
      </c>
      <c r="H408" s="115">
        <f>H409</f>
        <v>0</v>
      </c>
      <c r="I408" s="107">
        <f>I409</f>
        <v>0</v>
      </c>
      <c r="J408" s="121"/>
      <c r="K408" s="121"/>
      <c r="L408" s="121"/>
      <c r="M408" s="121"/>
      <c r="N408" s="115">
        <f>N409</f>
        <v>0</v>
      </c>
      <c r="O408" s="98"/>
      <c r="P408" s="121"/>
      <c r="Q408" s="121"/>
      <c r="R408" s="98"/>
      <c r="S408" s="121"/>
      <c r="T408" s="121"/>
      <c r="U408" s="121"/>
      <c r="V408" s="98"/>
      <c r="W408" s="121"/>
      <c r="X408" s="121"/>
      <c r="Y408" s="121"/>
      <c r="Z408" s="101"/>
      <c r="AA408" s="145"/>
      <c r="AB408" s="145"/>
      <c r="AC408" s="101"/>
      <c r="AD408" s="101"/>
      <c r="AE408" s="101"/>
      <c r="AF408" s="106"/>
      <c r="AG408" s="106"/>
      <c r="AH408" s="101"/>
      <c r="AI408" s="101"/>
      <c r="AJ408" s="101"/>
      <c r="AK408" s="101"/>
      <c r="AL408" s="101"/>
      <c r="AM408" s="101"/>
      <c r="AN408" s="101"/>
      <c r="AO408" s="101"/>
      <c r="AP408" s="144"/>
      <c r="AQ408" s="101"/>
      <c r="AR408" s="101"/>
      <c r="AS408" s="101"/>
      <c r="AT408" s="145"/>
      <c r="AU408" s="145"/>
      <c r="AV408" s="98"/>
      <c r="AW408" s="98"/>
      <c r="AX408" s="98"/>
      <c r="AY408" s="98"/>
      <c r="AZ408" s="98"/>
      <c r="BA408" s="98"/>
      <c r="BB408" s="123"/>
      <c r="BC408" s="98"/>
      <c r="BD408" s="101"/>
      <c r="BE408" s="101"/>
      <c r="BF408" s="101"/>
      <c r="BG408" s="98"/>
      <c r="BH408" s="123"/>
      <c r="BI408" s="106"/>
      <c r="BJ408" s="144"/>
      <c r="BK408" s="144"/>
      <c r="BL408" s="144"/>
      <c r="BM408" s="145"/>
      <c r="BN408" s="101"/>
    </row>
    <row r="409" spans="1:66" s="2" customFormat="1" ht="50.25" customHeight="1" hidden="1">
      <c r="A409" s="124"/>
      <c r="B409" s="112" t="s">
        <v>213</v>
      </c>
      <c r="C409" s="113" t="s">
        <v>146</v>
      </c>
      <c r="D409" s="113" t="s">
        <v>147</v>
      </c>
      <c r="E409" s="119" t="s">
        <v>206</v>
      </c>
      <c r="F409" s="113" t="s">
        <v>214</v>
      </c>
      <c r="G409" s="115">
        <f>H409+I409</f>
        <v>0</v>
      </c>
      <c r="H409" s="115">
        <f>1617-1617</f>
        <v>0</v>
      </c>
      <c r="I409" s="115"/>
      <c r="J409" s="121"/>
      <c r="K409" s="121"/>
      <c r="L409" s="121"/>
      <c r="M409" s="121"/>
      <c r="N409" s="115"/>
      <c r="O409" s="106"/>
      <c r="P409" s="98">
        <f>O409+K409</f>
        <v>0</v>
      </c>
      <c r="Q409" s="98">
        <f>L409</f>
        <v>0</v>
      </c>
      <c r="R409" s="98"/>
      <c r="S409" s="98">
        <f>T409-P409</f>
        <v>0</v>
      </c>
      <c r="T409" s="98"/>
      <c r="U409" s="98"/>
      <c r="V409" s="98"/>
      <c r="W409" s="98"/>
      <c r="X409" s="98"/>
      <c r="Y409" s="98"/>
      <c r="Z409" s="101"/>
      <c r="AA409" s="145"/>
      <c r="AB409" s="145"/>
      <c r="AC409" s="101"/>
      <c r="AD409" s="101"/>
      <c r="AE409" s="101"/>
      <c r="AF409" s="106"/>
      <c r="AG409" s="106"/>
      <c r="AH409" s="101"/>
      <c r="AI409" s="101"/>
      <c r="AJ409" s="101"/>
      <c r="AK409" s="101"/>
      <c r="AL409" s="101"/>
      <c r="AM409" s="101"/>
      <c r="AN409" s="101"/>
      <c r="AO409" s="101"/>
      <c r="AP409" s="144"/>
      <c r="AQ409" s="101"/>
      <c r="AR409" s="101"/>
      <c r="AS409" s="101"/>
      <c r="AT409" s="145"/>
      <c r="AU409" s="145"/>
      <c r="AV409" s="98"/>
      <c r="AW409" s="98"/>
      <c r="AX409" s="98"/>
      <c r="AY409" s="98"/>
      <c r="AZ409" s="98"/>
      <c r="BA409" s="98"/>
      <c r="BB409" s="123"/>
      <c r="BC409" s="98"/>
      <c r="BD409" s="101"/>
      <c r="BE409" s="101"/>
      <c r="BF409" s="101"/>
      <c r="BG409" s="98"/>
      <c r="BH409" s="123"/>
      <c r="BI409" s="106"/>
      <c r="BJ409" s="144"/>
      <c r="BK409" s="144"/>
      <c r="BL409" s="144"/>
      <c r="BM409" s="145"/>
      <c r="BN409" s="101"/>
    </row>
    <row r="410" spans="1:66" s="2" customFormat="1" ht="18.75" customHeight="1" hidden="1">
      <c r="A410" s="124"/>
      <c r="B410" s="112" t="s">
        <v>304</v>
      </c>
      <c r="C410" s="113" t="s">
        <v>146</v>
      </c>
      <c r="D410" s="113" t="s">
        <v>147</v>
      </c>
      <c r="E410" s="119" t="s">
        <v>303</v>
      </c>
      <c r="F410" s="113"/>
      <c r="G410" s="115">
        <f aca="true" t="shared" si="619" ref="G410:Y410">G411</f>
        <v>1617</v>
      </c>
      <c r="H410" s="115">
        <f t="shared" si="619"/>
        <v>1617</v>
      </c>
      <c r="I410" s="115">
        <f t="shared" si="619"/>
        <v>0</v>
      </c>
      <c r="J410" s="115">
        <f t="shared" si="619"/>
        <v>51126</v>
      </c>
      <c r="K410" s="115">
        <f t="shared" si="619"/>
        <v>52743</v>
      </c>
      <c r="L410" s="115">
        <f t="shared" si="619"/>
        <v>50000</v>
      </c>
      <c r="M410" s="115"/>
      <c r="N410" s="115">
        <f t="shared" si="619"/>
        <v>4263</v>
      </c>
      <c r="O410" s="115">
        <f t="shared" si="619"/>
        <v>0</v>
      </c>
      <c r="P410" s="115">
        <f t="shared" si="619"/>
        <v>52743</v>
      </c>
      <c r="Q410" s="115">
        <f t="shared" si="619"/>
        <v>50000</v>
      </c>
      <c r="R410" s="115">
        <f t="shared" si="619"/>
        <v>0</v>
      </c>
      <c r="S410" s="115">
        <f t="shared" si="619"/>
        <v>-52743</v>
      </c>
      <c r="T410" s="115">
        <f t="shared" si="619"/>
        <v>0</v>
      </c>
      <c r="U410" s="115">
        <f t="shared" si="619"/>
        <v>0</v>
      </c>
      <c r="V410" s="98"/>
      <c r="W410" s="115">
        <f t="shared" si="619"/>
        <v>0</v>
      </c>
      <c r="X410" s="115">
        <f t="shared" si="619"/>
        <v>0</v>
      </c>
      <c r="Y410" s="115">
        <f t="shared" si="619"/>
        <v>0</v>
      </c>
      <c r="Z410" s="101"/>
      <c r="AA410" s="145"/>
      <c r="AB410" s="145"/>
      <c r="AC410" s="101"/>
      <c r="AD410" s="101"/>
      <c r="AE410" s="101"/>
      <c r="AF410" s="106"/>
      <c r="AG410" s="106"/>
      <c r="AH410" s="101"/>
      <c r="AI410" s="101"/>
      <c r="AJ410" s="101"/>
      <c r="AK410" s="101"/>
      <c r="AL410" s="101"/>
      <c r="AM410" s="101"/>
      <c r="AN410" s="101"/>
      <c r="AO410" s="101"/>
      <c r="AP410" s="144"/>
      <c r="AQ410" s="101"/>
      <c r="AR410" s="101"/>
      <c r="AS410" s="101"/>
      <c r="AT410" s="145"/>
      <c r="AU410" s="145"/>
      <c r="AV410" s="98"/>
      <c r="AW410" s="98"/>
      <c r="AX410" s="98"/>
      <c r="AY410" s="98"/>
      <c r="AZ410" s="98"/>
      <c r="BA410" s="98"/>
      <c r="BB410" s="123"/>
      <c r="BC410" s="98"/>
      <c r="BD410" s="101"/>
      <c r="BE410" s="101"/>
      <c r="BF410" s="101"/>
      <c r="BG410" s="98"/>
      <c r="BH410" s="123"/>
      <c r="BI410" s="106"/>
      <c r="BJ410" s="144"/>
      <c r="BK410" s="144"/>
      <c r="BL410" s="144"/>
      <c r="BM410" s="145"/>
      <c r="BN410" s="101"/>
    </row>
    <row r="411" spans="1:66" s="2" customFormat="1" ht="50.25" customHeight="1" hidden="1">
      <c r="A411" s="124"/>
      <c r="B411" s="112" t="s">
        <v>213</v>
      </c>
      <c r="C411" s="113" t="s">
        <v>146</v>
      </c>
      <c r="D411" s="113" t="s">
        <v>147</v>
      </c>
      <c r="E411" s="119" t="s">
        <v>303</v>
      </c>
      <c r="F411" s="113" t="s">
        <v>214</v>
      </c>
      <c r="G411" s="115">
        <f>H411</f>
        <v>1617</v>
      </c>
      <c r="H411" s="115">
        <v>1617</v>
      </c>
      <c r="I411" s="115"/>
      <c r="J411" s="98">
        <f>K411-G411</f>
        <v>51126</v>
      </c>
      <c r="K411" s="98">
        <v>52743</v>
      </c>
      <c r="L411" s="98">
        <v>50000</v>
      </c>
      <c r="M411" s="98"/>
      <c r="N411" s="115">
        <v>4263</v>
      </c>
      <c r="O411" s="106"/>
      <c r="P411" s="98">
        <f>O411+K411</f>
        <v>52743</v>
      </c>
      <c r="Q411" s="98">
        <f>L411</f>
        <v>50000</v>
      </c>
      <c r="R411" s="98"/>
      <c r="S411" s="98">
        <f>T411-P411</f>
        <v>-52743</v>
      </c>
      <c r="T411" s="98"/>
      <c r="U411" s="98"/>
      <c r="V411" s="98"/>
      <c r="W411" s="98"/>
      <c r="X411" s="98">
        <f>W411+T411</f>
        <v>0</v>
      </c>
      <c r="Y411" s="98">
        <f>V411</f>
        <v>0</v>
      </c>
      <c r="Z411" s="101"/>
      <c r="AA411" s="145"/>
      <c r="AB411" s="145"/>
      <c r="AC411" s="101"/>
      <c r="AD411" s="101"/>
      <c r="AE411" s="101"/>
      <c r="AF411" s="106"/>
      <c r="AG411" s="106"/>
      <c r="AH411" s="101"/>
      <c r="AI411" s="101"/>
      <c r="AJ411" s="101"/>
      <c r="AK411" s="101"/>
      <c r="AL411" s="101"/>
      <c r="AM411" s="101"/>
      <c r="AN411" s="101"/>
      <c r="AO411" s="101"/>
      <c r="AP411" s="144"/>
      <c r="AQ411" s="101"/>
      <c r="AR411" s="101"/>
      <c r="AS411" s="101"/>
      <c r="AT411" s="145"/>
      <c r="AU411" s="145"/>
      <c r="AV411" s="98"/>
      <c r="AW411" s="98"/>
      <c r="AX411" s="98"/>
      <c r="AY411" s="98"/>
      <c r="AZ411" s="98"/>
      <c r="BA411" s="98"/>
      <c r="BB411" s="123"/>
      <c r="BC411" s="98"/>
      <c r="BD411" s="101"/>
      <c r="BE411" s="101"/>
      <c r="BF411" s="101"/>
      <c r="BG411" s="98"/>
      <c r="BH411" s="123"/>
      <c r="BI411" s="106"/>
      <c r="BJ411" s="144"/>
      <c r="BK411" s="144"/>
      <c r="BL411" s="144"/>
      <c r="BM411" s="145"/>
      <c r="BN411" s="101"/>
    </row>
    <row r="412" spans="1:66" s="7" customFormat="1" ht="24" customHeight="1">
      <c r="A412" s="124"/>
      <c r="B412" s="102" t="s">
        <v>157</v>
      </c>
      <c r="C412" s="103" t="s">
        <v>132</v>
      </c>
      <c r="D412" s="103" t="s">
        <v>119</v>
      </c>
      <c r="E412" s="104"/>
      <c r="F412" s="103"/>
      <c r="G412" s="105">
        <f aca="true" t="shared" si="620" ref="G412:W413">G413</f>
        <v>2195</v>
      </c>
      <c r="H412" s="105">
        <f t="shared" si="620"/>
        <v>2195</v>
      </c>
      <c r="I412" s="105">
        <f t="shared" si="620"/>
        <v>0</v>
      </c>
      <c r="J412" s="105">
        <f t="shared" si="620"/>
        <v>13840</v>
      </c>
      <c r="K412" s="105">
        <f t="shared" si="620"/>
        <v>16035</v>
      </c>
      <c r="L412" s="105">
        <f t="shared" si="620"/>
        <v>0</v>
      </c>
      <c r="M412" s="105"/>
      <c r="N412" s="105">
        <f t="shared" si="620"/>
        <v>27790</v>
      </c>
      <c r="O412" s="105">
        <f t="shared" si="620"/>
        <v>0</v>
      </c>
      <c r="P412" s="105">
        <f t="shared" si="620"/>
        <v>16035</v>
      </c>
      <c r="Q412" s="105">
        <f t="shared" si="620"/>
        <v>0</v>
      </c>
      <c r="R412" s="105">
        <f t="shared" si="620"/>
        <v>0</v>
      </c>
      <c r="S412" s="105">
        <f aca="true" t="shared" si="621" ref="S412:Y412">S413+S415</f>
        <v>-2083</v>
      </c>
      <c r="T412" s="105">
        <f t="shared" si="621"/>
        <v>13952</v>
      </c>
      <c r="U412" s="105">
        <f t="shared" si="621"/>
        <v>0</v>
      </c>
      <c r="V412" s="105">
        <f t="shared" si="621"/>
        <v>12000</v>
      </c>
      <c r="W412" s="105">
        <f t="shared" si="621"/>
        <v>0</v>
      </c>
      <c r="X412" s="105">
        <f t="shared" si="621"/>
        <v>13952</v>
      </c>
      <c r="Y412" s="105">
        <f t="shared" si="621"/>
        <v>12000</v>
      </c>
      <c r="Z412" s="105">
        <f aca="true" t="shared" si="622" ref="Z412:AG412">Z413+Z415</f>
        <v>0</v>
      </c>
      <c r="AA412" s="105">
        <f t="shared" si="622"/>
        <v>13952</v>
      </c>
      <c r="AB412" s="105">
        <f t="shared" si="622"/>
        <v>12000</v>
      </c>
      <c r="AC412" s="105">
        <f t="shared" si="622"/>
        <v>0</v>
      </c>
      <c r="AD412" s="105">
        <f t="shared" si="622"/>
        <v>0</v>
      </c>
      <c r="AE412" s="105">
        <f t="shared" si="622"/>
        <v>0</v>
      </c>
      <c r="AF412" s="105">
        <f t="shared" si="622"/>
        <v>13952</v>
      </c>
      <c r="AG412" s="105">
        <f t="shared" si="622"/>
        <v>12000</v>
      </c>
      <c r="AH412" s="105">
        <f aca="true" t="shared" si="623" ref="AH412:AO412">AH413+AH415</f>
        <v>0</v>
      </c>
      <c r="AI412" s="105">
        <f t="shared" si="623"/>
        <v>0</v>
      </c>
      <c r="AJ412" s="105">
        <f t="shared" si="623"/>
        <v>0</v>
      </c>
      <c r="AK412" s="105">
        <f t="shared" si="623"/>
        <v>0</v>
      </c>
      <c r="AL412" s="105">
        <f t="shared" si="623"/>
        <v>0</v>
      </c>
      <c r="AM412" s="105">
        <f t="shared" si="623"/>
        <v>0</v>
      </c>
      <c r="AN412" s="105">
        <f t="shared" si="623"/>
        <v>13952</v>
      </c>
      <c r="AO412" s="105">
        <f t="shared" si="623"/>
        <v>12000</v>
      </c>
      <c r="AP412" s="105">
        <f aca="true" t="shared" si="624" ref="AP412:AU412">AP413+AP415</f>
        <v>0</v>
      </c>
      <c r="AQ412" s="105">
        <f>AQ413+AQ415</f>
        <v>0</v>
      </c>
      <c r="AR412" s="105">
        <f t="shared" si="624"/>
        <v>0</v>
      </c>
      <c r="AS412" s="105">
        <f t="shared" si="624"/>
        <v>0</v>
      </c>
      <c r="AT412" s="105">
        <f t="shared" si="624"/>
        <v>13952</v>
      </c>
      <c r="AU412" s="105">
        <f t="shared" si="624"/>
        <v>12000</v>
      </c>
      <c r="AV412" s="107">
        <f aca="true" t="shared" si="625" ref="AV412:BH412">AV413+AV415</f>
        <v>0</v>
      </c>
      <c r="AW412" s="107">
        <f t="shared" si="625"/>
        <v>0</v>
      </c>
      <c r="AX412" s="107">
        <f t="shared" si="625"/>
        <v>0</v>
      </c>
      <c r="AY412" s="107">
        <f t="shared" si="625"/>
        <v>0</v>
      </c>
      <c r="AZ412" s="107">
        <f>AZ413+AZ415</f>
        <v>0</v>
      </c>
      <c r="BA412" s="105">
        <f t="shared" si="625"/>
        <v>13952</v>
      </c>
      <c r="BB412" s="105">
        <f t="shared" si="625"/>
        <v>12000</v>
      </c>
      <c r="BC412" s="105">
        <f t="shared" si="625"/>
        <v>-477</v>
      </c>
      <c r="BD412" s="105">
        <f t="shared" si="625"/>
        <v>0</v>
      </c>
      <c r="BE412" s="105">
        <f t="shared" si="625"/>
        <v>0</v>
      </c>
      <c r="BF412" s="105">
        <f t="shared" si="625"/>
        <v>0</v>
      </c>
      <c r="BG412" s="105">
        <f t="shared" si="625"/>
        <v>13475</v>
      </c>
      <c r="BH412" s="105">
        <f t="shared" si="625"/>
        <v>12000</v>
      </c>
      <c r="BI412" s="105">
        <f aca="true" t="shared" si="626" ref="BI412:BN412">BI413+BI415</f>
        <v>0</v>
      </c>
      <c r="BJ412" s="105">
        <f t="shared" si="626"/>
        <v>0</v>
      </c>
      <c r="BK412" s="105">
        <f t="shared" si="626"/>
        <v>0</v>
      </c>
      <c r="BL412" s="105">
        <f t="shared" si="626"/>
        <v>0</v>
      </c>
      <c r="BM412" s="105">
        <f t="shared" si="626"/>
        <v>13475</v>
      </c>
      <c r="BN412" s="105">
        <f t="shared" si="626"/>
        <v>12000</v>
      </c>
    </row>
    <row r="413" spans="1:66" s="2" customFormat="1" ht="58.5" customHeight="1">
      <c r="A413" s="124"/>
      <c r="B413" s="112" t="s">
        <v>205</v>
      </c>
      <c r="C413" s="113" t="s">
        <v>132</v>
      </c>
      <c r="D413" s="113" t="s">
        <v>119</v>
      </c>
      <c r="E413" s="119" t="s">
        <v>206</v>
      </c>
      <c r="F413" s="113"/>
      <c r="G413" s="115">
        <f t="shared" si="620"/>
        <v>2195</v>
      </c>
      <c r="H413" s="115">
        <f t="shared" si="620"/>
        <v>2195</v>
      </c>
      <c r="I413" s="115">
        <f t="shared" si="620"/>
        <v>0</v>
      </c>
      <c r="J413" s="115">
        <f t="shared" si="620"/>
        <v>13840</v>
      </c>
      <c r="K413" s="115">
        <f t="shared" si="620"/>
        <v>16035</v>
      </c>
      <c r="L413" s="115">
        <f t="shared" si="620"/>
        <v>0</v>
      </c>
      <c r="M413" s="115"/>
      <c r="N413" s="115">
        <f t="shared" si="620"/>
        <v>27790</v>
      </c>
      <c r="O413" s="115">
        <f t="shared" si="620"/>
        <v>0</v>
      </c>
      <c r="P413" s="115">
        <f t="shared" si="620"/>
        <v>16035</v>
      </c>
      <c r="Q413" s="115">
        <f t="shared" si="620"/>
        <v>0</v>
      </c>
      <c r="R413" s="115">
        <f t="shared" si="620"/>
        <v>0</v>
      </c>
      <c r="S413" s="115">
        <f t="shared" si="620"/>
        <v>-14083</v>
      </c>
      <c r="T413" s="115">
        <f t="shared" si="620"/>
        <v>1952</v>
      </c>
      <c r="U413" s="115">
        <f t="shared" si="620"/>
        <v>0</v>
      </c>
      <c r="V413" s="98"/>
      <c r="W413" s="115">
        <f t="shared" si="620"/>
        <v>0</v>
      </c>
      <c r="X413" s="115">
        <f aca="true" t="shared" si="627" ref="X413:BN413">X414</f>
        <v>1952</v>
      </c>
      <c r="Y413" s="115">
        <f t="shared" si="627"/>
        <v>0</v>
      </c>
      <c r="Z413" s="115">
        <f t="shared" si="627"/>
        <v>0</v>
      </c>
      <c r="AA413" s="115">
        <f t="shared" si="627"/>
        <v>1952</v>
      </c>
      <c r="AB413" s="115">
        <f t="shared" si="627"/>
        <v>0</v>
      </c>
      <c r="AC413" s="115">
        <f t="shared" si="627"/>
        <v>0</v>
      </c>
      <c r="AD413" s="115">
        <f t="shared" si="627"/>
        <v>0</v>
      </c>
      <c r="AE413" s="115">
        <f t="shared" si="627"/>
        <v>0</v>
      </c>
      <c r="AF413" s="115">
        <f t="shared" si="627"/>
        <v>1952</v>
      </c>
      <c r="AG413" s="115">
        <f t="shared" si="627"/>
        <v>0</v>
      </c>
      <c r="AH413" s="115">
        <f t="shared" si="627"/>
        <v>0</v>
      </c>
      <c r="AI413" s="115">
        <f t="shared" si="627"/>
        <v>0</v>
      </c>
      <c r="AJ413" s="115">
        <f t="shared" si="627"/>
        <v>0</v>
      </c>
      <c r="AK413" s="115">
        <f t="shared" si="627"/>
        <v>0</v>
      </c>
      <c r="AL413" s="115">
        <f t="shared" si="627"/>
        <v>0</v>
      </c>
      <c r="AM413" s="115">
        <f t="shared" si="627"/>
        <v>0</v>
      </c>
      <c r="AN413" s="115">
        <f t="shared" si="627"/>
        <v>1952</v>
      </c>
      <c r="AO413" s="115">
        <f t="shared" si="627"/>
        <v>0</v>
      </c>
      <c r="AP413" s="115">
        <f t="shared" si="627"/>
        <v>0</v>
      </c>
      <c r="AQ413" s="115">
        <f t="shared" si="627"/>
        <v>0</v>
      </c>
      <c r="AR413" s="115">
        <f t="shared" si="627"/>
        <v>0</v>
      </c>
      <c r="AS413" s="115">
        <f t="shared" si="627"/>
        <v>0</v>
      </c>
      <c r="AT413" s="115">
        <f t="shared" si="627"/>
        <v>1952</v>
      </c>
      <c r="AU413" s="115">
        <f t="shared" si="627"/>
        <v>0</v>
      </c>
      <c r="AV413" s="115">
        <f t="shared" si="627"/>
        <v>0</v>
      </c>
      <c r="AW413" s="115">
        <f t="shared" si="627"/>
        <v>0</v>
      </c>
      <c r="AX413" s="115">
        <f t="shared" si="627"/>
        <v>0</v>
      </c>
      <c r="AY413" s="115">
        <f t="shared" si="627"/>
        <v>0</v>
      </c>
      <c r="AZ413" s="115">
        <f t="shared" si="627"/>
        <v>0</v>
      </c>
      <c r="BA413" s="115">
        <f t="shared" si="627"/>
        <v>1952</v>
      </c>
      <c r="BB413" s="115">
        <f t="shared" si="627"/>
        <v>0</v>
      </c>
      <c r="BC413" s="115">
        <f t="shared" si="627"/>
        <v>-477</v>
      </c>
      <c r="BD413" s="115">
        <f t="shared" si="627"/>
        <v>0</v>
      </c>
      <c r="BE413" s="115">
        <f t="shared" si="627"/>
        <v>0</v>
      </c>
      <c r="BF413" s="115">
        <f t="shared" si="627"/>
        <v>0</v>
      </c>
      <c r="BG413" s="115">
        <f t="shared" si="627"/>
        <v>1475</v>
      </c>
      <c r="BH413" s="115">
        <f t="shared" si="627"/>
        <v>0</v>
      </c>
      <c r="BI413" s="115">
        <f t="shared" si="627"/>
        <v>0</v>
      </c>
      <c r="BJ413" s="115">
        <f t="shared" si="627"/>
        <v>0</v>
      </c>
      <c r="BK413" s="115">
        <f t="shared" si="627"/>
        <v>0</v>
      </c>
      <c r="BL413" s="115">
        <f t="shared" si="627"/>
        <v>0</v>
      </c>
      <c r="BM413" s="115">
        <f t="shared" si="627"/>
        <v>1475</v>
      </c>
      <c r="BN413" s="115">
        <f t="shared" si="627"/>
        <v>0</v>
      </c>
    </row>
    <row r="414" spans="1:66" s="2" customFormat="1" ht="120.75" customHeight="1">
      <c r="A414" s="124"/>
      <c r="B414" s="112" t="s">
        <v>358</v>
      </c>
      <c r="C414" s="113" t="s">
        <v>132</v>
      </c>
      <c r="D414" s="113" t="s">
        <v>119</v>
      </c>
      <c r="E414" s="119" t="s">
        <v>206</v>
      </c>
      <c r="F414" s="113" t="s">
        <v>207</v>
      </c>
      <c r="G414" s="115">
        <f>H414+I414</f>
        <v>2195</v>
      </c>
      <c r="H414" s="115">
        <v>2195</v>
      </c>
      <c r="I414" s="115"/>
      <c r="J414" s="98">
        <f>K414-G414</f>
        <v>13840</v>
      </c>
      <c r="K414" s="98">
        <v>16035</v>
      </c>
      <c r="L414" s="98"/>
      <c r="M414" s="98"/>
      <c r="N414" s="115">
        <v>27790</v>
      </c>
      <c r="O414" s="106"/>
      <c r="P414" s="98">
        <f>O414+K414</f>
        <v>16035</v>
      </c>
      <c r="Q414" s="98">
        <f>L414</f>
        <v>0</v>
      </c>
      <c r="R414" s="98"/>
      <c r="S414" s="98">
        <f>T414-P414</f>
        <v>-14083</v>
      </c>
      <c r="T414" s="98">
        <v>1952</v>
      </c>
      <c r="U414" s="98"/>
      <c r="V414" s="98"/>
      <c r="W414" s="98"/>
      <c r="X414" s="98">
        <f>W414+T414</f>
        <v>1952</v>
      </c>
      <c r="Y414" s="98">
        <f>V414</f>
        <v>0</v>
      </c>
      <c r="Z414" s="101"/>
      <c r="AA414" s="98">
        <f>X414+Z414</f>
        <v>1952</v>
      </c>
      <c r="AB414" s="98">
        <f>Y414</f>
        <v>0</v>
      </c>
      <c r="AC414" s="101"/>
      <c r="AD414" s="101"/>
      <c r="AE414" s="101"/>
      <c r="AF414" s="98">
        <f>AD414+AC414+AA414+AE414</f>
        <v>1952</v>
      </c>
      <c r="AG414" s="116">
        <f>AE414+AB414</f>
        <v>0</v>
      </c>
      <c r="AH414" s="101"/>
      <c r="AI414" s="101"/>
      <c r="AJ414" s="101"/>
      <c r="AK414" s="101"/>
      <c r="AL414" s="101"/>
      <c r="AM414" s="101"/>
      <c r="AN414" s="98">
        <f>AI414+AH414+AF414+AJ414+AK414+AL414+AM414</f>
        <v>1952</v>
      </c>
      <c r="AO414" s="98">
        <f>AM414+AG414</f>
        <v>0</v>
      </c>
      <c r="AP414" s="144"/>
      <c r="AQ414" s="101"/>
      <c r="AR414" s="101"/>
      <c r="AS414" s="101"/>
      <c r="AT414" s="98">
        <f>AR414+AQ414+AP414+AN414+AS414</f>
        <v>1952</v>
      </c>
      <c r="AU414" s="98">
        <f>AS414+AO414</f>
        <v>0</v>
      </c>
      <c r="AV414" s="98"/>
      <c r="AW414" s="98"/>
      <c r="AX414" s="98"/>
      <c r="AY414" s="98"/>
      <c r="AZ414" s="98"/>
      <c r="BA414" s="98">
        <f>AY414+AX414+AW414+AV414+AT414</f>
        <v>1952</v>
      </c>
      <c r="BB414" s="123">
        <f>AU414+AY414</f>
        <v>0</v>
      </c>
      <c r="BC414" s="98">
        <v>-477</v>
      </c>
      <c r="BD414" s="101"/>
      <c r="BE414" s="101"/>
      <c r="BF414" s="101"/>
      <c r="BG414" s="98">
        <f>BF414+BE414+BD414+BC414+BA414</f>
        <v>1475</v>
      </c>
      <c r="BH414" s="123">
        <f>BB414+BD414</f>
        <v>0</v>
      </c>
      <c r="BI414" s="106"/>
      <c r="BJ414" s="144"/>
      <c r="BK414" s="144"/>
      <c r="BL414" s="144"/>
      <c r="BM414" s="98">
        <f>BG414+BI414+BJ414+BK414+BL414</f>
        <v>1475</v>
      </c>
      <c r="BN414" s="98">
        <f>BH414+BJ414</f>
        <v>0</v>
      </c>
    </row>
    <row r="415" spans="1:66" s="2" customFormat="1" ht="26.25" customHeight="1">
      <c r="A415" s="124"/>
      <c r="B415" s="112" t="s">
        <v>304</v>
      </c>
      <c r="C415" s="113" t="s">
        <v>132</v>
      </c>
      <c r="D415" s="113" t="s">
        <v>119</v>
      </c>
      <c r="E415" s="119" t="s">
        <v>303</v>
      </c>
      <c r="F415" s="113"/>
      <c r="G415" s="115"/>
      <c r="H415" s="115"/>
      <c r="I415" s="115"/>
      <c r="J415" s="98"/>
      <c r="K415" s="98"/>
      <c r="L415" s="98"/>
      <c r="M415" s="98"/>
      <c r="N415" s="115"/>
      <c r="O415" s="106"/>
      <c r="P415" s="98"/>
      <c r="Q415" s="98"/>
      <c r="R415" s="98"/>
      <c r="S415" s="98">
        <f aca="true" t="shared" si="628" ref="S415:AH416">S416</f>
        <v>12000</v>
      </c>
      <c r="T415" s="98">
        <f t="shared" si="628"/>
        <v>12000</v>
      </c>
      <c r="U415" s="98">
        <f t="shared" si="628"/>
        <v>0</v>
      </c>
      <c r="V415" s="98">
        <f t="shared" si="628"/>
        <v>12000</v>
      </c>
      <c r="W415" s="98">
        <f t="shared" si="628"/>
        <v>0</v>
      </c>
      <c r="X415" s="98">
        <f t="shared" si="628"/>
        <v>12000</v>
      </c>
      <c r="Y415" s="98">
        <f t="shared" si="628"/>
        <v>12000</v>
      </c>
      <c r="Z415" s="98">
        <f t="shared" si="628"/>
        <v>0</v>
      </c>
      <c r="AA415" s="98">
        <f t="shared" si="628"/>
        <v>12000</v>
      </c>
      <c r="AB415" s="98">
        <f t="shared" si="628"/>
        <v>12000</v>
      </c>
      <c r="AC415" s="98">
        <f t="shared" si="628"/>
        <v>0</v>
      </c>
      <c r="AD415" s="98">
        <f t="shared" si="628"/>
        <v>0</v>
      </c>
      <c r="AE415" s="98">
        <f t="shared" si="628"/>
        <v>0</v>
      </c>
      <c r="AF415" s="98">
        <f t="shared" si="628"/>
        <v>12000</v>
      </c>
      <c r="AG415" s="98">
        <f t="shared" si="628"/>
        <v>12000</v>
      </c>
      <c r="AH415" s="98">
        <f t="shared" si="628"/>
        <v>0</v>
      </c>
      <c r="AI415" s="98">
        <f aca="true" t="shared" si="629" ref="AH415:AW416">AI416</f>
        <v>0</v>
      </c>
      <c r="AJ415" s="98">
        <f t="shared" si="629"/>
        <v>0</v>
      </c>
      <c r="AK415" s="98">
        <f t="shared" si="629"/>
        <v>0</v>
      </c>
      <c r="AL415" s="98">
        <f t="shared" si="629"/>
        <v>0</v>
      </c>
      <c r="AM415" s="98">
        <f t="shared" si="629"/>
        <v>0</v>
      </c>
      <c r="AN415" s="98">
        <f t="shared" si="629"/>
        <v>12000</v>
      </c>
      <c r="AO415" s="98">
        <f t="shared" si="629"/>
        <v>12000</v>
      </c>
      <c r="AP415" s="98">
        <f t="shared" si="629"/>
        <v>0</v>
      </c>
      <c r="AQ415" s="98">
        <f t="shared" si="629"/>
        <v>0</v>
      </c>
      <c r="AR415" s="98">
        <f t="shared" si="629"/>
        <v>0</v>
      </c>
      <c r="AS415" s="98">
        <f t="shared" si="629"/>
        <v>0</v>
      </c>
      <c r="AT415" s="98">
        <f t="shared" si="629"/>
        <v>12000</v>
      </c>
      <c r="AU415" s="98">
        <f t="shared" si="629"/>
        <v>12000</v>
      </c>
      <c r="AV415" s="98">
        <f t="shared" si="629"/>
        <v>0</v>
      </c>
      <c r="AW415" s="98">
        <f t="shared" si="629"/>
        <v>0</v>
      </c>
      <c r="AX415" s="98">
        <f aca="true" t="shared" si="630" ref="AV415:BM416">AX416</f>
        <v>0</v>
      </c>
      <c r="AY415" s="98">
        <f t="shared" si="630"/>
        <v>0</v>
      </c>
      <c r="AZ415" s="98">
        <f t="shared" si="630"/>
        <v>0</v>
      </c>
      <c r="BA415" s="98">
        <f t="shared" si="630"/>
        <v>12000</v>
      </c>
      <c r="BB415" s="98">
        <f t="shared" si="630"/>
        <v>12000</v>
      </c>
      <c r="BC415" s="98">
        <f t="shared" si="630"/>
        <v>0</v>
      </c>
      <c r="BD415" s="98">
        <f t="shared" si="630"/>
        <v>0</v>
      </c>
      <c r="BE415" s="98">
        <f t="shared" si="630"/>
        <v>0</v>
      </c>
      <c r="BF415" s="98">
        <f t="shared" si="630"/>
        <v>0</v>
      </c>
      <c r="BG415" s="98">
        <f t="shared" si="630"/>
        <v>12000</v>
      </c>
      <c r="BH415" s="98">
        <f t="shared" si="630"/>
        <v>12000</v>
      </c>
      <c r="BI415" s="98">
        <f t="shared" si="630"/>
        <v>0</v>
      </c>
      <c r="BJ415" s="98">
        <f t="shared" si="630"/>
        <v>0</v>
      </c>
      <c r="BK415" s="98">
        <f t="shared" si="630"/>
        <v>0</v>
      </c>
      <c r="BL415" s="98">
        <f aca="true" t="shared" si="631" ref="BJ415:BL416">BL416</f>
        <v>0</v>
      </c>
      <c r="BM415" s="98">
        <f t="shared" si="630"/>
        <v>12000</v>
      </c>
      <c r="BN415" s="98">
        <f>BN416</f>
        <v>12000</v>
      </c>
    </row>
    <row r="416" spans="1:66" s="2" customFormat="1" ht="80.25" customHeight="1">
      <c r="A416" s="124"/>
      <c r="B416" s="112" t="s">
        <v>437</v>
      </c>
      <c r="C416" s="113" t="s">
        <v>132</v>
      </c>
      <c r="D416" s="113" t="s">
        <v>119</v>
      </c>
      <c r="E416" s="119" t="s">
        <v>407</v>
      </c>
      <c r="F416" s="113"/>
      <c r="G416" s="115"/>
      <c r="H416" s="115"/>
      <c r="I416" s="115"/>
      <c r="J416" s="98"/>
      <c r="K416" s="98"/>
      <c r="L416" s="98"/>
      <c r="M416" s="98"/>
      <c r="N416" s="115"/>
      <c r="O416" s="106"/>
      <c r="P416" s="98"/>
      <c r="Q416" s="98"/>
      <c r="R416" s="98"/>
      <c r="S416" s="98">
        <f t="shared" si="628"/>
        <v>12000</v>
      </c>
      <c r="T416" s="98">
        <f t="shared" si="628"/>
        <v>12000</v>
      </c>
      <c r="U416" s="98">
        <f t="shared" si="628"/>
        <v>0</v>
      </c>
      <c r="V416" s="98">
        <f t="shared" si="628"/>
        <v>12000</v>
      </c>
      <c r="W416" s="98">
        <f t="shared" si="628"/>
        <v>0</v>
      </c>
      <c r="X416" s="98">
        <f t="shared" si="628"/>
        <v>12000</v>
      </c>
      <c r="Y416" s="98">
        <f t="shared" si="628"/>
        <v>12000</v>
      </c>
      <c r="Z416" s="98">
        <f t="shared" si="628"/>
        <v>0</v>
      </c>
      <c r="AA416" s="98">
        <f t="shared" si="628"/>
        <v>12000</v>
      </c>
      <c r="AB416" s="98">
        <f t="shared" si="628"/>
        <v>12000</v>
      </c>
      <c r="AC416" s="98">
        <f t="shared" si="628"/>
        <v>0</v>
      </c>
      <c r="AD416" s="98">
        <f t="shared" si="628"/>
        <v>0</v>
      </c>
      <c r="AE416" s="98">
        <f t="shared" si="628"/>
        <v>0</v>
      </c>
      <c r="AF416" s="98">
        <f t="shared" si="628"/>
        <v>12000</v>
      </c>
      <c r="AG416" s="98">
        <f t="shared" si="628"/>
        <v>12000</v>
      </c>
      <c r="AH416" s="98">
        <f t="shared" si="629"/>
        <v>0</v>
      </c>
      <c r="AI416" s="98">
        <f t="shared" si="629"/>
        <v>0</v>
      </c>
      <c r="AJ416" s="98">
        <f t="shared" si="629"/>
        <v>0</v>
      </c>
      <c r="AK416" s="98">
        <f t="shared" si="629"/>
        <v>0</v>
      </c>
      <c r="AL416" s="98">
        <f t="shared" si="629"/>
        <v>0</v>
      </c>
      <c r="AM416" s="98">
        <f t="shared" si="629"/>
        <v>0</v>
      </c>
      <c r="AN416" s="98">
        <f t="shared" si="629"/>
        <v>12000</v>
      </c>
      <c r="AO416" s="98">
        <f t="shared" si="629"/>
        <v>12000</v>
      </c>
      <c r="AP416" s="98">
        <f t="shared" si="629"/>
        <v>0</v>
      </c>
      <c r="AQ416" s="98">
        <f t="shared" si="629"/>
        <v>0</v>
      </c>
      <c r="AR416" s="98">
        <f t="shared" si="629"/>
        <v>0</v>
      </c>
      <c r="AS416" s="98">
        <f t="shared" si="629"/>
        <v>0</v>
      </c>
      <c r="AT416" s="98">
        <f t="shared" si="629"/>
        <v>12000</v>
      </c>
      <c r="AU416" s="98">
        <f t="shared" si="629"/>
        <v>12000</v>
      </c>
      <c r="AV416" s="98">
        <f t="shared" si="630"/>
        <v>0</v>
      </c>
      <c r="AW416" s="98">
        <f t="shared" si="630"/>
        <v>0</v>
      </c>
      <c r="AX416" s="98">
        <f t="shared" si="630"/>
        <v>0</v>
      </c>
      <c r="AY416" s="98">
        <f t="shared" si="630"/>
        <v>0</v>
      </c>
      <c r="AZ416" s="98">
        <f t="shared" si="630"/>
        <v>0</v>
      </c>
      <c r="BA416" s="98">
        <f t="shared" si="630"/>
        <v>12000</v>
      </c>
      <c r="BB416" s="98">
        <f t="shared" si="630"/>
        <v>12000</v>
      </c>
      <c r="BC416" s="98">
        <f t="shared" si="630"/>
        <v>0</v>
      </c>
      <c r="BD416" s="98">
        <f t="shared" si="630"/>
        <v>0</v>
      </c>
      <c r="BE416" s="98">
        <f t="shared" si="630"/>
        <v>0</v>
      </c>
      <c r="BF416" s="98">
        <f t="shared" si="630"/>
        <v>0</v>
      </c>
      <c r="BG416" s="98">
        <f t="shared" si="630"/>
        <v>12000</v>
      </c>
      <c r="BH416" s="98">
        <f t="shared" si="630"/>
        <v>12000</v>
      </c>
      <c r="BI416" s="98">
        <f t="shared" si="630"/>
        <v>0</v>
      </c>
      <c r="BJ416" s="98">
        <f t="shared" si="631"/>
        <v>0</v>
      </c>
      <c r="BK416" s="98">
        <f t="shared" si="631"/>
        <v>0</v>
      </c>
      <c r="BL416" s="98">
        <f t="shared" si="631"/>
        <v>0</v>
      </c>
      <c r="BM416" s="98">
        <f>BM417</f>
        <v>12000</v>
      </c>
      <c r="BN416" s="98">
        <f>BN417</f>
        <v>12000</v>
      </c>
    </row>
    <row r="417" spans="1:66" s="2" customFormat="1" ht="108.75" customHeight="1">
      <c r="A417" s="124"/>
      <c r="B417" s="112" t="s">
        <v>358</v>
      </c>
      <c r="C417" s="113" t="s">
        <v>132</v>
      </c>
      <c r="D417" s="113" t="s">
        <v>119</v>
      </c>
      <c r="E417" s="119" t="s">
        <v>407</v>
      </c>
      <c r="F417" s="113" t="s">
        <v>207</v>
      </c>
      <c r="G417" s="115"/>
      <c r="H417" s="115"/>
      <c r="I417" s="115"/>
      <c r="J417" s="98"/>
      <c r="K417" s="98"/>
      <c r="L417" s="98"/>
      <c r="M417" s="98"/>
      <c r="N417" s="115"/>
      <c r="O417" s="106"/>
      <c r="P417" s="98"/>
      <c r="Q417" s="98"/>
      <c r="R417" s="98"/>
      <c r="S417" s="98">
        <f>T417-P417</f>
        <v>12000</v>
      </c>
      <c r="T417" s="98">
        <v>12000</v>
      </c>
      <c r="U417" s="98"/>
      <c r="V417" s="98">
        <v>12000</v>
      </c>
      <c r="W417" s="98"/>
      <c r="X417" s="98">
        <f>W417+T417</f>
        <v>12000</v>
      </c>
      <c r="Y417" s="98">
        <f>V417</f>
        <v>12000</v>
      </c>
      <c r="Z417" s="101"/>
      <c r="AA417" s="98">
        <f>X417+Z417</f>
        <v>12000</v>
      </c>
      <c r="AB417" s="98">
        <f>Y417</f>
        <v>12000</v>
      </c>
      <c r="AC417" s="101"/>
      <c r="AD417" s="101"/>
      <c r="AE417" s="101"/>
      <c r="AF417" s="98">
        <f>AD417+AC417+AA417+AE417</f>
        <v>12000</v>
      </c>
      <c r="AG417" s="98">
        <f>AE417+AB417</f>
        <v>12000</v>
      </c>
      <c r="AH417" s="101"/>
      <c r="AI417" s="101"/>
      <c r="AJ417" s="101"/>
      <c r="AK417" s="101"/>
      <c r="AL417" s="101"/>
      <c r="AM417" s="101"/>
      <c r="AN417" s="98">
        <f>AI417+AH417+AF417+AJ417+AK417+AL417+AM417</f>
        <v>12000</v>
      </c>
      <c r="AO417" s="98">
        <f>AM417+AG417</f>
        <v>12000</v>
      </c>
      <c r="AP417" s="144"/>
      <c r="AQ417" s="101"/>
      <c r="AR417" s="101"/>
      <c r="AS417" s="101"/>
      <c r="AT417" s="98">
        <f>AR417+AQ417+AP417+AN417+AS417</f>
        <v>12000</v>
      </c>
      <c r="AU417" s="98">
        <f>AS417+AO417</f>
        <v>12000</v>
      </c>
      <c r="AV417" s="98"/>
      <c r="AW417" s="98"/>
      <c r="AX417" s="98"/>
      <c r="AY417" s="98"/>
      <c r="AZ417" s="98"/>
      <c r="BA417" s="98">
        <f>AY417+AX417+AW417+AV417+AT417</f>
        <v>12000</v>
      </c>
      <c r="BB417" s="123">
        <f>AU417+AY417</f>
        <v>12000</v>
      </c>
      <c r="BC417" s="98"/>
      <c r="BD417" s="101"/>
      <c r="BE417" s="101"/>
      <c r="BF417" s="101"/>
      <c r="BG417" s="98">
        <f>BF417+BE417+BD417+BC417+BA417</f>
        <v>12000</v>
      </c>
      <c r="BH417" s="98">
        <f>BB417+BD417</f>
        <v>12000</v>
      </c>
      <c r="BI417" s="106"/>
      <c r="BJ417" s="144"/>
      <c r="BK417" s="144"/>
      <c r="BL417" s="144"/>
      <c r="BM417" s="98">
        <f>BG417+BI417+BJ417+BK417+BL417</f>
        <v>12000</v>
      </c>
      <c r="BN417" s="98">
        <f>BH417+BJ417</f>
        <v>12000</v>
      </c>
    </row>
    <row r="418" spans="1:66" s="2" customFormat="1" ht="28.5" customHeight="1">
      <c r="A418" s="124"/>
      <c r="B418" s="102" t="s">
        <v>150</v>
      </c>
      <c r="C418" s="103" t="s">
        <v>132</v>
      </c>
      <c r="D418" s="103" t="s">
        <v>120</v>
      </c>
      <c r="E418" s="104"/>
      <c r="F418" s="103"/>
      <c r="G418" s="105">
        <f aca="true" t="shared" si="632" ref="G418:BN418">G419</f>
        <v>67263</v>
      </c>
      <c r="H418" s="105">
        <f t="shared" si="632"/>
        <v>67263</v>
      </c>
      <c r="I418" s="105">
        <f t="shared" si="632"/>
        <v>0</v>
      </c>
      <c r="J418" s="105">
        <f t="shared" si="632"/>
        <v>13412</v>
      </c>
      <c r="K418" s="105">
        <f t="shared" si="632"/>
        <v>80675</v>
      </c>
      <c r="L418" s="105">
        <f t="shared" si="632"/>
        <v>0</v>
      </c>
      <c r="M418" s="105"/>
      <c r="N418" s="105">
        <f t="shared" si="632"/>
        <v>110207</v>
      </c>
      <c r="O418" s="105">
        <f t="shared" si="632"/>
        <v>0</v>
      </c>
      <c r="P418" s="105">
        <f t="shared" si="632"/>
        <v>80675</v>
      </c>
      <c r="Q418" s="105">
        <f t="shared" si="632"/>
        <v>0</v>
      </c>
      <c r="R418" s="105">
        <f t="shared" si="632"/>
        <v>0</v>
      </c>
      <c r="S418" s="105">
        <f t="shared" si="632"/>
        <v>-80075</v>
      </c>
      <c r="T418" s="105">
        <f t="shared" si="632"/>
        <v>600</v>
      </c>
      <c r="U418" s="105">
        <f t="shared" si="632"/>
        <v>0</v>
      </c>
      <c r="V418" s="98"/>
      <c r="W418" s="105">
        <f t="shared" si="632"/>
        <v>0</v>
      </c>
      <c r="X418" s="105">
        <f t="shared" si="632"/>
        <v>600</v>
      </c>
      <c r="Y418" s="105">
        <f t="shared" si="632"/>
        <v>0</v>
      </c>
      <c r="Z418" s="105">
        <f t="shared" si="632"/>
        <v>0</v>
      </c>
      <c r="AA418" s="105">
        <f t="shared" si="632"/>
        <v>600</v>
      </c>
      <c r="AB418" s="105">
        <f t="shared" si="632"/>
        <v>0</v>
      </c>
      <c r="AC418" s="105">
        <f t="shared" si="632"/>
        <v>0</v>
      </c>
      <c r="AD418" s="105">
        <f t="shared" si="632"/>
        <v>0</v>
      </c>
      <c r="AE418" s="105">
        <f t="shared" si="632"/>
        <v>0</v>
      </c>
      <c r="AF418" s="105">
        <f t="shared" si="632"/>
        <v>600</v>
      </c>
      <c r="AG418" s="105">
        <f t="shared" si="632"/>
        <v>0</v>
      </c>
      <c r="AH418" s="105">
        <f t="shared" si="632"/>
        <v>0</v>
      </c>
      <c r="AI418" s="105">
        <f t="shared" si="632"/>
        <v>0</v>
      </c>
      <c r="AJ418" s="105">
        <f t="shared" si="632"/>
        <v>0</v>
      </c>
      <c r="AK418" s="105">
        <f t="shared" si="632"/>
        <v>0</v>
      </c>
      <c r="AL418" s="105">
        <f t="shared" si="632"/>
        <v>0</v>
      </c>
      <c r="AM418" s="105">
        <f t="shared" si="632"/>
        <v>0</v>
      </c>
      <c r="AN418" s="105">
        <f t="shared" si="632"/>
        <v>600</v>
      </c>
      <c r="AO418" s="105">
        <f t="shared" si="632"/>
        <v>0</v>
      </c>
      <c r="AP418" s="105">
        <f t="shared" si="632"/>
        <v>0</v>
      </c>
      <c r="AQ418" s="105">
        <f t="shared" si="632"/>
        <v>0</v>
      </c>
      <c r="AR418" s="105">
        <f t="shared" si="632"/>
        <v>0</v>
      </c>
      <c r="AS418" s="105">
        <f t="shared" si="632"/>
        <v>0</v>
      </c>
      <c r="AT418" s="105">
        <f t="shared" si="632"/>
        <v>600</v>
      </c>
      <c r="AU418" s="105">
        <f t="shared" si="632"/>
        <v>0</v>
      </c>
      <c r="AV418" s="107">
        <f t="shared" si="632"/>
        <v>0</v>
      </c>
      <c r="AW418" s="107">
        <f t="shared" si="632"/>
        <v>0</v>
      </c>
      <c r="AX418" s="107">
        <f t="shared" si="632"/>
        <v>0</v>
      </c>
      <c r="AY418" s="107">
        <f t="shared" si="632"/>
        <v>0</v>
      </c>
      <c r="AZ418" s="107">
        <f t="shared" si="632"/>
        <v>0</v>
      </c>
      <c r="BA418" s="105">
        <f t="shared" si="632"/>
        <v>600</v>
      </c>
      <c r="BB418" s="105">
        <f t="shared" si="632"/>
        <v>0</v>
      </c>
      <c r="BC418" s="105">
        <f t="shared" si="632"/>
        <v>-103</v>
      </c>
      <c r="BD418" s="105">
        <f t="shared" si="632"/>
        <v>0</v>
      </c>
      <c r="BE418" s="105">
        <f t="shared" si="632"/>
        <v>0</v>
      </c>
      <c r="BF418" s="105">
        <f t="shared" si="632"/>
        <v>0</v>
      </c>
      <c r="BG418" s="105">
        <f t="shared" si="632"/>
        <v>497</v>
      </c>
      <c r="BH418" s="105">
        <f t="shared" si="632"/>
        <v>0</v>
      </c>
      <c r="BI418" s="105">
        <f t="shared" si="632"/>
        <v>0</v>
      </c>
      <c r="BJ418" s="105">
        <f t="shared" si="632"/>
        <v>0</v>
      </c>
      <c r="BK418" s="105">
        <f t="shared" si="632"/>
        <v>0</v>
      </c>
      <c r="BL418" s="105">
        <f t="shared" si="632"/>
        <v>0</v>
      </c>
      <c r="BM418" s="105">
        <f t="shared" si="632"/>
        <v>497</v>
      </c>
      <c r="BN418" s="105">
        <f t="shared" si="632"/>
        <v>0</v>
      </c>
    </row>
    <row r="419" spans="1:66" s="2" customFormat="1" ht="60" customHeight="1">
      <c r="A419" s="101"/>
      <c r="B419" s="112" t="s">
        <v>205</v>
      </c>
      <c r="C419" s="113" t="s">
        <v>132</v>
      </c>
      <c r="D419" s="113" t="s">
        <v>120</v>
      </c>
      <c r="E419" s="119" t="s">
        <v>206</v>
      </c>
      <c r="F419" s="173"/>
      <c r="G419" s="115">
        <f aca="true" t="shared" si="633" ref="G419:BN419">G420</f>
        <v>67263</v>
      </c>
      <c r="H419" s="115">
        <f t="shared" si="633"/>
        <v>67263</v>
      </c>
      <c r="I419" s="115">
        <f t="shared" si="633"/>
        <v>0</v>
      </c>
      <c r="J419" s="115">
        <f t="shared" si="633"/>
        <v>13412</v>
      </c>
      <c r="K419" s="115">
        <f t="shared" si="633"/>
        <v>80675</v>
      </c>
      <c r="L419" s="115">
        <f t="shared" si="633"/>
        <v>0</v>
      </c>
      <c r="M419" s="115"/>
      <c r="N419" s="115">
        <f t="shared" si="633"/>
        <v>110207</v>
      </c>
      <c r="O419" s="115">
        <f t="shared" si="633"/>
        <v>0</v>
      </c>
      <c r="P419" s="115">
        <f t="shared" si="633"/>
        <v>80675</v>
      </c>
      <c r="Q419" s="115">
        <f t="shared" si="633"/>
        <v>0</v>
      </c>
      <c r="R419" s="115">
        <f t="shared" si="633"/>
        <v>0</v>
      </c>
      <c r="S419" s="115">
        <f t="shared" si="633"/>
        <v>-80075</v>
      </c>
      <c r="T419" s="115">
        <f t="shared" si="633"/>
        <v>600</v>
      </c>
      <c r="U419" s="115">
        <f t="shared" si="633"/>
        <v>0</v>
      </c>
      <c r="V419" s="98"/>
      <c r="W419" s="115">
        <f t="shared" si="633"/>
        <v>0</v>
      </c>
      <c r="X419" s="115">
        <f t="shared" si="633"/>
        <v>600</v>
      </c>
      <c r="Y419" s="115">
        <f t="shared" si="633"/>
        <v>0</v>
      </c>
      <c r="Z419" s="115">
        <f t="shared" si="633"/>
        <v>0</v>
      </c>
      <c r="AA419" s="115">
        <f t="shared" si="633"/>
        <v>600</v>
      </c>
      <c r="AB419" s="115">
        <f t="shared" si="633"/>
        <v>0</v>
      </c>
      <c r="AC419" s="115">
        <f t="shared" si="633"/>
        <v>0</v>
      </c>
      <c r="AD419" s="115">
        <f t="shared" si="633"/>
        <v>0</v>
      </c>
      <c r="AE419" s="115">
        <f t="shared" si="633"/>
        <v>0</v>
      </c>
      <c r="AF419" s="115">
        <f t="shared" si="633"/>
        <v>600</v>
      </c>
      <c r="AG419" s="115">
        <f t="shared" si="633"/>
        <v>0</v>
      </c>
      <c r="AH419" s="115">
        <f t="shared" si="633"/>
        <v>0</v>
      </c>
      <c r="AI419" s="115">
        <f t="shared" si="633"/>
        <v>0</v>
      </c>
      <c r="AJ419" s="115">
        <f t="shared" si="633"/>
        <v>0</v>
      </c>
      <c r="AK419" s="115">
        <f t="shared" si="633"/>
        <v>0</v>
      </c>
      <c r="AL419" s="115">
        <f t="shared" si="633"/>
        <v>0</v>
      </c>
      <c r="AM419" s="115">
        <f t="shared" si="633"/>
        <v>0</v>
      </c>
      <c r="AN419" s="115">
        <f t="shared" si="633"/>
        <v>600</v>
      </c>
      <c r="AO419" s="115">
        <f t="shared" si="633"/>
        <v>0</v>
      </c>
      <c r="AP419" s="115">
        <f t="shared" si="633"/>
        <v>0</v>
      </c>
      <c r="AQ419" s="115">
        <f t="shared" si="633"/>
        <v>0</v>
      </c>
      <c r="AR419" s="115">
        <f t="shared" si="633"/>
        <v>0</v>
      </c>
      <c r="AS419" s="115">
        <f t="shared" si="633"/>
        <v>0</v>
      </c>
      <c r="AT419" s="115">
        <f t="shared" si="633"/>
        <v>600</v>
      </c>
      <c r="AU419" s="115">
        <f t="shared" si="633"/>
        <v>0</v>
      </c>
      <c r="AV419" s="115">
        <f t="shared" si="633"/>
        <v>0</v>
      </c>
      <c r="AW419" s="115">
        <f t="shared" si="633"/>
        <v>0</v>
      </c>
      <c r="AX419" s="115">
        <f t="shared" si="633"/>
        <v>0</v>
      </c>
      <c r="AY419" s="115">
        <f t="shared" si="633"/>
        <v>0</v>
      </c>
      <c r="AZ419" s="115">
        <f t="shared" si="633"/>
        <v>0</v>
      </c>
      <c r="BA419" s="115">
        <f t="shared" si="633"/>
        <v>600</v>
      </c>
      <c r="BB419" s="115">
        <f t="shared" si="633"/>
        <v>0</v>
      </c>
      <c r="BC419" s="115">
        <f t="shared" si="633"/>
        <v>-103</v>
      </c>
      <c r="BD419" s="115">
        <f t="shared" si="633"/>
        <v>0</v>
      </c>
      <c r="BE419" s="115">
        <f t="shared" si="633"/>
        <v>0</v>
      </c>
      <c r="BF419" s="115">
        <f t="shared" si="633"/>
        <v>0</v>
      </c>
      <c r="BG419" s="115">
        <f t="shared" si="633"/>
        <v>497</v>
      </c>
      <c r="BH419" s="115">
        <f t="shared" si="633"/>
        <v>0</v>
      </c>
      <c r="BI419" s="115">
        <f t="shared" si="633"/>
        <v>0</v>
      </c>
      <c r="BJ419" s="115">
        <f t="shared" si="633"/>
        <v>0</v>
      </c>
      <c r="BK419" s="115">
        <f t="shared" si="633"/>
        <v>0</v>
      </c>
      <c r="BL419" s="115">
        <f t="shared" si="633"/>
        <v>0</v>
      </c>
      <c r="BM419" s="115">
        <f t="shared" si="633"/>
        <v>497</v>
      </c>
      <c r="BN419" s="115">
        <f t="shared" si="633"/>
        <v>0</v>
      </c>
    </row>
    <row r="420" spans="1:66" s="2" customFormat="1" ht="108" customHeight="1">
      <c r="A420" s="124"/>
      <c r="B420" s="112" t="s">
        <v>358</v>
      </c>
      <c r="C420" s="113" t="s">
        <v>132</v>
      </c>
      <c r="D420" s="113" t="s">
        <v>120</v>
      </c>
      <c r="E420" s="119" t="s">
        <v>206</v>
      </c>
      <c r="F420" s="113" t="s">
        <v>207</v>
      </c>
      <c r="G420" s="115">
        <f>H420</f>
        <v>67263</v>
      </c>
      <c r="H420" s="115">
        <v>67263</v>
      </c>
      <c r="I420" s="115"/>
      <c r="J420" s="98">
        <f>K420-G420</f>
        <v>13412</v>
      </c>
      <c r="K420" s="98">
        <v>80675</v>
      </c>
      <c r="L420" s="98"/>
      <c r="M420" s="98"/>
      <c r="N420" s="115">
        <v>110207</v>
      </c>
      <c r="O420" s="106"/>
      <c r="P420" s="98">
        <f>O420+K420</f>
        <v>80675</v>
      </c>
      <c r="Q420" s="98">
        <f>L420</f>
        <v>0</v>
      </c>
      <c r="R420" s="98"/>
      <c r="S420" s="98">
        <f>T420-P420</f>
        <v>-80075</v>
      </c>
      <c r="T420" s="98">
        <v>600</v>
      </c>
      <c r="U420" s="98"/>
      <c r="V420" s="98"/>
      <c r="W420" s="98"/>
      <c r="X420" s="98">
        <f>W420+T420</f>
        <v>600</v>
      </c>
      <c r="Y420" s="98">
        <f>V420</f>
        <v>0</v>
      </c>
      <c r="Z420" s="101"/>
      <c r="AA420" s="98">
        <f>X420+Z420</f>
        <v>600</v>
      </c>
      <c r="AB420" s="98">
        <f>Y420</f>
        <v>0</v>
      </c>
      <c r="AC420" s="101"/>
      <c r="AD420" s="101"/>
      <c r="AE420" s="101"/>
      <c r="AF420" s="98">
        <f>AD420+AC420+AA420+AE420</f>
        <v>600</v>
      </c>
      <c r="AG420" s="116">
        <f>AE420+AB420</f>
        <v>0</v>
      </c>
      <c r="AH420" s="101"/>
      <c r="AI420" s="101"/>
      <c r="AJ420" s="101"/>
      <c r="AK420" s="101"/>
      <c r="AL420" s="101"/>
      <c r="AM420" s="101"/>
      <c r="AN420" s="98">
        <f>AI420+AH420+AF420+AJ420+AK420+AL420+AM420</f>
        <v>600</v>
      </c>
      <c r="AO420" s="98">
        <f>AM420+AG420</f>
        <v>0</v>
      </c>
      <c r="AP420" s="144"/>
      <c r="AQ420" s="101"/>
      <c r="AR420" s="101"/>
      <c r="AS420" s="101"/>
      <c r="AT420" s="98">
        <f>AR420+AQ420+AP420+AN420</f>
        <v>600</v>
      </c>
      <c r="AU420" s="98">
        <f>AS420+AO420</f>
        <v>0</v>
      </c>
      <c r="AV420" s="98"/>
      <c r="AW420" s="98"/>
      <c r="AX420" s="98"/>
      <c r="AY420" s="98"/>
      <c r="AZ420" s="98"/>
      <c r="BA420" s="98">
        <f>AY420+AX420+AW420+AV420+AT420</f>
        <v>600</v>
      </c>
      <c r="BB420" s="123">
        <f>AU420+AY420</f>
        <v>0</v>
      </c>
      <c r="BC420" s="98">
        <v>-103</v>
      </c>
      <c r="BD420" s="101"/>
      <c r="BE420" s="101"/>
      <c r="BF420" s="101"/>
      <c r="BG420" s="98">
        <f>BF420+BE420+BD420+BC420+BA420</f>
        <v>497</v>
      </c>
      <c r="BH420" s="123">
        <f>BB420+BD420</f>
        <v>0</v>
      </c>
      <c r="BI420" s="106"/>
      <c r="BJ420" s="144"/>
      <c r="BK420" s="144"/>
      <c r="BL420" s="144"/>
      <c r="BM420" s="98">
        <f>BG420+BI420+BJ420+BK420+BL420</f>
        <v>497</v>
      </c>
      <c r="BN420" s="98">
        <f>BH420+BJ420</f>
        <v>0</v>
      </c>
    </row>
    <row r="421" spans="1:66" s="2" customFormat="1" ht="24" customHeight="1">
      <c r="A421" s="124"/>
      <c r="B421" s="102" t="s">
        <v>162</v>
      </c>
      <c r="C421" s="103" t="s">
        <v>145</v>
      </c>
      <c r="D421" s="103" t="s">
        <v>119</v>
      </c>
      <c r="E421" s="104"/>
      <c r="F421" s="103"/>
      <c r="G421" s="105">
        <f aca="true" t="shared" si="634" ref="G421:W422">G422</f>
        <v>19370</v>
      </c>
      <c r="H421" s="105">
        <f t="shared" si="634"/>
        <v>19370</v>
      </c>
      <c r="I421" s="105">
        <f t="shared" si="634"/>
        <v>0</v>
      </c>
      <c r="J421" s="105">
        <f t="shared" si="634"/>
        <v>-16627</v>
      </c>
      <c r="K421" s="105">
        <f t="shared" si="634"/>
        <v>2743</v>
      </c>
      <c r="L421" s="105">
        <f t="shared" si="634"/>
        <v>0</v>
      </c>
      <c r="M421" s="105"/>
      <c r="N421" s="105">
        <f t="shared" si="634"/>
        <v>2984</v>
      </c>
      <c r="O421" s="105">
        <f t="shared" si="634"/>
        <v>0</v>
      </c>
      <c r="P421" s="105">
        <f t="shared" si="634"/>
        <v>2743</v>
      </c>
      <c r="Q421" s="105">
        <f t="shared" si="634"/>
        <v>0</v>
      </c>
      <c r="R421" s="105">
        <f t="shared" si="634"/>
        <v>0</v>
      </c>
      <c r="S421" s="105">
        <f t="shared" si="634"/>
        <v>-2743</v>
      </c>
      <c r="T421" s="105">
        <f t="shared" si="634"/>
        <v>0</v>
      </c>
      <c r="U421" s="105">
        <f t="shared" si="634"/>
        <v>0</v>
      </c>
      <c r="V421" s="98"/>
      <c r="W421" s="105">
        <f t="shared" si="634"/>
        <v>0</v>
      </c>
      <c r="X421" s="105">
        <f aca="true" t="shared" si="635" ref="W421:Y422">X422</f>
        <v>0</v>
      </c>
      <c r="Y421" s="105">
        <f t="shared" si="635"/>
        <v>0</v>
      </c>
      <c r="Z421" s="101"/>
      <c r="AA421" s="145"/>
      <c r="AB421" s="145"/>
      <c r="AC421" s="101"/>
      <c r="AD421" s="101"/>
      <c r="AE421" s="101"/>
      <c r="AF421" s="106"/>
      <c r="AG421" s="106"/>
      <c r="AH421" s="101"/>
      <c r="AI421" s="101"/>
      <c r="AJ421" s="101"/>
      <c r="AK421" s="101"/>
      <c r="AL421" s="101"/>
      <c r="AM421" s="101"/>
      <c r="AN421" s="101"/>
      <c r="AO421" s="101"/>
      <c r="AP421" s="144"/>
      <c r="AQ421" s="101"/>
      <c r="AR421" s="101"/>
      <c r="AS421" s="101"/>
      <c r="AT421" s="145"/>
      <c r="AU421" s="145"/>
      <c r="AV421" s="98"/>
      <c r="AW421" s="98"/>
      <c r="AX421" s="98"/>
      <c r="AY421" s="98"/>
      <c r="AZ421" s="98"/>
      <c r="BA421" s="98"/>
      <c r="BB421" s="123"/>
      <c r="BC421" s="125">
        <f>BC422</f>
        <v>1297</v>
      </c>
      <c r="BD421" s="125">
        <f aca="true" t="shared" si="636" ref="BD421:BN422">BD422</f>
        <v>0</v>
      </c>
      <c r="BE421" s="125">
        <f t="shared" si="636"/>
        <v>0</v>
      </c>
      <c r="BF421" s="125">
        <f t="shared" si="636"/>
        <v>0</v>
      </c>
      <c r="BG421" s="125">
        <f t="shared" si="636"/>
        <v>1297</v>
      </c>
      <c r="BH421" s="125">
        <f t="shared" si="636"/>
        <v>0</v>
      </c>
      <c r="BI421" s="125">
        <f t="shared" si="636"/>
        <v>0</v>
      </c>
      <c r="BJ421" s="125">
        <f t="shared" si="636"/>
        <v>0</v>
      </c>
      <c r="BK421" s="125">
        <f t="shared" si="636"/>
        <v>0</v>
      </c>
      <c r="BL421" s="125">
        <f t="shared" si="636"/>
        <v>0</v>
      </c>
      <c r="BM421" s="125">
        <f t="shared" si="636"/>
        <v>1297</v>
      </c>
      <c r="BN421" s="125">
        <f t="shared" si="636"/>
        <v>0</v>
      </c>
    </row>
    <row r="422" spans="1:66" s="2" customFormat="1" ht="57" customHeight="1">
      <c r="A422" s="101"/>
      <c r="B422" s="112" t="s">
        <v>205</v>
      </c>
      <c r="C422" s="113" t="s">
        <v>145</v>
      </c>
      <c r="D422" s="113" t="s">
        <v>119</v>
      </c>
      <c r="E422" s="119" t="s">
        <v>206</v>
      </c>
      <c r="F422" s="113"/>
      <c r="G422" s="115">
        <f t="shared" si="634"/>
        <v>19370</v>
      </c>
      <c r="H422" s="115">
        <f t="shared" si="634"/>
        <v>19370</v>
      </c>
      <c r="I422" s="115">
        <f t="shared" si="634"/>
        <v>0</v>
      </c>
      <c r="J422" s="115">
        <f t="shared" si="634"/>
        <v>-16627</v>
      </c>
      <c r="K422" s="115">
        <f t="shared" si="634"/>
        <v>2743</v>
      </c>
      <c r="L422" s="115">
        <f t="shared" si="634"/>
        <v>0</v>
      </c>
      <c r="M422" s="115"/>
      <c r="N422" s="115">
        <f t="shared" si="634"/>
        <v>2984</v>
      </c>
      <c r="O422" s="115">
        <f t="shared" si="634"/>
        <v>0</v>
      </c>
      <c r="P422" s="115">
        <f t="shared" si="634"/>
        <v>2743</v>
      </c>
      <c r="Q422" s="115">
        <f t="shared" si="634"/>
        <v>0</v>
      </c>
      <c r="R422" s="115">
        <f t="shared" si="634"/>
        <v>0</v>
      </c>
      <c r="S422" s="115">
        <f t="shared" si="634"/>
        <v>-2743</v>
      </c>
      <c r="T422" s="115">
        <f t="shared" si="634"/>
        <v>0</v>
      </c>
      <c r="U422" s="115">
        <f t="shared" si="634"/>
        <v>0</v>
      </c>
      <c r="V422" s="98"/>
      <c r="W422" s="115">
        <f t="shared" si="635"/>
        <v>0</v>
      </c>
      <c r="X422" s="115">
        <f t="shared" si="635"/>
        <v>0</v>
      </c>
      <c r="Y422" s="115">
        <f t="shared" si="635"/>
        <v>0</v>
      </c>
      <c r="Z422" s="101"/>
      <c r="AA422" s="145"/>
      <c r="AB422" s="145"/>
      <c r="AC422" s="101"/>
      <c r="AD422" s="101"/>
      <c r="AE422" s="101"/>
      <c r="AF422" s="106"/>
      <c r="AG422" s="106"/>
      <c r="AH422" s="101"/>
      <c r="AI422" s="101"/>
      <c r="AJ422" s="101"/>
      <c r="AK422" s="101"/>
      <c r="AL422" s="101"/>
      <c r="AM422" s="101"/>
      <c r="AN422" s="101"/>
      <c r="AO422" s="101"/>
      <c r="AP422" s="144"/>
      <c r="AQ422" s="101"/>
      <c r="AR422" s="101"/>
      <c r="AS422" s="101"/>
      <c r="AT422" s="145"/>
      <c r="AU422" s="145"/>
      <c r="AV422" s="98"/>
      <c r="AW422" s="98"/>
      <c r="AX422" s="98"/>
      <c r="AY422" s="98"/>
      <c r="AZ422" s="98"/>
      <c r="BA422" s="98"/>
      <c r="BB422" s="123"/>
      <c r="BC422" s="98">
        <f>BC423</f>
        <v>1297</v>
      </c>
      <c r="BD422" s="98">
        <f t="shared" si="636"/>
        <v>0</v>
      </c>
      <c r="BE422" s="98">
        <f t="shared" si="636"/>
        <v>0</v>
      </c>
      <c r="BF422" s="98">
        <f t="shared" si="636"/>
        <v>0</v>
      </c>
      <c r="BG422" s="98">
        <f t="shared" si="636"/>
        <v>1297</v>
      </c>
      <c r="BH422" s="98">
        <f t="shared" si="636"/>
        <v>0</v>
      </c>
      <c r="BI422" s="98">
        <f t="shared" si="636"/>
        <v>0</v>
      </c>
      <c r="BJ422" s="98">
        <f t="shared" si="636"/>
        <v>0</v>
      </c>
      <c r="BK422" s="98">
        <f t="shared" si="636"/>
        <v>0</v>
      </c>
      <c r="BL422" s="98">
        <f t="shared" si="636"/>
        <v>0</v>
      </c>
      <c r="BM422" s="98">
        <f t="shared" si="636"/>
        <v>1297</v>
      </c>
      <c r="BN422" s="98">
        <f t="shared" si="636"/>
        <v>0</v>
      </c>
    </row>
    <row r="423" spans="1:66" s="2" customFormat="1" ht="106.5" customHeight="1">
      <c r="A423" s="124"/>
      <c r="B423" s="112" t="s">
        <v>358</v>
      </c>
      <c r="C423" s="113" t="s">
        <v>145</v>
      </c>
      <c r="D423" s="113" t="s">
        <v>119</v>
      </c>
      <c r="E423" s="119" t="s">
        <v>206</v>
      </c>
      <c r="F423" s="113" t="s">
        <v>207</v>
      </c>
      <c r="G423" s="115">
        <f>H423+I423</f>
        <v>19370</v>
      </c>
      <c r="H423" s="115">
        <v>19370</v>
      </c>
      <c r="I423" s="115"/>
      <c r="J423" s="98">
        <f>K423-G423</f>
        <v>-16627</v>
      </c>
      <c r="K423" s="98">
        <v>2743</v>
      </c>
      <c r="L423" s="98"/>
      <c r="M423" s="98"/>
      <c r="N423" s="115">
        <v>2984</v>
      </c>
      <c r="O423" s="106"/>
      <c r="P423" s="98">
        <f>O423+K423</f>
        <v>2743</v>
      </c>
      <c r="Q423" s="98">
        <f>L423</f>
        <v>0</v>
      </c>
      <c r="R423" s="98"/>
      <c r="S423" s="98">
        <f>T423-P423</f>
        <v>-2743</v>
      </c>
      <c r="T423" s="98"/>
      <c r="U423" s="98"/>
      <c r="V423" s="98"/>
      <c r="W423" s="98"/>
      <c r="X423" s="98">
        <f>W423+T423</f>
        <v>0</v>
      </c>
      <c r="Y423" s="98">
        <f>V423</f>
        <v>0</v>
      </c>
      <c r="Z423" s="101"/>
      <c r="AA423" s="145"/>
      <c r="AB423" s="145"/>
      <c r="AC423" s="101"/>
      <c r="AD423" s="101"/>
      <c r="AE423" s="101"/>
      <c r="AF423" s="106"/>
      <c r="AG423" s="106"/>
      <c r="AH423" s="101"/>
      <c r="AI423" s="101"/>
      <c r="AJ423" s="101"/>
      <c r="AK423" s="101"/>
      <c r="AL423" s="101"/>
      <c r="AM423" s="101"/>
      <c r="AN423" s="101"/>
      <c r="AO423" s="101"/>
      <c r="AP423" s="144"/>
      <c r="AQ423" s="101"/>
      <c r="AR423" s="101"/>
      <c r="AS423" s="101"/>
      <c r="AT423" s="145"/>
      <c r="AU423" s="145"/>
      <c r="AV423" s="98"/>
      <c r="AW423" s="98"/>
      <c r="AX423" s="98"/>
      <c r="AY423" s="98"/>
      <c r="AZ423" s="98"/>
      <c r="BA423" s="98"/>
      <c r="BB423" s="123"/>
      <c r="BC423" s="98">
        <v>1297</v>
      </c>
      <c r="BD423" s="101"/>
      <c r="BE423" s="101"/>
      <c r="BF423" s="101"/>
      <c r="BG423" s="98">
        <f>BC423+BD423+BE423+BA423</f>
        <v>1297</v>
      </c>
      <c r="BH423" s="123"/>
      <c r="BI423" s="106"/>
      <c r="BJ423" s="144"/>
      <c r="BK423" s="144"/>
      <c r="BL423" s="144"/>
      <c r="BM423" s="98">
        <f>BG423+BI423+BJ423+BK423+BL423</f>
        <v>1297</v>
      </c>
      <c r="BN423" s="98">
        <f>BH423+BJ423</f>
        <v>0</v>
      </c>
    </row>
    <row r="424" spans="1:66" s="2" customFormat="1" ht="39.75" customHeight="1">
      <c r="A424" s="124"/>
      <c r="B424" s="102" t="s">
        <v>177</v>
      </c>
      <c r="C424" s="103" t="s">
        <v>143</v>
      </c>
      <c r="D424" s="103" t="s">
        <v>119</v>
      </c>
      <c r="E424" s="174"/>
      <c r="F424" s="130"/>
      <c r="G424" s="105">
        <f aca="true" t="shared" si="637" ref="G424:W425">G425</f>
        <v>10425</v>
      </c>
      <c r="H424" s="105">
        <f t="shared" si="637"/>
        <v>10425</v>
      </c>
      <c r="I424" s="105">
        <f t="shared" si="637"/>
        <v>0</v>
      </c>
      <c r="J424" s="105">
        <f t="shared" si="637"/>
        <v>5711</v>
      </c>
      <c r="K424" s="105">
        <f t="shared" si="637"/>
        <v>16136</v>
      </c>
      <c r="L424" s="105">
        <f t="shared" si="637"/>
        <v>0</v>
      </c>
      <c r="M424" s="105"/>
      <c r="N424" s="105">
        <f t="shared" si="637"/>
        <v>14288</v>
      </c>
      <c r="O424" s="105">
        <f t="shared" si="637"/>
        <v>0</v>
      </c>
      <c r="P424" s="105">
        <f t="shared" si="637"/>
        <v>16136</v>
      </c>
      <c r="Q424" s="105">
        <f t="shared" si="637"/>
        <v>0</v>
      </c>
      <c r="R424" s="105">
        <f t="shared" si="637"/>
        <v>0</v>
      </c>
      <c r="S424" s="105">
        <f t="shared" si="637"/>
        <v>-16136</v>
      </c>
      <c r="T424" s="105">
        <f t="shared" si="637"/>
        <v>0</v>
      </c>
      <c r="U424" s="105">
        <f t="shared" si="637"/>
        <v>0</v>
      </c>
      <c r="V424" s="98"/>
      <c r="W424" s="105">
        <f t="shared" si="637"/>
        <v>0</v>
      </c>
      <c r="X424" s="105">
        <f aca="true" t="shared" si="638" ref="W424:Y425">X425</f>
        <v>0</v>
      </c>
      <c r="Y424" s="105">
        <f t="shared" si="638"/>
        <v>0</v>
      </c>
      <c r="Z424" s="101"/>
      <c r="AA424" s="145"/>
      <c r="AB424" s="145"/>
      <c r="AC424" s="101"/>
      <c r="AD424" s="101"/>
      <c r="AE424" s="101"/>
      <c r="AF424" s="106"/>
      <c r="AG424" s="106"/>
      <c r="AH424" s="101"/>
      <c r="AI424" s="101"/>
      <c r="AJ424" s="101"/>
      <c r="AK424" s="101"/>
      <c r="AL424" s="101"/>
      <c r="AM424" s="101"/>
      <c r="AN424" s="101"/>
      <c r="AO424" s="101"/>
      <c r="AP424" s="144"/>
      <c r="AQ424" s="101"/>
      <c r="AR424" s="101"/>
      <c r="AS424" s="101"/>
      <c r="AT424" s="145"/>
      <c r="AU424" s="145"/>
      <c r="AV424" s="98"/>
      <c r="AW424" s="98"/>
      <c r="AX424" s="98"/>
      <c r="AY424" s="98"/>
      <c r="AZ424" s="98"/>
      <c r="BA424" s="98"/>
      <c r="BB424" s="123"/>
      <c r="BC424" s="99">
        <f aca="true" t="shared" si="639" ref="BC424:BN425">BC425</f>
        <v>3899</v>
      </c>
      <c r="BD424" s="99">
        <f t="shared" si="639"/>
        <v>0</v>
      </c>
      <c r="BE424" s="99">
        <f t="shared" si="639"/>
        <v>0</v>
      </c>
      <c r="BF424" s="99">
        <f t="shared" si="639"/>
        <v>0</v>
      </c>
      <c r="BG424" s="99">
        <f t="shared" si="639"/>
        <v>3899</v>
      </c>
      <c r="BH424" s="99">
        <f t="shared" si="639"/>
        <v>0</v>
      </c>
      <c r="BI424" s="99">
        <f t="shared" si="639"/>
        <v>0</v>
      </c>
      <c r="BJ424" s="99">
        <f t="shared" si="639"/>
        <v>0</v>
      </c>
      <c r="BK424" s="99">
        <f t="shared" si="639"/>
        <v>0</v>
      </c>
      <c r="BL424" s="99">
        <f t="shared" si="639"/>
        <v>0</v>
      </c>
      <c r="BM424" s="99">
        <f t="shared" si="639"/>
        <v>3899</v>
      </c>
      <c r="BN424" s="99">
        <f t="shared" si="639"/>
        <v>0</v>
      </c>
    </row>
    <row r="425" spans="1:66" s="2" customFormat="1" ht="54" customHeight="1">
      <c r="A425" s="124"/>
      <c r="B425" s="112" t="s">
        <v>205</v>
      </c>
      <c r="C425" s="113" t="s">
        <v>143</v>
      </c>
      <c r="D425" s="113" t="s">
        <v>119</v>
      </c>
      <c r="E425" s="137" t="s">
        <v>206</v>
      </c>
      <c r="F425" s="113"/>
      <c r="G425" s="115">
        <f t="shared" si="637"/>
        <v>10425</v>
      </c>
      <c r="H425" s="115">
        <f t="shared" si="637"/>
        <v>10425</v>
      </c>
      <c r="I425" s="115">
        <f t="shared" si="637"/>
        <v>0</v>
      </c>
      <c r="J425" s="115">
        <f t="shared" si="637"/>
        <v>5711</v>
      </c>
      <c r="K425" s="115">
        <f t="shared" si="637"/>
        <v>16136</v>
      </c>
      <c r="L425" s="115">
        <f t="shared" si="637"/>
        <v>0</v>
      </c>
      <c r="M425" s="115"/>
      <c r="N425" s="115">
        <f t="shared" si="637"/>
        <v>14288</v>
      </c>
      <c r="O425" s="115">
        <f t="shared" si="637"/>
        <v>0</v>
      </c>
      <c r="P425" s="115">
        <f t="shared" si="637"/>
        <v>16136</v>
      </c>
      <c r="Q425" s="115">
        <f t="shared" si="637"/>
        <v>0</v>
      </c>
      <c r="R425" s="115">
        <f t="shared" si="637"/>
        <v>0</v>
      </c>
      <c r="S425" s="115">
        <f t="shared" si="637"/>
        <v>-16136</v>
      </c>
      <c r="T425" s="115">
        <f t="shared" si="637"/>
        <v>0</v>
      </c>
      <c r="U425" s="115">
        <f t="shared" si="637"/>
        <v>0</v>
      </c>
      <c r="V425" s="98"/>
      <c r="W425" s="115">
        <f t="shared" si="638"/>
        <v>0</v>
      </c>
      <c r="X425" s="115">
        <f t="shared" si="638"/>
        <v>0</v>
      </c>
      <c r="Y425" s="115">
        <f t="shared" si="638"/>
        <v>0</v>
      </c>
      <c r="Z425" s="101"/>
      <c r="AA425" s="145"/>
      <c r="AB425" s="145"/>
      <c r="AC425" s="101"/>
      <c r="AD425" s="101"/>
      <c r="AE425" s="101"/>
      <c r="AF425" s="106"/>
      <c r="AG425" s="106"/>
      <c r="AH425" s="101"/>
      <c r="AI425" s="101"/>
      <c r="AJ425" s="101"/>
      <c r="AK425" s="101"/>
      <c r="AL425" s="101"/>
      <c r="AM425" s="101"/>
      <c r="AN425" s="101"/>
      <c r="AO425" s="101"/>
      <c r="AP425" s="144"/>
      <c r="AQ425" s="101"/>
      <c r="AR425" s="101"/>
      <c r="AS425" s="101"/>
      <c r="AT425" s="145"/>
      <c r="AU425" s="145"/>
      <c r="AV425" s="98"/>
      <c r="AW425" s="98"/>
      <c r="AX425" s="98"/>
      <c r="AY425" s="98"/>
      <c r="AZ425" s="98"/>
      <c r="BA425" s="98"/>
      <c r="BB425" s="123"/>
      <c r="BC425" s="98">
        <f t="shared" si="639"/>
        <v>3899</v>
      </c>
      <c r="BD425" s="98">
        <f t="shared" si="639"/>
        <v>0</v>
      </c>
      <c r="BE425" s="98">
        <f t="shared" si="639"/>
        <v>0</v>
      </c>
      <c r="BF425" s="98">
        <f t="shared" si="639"/>
        <v>0</v>
      </c>
      <c r="BG425" s="98">
        <f t="shared" si="639"/>
        <v>3899</v>
      </c>
      <c r="BH425" s="98">
        <f t="shared" si="639"/>
        <v>0</v>
      </c>
      <c r="BI425" s="98">
        <f t="shared" si="639"/>
        <v>0</v>
      </c>
      <c r="BJ425" s="98">
        <f t="shared" si="639"/>
        <v>0</v>
      </c>
      <c r="BK425" s="98">
        <f t="shared" si="639"/>
        <v>0</v>
      </c>
      <c r="BL425" s="98">
        <f t="shared" si="639"/>
        <v>0</v>
      </c>
      <c r="BM425" s="98">
        <f t="shared" si="639"/>
        <v>3899</v>
      </c>
      <c r="BN425" s="98">
        <f t="shared" si="639"/>
        <v>0</v>
      </c>
    </row>
    <row r="426" spans="1:66" s="2" customFormat="1" ht="99.75" customHeight="1">
      <c r="A426" s="124"/>
      <c r="B426" s="112" t="s">
        <v>358</v>
      </c>
      <c r="C426" s="113" t="s">
        <v>143</v>
      </c>
      <c r="D426" s="113" t="s">
        <v>119</v>
      </c>
      <c r="E426" s="137" t="s">
        <v>206</v>
      </c>
      <c r="F426" s="113" t="s">
        <v>207</v>
      </c>
      <c r="G426" s="115">
        <f>H426+I426</f>
        <v>10425</v>
      </c>
      <c r="H426" s="115">
        <v>10425</v>
      </c>
      <c r="I426" s="115"/>
      <c r="J426" s="98">
        <f>K426-G426</f>
        <v>5711</v>
      </c>
      <c r="K426" s="98">
        <v>16136</v>
      </c>
      <c r="L426" s="98"/>
      <c r="M426" s="98"/>
      <c r="N426" s="115">
        <v>14288</v>
      </c>
      <c r="O426" s="106"/>
      <c r="P426" s="98">
        <f>O426+K426</f>
        <v>16136</v>
      </c>
      <c r="Q426" s="98">
        <f>L426</f>
        <v>0</v>
      </c>
      <c r="R426" s="98"/>
      <c r="S426" s="98">
        <f>T426-P426</f>
        <v>-16136</v>
      </c>
      <c r="T426" s="98"/>
      <c r="U426" s="98"/>
      <c r="V426" s="98"/>
      <c r="W426" s="98"/>
      <c r="X426" s="98">
        <f>W426+T426</f>
        <v>0</v>
      </c>
      <c r="Y426" s="98">
        <f>V426</f>
        <v>0</v>
      </c>
      <c r="Z426" s="101"/>
      <c r="AA426" s="145"/>
      <c r="AB426" s="145"/>
      <c r="AC426" s="101"/>
      <c r="AD426" s="101"/>
      <c r="AE426" s="101"/>
      <c r="AF426" s="106"/>
      <c r="AG426" s="106"/>
      <c r="AH426" s="101"/>
      <c r="AI426" s="101"/>
      <c r="AJ426" s="101"/>
      <c r="AK426" s="101"/>
      <c r="AL426" s="101"/>
      <c r="AM426" s="101"/>
      <c r="AN426" s="101"/>
      <c r="AO426" s="101"/>
      <c r="AP426" s="144"/>
      <c r="AQ426" s="101"/>
      <c r="AR426" s="101"/>
      <c r="AS426" s="101"/>
      <c r="AT426" s="145"/>
      <c r="AU426" s="145"/>
      <c r="AV426" s="98"/>
      <c r="AW426" s="98"/>
      <c r="AX426" s="98"/>
      <c r="AY426" s="98"/>
      <c r="AZ426" s="98"/>
      <c r="BA426" s="98"/>
      <c r="BB426" s="123"/>
      <c r="BC426" s="98">
        <v>3899</v>
      </c>
      <c r="BD426" s="101"/>
      <c r="BE426" s="101"/>
      <c r="BF426" s="101"/>
      <c r="BG426" s="98">
        <f>BA426+BC426+BD426+BE426</f>
        <v>3899</v>
      </c>
      <c r="BH426" s="123"/>
      <c r="BI426" s="106"/>
      <c r="BJ426" s="144"/>
      <c r="BK426" s="144"/>
      <c r="BL426" s="144"/>
      <c r="BM426" s="98">
        <f>BG426+BI426+BJ426+BK426+BL426</f>
        <v>3899</v>
      </c>
      <c r="BN426" s="98">
        <f>BH426+BJ426</f>
        <v>0</v>
      </c>
    </row>
    <row r="427" spans="1:66" s="2" customFormat="1" ht="18.75" customHeight="1" hidden="1">
      <c r="A427" s="124"/>
      <c r="B427" s="102" t="s">
        <v>178</v>
      </c>
      <c r="C427" s="103" t="s">
        <v>143</v>
      </c>
      <c r="D427" s="103" t="s">
        <v>120</v>
      </c>
      <c r="E427" s="175"/>
      <c r="F427" s="130"/>
      <c r="G427" s="105"/>
      <c r="H427" s="105">
        <f aca="true" t="shared" si="640" ref="H427:W428">H428</f>
        <v>0</v>
      </c>
      <c r="I427" s="105">
        <f t="shared" si="640"/>
        <v>0</v>
      </c>
      <c r="J427" s="105">
        <f t="shared" si="640"/>
        <v>7008</v>
      </c>
      <c r="K427" s="105">
        <f t="shared" si="640"/>
        <v>7008</v>
      </c>
      <c r="L427" s="105">
        <f t="shared" si="640"/>
        <v>0</v>
      </c>
      <c r="M427" s="105"/>
      <c r="N427" s="105">
        <f t="shared" si="640"/>
        <v>0</v>
      </c>
      <c r="O427" s="105">
        <f t="shared" si="640"/>
        <v>0</v>
      </c>
      <c r="P427" s="105">
        <f t="shared" si="640"/>
        <v>7008</v>
      </c>
      <c r="Q427" s="105">
        <f t="shared" si="640"/>
        <v>0</v>
      </c>
      <c r="R427" s="105">
        <f t="shared" si="640"/>
        <v>0</v>
      </c>
      <c r="S427" s="105">
        <f t="shared" si="640"/>
        <v>-7008</v>
      </c>
      <c r="T427" s="105">
        <f t="shared" si="640"/>
        <v>0</v>
      </c>
      <c r="U427" s="105">
        <f t="shared" si="640"/>
        <v>0</v>
      </c>
      <c r="V427" s="98"/>
      <c r="W427" s="105">
        <f t="shared" si="640"/>
        <v>0</v>
      </c>
      <c r="X427" s="105">
        <f aca="true" t="shared" si="641" ref="W427:Y428">X428</f>
        <v>0</v>
      </c>
      <c r="Y427" s="105">
        <f t="shared" si="641"/>
        <v>0</v>
      </c>
      <c r="Z427" s="101"/>
      <c r="AA427" s="145"/>
      <c r="AB427" s="145"/>
      <c r="AC427" s="101"/>
      <c r="AD427" s="101"/>
      <c r="AE427" s="101"/>
      <c r="AF427" s="106"/>
      <c r="AG427" s="106"/>
      <c r="AH427" s="101"/>
      <c r="AI427" s="101"/>
      <c r="AJ427" s="101"/>
      <c r="AK427" s="101"/>
      <c r="AL427" s="101"/>
      <c r="AM427" s="101"/>
      <c r="AN427" s="101"/>
      <c r="AO427" s="101"/>
      <c r="AP427" s="144"/>
      <c r="AQ427" s="101"/>
      <c r="AR427" s="101"/>
      <c r="AS427" s="101"/>
      <c r="AT427" s="145"/>
      <c r="AU427" s="145"/>
      <c r="AV427" s="98"/>
      <c r="AW427" s="98"/>
      <c r="AX427" s="98"/>
      <c r="AY427" s="98"/>
      <c r="AZ427" s="98"/>
      <c r="BA427" s="98"/>
      <c r="BB427" s="123"/>
      <c r="BC427" s="98"/>
      <c r="BD427" s="101"/>
      <c r="BE427" s="101"/>
      <c r="BF427" s="101"/>
      <c r="BG427" s="98"/>
      <c r="BH427" s="123"/>
      <c r="BI427" s="106"/>
      <c r="BJ427" s="144"/>
      <c r="BK427" s="144"/>
      <c r="BL427" s="144"/>
      <c r="BM427" s="145"/>
      <c r="BN427" s="101"/>
    </row>
    <row r="428" spans="1:66" s="2" customFormat="1" ht="50.25" customHeight="1" hidden="1">
      <c r="A428" s="101"/>
      <c r="B428" s="112" t="s">
        <v>205</v>
      </c>
      <c r="C428" s="113" t="s">
        <v>143</v>
      </c>
      <c r="D428" s="113" t="s">
        <v>120</v>
      </c>
      <c r="E428" s="119" t="s">
        <v>206</v>
      </c>
      <c r="F428" s="113"/>
      <c r="G428" s="115"/>
      <c r="H428" s="115">
        <f t="shared" si="640"/>
        <v>0</v>
      </c>
      <c r="I428" s="115">
        <f t="shared" si="640"/>
        <v>0</v>
      </c>
      <c r="J428" s="115">
        <f t="shared" si="640"/>
        <v>7008</v>
      </c>
      <c r="K428" s="115">
        <f t="shared" si="640"/>
        <v>7008</v>
      </c>
      <c r="L428" s="115">
        <f t="shared" si="640"/>
        <v>0</v>
      </c>
      <c r="M428" s="115"/>
      <c r="N428" s="115">
        <f t="shared" si="640"/>
        <v>0</v>
      </c>
      <c r="O428" s="115">
        <f t="shared" si="640"/>
        <v>0</v>
      </c>
      <c r="P428" s="115">
        <f t="shared" si="640"/>
        <v>7008</v>
      </c>
      <c r="Q428" s="115">
        <f t="shared" si="640"/>
        <v>0</v>
      </c>
      <c r="R428" s="115">
        <f t="shared" si="640"/>
        <v>0</v>
      </c>
      <c r="S428" s="115">
        <f t="shared" si="640"/>
        <v>-7008</v>
      </c>
      <c r="T428" s="115">
        <f t="shared" si="640"/>
        <v>0</v>
      </c>
      <c r="U428" s="115">
        <f t="shared" si="640"/>
        <v>0</v>
      </c>
      <c r="V428" s="98"/>
      <c r="W428" s="115">
        <f t="shared" si="641"/>
        <v>0</v>
      </c>
      <c r="X428" s="115">
        <f t="shared" si="641"/>
        <v>0</v>
      </c>
      <c r="Y428" s="115">
        <f t="shared" si="641"/>
        <v>0</v>
      </c>
      <c r="Z428" s="101"/>
      <c r="AA428" s="145"/>
      <c r="AB428" s="145"/>
      <c r="AC428" s="101"/>
      <c r="AD428" s="101"/>
      <c r="AE428" s="101"/>
      <c r="AF428" s="106"/>
      <c r="AG428" s="106"/>
      <c r="AH428" s="101"/>
      <c r="AI428" s="101"/>
      <c r="AJ428" s="101"/>
      <c r="AK428" s="101"/>
      <c r="AL428" s="101"/>
      <c r="AM428" s="101"/>
      <c r="AN428" s="101"/>
      <c r="AO428" s="101"/>
      <c r="AP428" s="144"/>
      <c r="AQ428" s="101"/>
      <c r="AR428" s="101"/>
      <c r="AS428" s="101"/>
      <c r="AT428" s="145"/>
      <c r="AU428" s="145"/>
      <c r="AV428" s="98"/>
      <c r="AW428" s="98"/>
      <c r="AX428" s="98"/>
      <c r="AY428" s="98"/>
      <c r="AZ428" s="98"/>
      <c r="BA428" s="98"/>
      <c r="BB428" s="123"/>
      <c r="BC428" s="98"/>
      <c r="BD428" s="101"/>
      <c r="BE428" s="101"/>
      <c r="BF428" s="101"/>
      <c r="BG428" s="98"/>
      <c r="BH428" s="123"/>
      <c r="BI428" s="106"/>
      <c r="BJ428" s="144"/>
      <c r="BK428" s="144"/>
      <c r="BL428" s="144"/>
      <c r="BM428" s="145"/>
      <c r="BN428" s="101"/>
    </row>
    <row r="429" spans="1:66" s="2" customFormat="1" ht="99.75" customHeight="1" hidden="1">
      <c r="A429" s="124"/>
      <c r="B429" s="112" t="s">
        <v>361</v>
      </c>
      <c r="C429" s="113" t="s">
        <v>143</v>
      </c>
      <c r="D429" s="113" t="s">
        <v>120</v>
      </c>
      <c r="E429" s="119" t="s">
        <v>206</v>
      </c>
      <c r="F429" s="113" t="s">
        <v>207</v>
      </c>
      <c r="G429" s="115"/>
      <c r="H429" s="115"/>
      <c r="I429" s="115"/>
      <c r="J429" s="98">
        <f>K429-G429</f>
        <v>7008</v>
      </c>
      <c r="K429" s="98">
        <v>7008</v>
      </c>
      <c r="L429" s="98"/>
      <c r="M429" s="98"/>
      <c r="N429" s="115"/>
      <c r="O429" s="106"/>
      <c r="P429" s="98">
        <v>7008</v>
      </c>
      <c r="Q429" s="98">
        <f>L429</f>
        <v>0</v>
      </c>
      <c r="R429" s="98"/>
      <c r="S429" s="98">
        <f>T429-P429</f>
        <v>-7008</v>
      </c>
      <c r="T429" s="98"/>
      <c r="U429" s="98"/>
      <c r="V429" s="98"/>
      <c r="W429" s="98"/>
      <c r="X429" s="98">
        <f>W429+T429</f>
        <v>0</v>
      </c>
      <c r="Y429" s="98">
        <f>V429</f>
        <v>0</v>
      </c>
      <c r="Z429" s="101"/>
      <c r="AA429" s="145"/>
      <c r="AB429" s="145"/>
      <c r="AC429" s="101"/>
      <c r="AD429" s="101"/>
      <c r="AE429" s="101"/>
      <c r="AF429" s="106"/>
      <c r="AG429" s="106"/>
      <c r="AH429" s="101"/>
      <c r="AI429" s="101"/>
      <c r="AJ429" s="101"/>
      <c r="AK429" s="101"/>
      <c r="AL429" s="101"/>
      <c r="AM429" s="101"/>
      <c r="AN429" s="101"/>
      <c r="AO429" s="101"/>
      <c r="AP429" s="144"/>
      <c r="AQ429" s="101"/>
      <c r="AR429" s="101"/>
      <c r="AS429" s="101"/>
      <c r="AT429" s="145"/>
      <c r="AU429" s="145"/>
      <c r="AV429" s="98"/>
      <c r="AW429" s="98"/>
      <c r="AX429" s="98"/>
      <c r="AY429" s="98"/>
      <c r="AZ429" s="98"/>
      <c r="BA429" s="98"/>
      <c r="BB429" s="123"/>
      <c r="BC429" s="98"/>
      <c r="BD429" s="101"/>
      <c r="BE429" s="101"/>
      <c r="BF429" s="101"/>
      <c r="BG429" s="98"/>
      <c r="BH429" s="123"/>
      <c r="BI429" s="106"/>
      <c r="BJ429" s="144"/>
      <c r="BK429" s="144"/>
      <c r="BL429" s="144"/>
      <c r="BM429" s="145"/>
      <c r="BN429" s="101"/>
    </row>
    <row r="430" spans="1:66" s="2" customFormat="1" ht="21.75" customHeight="1">
      <c r="A430" s="124"/>
      <c r="B430" s="102" t="s">
        <v>154</v>
      </c>
      <c r="C430" s="103" t="s">
        <v>143</v>
      </c>
      <c r="D430" s="103" t="s">
        <v>145</v>
      </c>
      <c r="E430" s="104"/>
      <c r="F430" s="103"/>
      <c r="G430" s="105">
        <f aca="true" t="shared" si="642" ref="G430:W431">G431</f>
        <v>6269</v>
      </c>
      <c r="H430" s="105">
        <f t="shared" si="642"/>
        <v>6269</v>
      </c>
      <c r="I430" s="105">
        <f t="shared" si="642"/>
        <v>0</v>
      </c>
      <c r="J430" s="105">
        <f t="shared" si="642"/>
        <v>6880</v>
      </c>
      <c r="K430" s="105">
        <f t="shared" si="642"/>
        <v>13149</v>
      </c>
      <c r="L430" s="105">
        <f t="shared" si="642"/>
        <v>0</v>
      </c>
      <c r="M430" s="105"/>
      <c r="N430" s="105">
        <f t="shared" si="642"/>
        <v>0</v>
      </c>
      <c r="O430" s="105">
        <f t="shared" si="642"/>
        <v>0</v>
      </c>
      <c r="P430" s="105">
        <f t="shared" si="642"/>
        <v>13149</v>
      </c>
      <c r="Q430" s="105">
        <f t="shared" si="642"/>
        <v>0</v>
      </c>
      <c r="R430" s="105">
        <f t="shared" si="642"/>
        <v>0</v>
      </c>
      <c r="S430" s="105">
        <f>S431</f>
        <v>-5649</v>
      </c>
      <c r="T430" s="105">
        <f>T431</f>
        <v>7500</v>
      </c>
      <c r="U430" s="105">
        <f>U431</f>
        <v>0</v>
      </c>
      <c r="V430" s="98"/>
      <c r="W430" s="105">
        <f aca="true" t="shared" si="643" ref="W430:AQ431">W431</f>
        <v>0</v>
      </c>
      <c r="X430" s="105">
        <f t="shared" si="643"/>
        <v>7500</v>
      </c>
      <c r="Y430" s="105">
        <f t="shared" si="643"/>
        <v>0</v>
      </c>
      <c r="Z430" s="105">
        <f t="shared" si="643"/>
        <v>0</v>
      </c>
      <c r="AA430" s="105">
        <f t="shared" si="643"/>
        <v>7500</v>
      </c>
      <c r="AB430" s="105">
        <f t="shared" si="643"/>
        <v>0</v>
      </c>
      <c r="AC430" s="105">
        <f t="shared" si="643"/>
        <v>0</v>
      </c>
      <c r="AD430" s="105">
        <f t="shared" si="643"/>
        <v>0</v>
      </c>
      <c r="AE430" s="105">
        <f t="shared" si="643"/>
        <v>0</v>
      </c>
      <c r="AF430" s="105">
        <f t="shared" si="643"/>
        <v>7500</v>
      </c>
      <c r="AG430" s="105">
        <f t="shared" si="643"/>
        <v>0</v>
      </c>
      <c r="AH430" s="105">
        <f t="shared" si="643"/>
        <v>0</v>
      </c>
      <c r="AI430" s="105">
        <f t="shared" si="643"/>
        <v>0</v>
      </c>
      <c r="AJ430" s="105">
        <f t="shared" si="643"/>
        <v>0</v>
      </c>
      <c r="AK430" s="105">
        <f t="shared" si="643"/>
        <v>0</v>
      </c>
      <c r="AL430" s="105">
        <f t="shared" si="643"/>
        <v>0</v>
      </c>
      <c r="AM430" s="105">
        <f t="shared" si="643"/>
        <v>0</v>
      </c>
      <c r="AN430" s="105">
        <f t="shared" si="643"/>
        <v>7500</v>
      </c>
      <c r="AO430" s="105">
        <f t="shared" si="643"/>
        <v>0</v>
      </c>
      <c r="AP430" s="105">
        <f t="shared" si="643"/>
        <v>0</v>
      </c>
      <c r="AQ430" s="105">
        <f t="shared" si="643"/>
        <v>0</v>
      </c>
      <c r="AR430" s="105">
        <f aca="true" t="shared" si="644" ref="AP430:BE431">AR431</f>
        <v>0</v>
      </c>
      <c r="AS430" s="105">
        <f t="shared" si="644"/>
        <v>0</v>
      </c>
      <c r="AT430" s="105">
        <f t="shared" si="644"/>
        <v>7500</v>
      </c>
      <c r="AU430" s="105">
        <f t="shared" si="644"/>
        <v>0</v>
      </c>
      <c r="AV430" s="107">
        <f t="shared" si="644"/>
        <v>0</v>
      </c>
      <c r="AW430" s="107">
        <f t="shared" si="644"/>
        <v>0</v>
      </c>
      <c r="AX430" s="107">
        <f t="shared" si="644"/>
        <v>0</v>
      </c>
      <c r="AY430" s="107">
        <f t="shared" si="644"/>
        <v>0</v>
      </c>
      <c r="AZ430" s="107">
        <f t="shared" si="644"/>
        <v>0</v>
      </c>
      <c r="BA430" s="105">
        <f t="shared" si="644"/>
        <v>7500</v>
      </c>
      <c r="BB430" s="105">
        <f t="shared" si="644"/>
        <v>0</v>
      </c>
      <c r="BC430" s="105">
        <f t="shared" si="644"/>
        <v>0</v>
      </c>
      <c r="BD430" s="105">
        <f t="shared" si="644"/>
        <v>0</v>
      </c>
      <c r="BE430" s="105">
        <f t="shared" si="644"/>
        <v>0</v>
      </c>
      <c r="BF430" s="105">
        <f aca="true" t="shared" si="645" ref="BB430:BN431">BF431</f>
        <v>0</v>
      </c>
      <c r="BG430" s="105">
        <f t="shared" si="645"/>
        <v>7500</v>
      </c>
      <c r="BH430" s="105">
        <f t="shared" si="645"/>
        <v>0</v>
      </c>
      <c r="BI430" s="105">
        <f t="shared" si="645"/>
        <v>0</v>
      </c>
      <c r="BJ430" s="105">
        <f t="shared" si="645"/>
        <v>0</v>
      </c>
      <c r="BK430" s="105">
        <f t="shared" si="645"/>
        <v>0</v>
      </c>
      <c r="BL430" s="105">
        <f t="shared" si="645"/>
        <v>0</v>
      </c>
      <c r="BM430" s="105">
        <f t="shared" si="645"/>
        <v>7500</v>
      </c>
      <c r="BN430" s="105">
        <f t="shared" si="645"/>
        <v>0</v>
      </c>
    </row>
    <row r="431" spans="1:66" s="2" customFormat="1" ht="56.25" customHeight="1">
      <c r="A431" s="101"/>
      <c r="B431" s="112" t="s">
        <v>205</v>
      </c>
      <c r="C431" s="113" t="s">
        <v>143</v>
      </c>
      <c r="D431" s="113" t="s">
        <v>145</v>
      </c>
      <c r="E431" s="119" t="s">
        <v>206</v>
      </c>
      <c r="F431" s="113"/>
      <c r="G431" s="115">
        <f t="shared" si="642"/>
        <v>6269</v>
      </c>
      <c r="H431" s="115">
        <f t="shared" si="642"/>
        <v>6269</v>
      </c>
      <c r="I431" s="115">
        <f t="shared" si="642"/>
        <v>0</v>
      </c>
      <c r="J431" s="115">
        <f t="shared" si="642"/>
        <v>6880</v>
      </c>
      <c r="K431" s="115">
        <f t="shared" si="642"/>
        <v>13149</v>
      </c>
      <c r="L431" s="115">
        <f t="shared" si="642"/>
        <v>0</v>
      </c>
      <c r="M431" s="115"/>
      <c r="N431" s="115">
        <f t="shared" si="642"/>
        <v>0</v>
      </c>
      <c r="O431" s="115">
        <f t="shared" si="642"/>
        <v>0</v>
      </c>
      <c r="P431" s="115">
        <f t="shared" si="642"/>
        <v>13149</v>
      </c>
      <c r="Q431" s="115">
        <f t="shared" si="642"/>
        <v>0</v>
      </c>
      <c r="R431" s="115">
        <f t="shared" si="642"/>
        <v>0</v>
      </c>
      <c r="S431" s="115">
        <f t="shared" si="642"/>
        <v>-5649</v>
      </c>
      <c r="T431" s="115">
        <f t="shared" si="642"/>
        <v>7500</v>
      </c>
      <c r="U431" s="115">
        <f t="shared" si="642"/>
        <v>0</v>
      </c>
      <c r="V431" s="98"/>
      <c r="W431" s="115">
        <f t="shared" si="642"/>
        <v>0</v>
      </c>
      <c r="X431" s="115">
        <f t="shared" si="643"/>
        <v>7500</v>
      </c>
      <c r="Y431" s="115">
        <f t="shared" si="643"/>
        <v>0</v>
      </c>
      <c r="Z431" s="115">
        <f t="shared" si="643"/>
        <v>0</v>
      </c>
      <c r="AA431" s="115">
        <f t="shared" si="643"/>
        <v>7500</v>
      </c>
      <c r="AB431" s="115">
        <f t="shared" si="643"/>
        <v>0</v>
      </c>
      <c r="AC431" s="115">
        <f t="shared" si="643"/>
        <v>0</v>
      </c>
      <c r="AD431" s="115">
        <f t="shared" si="643"/>
        <v>0</v>
      </c>
      <c r="AE431" s="115">
        <f t="shared" si="643"/>
        <v>0</v>
      </c>
      <c r="AF431" s="115">
        <f t="shared" si="643"/>
        <v>7500</v>
      </c>
      <c r="AG431" s="115">
        <f t="shared" si="643"/>
        <v>0</v>
      </c>
      <c r="AH431" s="115">
        <f t="shared" si="643"/>
        <v>0</v>
      </c>
      <c r="AI431" s="115">
        <f t="shared" si="643"/>
        <v>0</v>
      </c>
      <c r="AJ431" s="115">
        <f t="shared" si="643"/>
        <v>0</v>
      </c>
      <c r="AK431" s="115">
        <f t="shared" si="643"/>
        <v>0</v>
      </c>
      <c r="AL431" s="115">
        <f t="shared" si="643"/>
        <v>0</v>
      </c>
      <c r="AM431" s="115">
        <f t="shared" si="643"/>
        <v>0</v>
      </c>
      <c r="AN431" s="115">
        <f t="shared" si="643"/>
        <v>7500</v>
      </c>
      <c r="AO431" s="115">
        <f t="shared" si="643"/>
        <v>0</v>
      </c>
      <c r="AP431" s="115">
        <f t="shared" si="644"/>
        <v>0</v>
      </c>
      <c r="AQ431" s="115">
        <f t="shared" si="644"/>
        <v>0</v>
      </c>
      <c r="AR431" s="115">
        <f t="shared" si="644"/>
        <v>0</v>
      </c>
      <c r="AS431" s="115">
        <f t="shared" si="644"/>
        <v>0</v>
      </c>
      <c r="AT431" s="115">
        <f t="shared" si="644"/>
        <v>7500</v>
      </c>
      <c r="AU431" s="115">
        <f t="shared" si="644"/>
        <v>0</v>
      </c>
      <c r="AV431" s="115">
        <f t="shared" si="644"/>
        <v>0</v>
      </c>
      <c r="AW431" s="115">
        <f t="shared" si="644"/>
        <v>0</v>
      </c>
      <c r="AX431" s="115">
        <f t="shared" si="644"/>
        <v>0</v>
      </c>
      <c r="AY431" s="115">
        <f t="shared" si="644"/>
        <v>0</v>
      </c>
      <c r="AZ431" s="115">
        <f t="shared" si="644"/>
        <v>0</v>
      </c>
      <c r="BA431" s="115">
        <f t="shared" si="644"/>
        <v>7500</v>
      </c>
      <c r="BB431" s="115">
        <f t="shared" si="645"/>
        <v>0</v>
      </c>
      <c r="BC431" s="115">
        <f t="shared" si="645"/>
        <v>0</v>
      </c>
      <c r="BD431" s="115">
        <f t="shared" si="645"/>
        <v>0</v>
      </c>
      <c r="BE431" s="115">
        <f t="shared" si="645"/>
        <v>0</v>
      </c>
      <c r="BF431" s="115">
        <f t="shared" si="645"/>
        <v>0</v>
      </c>
      <c r="BG431" s="115">
        <f t="shared" si="645"/>
        <v>7500</v>
      </c>
      <c r="BH431" s="115">
        <f t="shared" si="645"/>
        <v>0</v>
      </c>
      <c r="BI431" s="115">
        <f t="shared" si="645"/>
        <v>0</v>
      </c>
      <c r="BJ431" s="115">
        <f t="shared" si="645"/>
        <v>0</v>
      </c>
      <c r="BK431" s="115">
        <f t="shared" si="645"/>
        <v>0</v>
      </c>
      <c r="BL431" s="115">
        <f t="shared" si="645"/>
        <v>0</v>
      </c>
      <c r="BM431" s="115">
        <f t="shared" si="645"/>
        <v>7500</v>
      </c>
      <c r="BN431" s="115">
        <f t="shared" si="645"/>
        <v>0</v>
      </c>
    </row>
    <row r="432" spans="1:66" s="2" customFormat="1" ht="108" customHeight="1">
      <c r="A432" s="124"/>
      <c r="B432" s="112" t="s">
        <v>358</v>
      </c>
      <c r="C432" s="113" t="s">
        <v>143</v>
      </c>
      <c r="D432" s="113" t="s">
        <v>145</v>
      </c>
      <c r="E432" s="119" t="s">
        <v>206</v>
      </c>
      <c r="F432" s="113" t="s">
        <v>207</v>
      </c>
      <c r="G432" s="115">
        <f>H432+I432</f>
        <v>6269</v>
      </c>
      <c r="H432" s="115">
        <v>6269</v>
      </c>
      <c r="I432" s="115"/>
      <c r="J432" s="98">
        <f>K432-G432</f>
        <v>6880</v>
      </c>
      <c r="K432" s="98">
        <v>13149</v>
      </c>
      <c r="L432" s="98"/>
      <c r="M432" s="98"/>
      <c r="N432" s="115"/>
      <c r="O432" s="106"/>
      <c r="P432" s="98">
        <f>O432+K432</f>
        <v>13149</v>
      </c>
      <c r="Q432" s="98">
        <f>L432</f>
        <v>0</v>
      </c>
      <c r="R432" s="98"/>
      <c r="S432" s="98">
        <f>T432-P432</f>
        <v>-5649</v>
      </c>
      <c r="T432" s="98">
        <v>7500</v>
      </c>
      <c r="U432" s="98"/>
      <c r="V432" s="98"/>
      <c r="W432" s="98"/>
      <c r="X432" s="98">
        <f>W432+T432</f>
        <v>7500</v>
      </c>
      <c r="Y432" s="98">
        <f>V432</f>
        <v>0</v>
      </c>
      <c r="Z432" s="101"/>
      <c r="AA432" s="98">
        <f>X432+Z432</f>
        <v>7500</v>
      </c>
      <c r="AB432" s="98">
        <f>Y432</f>
        <v>0</v>
      </c>
      <c r="AC432" s="101"/>
      <c r="AD432" s="101"/>
      <c r="AE432" s="101"/>
      <c r="AF432" s="98">
        <f>AD432+AC432+AA432+AE432</f>
        <v>7500</v>
      </c>
      <c r="AG432" s="116">
        <f>AE432+AB432</f>
        <v>0</v>
      </c>
      <c r="AH432" s="101"/>
      <c r="AI432" s="101"/>
      <c r="AJ432" s="101"/>
      <c r="AK432" s="101"/>
      <c r="AL432" s="101"/>
      <c r="AM432" s="101"/>
      <c r="AN432" s="98">
        <f>AI432+AH432+AF432+AJ432+AK432+AL432+AM432</f>
        <v>7500</v>
      </c>
      <c r="AO432" s="98">
        <f>AM432+AG432</f>
        <v>0</v>
      </c>
      <c r="AP432" s="144"/>
      <c r="AQ432" s="101"/>
      <c r="AR432" s="101"/>
      <c r="AS432" s="101"/>
      <c r="AT432" s="98">
        <f>AR432+AQ432+AP432+AN432+AS432</f>
        <v>7500</v>
      </c>
      <c r="AU432" s="98">
        <f>AS432+AO432</f>
        <v>0</v>
      </c>
      <c r="AV432" s="98"/>
      <c r="AW432" s="98"/>
      <c r="AX432" s="98"/>
      <c r="AY432" s="98"/>
      <c r="AZ432" s="98"/>
      <c r="BA432" s="98">
        <f>AY432+AX432+AW432+AV432+AT432</f>
        <v>7500</v>
      </c>
      <c r="BB432" s="123">
        <f>AU432+AY432</f>
        <v>0</v>
      </c>
      <c r="BC432" s="98"/>
      <c r="BD432" s="101"/>
      <c r="BE432" s="101"/>
      <c r="BF432" s="101"/>
      <c r="BG432" s="98">
        <f>BF432+BE432+BD432+BC432+BA432</f>
        <v>7500</v>
      </c>
      <c r="BH432" s="123">
        <f>BB432+BD432</f>
        <v>0</v>
      </c>
      <c r="BI432" s="106"/>
      <c r="BJ432" s="144"/>
      <c r="BK432" s="144"/>
      <c r="BL432" s="144"/>
      <c r="BM432" s="98">
        <f>BG432+BI432+BJ432+BK432+BL432</f>
        <v>7500</v>
      </c>
      <c r="BN432" s="98">
        <f>BH432+BJ432</f>
        <v>0</v>
      </c>
    </row>
    <row r="433" spans="1:66" s="2" customFormat="1" ht="41.25" customHeight="1">
      <c r="A433" s="124"/>
      <c r="B433" s="102" t="s">
        <v>172</v>
      </c>
      <c r="C433" s="103" t="s">
        <v>90</v>
      </c>
      <c r="D433" s="103" t="s">
        <v>146</v>
      </c>
      <c r="E433" s="104"/>
      <c r="F433" s="103"/>
      <c r="G433" s="105"/>
      <c r="H433" s="105"/>
      <c r="I433" s="105"/>
      <c r="J433" s="125"/>
      <c r="K433" s="125"/>
      <c r="L433" s="125"/>
      <c r="M433" s="125"/>
      <c r="N433" s="105"/>
      <c r="O433" s="125"/>
      <c r="P433" s="125">
        <f>P434</f>
        <v>0</v>
      </c>
      <c r="Q433" s="125"/>
      <c r="R433" s="125"/>
      <c r="S433" s="125">
        <f>S434</f>
        <v>3360</v>
      </c>
      <c r="T433" s="125">
        <f>T434</f>
        <v>3360</v>
      </c>
      <c r="U433" s="106"/>
      <c r="V433" s="98"/>
      <c r="W433" s="125">
        <f aca="true" t="shared" si="646" ref="W433:AQ434">W434</f>
        <v>0</v>
      </c>
      <c r="X433" s="125">
        <f t="shared" si="646"/>
        <v>3360</v>
      </c>
      <c r="Y433" s="125">
        <f t="shared" si="646"/>
        <v>0</v>
      </c>
      <c r="Z433" s="125">
        <f t="shared" si="646"/>
        <v>0</v>
      </c>
      <c r="AA433" s="125">
        <f t="shared" si="646"/>
        <v>3360</v>
      </c>
      <c r="AB433" s="125">
        <f t="shared" si="646"/>
        <v>0</v>
      </c>
      <c r="AC433" s="125">
        <f t="shared" si="646"/>
        <v>0</v>
      </c>
      <c r="AD433" s="125">
        <f t="shared" si="646"/>
        <v>0</v>
      </c>
      <c r="AE433" s="125">
        <f t="shared" si="646"/>
        <v>0</v>
      </c>
      <c r="AF433" s="125">
        <f t="shared" si="646"/>
        <v>3360</v>
      </c>
      <c r="AG433" s="125">
        <f t="shared" si="646"/>
        <v>0</v>
      </c>
      <c r="AH433" s="125">
        <f t="shared" si="646"/>
        <v>0</v>
      </c>
      <c r="AI433" s="125">
        <f t="shared" si="646"/>
        <v>0</v>
      </c>
      <c r="AJ433" s="125">
        <f t="shared" si="646"/>
        <v>0</v>
      </c>
      <c r="AK433" s="125">
        <f t="shared" si="646"/>
        <v>0</v>
      </c>
      <c r="AL433" s="125">
        <f t="shared" si="646"/>
        <v>0</v>
      </c>
      <c r="AM433" s="125">
        <f t="shared" si="646"/>
        <v>0</v>
      </c>
      <c r="AN433" s="125">
        <f t="shared" si="646"/>
        <v>3360</v>
      </c>
      <c r="AO433" s="125">
        <f t="shared" si="646"/>
        <v>0</v>
      </c>
      <c r="AP433" s="125">
        <f t="shared" si="646"/>
        <v>0</v>
      </c>
      <c r="AQ433" s="125">
        <f t="shared" si="646"/>
        <v>0</v>
      </c>
      <c r="AR433" s="125">
        <f aca="true" t="shared" si="647" ref="AP433:BE434">AR434</f>
        <v>0</v>
      </c>
      <c r="AS433" s="125">
        <f t="shared" si="647"/>
        <v>0</v>
      </c>
      <c r="AT433" s="125">
        <f t="shared" si="647"/>
        <v>3360</v>
      </c>
      <c r="AU433" s="125">
        <f t="shared" si="647"/>
        <v>0</v>
      </c>
      <c r="AV433" s="99">
        <f t="shared" si="647"/>
        <v>0</v>
      </c>
      <c r="AW433" s="99">
        <f t="shared" si="647"/>
        <v>0</v>
      </c>
      <c r="AX433" s="99">
        <f t="shared" si="647"/>
        <v>0</v>
      </c>
      <c r="AY433" s="99">
        <f t="shared" si="647"/>
        <v>0</v>
      </c>
      <c r="AZ433" s="99">
        <f t="shared" si="647"/>
        <v>0</v>
      </c>
      <c r="BA433" s="125">
        <f t="shared" si="647"/>
        <v>3360</v>
      </c>
      <c r="BB433" s="125">
        <f t="shared" si="647"/>
        <v>0</v>
      </c>
      <c r="BC433" s="125">
        <f t="shared" si="647"/>
        <v>-97</v>
      </c>
      <c r="BD433" s="125">
        <f t="shared" si="647"/>
        <v>0</v>
      </c>
      <c r="BE433" s="125">
        <f t="shared" si="647"/>
        <v>0</v>
      </c>
      <c r="BF433" s="125">
        <f aca="true" t="shared" si="648" ref="BB433:BN434">BF434</f>
        <v>0</v>
      </c>
      <c r="BG433" s="125">
        <f t="shared" si="648"/>
        <v>3263</v>
      </c>
      <c r="BH433" s="125">
        <f t="shared" si="648"/>
        <v>0</v>
      </c>
      <c r="BI433" s="125">
        <f t="shared" si="648"/>
        <v>0</v>
      </c>
      <c r="BJ433" s="125">
        <f t="shared" si="648"/>
        <v>0</v>
      </c>
      <c r="BK433" s="125">
        <f t="shared" si="648"/>
        <v>0</v>
      </c>
      <c r="BL433" s="125">
        <f t="shared" si="648"/>
        <v>0</v>
      </c>
      <c r="BM433" s="125">
        <f t="shared" si="648"/>
        <v>3263</v>
      </c>
      <c r="BN433" s="125">
        <f t="shared" si="648"/>
        <v>0</v>
      </c>
    </row>
    <row r="434" spans="1:66" s="4" customFormat="1" ht="57" customHeight="1">
      <c r="A434" s="127"/>
      <c r="B434" s="112" t="s">
        <v>205</v>
      </c>
      <c r="C434" s="130" t="s">
        <v>90</v>
      </c>
      <c r="D434" s="130" t="s">
        <v>146</v>
      </c>
      <c r="E434" s="119" t="s">
        <v>206</v>
      </c>
      <c r="F434" s="113"/>
      <c r="G434" s="115"/>
      <c r="H434" s="115"/>
      <c r="I434" s="115"/>
      <c r="J434" s="98"/>
      <c r="K434" s="98"/>
      <c r="L434" s="98"/>
      <c r="M434" s="98"/>
      <c r="N434" s="115"/>
      <c r="O434" s="98"/>
      <c r="P434" s="98">
        <f>P435</f>
        <v>0</v>
      </c>
      <c r="Q434" s="98"/>
      <c r="R434" s="98"/>
      <c r="S434" s="98">
        <f>S435</f>
        <v>3360</v>
      </c>
      <c r="T434" s="98">
        <f>T435</f>
        <v>3360</v>
      </c>
      <c r="U434" s="98"/>
      <c r="V434" s="98"/>
      <c r="W434" s="98">
        <f t="shared" si="646"/>
        <v>0</v>
      </c>
      <c r="X434" s="98">
        <f t="shared" si="646"/>
        <v>3360</v>
      </c>
      <c r="Y434" s="98">
        <f t="shared" si="646"/>
        <v>0</v>
      </c>
      <c r="Z434" s="98">
        <f t="shared" si="646"/>
        <v>0</v>
      </c>
      <c r="AA434" s="98">
        <f t="shared" si="646"/>
        <v>3360</v>
      </c>
      <c r="AB434" s="98">
        <f t="shared" si="646"/>
        <v>0</v>
      </c>
      <c r="AC434" s="98">
        <f t="shared" si="646"/>
        <v>0</v>
      </c>
      <c r="AD434" s="98">
        <f t="shared" si="646"/>
        <v>0</v>
      </c>
      <c r="AE434" s="98">
        <f t="shared" si="646"/>
        <v>0</v>
      </c>
      <c r="AF434" s="98">
        <f t="shared" si="646"/>
        <v>3360</v>
      </c>
      <c r="AG434" s="98">
        <f t="shared" si="646"/>
        <v>0</v>
      </c>
      <c r="AH434" s="98">
        <f t="shared" si="646"/>
        <v>0</v>
      </c>
      <c r="AI434" s="98">
        <f t="shared" si="646"/>
        <v>0</v>
      </c>
      <c r="AJ434" s="98">
        <f t="shared" si="646"/>
        <v>0</v>
      </c>
      <c r="AK434" s="98">
        <f t="shared" si="646"/>
        <v>0</v>
      </c>
      <c r="AL434" s="98">
        <f t="shared" si="646"/>
        <v>0</v>
      </c>
      <c r="AM434" s="98">
        <f t="shared" si="646"/>
        <v>0</v>
      </c>
      <c r="AN434" s="98">
        <f t="shared" si="646"/>
        <v>3360</v>
      </c>
      <c r="AO434" s="98">
        <f t="shared" si="646"/>
        <v>0</v>
      </c>
      <c r="AP434" s="98">
        <f t="shared" si="647"/>
        <v>0</v>
      </c>
      <c r="AQ434" s="98">
        <f t="shared" si="647"/>
        <v>0</v>
      </c>
      <c r="AR434" s="98">
        <f t="shared" si="647"/>
        <v>0</v>
      </c>
      <c r="AS434" s="98">
        <f t="shared" si="647"/>
        <v>0</v>
      </c>
      <c r="AT434" s="98">
        <f t="shared" si="647"/>
        <v>3360</v>
      </c>
      <c r="AU434" s="98">
        <f t="shared" si="647"/>
        <v>0</v>
      </c>
      <c r="AV434" s="98">
        <f t="shared" si="647"/>
        <v>0</v>
      </c>
      <c r="AW434" s="98">
        <f t="shared" si="647"/>
        <v>0</v>
      </c>
      <c r="AX434" s="98">
        <f t="shared" si="647"/>
        <v>0</v>
      </c>
      <c r="AY434" s="98">
        <f t="shared" si="647"/>
        <v>0</v>
      </c>
      <c r="AZ434" s="98">
        <f t="shared" si="647"/>
        <v>0</v>
      </c>
      <c r="BA434" s="98">
        <f t="shared" si="647"/>
        <v>3360</v>
      </c>
      <c r="BB434" s="98">
        <f t="shared" si="648"/>
        <v>0</v>
      </c>
      <c r="BC434" s="98">
        <f t="shared" si="648"/>
        <v>-97</v>
      </c>
      <c r="BD434" s="98">
        <f t="shared" si="648"/>
        <v>0</v>
      </c>
      <c r="BE434" s="98">
        <f t="shared" si="648"/>
        <v>0</v>
      </c>
      <c r="BF434" s="98">
        <f t="shared" si="648"/>
        <v>0</v>
      </c>
      <c r="BG434" s="98">
        <f t="shared" si="648"/>
        <v>3263</v>
      </c>
      <c r="BH434" s="98">
        <f t="shared" si="648"/>
        <v>0</v>
      </c>
      <c r="BI434" s="98">
        <f t="shared" si="648"/>
        <v>0</v>
      </c>
      <c r="BJ434" s="98">
        <f t="shared" si="648"/>
        <v>0</v>
      </c>
      <c r="BK434" s="98">
        <f t="shared" si="648"/>
        <v>0</v>
      </c>
      <c r="BL434" s="98">
        <f t="shared" si="648"/>
        <v>0</v>
      </c>
      <c r="BM434" s="98">
        <f t="shared" si="648"/>
        <v>3263</v>
      </c>
      <c r="BN434" s="98">
        <f t="shared" si="648"/>
        <v>0</v>
      </c>
    </row>
    <row r="435" spans="1:66" s="4" customFormat="1" ht="108.75" customHeight="1">
      <c r="A435" s="127"/>
      <c r="B435" s="112" t="s">
        <v>358</v>
      </c>
      <c r="C435" s="130" t="s">
        <v>90</v>
      </c>
      <c r="D435" s="130" t="s">
        <v>146</v>
      </c>
      <c r="E435" s="119" t="s">
        <v>206</v>
      </c>
      <c r="F435" s="113" t="s">
        <v>207</v>
      </c>
      <c r="G435" s="115"/>
      <c r="H435" s="115"/>
      <c r="I435" s="115"/>
      <c r="J435" s="98"/>
      <c r="K435" s="98"/>
      <c r="L435" s="98"/>
      <c r="M435" s="98"/>
      <c r="N435" s="115"/>
      <c r="O435" s="98"/>
      <c r="P435" s="98"/>
      <c r="Q435" s="98"/>
      <c r="R435" s="98"/>
      <c r="S435" s="98">
        <f>T435-P435</f>
        <v>3360</v>
      </c>
      <c r="T435" s="98">
        <v>3360</v>
      </c>
      <c r="U435" s="98"/>
      <c r="V435" s="98"/>
      <c r="W435" s="98"/>
      <c r="X435" s="98">
        <f>W435+T435</f>
        <v>3360</v>
      </c>
      <c r="Y435" s="98">
        <f>V435</f>
        <v>0</v>
      </c>
      <c r="Z435" s="111"/>
      <c r="AA435" s="98">
        <f>X435+Z435</f>
        <v>3360</v>
      </c>
      <c r="AB435" s="98">
        <f>Y435</f>
        <v>0</v>
      </c>
      <c r="AC435" s="111"/>
      <c r="AD435" s="111"/>
      <c r="AE435" s="111"/>
      <c r="AF435" s="98">
        <f>AD435+AC435+AA435+AE435</f>
        <v>3360</v>
      </c>
      <c r="AG435" s="116">
        <f>AE435+AB435</f>
        <v>0</v>
      </c>
      <c r="AH435" s="111"/>
      <c r="AI435" s="111"/>
      <c r="AJ435" s="111"/>
      <c r="AK435" s="111"/>
      <c r="AL435" s="111"/>
      <c r="AM435" s="111"/>
      <c r="AN435" s="98">
        <f>AI435+AH435+AF435+AJ435+AK435+AL435+AM435</f>
        <v>3360</v>
      </c>
      <c r="AO435" s="98">
        <f>AM435+AG435</f>
        <v>0</v>
      </c>
      <c r="AP435" s="129"/>
      <c r="AQ435" s="111"/>
      <c r="AR435" s="111"/>
      <c r="AS435" s="111"/>
      <c r="AT435" s="98">
        <f>AR435+AQ435+AP435+AN435+AS435</f>
        <v>3360</v>
      </c>
      <c r="AU435" s="98">
        <f>AS435+AO435</f>
        <v>0</v>
      </c>
      <c r="AV435" s="98"/>
      <c r="AW435" s="98"/>
      <c r="AX435" s="98"/>
      <c r="AY435" s="98"/>
      <c r="AZ435" s="98"/>
      <c r="BA435" s="98">
        <f>AY435+AX435+AW435+AV435+AT435</f>
        <v>3360</v>
      </c>
      <c r="BB435" s="123">
        <f>AU435+AY435</f>
        <v>0</v>
      </c>
      <c r="BC435" s="98">
        <v>-97</v>
      </c>
      <c r="BD435" s="111"/>
      <c r="BE435" s="111"/>
      <c r="BF435" s="111"/>
      <c r="BG435" s="98">
        <f>BF435+BE435+BD435+BC435+BA435</f>
        <v>3263</v>
      </c>
      <c r="BH435" s="123">
        <f>BB435+BD435</f>
        <v>0</v>
      </c>
      <c r="BI435" s="98"/>
      <c r="BJ435" s="129"/>
      <c r="BK435" s="129"/>
      <c r="BL435" s="129"/>
      <c r="BM435" s="98">
        <f>BG435+BI435+BJ435+BK435+BL435</f>
        <v>3263</v>
      </c>
      <c r="BN435" s="98">
        <f>BH435+BJ435</f>
        <v>0</v>
      </c>
    </row>
    <row r="436" spans="1:66" ht="16.5">
      <c r="A436" s="127"/>
      <c r="B436" s="154"/>
      <c r="C436" s="153"/>
      <c r="D436" s="153"/>
      <c r="E436" s="155"/>
      <c r="F436" s="153"/>
      <c r="G436" s="107"/>
      <c r="H436" s="107"/>
      <c r="I436" s="107"/>
      <c r="J436" s="107"/>
      <c r="K436" s="107"/>
      <c r="L436" s="107"/>
      <c r="M436" s="107"/>
      <c r="N436" s="107"/>
      <c r="O436" s="116"/>
      <c r="P436" s="126"/>
      <c r="Q436" s="126"/>
      <c r="R436" s="116"/>
      <c r="S436" s="126"/>
      <c r="T436" s="126"/>
      <c r="U436" s="126"/>
      <c r="V436" s="98"/>
      <c r="W436" s="126"/>
      <c r="X436" s="126"/>
      <c r="Y436" s="126"/>
      <c r="Z436" s="120"/>
      <c r="AA436" s="126"/>
      <c r="AB436" s="126"/>
      <c r="AC436" s="120"/>
      <c r="AD436" s="120"/>
      <c r="AE436" s="120"/>
      <c r="AF436" s="116"/>
      <c r="AG436" s="116"/>
      <c r="AH436" s="120"/>
      <c r="AI436" s="120"/>
      <c r="AJ436" s="120"/>
      <c r="AK436" s="120"/>
      <c r="AL436" s="120"/>
      <c r="AM436" s="120"/>
      <c r="AN436" s="120"/>
      <c r="AO436" s="120"/>
      <c r="AP436" s="122"/>
      <c r="AQ436" s="120"/>
      <c r="AR436" s="120"/>
      <c r="AS436" s="120"/>
      <c r="AT436" s="126"/>
      <c r="AU436" s="126"/>
      <c r="AV436" s="98"/>
      <c r="AW436" s="98"/>
      <c r="AX436" s="98"/>
      <c r="AY436" s="98"/>
      <c r="AZ436" s="98"/>
      <c r="BA436" s="98"/>
      <c r="BB436" s="123"/>
      <c r="BC436" s="98"/>
      <c r="BD436" s="120"/>
      <c r="BE436" s="120"/>
      <c r="BF436" s="120"/>
      <c r="BG436" s="98"/>
      <c r="BH436" s="123"/>
      <c r="BI436" s="116"/>
      <c r="BJ436" s="122"/>
      <c r="BK436" s="122"/>
      <c r="BL436" s="122"/>
      <c r="BM436" s="126"/>
      <c r="BN436" s="120"/>
    </row>
    <row r="437" spans="1:66" s="6" customFormat="1" ht="81" customHeight="1">
      <c r="A437" s="91">
        <v>915</v>
      </c>
      <c r="B437" s="92" t="s">
        <v>256</v>
      </c>
      <c r="C437" s="95"/>
      <c r="D437" s="95"/>
      <c r="E437" s="94"/>
      <c r="F437" s="95"/>
      <c r="G437" s="139">
        <f aca="true" t="shared" si="649" ref="G437:L437">G438+G453+G473+G458</f>
        <v>35870</v>
      </c>
      <c r="H437" s="139">
        <f t="shared" si="649"/>
        <v>35870</v>
      </c>
      <c r="I437" s="139">
        <f t="shared" si="649"/>
        <v>0</v>
      </c>
      <c r="J437" s="139">
        <f t="shared" si="649"/>
        <v>1035</v>
      </c>
      <c r="K437" s="139">
        <f t="shared" si="649"/>
        <v>36905</v>
      </c>
      <c r="L437" s="139">
        <f t="shared" si="649"/>
        <v>0</v>
      </c>
      <c r="M437" s="139"/>
      <c r="N437" s="139">
        <f>N438+N453+N473+N458</f>
        <v>37855</v>
      </c>
      <c r="O437" s="139">
        <f>O438+O453+O473+O458</f>
        <v>0</v>
      </c>
      <c r="P437" s="139">
        <f>P438+P453+P473+P458</f>
        <v>36905</v>
      </c>
      <c r="Q437" s="139">
        <f>Q438+Q453+Q473+Q458</f>
        <v>0</v>
      </c>
      <c r="R437" s="139">
        <f>R438+R453+R473+R458</f>
        <v>0</v>
      </c>
      <c r="S437" s="139">
        <f>S438+S453+S473+S458+S465</f>
        <v>143632</v>
      </c>
      <c r="T437" s="139">
        <f>T438+T453+T473+T458+T465</f>
        <v>180537</v>
      </c>
      <c r="U437" s="139">
        <f>U438+U453+U473+U458</f>
        <v>0</v>
      </c>
      <c r="V437" s="139">
        <f aca="true" t="shared" si="650" ref="V437:AB437">V438+V453+V473+V458+V465</f>
        <v>161792</v>
      </c>
      <c r="W437" s="139">
        <f t="shared" si="650"/>
        <v>0</v>
      </c>
      <c r="X437" s="139">
        <f t="shared" si="650"/>
        <v>180537</v>
      </c>
      <c r="Y437" s="139">
        <f t="shared" si="650"/>
        <v>161792</v>
      </c>
      <c r="Z437" s="139">
        <f t="shared" si="650"/>
        <v>0</v>
      </c>
      <c r="AA437" s="139">
        <f t="shared" si="650"/>
        <v>180537</v>
      </c>
      <c r="AB437" s="139">
        <f t="shared" si="650"/>
        <v>161792</v>
      </c>
      <c r="AC437" s="139">
        <f aca="true" t="shared" si="651" ref="AC437:AU437">AC438+AC453+AC473+AC458+AC465</f>
        <v>0</v>
      </c>
      <c r="AD437" s="139">
        <f t="shared" si="651"/>
        <v>0</v>
      </c>
      <c r="AE437" s="139">
        <f t="shared" si="651"/>
        <v>0</v>
      </c>
      <c r="AF437" s="139">
        <f t="shared" si="651"/>
        <v>180537</v>
      </c>
      <c r="AG437" s="139">
        <f t="shared" si="651"/>
        <v>161792</v>
      </c>
      <c r="AH437" s="139">
        <f t="shared" si="651"/>
        <v>1104</v>
      </c>
      <c r="AI437" s="139">
        <f t="shared" si="651"/>
        <v>0</v>
      </c>
      <c r="AJ437" s="139">
        <f t="shared" si="651"/>
        <v>0</v>
      </c>
      <c r="AK437" s="139">
        <f>AK438+AK453+AK473+AK458+AK465</f>
        <v>0</v>
      </c>
      <c r="AL437" s="139">
        <f>AL438+AL453+AL473+AL458+AL465</f>
        <v>0</v>
      </c>
      <c r="AM437" s="139">
        <f>AM438+AM453+AM473+AM458+AM465</f>
        <v>0</v>
      </c>
      <c r="AN437" s="139">
        <f t="shared" si="651"/>
        <v>181641</v>
      </c>
      <c r="AO437" s="139">
        <f t="shared" si="651"/>
        <v>161792</v>
      </c>
      <c r="AP437" s="139">
        <f t="shared" si="651"/>
        <v>0</v>
      </c>
      <c r="AQ437" s="139">
        <f>AQ438+AQ453+AQ473+AQ458+AQ465</f>
        <v>0</v>
      </c>
      <c r="AR437" s="139">
        <f t="shared" si="651"/>
        <v>0</v>
      </c>
      <c r="AS437" s="139">
        <f t="shared" si="651"/>
        <v>16765</v>
      </c>
      <c r="AT437" s="139">
        <f t="shared" si="651"/>
        <v>198406</v>
      </c>
      <c r="AU437" s="139">
        <f t="shared" si="651"/>
        <v>178557</v>
      </c>
      <c r="AV437" s="107">
        <f aca="true" t="shared" si="652" ref="AV437:BA437">AV438+AV453+AV473+AV458+AV465</f>
        <v>0</v>
      </c>
      <c r="AW437" s="107">
        <f t="shared" si="652"/>
        <v>0</v>
      </c>
      <c r="AX437" s="107">
        <f t="shared" si="652"/>
        <v>0</v>
      </c>
      <c r="AY437" s="107">
        <f t="shared" si="652"/>
        <v>0</v>
      </c>
      <c r="AZ437" s="107">
        <f>AZ438+AZ453+AZ473+AZ458+AZ465</f>
        <v>0</v>
      </c>
      <c r="BA437" s="139">
        <f t="shared" si="652"/>
        <v>198406</v>
      </c>
      <c r="BB437" s="139">
        <f aca="true" t="shared" si="653" ref="BB437:BH437">BB438+BB453+BB473+BB458+BB465</f>
        <v>178557</v>
      </c>
      <c r="BC437" s="139">
        <f t="shared" si="653"/>
        <v>0</v>
      </c>
      <c r="BD437" s="139">
        <f t="shared" si="653"/>
        <v>0</v>
      </c>
      <c r="BE437" s="139">
        <f t="shared" si="653"/>
        <v>0</v>
      </c>
      <c r="BF437" s="139">
        <f t="shared" si="653"/>
        <v>0</v>
      </c>
      <c r="BG437" s="139">
        <f t="shared" si="653"/>
        <v>198406</v>
      </c>
      <c r="BH437" s="139">
        <f t="shared" si="653"/>
        <v>178557</v>
      </c>
      <c r="BI437" s="139">
        <f aca="true" t="shared" si="654" ref="BI437:BN437">BI438+BI453+BI473+BI458+BI465</f>
        <v>0</v>
      </c>
      <c r="BJ437" s="139">
        <f t="shared" si="654"/>
        <v>0</v>
      </c>
      <c r="BK437" s="139">
        <f t="shared" si="654"/>
        <v>0</v>
      </c>
      <c r="BL437" s="139">
        <f t="shared" si="654"/>
        <v>0</v>
      </c>
      <c r="BM437" s="139">
        <f t="shared" si="654"/>
        <v>198406</v>
      </c>
      <c r="BN437" s="139">
        <f t="shared" si="654"/>
        <v>178557</v>
      </c>
    </row>
    <row r="438" spans="1:66" s="2" customFormat="1" ht="38.25" customHeight="1">
      <c r="A438" s="124"/>
      <c r="B438" s="102" t="s">
        <v>111</v>
      </c>
      <c r="C438" s="103" t="s">
        <v>132</v>
      </c>
      <c r="D438" s="103" t="s">
        <v>132</v>
      </c>
      <c r="E438" s="104"/>
      <c r="F438" s="103"/>
      <c r="G438" s="105">
        <f aca="true" t="shared" si="655" ref="G438:L438">G442</f>
        <v>5647</v>
      </c>
      <c r="H438" s="105">
        <f t="shared" si="655"/>
        <v>5647</v>
      </c>
      <c r="I438" s="105">
        <f t="shared" si="655"/>
        <v>0</v>
      </c>
      <c r="J438" s="105">
        <f t="shared" si="655"/>
        <v>0</v>
      </c>
      <c r="K438" s="105">
        <f t="shared" si="655"/>
        <v>5647</v>
      </c>
      <c r="L438" s="105">
        <f t="shared" si="655"/>
        <v>0</v>
      </c>
      <c r="M438" s="105"/>
      <c r="N438" s="105">
        <f aca="true" t="shared" si="656" ref="N438:U438">N442</f>
        <v>6051</v>
      </c>
      <c r="O438" s="105">
        <f t="shared" si="656"/>
        <v>0</v>
      </c>
      <c r="P438" s="105">
        <f t="shared" si="656"/>
        <v>5647</v>
      </c>
      <c r="Q438" s="105">
        <f t="shared" si="656"/>
        <v>0</v>
      </c>
      <c r="R438" s="105">
        <f t="shared" si="656"/>
        <v>0</v>
      </c>
      <c r="S438" s="105">
        <f t="shared" si="656"/>
        <v>-1647</v>
      </c>
      <c r="T438" s="105">
        <f t="shared" si="656"/>
        <v>4000</v>
      </c>
      <c r="U438" s="105">
        <f t="shared" si="656"/>
        <v>0</v>
      </c>
      <c r="V438" s="98"/>
      <c r="W438" s="105">
        <f>W442</f>
        <v>0</v>
      </c>
      <c r="X438" s="105">
        <f aca="true" t="shared" si="657" ref="X438:AR438">X442</f>
        <v>4000</v>
      </c>
      <c r="Y438" s="105">
        <f t="shared" si="657"/>
        <v>0</v>
      </c>
      <c r="Z438" s="105">
        <f t="shared" si="657"/>
        <v>0</v>
      </c>
      <c r="AA438" s="105">
        <f t="shared" si="657"/>
        <v>4000</v>
      </c>
      <c r="AB438" s="105">
        <f t="shared" si="657"/>
        <v>0</v>
      </c>
      <c r="AC438" s="105">
        <f t="shared" si="657"/>
        <v>0</v>
      </c>
      <c r="AD438" s="105">
        <f t="shared" si="657"/>
        <v>0</v>
      </c>
      <c r="AE438" s="105">
        <f t="shared" si="657"/>
        <v>0</v>
      </c>
      <c r="AF438" s="105">
        <f t="shared" si="657"/>
        <v>4000</v>
      </c>
      <c r="AG438" s="105">
        <f t="shared" si="657"/>
        <v>0</v>
      </c>
      <c r="AH438" s="105">
        <f t="shared" si="657"/>
        <v>0</v>
      </c>
      <c r="AI438" s="105">
        <f t="shared" si="657"/>
        <v>0</v>
      </c>
      <c r="AJ438" s="105">
        <f t="shared" si="657"/>
        <v>0</v>
      </c>
      <c r="AK438" s="105">
        <f t="shared" si="657"/>
        <v>0</v>
      </c>
      <c r="AL438" s="105">
        <f t="shared" si="657"/>
        <v>0</v>
      </c>
      <c r="AM438" s="105">
        <f t="shared" si="657"/>
        <v>0</v>
      </c>
      <c r="AN438" s="105">
        <f t="shared" si="657"/>
        <v>4000</v>
      </c>
      <c r="AO438" s="105">
        <f t="shared" si="657"/>
        <v>0</v>
      </c>
      <c r="AP438" s="105">
        <f t="shared" si="657"/>
        <v>0</v>
      </c>
      <c r="AQ438" s="105">
        <f t="shared" si="657"/>
        <v>0</v>
      </c>
      <c r="AR438" s="105">
        <f t="shared" si="657"/>
        <v>0</v>
      </c>
      <c r="AS438" s="105">
        <f>AS440+AS442</f>
        <v>14600</v>
      </c>
      <c r="AT438" s="105">
        <f>AT439+AT442</f>
        <v>18600</v>
      </c>
      <c r="AU438" s="105">
        <f>AU439+AU442</f>
        <v>14600</v>
      </c>
      <c r="AV438" s="107">
        <f>AV440+AV442</f>
        <v>0</v>
      </c>
      <c r="AW438" s="107">
        <f>AW440+AW442</f>
        <v>0</v>
      </c>
      <c r="AX438" s="107">
        <f>AX440+AX442</f>
        <v>0</v>
      </c>
      <c r="AY438" s="107">
        <f>AY440+AY442</f>
        <v>0</v>
      </c>
      <c r="AZ438" s="107">
        <f>AZ440+AZ442</f>
        <v>0</v>
      </c>
      <c r="BA438" s="105">
        <f>BA439+BA442</f>
        <v>18600</v>
      </c>
      <c r="BB438" s="105">
        <f aca="true" t="shared" si="658" ref="BB438:BH438">BB439+BB442</f>
        <v>14600</v>
      </c>
      <c r="BC438" s="105">
        <f t="shared" si="658"/>
        <v>0</v>
      </c>
      <c r="BD438" s="105">
        <f t="shared" si="658"/>
        <v>0</v>
      </c>
      <c r="BE438" s="105">
        <f t="shared" si="658"/>
        <v>0</v>
      </c>
      <c r="BF438" s="105">
        <f t="shared" si="658"/>
        <v>0</v>
      </c>
      <c r="BG438" s="105">
        <f t="shared" si="658"/>
        <v>18600</v>
      </c>
      <c r="BH438" s="105">
        <f t="shared" si="658"/>
        <v>14600</v>
      </c>
      <c r="BI438" s="105">
        <f aca="true" t="shared" si="659" ref="BI438:BN438">BI439+BI442</f>
        <v>0</v>
      </c>
      <c r="BJ438" s="105">
        <f t="shared" si="659"/>
        <v>0</v>
      </c>
      <c r="BK438" s="105">
        <f t="shared" si="659"/>
        <v>0</v>
      </c>
      <c r="BL438" s="105">
        <f t="shared" si="659"/>
        <v>0</v>
      </c>
      <c r="BM438" s="105">
        <f t="shared" si="659"/>
        <v>18600</v>
      </c>
      <c r="BN438" s="105">
        <f t="shared" si="659"/>
        <v>14600</v>
      </c>
    </row>
    <row r="439" spans="1:66" s="2" customFormat="1" ht="38.25" customHeight="1">
      <c r="A439" s="124"/>
      <c r="B439" s="112" t="s">
        <v>159</v>
      </c>
      <c r="C439" s="113" t="s">
        <v>132</v>
      </c>
      <c r="D439" s="113" t="s">
        <v>132</v>
      </c>
      <c r="E439" s="119" t="s">
        <v>247</v>
      </c>
      <c r="F439" s="103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98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15">
        <f>AT440</f>
        <v>14600</v>
      </c>
      <c r="AU439" s="115">
        <f>AU440</f>
        <v>14600</v>
      </c>
      <c r="AV439" s="107"/>
      <c r="AW439" s="107"/>
      <c r="AX439" s="107"/>
      <c r="AY439" s="107"/>
      <c r="AZ439" s="107"/>
      <c r="BA439" s="115">
        <f>BA440</f>
        <v>14600</v>
      </c>
      <c r="BB439" s="115">
        <f aca="true" t="shared" si="660" ref="BB439:BN439">BB440</f>
        <v>14600</v>
      </c>
      <c r="BC439" s="115">
        <f t="shared" si="660"/>
        <v>0</v>
      </c>
      <c r="BD439" s="115">
        <f t="shared" si="660"/>
        <v>0</v>
      </c>
      <c r="BE439" s="115">
        <f t="shared" si="660"/>
        <v>0</v>
      </c>
      <c r="BF439" s="115">
        <f t="shared" si="660"/>
        <v>0</v>
      </c>
      <c r="BG439" s="115">
        <f t="shared" si="660"/>
        <v>14600</v>
      </c>
      <c r="BH439" s="115">
        <f t="shared" si="660"/>
        <v>14600</v>
      </c>
      <c r="BI439" s="115">
        <f t="shared" si="660"/>
        <v>0</v>
      </c>
      <c r="BJ439" s="115">
        <f t="shared" si="660"/>
        <v>0</v>
      </c>
      <c r="BK439" s="115">
        <f t="shared" si="660"/>
        <v>0</v>
      </c>
      <c r="BL439" s="115">
        <f t="shared" si="660"/>
        <v>0</v>
      </c>
      <c r="BM439" s="115">
        <f t="shared" si="660"/>
        <v>14600</v>
      </c>
      <c r="BN439" s="115">
        <f t="shared" si="660"/>
        <v>14600</v>
      </c>
    </row>
    <row r="440" spans="1:66" s="4" customFormat="1" ht="102.75" customHeight="1">
      <c r="A440" s="111"/>
      <c r="B440" s="112" t="s">
        <v>61</v>
      </c>
      <c r="C440" s="113" t="s">
        <v>132</v>
      </c>
      <c r="D440" s="113" t="s">
        <v>132</v>
      </c>
      <c r="E440" s="131" t="s">
        <v>57</v>
      </c>
      <c r="F440" s="113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98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>
        <f>AS441</f>
        <v>14600</v>
      </c>
      <c r="AT440" s="115">
        <f>AT441</f>
        <v>14600</v>
      </c>
      <c r="AU440" s="115">
        <f>AU441</f>
        <v>14600</v>
      </c>
      <c r="AV440" s="115">
        <f aca="true" t="shared" si="661" ref="AV440:BN440">AV441</f>
        <v>0</v>
      </c>
      <c r="AW440" s="115">
        <f t="shared" si="661"/>
        <v>0</v>
      </c>
      <c r="AX440" s="115">
        <f t="shared" si="661"/>
        <v>0</v>
      </c>
      <c r="AY440" s="115">
        <f t="shared" si="661"/>
        <v>0</v>
      </c>
      <c r="AZ440" s="115">
        <f t="shared" si="661"/>
        <v>0</v>
      </c>
      <c r="BA440" s="115">
        <f t="shared" si="661"/>
        <v>14600</v>
      </c>
      <c r="BB440" s="115">
        <f t="shared" si="661"/>
        <v>14600</v>
      </c>
      <c r="BC440" s="115">
        <f t="shared" si="661"/>
        <v>0</v>
      </c>
      <c r="BD440" s="115">
        <f t="shared" si="661"/>
        <v>0</v>
      </c>
      <c r="BE440" s="115">
        <f t="shared" si="661"/>
        <v>0</v>
      </c>
      <c r="BF440" s="115">
        <f t="shared" si="661"/>
        <v>0</v>
      </c>
      <c r="BG440" s="115">
        <f t="shared" si="661"/>
        <v>14600</v>
      </c>
      <c r="BH440" s="115">
        <f t="shared" si="661"/>
        <v>14600</v>
      </c>
      <c r="BI440" s="115">
        <f t="shared" si="661"/>
        <v>0</v>
      </c>
      <c r="BJ440" s="115">
        <f t="shared" si="661"/>
        <v>0</v>
      </c>
      <c r="BK440" s="115">
        <f t="shared" si="661"/>
        <v>0</v>
      </c>
      <c r="BL440" s="115">
        <f t="shared" si="661"/>
        <v>0</v>
      </c>
      <c r="BM440" s="115">
        <f t="shared" si="661"/>
        <v>14600</v>
      </c>
      <c r="BN440" s="115">
        <f t="shared" si="661"/>
        <v>14600</v>
      </c>
    </row>
    <row r="441" spans="1:66" s="71" customFormat="1" ht="105" customHeight="1">
      <c r="A441" s="176"/>
      <c r="B441" s="132" t="s">
        <v>330</v>
      </c>
      <c r="C441" s="177" t="s">
        <v>132</v>
      </c>
      <c r="D441" s="177" t="s">
        <v>132</v>
      </c>
      <c r="E441" s="178" t="s">
        <v>57</v>
      </c>
      <c r="F441" s="177" t="s">
        <v>142</v>
      </c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23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>
        <v>14600</v>
      </c>
      <c r="AT441" s="98">
        <f>AR441+AQ441+AP441+AN441+AS441</f>
        <v>14600</v>
      </c>
      <c r="AU441" s="98">
        <f>AS441+AO441</f>
        <v>14600</v>
      </c>
      <c r="AV441" s="115"/>
      <c r="AW441" s="115"/>
      <c r="AX441" s="115"/>
      <c r="AY441" s="115"/>
      <c r="AZ441" s="115"/>
      <c r="BA441" s="98">
        <f>AY441+AX441+AW441+AV441+AT441</f>
        <v>14600</v>
      </c>
      <c r="BB441" s="123">
        <f>AU441+AY441</f>
        <v>14600</v>
      </c>
      <c r="BC441" s="115"/>
      <c r="BD441" s="176"/>
      <c r="BE441" s="176"/>
      <c r="BF441" s="176"/>
      <c r="BG441" s="98">
        <f>BF441+BE441+BD441+BC441+BA441</f>
        <v>14600</v>
      </c>
      <c r="BH441" s="98">
        <f>BB441+BD441</f>
        <v>14600</v>
      </c>
      <c r="BI441" s="123"/>
      <c r="BJ441" s="179"/>
      <c r="BK441" s="179"/>
      <c r="BL441" s="179"/>
      <c r="BM441" s="98">
        <f>BG441+BI441+BJ441+BK441+BL441</f>
        <v>14600</v>
      </c>
      <c r="BN441" s="98">
        <f>BH441+BJ441</f>
        <v>14600</v>
      </c>
    </row>
    <row r="442" spans="1:66" ht="33">
      <c r="A442" s="111"/>
      <c r="B442" s="112" t="s">
        <v>171</v>
      </c>
      <c r="C442" s="113" t="s">
        <v>132</v>
      </c>
      <c r="D442" s="113" t="s">
        <v>132</v>
      </c>
      <c r="E442" s="119" t="s">
        <v>211</v>
      </c>
      <c r="F442" s="113"/>
      <c r="G442" s="115">
        <f aca="true" t="shared" si="662" ref="G442:U442">G443</f>
        <v>5647</v>
      </c>
      <c r="H442" s="115">
        <f t="shared" si="662"/>
        <v>5647</v>
      </c>
      <c r="I442" s="115">
        <f t="shared" si="662"/>
        <v>0</v>
      </c>
      <c r="J442" s="115">
        <f t="shared" si="662"/>
        <v>0</v>
      </c>
      <c r="K442" s="115">
        <f t="shared" si="662"/>
        <v>5647</v>
      </c>
      <c r="L442" s="115">
        <f t="shared" si="662"/>
        <v>0</v>
      </c>
      <c r="M442" s="115"/>
      <c r="N442" s="115">
        <f t="shared" si="662"/>
        <v>6051</v>
      </c>
      <c r="O442" s="115">
        <f t="shared" si="662"/>
        <v>0</v>
      </c>
      <c r="P442" s="115">
        <f t="shared" si="662"/>
        <v>5647</v>
      </c>
      <c r="Q442" s="115">
        <f t="shared" si="662"/>
        <v>0</v>
      </c>
      <c r="R442" s="115">
        <f t="shared" si="662"/>
        <v>0</v>
      </c>
      <c r="S442" s="115">
        <f>S443+S444</f>
        <v>-1647</v>
      </c>
      <c r="T442" s="115">
        <f>T443+T444</f>
        <v>4000</v>
      </c>
      <c r="U442" s="115">
        <f t="shared" si="662"/>
        <v>0</v>
      </c>
      <c r="V442" s="98"/>
      <c r="W442" s="115">
        <f aca="true" t="shared" si="663" ref="W442:AB442">W443+W444</f>
        <v>0</v>
      </c>
      <c r="X442" s="115">
        <f t="shared" si="663"/>
        <v>4000</v>
      </c>
      <c r="Y442" s="115">
        <f t="shared" si="663"/>
        <v>0</v>
      </c>
      <c r="Z442" s="115">
        <f t="shared" si="663"/>
        <v>0</v>
      </c>
      <c r="AA442" s="115">
        <f t="shared" si="663"/>
        <v>4000</v>
      </c>
      <c r="AB442" s="115">
        <f t="shared" si="663"/>
        <v>0</v>
      </c>
      <c r="AC442" s="115">
        <f>AC443+AC444</f>
        <v>0</v>
      </c>
      <c r="AD442" s="115">
        <f>AD443+AD444</f>
        <v>0</v>
      </c>
      <c r="AE442" s="115">
        <f>AE443+AE444</f>
        <v>0</v>
      </c>
      <c r="AF442" s="115">
        <f>AF443+AF444</f>
        <v>4000</v>
      </c>
      <c r="AG442" s="115">
        <f>AG443+AG444</f>
        <v>0</v>
      </c>
      <c r="AH442" s="115">
        <f>AH444</f>
        <v>0</v>
      </c>
      <c r="AI442" s="115">
        <f aca="true" t="shared" si="664" ref="AI442:AO442">AI444</f>
        <v>0</v>
      </c>
      <c r="AJ442" s="115">
        <f t="shared" si="664"/>
        <v>0</v>
      </c>
      <c r="AK442" s="115">
        <f t="shared" si="664"/>
        <v>0</v>
      </c>
      <c r="AL442" s="115">
        <f t="shared" si="664"/>
        <v>0</v>
      </c>
      <c r="AM442" s="115">
        <f t="shared" si="664"/>
        <v>0</v>
      </c>
      <c r="AN442" s="115">
        <f t="shared" si="664"/>
        <v>4000</v>
      </c>
      <c r="AO442" s="115">
        <f t="shared" si="664"/>
        <v>0</v>
      </c>
      <c r="AP442" s="115">
        <f aca="true" t="shared" si="665" ref="AP442:AU442">AP444</f>
        <v>0</v>
      </c>
      <c r="AQ442" s="115">
        <f>AQ444</f>
        <v>0</v>
      </c>
      <c r="AR442" s="115">
        <f t="shared" si="665"/>
        <v>0</v>
      </c>
      <c r="AS442" s="115">
        <f t="shared" si="665"/>
        <v>0</v>
      </c>
      <c r="AT442" s="115">
        <f t="shared" si="665"/>
        <v>4000</v>
      </c>
      <c r="AU442" s="115">
        <f t="shared" si="665"/>
        <v>0</v>
      </c>
      <c r="AV442" s="115">
        <f aca="true" t="shared" si="666" ref="AV442:BA442">AV444</f>
        <v>0</v>
      </c>
      <c r="AW442" s="115">
        <f t="shared" si="666"/>
        <v>0</v>
      </c>
      <c r="AX442" s="115">
        <f t="shared" si="666"/>
        <v>0</v>
      </c>
      <c r="AY442" s="115">
        <f t="shared" si="666"/>
        <v>0</v>
      </c>
      <c r="AZ442" s="115">
        <f>AZ444</f>
        <v>0</v>
      </c>
      <c r="BA442" s="115">
        <f t="shared" si="666"/>
        <v>4000</v>
      </c>
      <c r="BB442" s="115">
        <f aca="true" t="shared" si="667" ref="BB442:BH442">BB444</f>
        <v>0</v>
      </c>
      <c r="BC442" s="115">
        <f t="shared" si="667"/>
        <v>0</v>
      </c>
      <c r="BD442" s="115">
        <f t="shared" si="667"/>
        <v>0</v>
      </c>
      <c r="BE442" s="115">
        <f t="shared" si="667"/>
        <v>0</v>
      </c>
      <c r="BF442" s="115">
        <f t="shared" si="667"/>
        <v>0</v>
      </c>
      <c r="BG442" s="115">
        <f t="shared" si="667"/>
        <v>4000</v>
      </c>
      <c r="BH442" s="115">
        <f t="shared" si="667"/>
        <v>0</v>
      </c>
      <c r="BI442" s="115">
        <f aca="true" t="shared" si="668" ref="BI442:BN442">BI444</f>
        <v>0</v>
      </c>
      <c r="BJ442" s="115">
        <f t="shared" si="668"/>
        <v>0</v>
      </c>
      <c r="BK442" s="115">
        <f t="shared" si="668"/>
        <v>0</v>
      </c>
      <c r="BL442" s="115">
        <f t="shared" si="668"/>
        <v>0</v>
      </c>
      <c r="BM442" s="115">
        <f t="shared" si="668"/>
        <v>4000</v>
      </c>
      <c r="BN442" s="115">
        <f t="shared" si="668"/>
        <v>0</v>
      </c>
    </row>
    <row r="443" spans="1:66" ht="66" customHeight="1" hidden="1">
      <c r="A443" s="111"/>
      <c r="B443" s="112" t="s">
        <v>130</v>
      </c>
      <c r="C443" s="113" t="s">
        <v>132</v>
      </c>
      <c r="D443" s="113" t="s">
        <v>132</v>
      </c>
      <c r="E443" s="119" t="s">
        <v>211</v>
      </c>
      <c r="F443" s="113" t="s">
        <v>131</v>
      </c>
      <c r="G443" s="115">
        <f>H443+I443</f>
        <v>5647</v>
      </c>
      <c r="H443" s="115">
        <v>5647</v>
      </c>
      <c r="I443" s="115"/>
      <c r="J443" s="98">
        <f>K443-G443</f>
        <v>0</v>
      </c>
      <c r="K443" s="98">
        <v>5647</v>
      </c>
      <c r="L443" s="98"/>
      <c r="M443" s="98"/>
      <c r="N443" s="115">
        <v>6051</v>
      </c>
      <c r="O443" s="116"/>
      <c r="P443" s="98">
        <f>O443+K443</f>
        <v>5647</v>
      </c>
      <c r="Q443" s="98">
        <f>L443</f>
        <v>0</v>
      </c>
      <c r="R443" s="98"/>
      <c r="S443" s="98">
        <f>T443-P443</f>
        <v>-5647</v>
      </c>
      <c r="T443" s="98"/>
      <c r="U443" s="98"/>
      <c r="V443" s="98"/>
      <c r="W443" s="98"/>
      <c r="X443" s="98">
        <f>W443+T443</f>
        <v>0</v>
      </c>
      <c r="Y443" s="98">
        <f>V443</f>
        <v>0</v>
      </c>
      <c r="Z443" s="120"/>
      <c r="AA443" s="126"/>
      <c r="AB443" s="126"/>
      <c r="AC443" s="120"/>
      <c r="AD443" s="120"/>
      <c r="AE443" s="120"/>
      <c r="AF443" s="116"/>
      <c r="AG443" s="116"/>
      <c r="AH443" s="120"/>
      <c r="AI443" s="120"/>
      <c r="AJ443" s="120"/>
      <c r="AK443" s="120"/>
      <c r="AL443" s="120"/>
      <c r="AM443" s="120"/>
      <c r="AN443" s="120"/>
      <c r="AO443" s="120"/>
      <c r="AP443" s="122"/>
      <c r="AQ443" s="120"/>
      <c r="AR443" s="120"/>
      <c r="AS443" s="120"/>
      <c r="AT443" s="126"/>
      <c r="AU443" s="126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</row>
    <row r="444" spans="1:66" ht="54" customHeight="1">
      <c r="A444" s="111"/>
      <c r="B444" s="180" t="s">
        <v>451</v>
      </c>
      <c r="C444" s="113" t="s">
        <v>132</v>
      </c>
      <c r="D444" s="113" t="s">
        <v>132</v>
      </c>
      <c r="E444" s="119" t="s">
        <v>421</v>
      </c>
      <c r="F444" s="113"/>
      <c r="G444" s="115"/>
      <c r="H444" s="115"/>
      <c r="I444" s="115"/>
      <c r="J444" s="98"/>
      <c r="K444" s="98"/>
      <c r="L444" s="98"/>
      <c r="M444" s="98"/>
      <c r="N444" s="115"/>
      <c r="O444" s="116"/>
      <c r="P444" s="98"/>
      <c r="Q444" s="98"/>
      <c r="R444" s="98"/>
      <c r="S444" s="98">
        <f>S445</f>
        <v>4000</v>
      </c>
      <c r="T444" s="98">
        <f>T445</f>
        <v>4000</v>
      </c>
      <c r="U444" s="98"/>
      <c r="V444" s="98"/>
      <c r="W444" s="98">
        <f aca="true" t="shared" si="669" ref="W444:AG444">W445</f>
        <v>0</v>
      </c>
      <c r="X444" s="98">
        <f t="shared" si="669"/>
        <v>4000</v>
      </c>
      <c r="Y444" s="98">
        <f t="shared" si="669"/>
        <v>0</v>
      </c>
      <c r="Z444" s="98">
        <f t="shared" si="669"/>
        <v>0</v>
      </c>
      <c r="AA444" s="98">
        <f t="shared" si="669"/>
        <v>4000</v>
      </c>
      <c r="AB444" s="98">
        <f t="shared" si="669"/>
        <v>0</v>
      </c>
      <c r="AC444" s="98">
        <f t="shared" si="669"/>
        <v>0</v>
      </c>
      <c r="AD444" s="98">
        <f t="shared" si="669"/>
        <v>0</v>
      </c>
      <c r="AE444" s="98">
        <f t="shared" si="669"/>
        <v>0</v>
      </c>
      <c r="AF444" s="98">
        <f t="shared" si="669"/>
        <v>4000</v>
      </c>
      <c r="AG444" s="98">
        <f t="shared" si="669"/>
        <v>0</v>
      </c>
      <c r="AH444" s="98">
        <f>AH445+AH446</f>
        <v>0</v>
      </c>
      <c r="AI444" s="98">
        <f aca="true" t="shared" si="670" ref="AI444:AO444">AI445+AI446</f>
        <v>0</v>
      </c>
      <c r="AJ444" s="98">
        <f t="shared" si="670"/>
        <v>0</v>
      </c>
      <c r="AK444" s="98">
        <f t="shared" si="670"/>
        <v>0</v>
      </c>
      <c r="AL444" s="98">
        <f t="shared" si="670"/>
        <v>0</v>
      </c>
      <c r="AM444" s="98">
        <f t="shared" si="670"/>
        <v>0</v>
      </c>
      <c r="AN444" s="98">
        <f t="shared" si="670"/>
        <v>4000</v>
      </c>
      <c r="AO444" s="98">
        <f t="shared" si="670"/>
        <v>0</v>
      </c>
      <c r="AP444" s="98">
        <f aca="true" t="shared" si="671" ref="AP444:AU444">AP445+AP446</f>
        <v>0</v>
      </c>
      <c r="AQ444" s="98">
        <f>AQ445+AQ446</f>
        <v>0</v>
      </c>
      <c r="AR444" s="98">
        <f t="shared" si="671"/>
        <v>0</v>
      </c>
      <c r="AS444" s="98">
        <f t="shared" si="671"/>
        <v>0</v>
      </c>
      <c r="AT444" s="98">
        <f t="shared" si="671"/>
        <v>4000</v>
      </c>
      <c r="AU444" s="98">
        <f t="shared" si="671"/>
        <v>0</v>
      </c>
      <c r="AV444" s="98">
        <f aca="true" t="shared" si="672" ref="AV444:BA444">AV445+AV446</f>
        <v>0</v>
      </c>
      <c r="AW444" s="98">
        <f t="shared" si="672"/>
        <v>0</v>
      </c>
      <c r="AX444" s="98">
        <f t="shared" si="672"/>
        <v>0</v>
      </c>
      <c r="AY444" s="98">
        <f t="shared" si="672"/>
        <v>0</v>
      </c>
      <c r="AZ444" s="98">
        <f>AZ445+AZ446</f>
        <v>0</v>
      </c>
      <c r="BA444" s="98">
        <f t="shared" si="672"/>
        <v>4000</v>
      </c>
      <c r="BB444" s="98">
        <f aca="true" t="shared" si="673" ref="BB444:BH444">BB445+BB446</f>
        <v>0</v>
      </c>
      <c r="BC444" s="98">
        <f t="shared" si="673"/>
        <v>0</v>
      </c>
      <c r="BD444" s="98">
        <f t="shared" si="673"/>
        <v>0</v>
      </c>
      <c r="BE444" s="98">
        <f t="shared" si="673"/>
        <v>0</v>
      </c>
      <c r="BF444" s="98">
        <f t="shared" si="673"/>
        <v>0</v>
      </c>
      <c r="BG444" s="98">
        <f t="shared" si="673"/>
        <v>4000</v>
      </c>
      <c r="BH444" s="98">
        <f t="shared" si="673"/>
        <v>0</v>
      </c>
      <c r="BI444" s="98">
        <f aca="true" t="shared" si="674" ref="BI444:BN444">BI445+BI446</f>
        <v>0</v>
      </c>
      <c r="BJ444" s="98">
        <f t="shared" si="674"/>
        <v>0</v>
      </c>
      <c r="BK444" s="98">
        <f t="shared" si="674"/>
        <v>0</v>
      </c>
      <c r="BL444" s="98">
        <f t="shared" si="674"/>
        <v>0</v>
      </c>
      <c r="BM444" s="98">
        <f t="shared" si="674"/>
        <v>4000</v>
      </c>
      <c r="BN444" s="98">
        <f t="shared" si="674"/>
        <v>0</v>
      </c>
    </row>
    <row r="445" spans="1:66" ht="66" customHeight="1" hidden="1">
      <c r="A445" s="111"/>
      <c r="B445" s="112" t="s">
        <v>130</v>
      </c>
      <c r="C445" s="113" t="s">
        <v>132</v>
      </c>
      <c r="D445" s="113" t="s">
        <v>132</v>
      </c>
      <c r="E445" s="119" t="s">
        <v>421</v>
      </c>
      <c r="F445" s="113" t="s">
        <v>131</v>
      </c>
      <c r="G445" s="115"/>
      <c r="H445" s="115"/>
      <c r="I445" s="115"/>
      <c r="J445" s="98"/>
      <c r="K445" s="98"/>
      <c r="L445" s="98"/>
      <c r="M445" s="98"/>
      <c r="N445" s="115"/>
      <c r="O445" s="116"/>
      <c r="P445" s="98"/>
      <c r="Q445" s="98"/>
      <c r="R445" s="98"/>
      <c r="S445" s="98">
        <f>T445-P445</f>
        <v>4000</v>
      </c>
      <c r="T445" s="98">
        <v>4000</v>
      </c>
      <c r="U445" s="98"/>
      <c r="V445" s="98"/>
      <c r="W445" s="98"/>
      <c r="X445" s="98">
        <f>W445+T445</f>
        <v>4000</v>
      </c>
      <c r="Y445" s="98">
        <f>V445</f>
        <v>0</v>
      </c>
      <c r="Z445" s="120"/>
      <c r="AA445" s="98">
        <f>X445+Z445</f>
        <v>4000</v>
      </c>
      <c r="AB445" s="98">
        <f>Y445</f>
        <v>0</v>
      </c>
      <c r="AC445" s="120"/>
      <c r="AD445" s="120"/>
      <c r="AE445" s="120"/>
      <c r="AF445" s="98">
        <f>AD445+AC445+AA445+AE445</f>
        <v>4000</v>
      </c>
      <c r="AG445" s="116">
        <f>AE445+AB445</f>
        <v>0</v>
      </c>
      <c r="AH445" s="98">
        <v>-4000</v>
      </c>
      <c r="AI445" s="120"/>
      <c r="AJ445" s="120"/>
      <c r="AK445" s="120"/>
      <c r="AL445" s="120"/>
      <c r="AM445" s="120"/>
      <c r="AN445" s="98">
        <f>AI445+AH445+AF445+AJ445+AK445+AL445+AM445</f>
        <v>0</v>
      </c>
      <c r="AO445" s="98">
        <f>AM445+AG445</f>
        <v>0</v>
      </c>
      <c r="AP445" s="122"/>
      <c r="AQ445" s="120"/>
      <c r="AR445" s="120"/>
      <c r="AS445" s="120"/>
      <c r="AT445" s="126"/>
      <c r="AU445" s="126"/>
      <c r="AV445" s="98"/>
      <c r="AW445" s="98"/>
      <c r="AX445" s="98"/>
      <c r="AY445" s="98"/>
      <c r="AZ445" s="98"/>
      <c r="BA445" s="98"/>
      <c r="BB445" s="123"/>
      <c r="BC445" s="98"/>
      <c r="BD445" s="120"/>
      <c r="BE445" s="120"/>
      <c r="BF445" s="120"/>
      <c r="BG445" s="98"/>
      <c r="BH445" s="123"/>
      <c r="BI445" s="116"/>
      <c r="BJ445" s="122"/>
      <c r="BK445" s="122"/>
      <c r="BL445" s="122"/>
      <c r="BM445" s="126"/>
      <c r="BN445" s="120"/>
    </row>
    <row r="446" spans="1:66" ht="141" customHeight="1">
      <c r="A446" s="111"/>
      <c r="B446" s="112" t="s">
        <v>11</v>
      </c>
      <c r="C446" s="113" t="s">
        <v>132</v>
      </c>
      <c r="D446" s="113" t="s">
        <v>132</v>
      </c>
      <c r="E446" s="119" t="s">
        <v>29</v>
      </c>
      <c r="F446" s="113"/>
      <c r="G446" s="115"/>
      <c r="H446" s="115"/>
      <c r="I446" s="115"/>
      <c r="J446" s="98"/>
      <c r="K446" s="98"/>
      <c r="L446" s="98"/>
      <c r="M446" s="98"/>
      <c r="N446" s="115"/>
      <c r="O446" s="116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120"/>
      <c r="AA446" s="98"/>
      <c r="AB446" s="98"/>
      <c r="AC446" s="120"/>
      <c r="AD446" s="120"/>
      <c r="AE446" s="120"/>
      <c r="AF446" s="98"/>
      <c r="AG446" s="116"/>
      <c r="AH446" s="98">
        <f>AH447</f>
        <v>4000</v>
      </c>
      <c r="AI446" s="98">
        <f aca="true" t="shared" si="675" ref="AI446:BN446">AI447</f>
        <v>0</v>
      </c>
      <c r="AJ446" s="98">
        <f t="shared" si="675"/>
        <v>0</v>
      </c>
      <c r="AK446" s="98">
        <f t="shared" si="675"/>
        <v>0</v>
      </c>
      <c r="AL446" s="98">
        <f t="shared" si="675"/>
        <v>0</v>
      </c>
      <c r="AM446" s="98">
        <f t="shared" si="675"/>
        <v>0</v>
      </c>
      <c r="AN446" s="98">
        <f t="shared" si="675"/>
        <v>4000</v>
      </c>
      <c r="AO446" s="98">
        <f t="shared" si="675"/>
        <v>0</v>
      </c>
      <c r="AP446" s="98">
        <f t="shared" si="675"/>
        <v>0</v>
      </c>
      <c r="AQ446" s="98">
        <f t="shared" si="675"/>
        <v>0</v>
      </c>
      <c r="AR446" s="98">
        <f t="shared" si="675"/>
        <v>0</v>
      </c>
      <c r="AS446" s="98">
        <f t="shared" si="675"/>
        <v>0</v>
      </c>
      <c r="AT446" s="98">
        <f t="shared" si="675"/>
        <v>4000</v>
      </c>
      <c r="AU446" s="98">
        <f t="shared" si="675"/>
        <v>0</v>
      </c>
      <c r="AV446" s="98">
        <f t="shared" si="675"/>
        <v>0</v>
      </c>
      <c r="AW446" s="98">
        <f t="shared" si="675"/>
        <v>0</v>
      </c>
      <c r="AX446" s="98">
        <f t="shared" si="675"/>
        <v>0</v>
      </c>
      <c r="AY446" s="98">
        <f t="shared" si="675"/>
        <v>0</v>
      </c>
      <c r="AZ446" s="98">
        <f t="shared" si="675"/>
        <v>0</v>
      </c>
      <c r="BA446" s="98">
        <f t="shared" si="675"/>
        <v>4000</v>
      </c>
      <c r="BB446" s="98">
        <f t="shared" si="675"/>
        <v>0</v>
      </c>
      <c r="BC446" s="98">
        <f t="shared" si="675"/>
        <v>0</v>
      </c>
      <c r="BD446" s="98">
        <f t="shared" si="675"/>
        <v>0</v>
      </c>
      <c r="BE446" s="98">
        <f t="shared" si="675"/>
        <v>0</v>
      </c>
      <c r="BF446" s="98">
        <f t="shared" si="675"/>
        <v>0</v>
      </c>
      <c r="BG446" s="98">
        <f t="shared" si="675"/>
        <v>4000</v>
      </c>
      <c r="BH446" s="98">
        <f t="shared" si="675"/>
        <v>0</v>
      </c>
      <c r="BI446" s="98">
        <f t="shared" si="675"/>
        <v>0</v>
      </c>
      <c r="BJ446" s="98">
        <f t="shared" si="675"/>
        <v>0</v>
      </c>
      <c r="BK446" s="98">
        <f t="shared" si="675"/>
        <v>0</v>
      </c>
      <c r="BL446" s="98">
        <f t="shared" si="675"/>
        <v>0</v>
      </c>
      <c r="BM446" s="98">
        <f t="shared" si="675"/>
        <v>4000</v>
      </c>
      <c r="BN446" s="98">
        <f t="shared" si="675"/>
        <v>0</v>
      </c>
    </row>
    <row r="447" spans="1:66" ht="108" customHeight="1">
      <c r="A447" s="111"/>
      <c r="B447" s="132" t="s">
        <v>330</v>
      </c>
      <c r="C447" s="113" t="s">
        <v>132</v>
      </c>
      <c r="D447" s="113" t="s">
        <v>132</v>
      </c>
      <c r="E447" s="119" t="s">
        <v>29</v>
      </c>
      <c r="F447" s="113" t="s">
        <v>142</v>
      </c>
      <c r="G447" s="115"/>
      <c r="H447" s="115"/>
      <c r="I447" s="115"/>
      <c r="J447" s="98"/>
      <c r="K447" s="98"/>
      <c r="L447" s="98"/>
      <c r="M447" s="98"/>
      <c r="N447" s="115"/>
      <c r="O447" s="116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120"/>
      <c r="AA447" s="98"/>
      <c r="AB447" s="98"/>
      <c r="AC447" s="120"/>
      <c r="AD447" s="120"/>
      <c r="AE447" s="120"/>
      <c r="AF447" s="98"/>
      <c r="AG447" s="116"/>
      <c r="AH447" s="98">
        <v>4000</v>
      </c>
      <c r="AI447" s="120"/>
      <c r="AJ447" s="120"/>
      <c r="AK447" s="120"/>
      <c r="AL447" s="120"/>
      <c r="AM447" s="120"/>
      <c r="AN447" s="98">
        <f>AI447+AH447+AF447+AJ447+AK447+AL447+AM447</f>
        <v>4000</v>
      </c>
      <c r="AO447" s="98">
        <f>AM447+AG447</f>
        <v>0</v>
      </c>
      <c r="AP447" s="122"/>
      <c r="AQ447" s="120"/>
      <c r="AR447" s="120"/>
      <c r="AS447" s="98"/>
      <c r="AT447" s="98">
        <f>AR447+AQ447+AP447+AN447+AS447</f>
        <v>4000</v>
      </c>
      <c r="AU447" s="98">
        <f>AS447+AO447</f>
        <v>0</v>
      </c>
      <c r="AV447" s="98"/>
      <c r="AW447" s="98"/>
      <c r="AX447" s="98"/>
      <c r="AY447" s="98"/>
      <c r="AZ447" s="98"/>
      <c r="BA447" s="98">
        <f>AY447+AX447+AW447+AV447+AT447</f>
        <v>4000</v>
      </c>
      <c r="BB447" s="123">
        <f>AU447+AY447</f>
        <v>0</v>
      </c>
      <c r="BC447" s="98"/>
      <c r="BD447" s="120"/>
      <c r="BE447" s="120"/>
      <c r="BF447" s="120"/>
      <c r="BG447" s="98">
        <f>BF447+BE447+BD447+BC447+BA447</f>
        <v>4000</v>
      </c>
      <c r="BH447" s="123">
        <f>BB447+BD447</f>
        <v>0</v>
      </c>
      <c r="BI447" s="116"/>
      <c r="BJ447" s="122"/>
      <c r="BK447" s="122"/>
      <c r="BL447" s="122"/>
      <c r="BM447" s="98">
        <f>BG447+BI447+BJ447+BK447+BL447</f>
        <v>4000</v>
      </c>
      <c r="BN447" s="98">
        <f>BH447+BJ447</f>
        <v>0</v>
      </c>
    </row>
    <row r="448" spans="1:66" ht="16.5" hidden="1">
      <c r="A448" s="111"/>
      <c r="B448" s="132"/>
      <c r="C448" s="113"/>
      <c r="D448" s="113"/>
      <c r="E448" s="119"/>
      <c r="F448" s="113"/>
      <c r="G448" s="115"/>
      <c r="H448" s="115"/>
      <c r="I448" s="115"/>
      <c r="J448" s="98"/>
      <c r="K448" s="98"/>
      <c r="L448" s="98"/>
      <c r="M448" s="98"/>
      <c r="N448" s="115"/>
      <c r="O448" s="116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120"/>
      <c r="AA448" s="98"/>
      <c r="AB448" s="98"/>
      <c r="AC448" s="120"/>
      <c r="AD448" s="120"/>
      <c r="AE448" s="120"/>
      <c r="AF448" s="98"/>
      <c r="AG448" s="116"/>
      <c r="AH448" s="98"/>
      <c r="AI448" s="120"/>
      <c r="AJ448" s="120"/>
      <c r="AK448" s="120"/>
      <c r="AL448" s="120"/>
      <c r="AM448" s="120"/>
      <c r="AN448" s="98"/>
      <c r="AO448" s="98"/>
      <c r="AP448" s="122"/>
      <c r="AQ448" s="120"/>
      <c r="AR448" s="120"/>
      <c r="AS448" s="98"/>
      <c r="AT448" s="98"/>
      <c r="AU448" s="98"/>
      <c r="AV448" s="98"/>
      <c r="AW448" s="98"/>
      <c r="AX448" s="98"/>
      <c r="AY448" s="98"/>
      <c r="AZ448" s="98"/>
      <c r="BA448" s="98"/>
      <c r="BB448" s="123"/>
      <c r="BC448" s="98"/>
      <c r="BD448" s="120"/>
      <c r="BE448" s="120"/>
      <c r="BF448" s="120"/>
      <c r="BG448" s="98"/>
      <c r="BH448" s="123"/>
      <c r="BI448" s="116"/>
      <c r="BJ448" s="122"/>
      <c r="BK448" s="122"/>
      <c r="BL448" s="122"/>
      <c r="BM448" s="126"/>
      <c r="BN448" s="120"/>
    </row>
    <row r="449" spans="1:66" ht="16.5" hidden="1">
      <c r="A449" s="111"/>
      <c r="B449" s="132"/>
      <c r="C449" s="113"/>
      <c r="D449" s="113"/>
      <c r="E449" s="119"/>
      <c r="F449" s="113"/>
      <c r="G449" s="115"/>
      <c r="H449" s="115"/>
      <c r="I449" s="115"/>
      <c r="J449" s="98"/>
      <c r="K449" s="98"/>
      <c r="L449" s="98"/>
      <c r="M449" s="98"/>
      <c r="N449" s="115"/>
      <c r="O449" s="116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120"/>
      <c r="AA449" s="98"/>
      <c r="AB449" s="98"/>
      <c r="AC449" s="120"/>
      <c r="AD449" s="120"/>
      <c r="AE449" s="120"/>
      <c r="AF449" s="98"/>
      <c r="AG449" s="116"/>
      <c r="AH449" s="98"/>
      <c r="AI449" s="120"/>
      <c r="AJ449" s="120"/>
      <c r="AK449" s="120"/>
      <c r="AL449" s="120"/>
      <c r="AM449" s="120"/>
      <c r="AN449" s="98"/>
      <c r="AO449" s="98"/>
      <c r="AP449" s="122"/>
      <c r="AQ449" s="120"/>
      <c r="AR449" s="120"/>
      <c r="AS449" s="98"/>
      <c r="AT449" s="98"/>
      <c r="AU449" s="98"/>
      <c r="AV449" s="98"/>
      <c r="AW449" s="98"/>
      <c r="AX449" s="98"/>
      <c r="AY449" s="98"/>
      <c r="AZ449" s="98"/>
      <c r="BA449" s="98"/>
      <c r="BB449" s="123"/>
      <c r="BC449" s="98"/>
      <c r="BD449" s="120"/>
      <c r="BE449" s="120"/>
      <c r="BF449" s="120"/>
      <c r="BG449" s="98"/>
      <c r="BH449" s="123"/>
      <c r="BI449" s="116"/>
      <c r="BJ449" s="122"/>
      <c r="BK449" s="122"/>
      <c r="BL449" s="122"/>
      <c r="BM449" s="126"/>
      <c r="BN449" s="120"/>
    </row>
    <row r="450" spans="1:66" ht="16.5" hidden="1">
      <c r="A450" s="111"/>
      <c r="B450" s="132"/>
      <c r="C450" s="113"/>
      <c r="D450" s="113"/>
      <c r="E450" s="119"/>
      <c r="F450" s="113"/>
      <c r="G450" s="115"/>
      <c r="H450" s="115"/>
      <c r="I450" s="115"/>
      <c r="J450" s="98"/>
      <c r="K450" s="98"/>
      <c r="L450" s="98"/>
      <c r="M450" s="98"/>
      <c r="N450" s="115"/>
      <c r="O450" s="116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120"/>
      <c r="AA450" s="98"/>
      <c r="AB450" s="98"/>
      <c r="AC450" s="120"/>
      <c r="AD450" s="120"/>
      <c r="AE450" s="120"/>
      <c r="AF450" s="98"/>
      <c r="AG450" s="116"/>
      <c r="AH450" s="98"/>
      <c r="AI450" s="120"/>
      <c r="AJ450" s="120"/>
      <c r="AK450" s="120"/>
      <c r="AL450" s="120"/>
      <c r="AM450" s="120"/>
      <c r="AN450" s="98"/>
      <c r="AO450" s="98"/>
      <c r="AP450" s="122"/>
      <c r="AQ450" s="120"/>
      <c r="AR450" s="120"/>
      <c r="AS450" s="98"/>
      <c r="AT450" s="98"/>
      <c r="AU450" s="98"/>
      <c r="AV450" s="98"/>
      <c r="AW450" s="98"/>
      <c r="AX450" s="98"/>
      <c r="AY450" s="98"/>
      <c r="AZ450" s="98"/>
      <c r="BA450" s="98"/>
      <c r="BB450" s="123"/>
      <c r="BC450" s="98"/>
      <c r="BD450" s="120"/>
      <c r="BE450" s="120"/>
      <c r="BF450" s="120"/>
      <c r="BG450" s="98"/>
      <c r="BH450" s="123"/>
      <c r="BI450" s="116"/>
      <c r="BJ450" s="122"/>
      <c r="BK450" s="122"/>
      <c r="BL450" s="122"/>
      <c r="BM450" s="126"/>
      <c r="BN450" s="120"/>
    </row>
    <row r="451" spans="1:66" ht="16.5" hidden="1">
      <c r="A451" s="111"/>
      <c r="B451" s="132"/>
      <c r="C451" s="113"/>
      <c r="D451" s="113"/>
      <c r="E451" s="119"/>
      <c r="F451" s="113"/>
      <c r="G451" s="115"/>
      <c r="H451" s="115"/>
      <c r="I451" s="115"/>
      <c r="J451" s="98"/>
      <c r="K451" s="98"/>
      <c r="L451" s="98"/>
      <c r="M451" s="98"/>
      <c r="N451" s="115"/>
      <c r="O451" s="116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120"/>
      <c r="AA451" s="98"/>
      <c r="AB451" s="98"/>
      <c r="AC451" s="120"/>
      <c r="AD451" s="120"/>
      <c r="AE451" s="120"/>
      <c r="AF451" s="98"/>
      <c r="AG451" s="116"/>
      <c r="AH451" s="98"/>
      <c r="AI451" s="120"/>
      <c r="AJ451" s="120"/>
      <c r="AK451" s="120"/>
      <c r="AL451" s="120"/>
      <c r="AM451" s="120"/>
      <c r="AN451" s="98"/>
      <c r="AO451" s="98"/>
      <c r="AP451" s="122"/>
      <c r="AQ451" s="120"/>
      <c r="AR451" s="120"/>
      <c r="AS451" s="98"/>
      <c r="AT451" s="98"/>
      <c r="AU451" s="98"/>
      <c r="AV451" s="98"/>
      <c r="AW451" s="98"/>
      <c r="AX451" s="98"/>
      <c r="AY451" s="98"/>
      <c r="AZ451" s="98"/>
      <c r="BA451" s="98"/>
      <c r="BB451" s="123"/>
      <c r="BC451" s="98"/>
      <c r="BD451" s="120"/>
      <c r="BE451" s="120"/>
      <c r="BF451" s="120"/>
      <c r="BG451" s="98"/>
      <c r="BH451" s="123"/>
      <c r="BI451" s="116"/>
      <c r="BJ451" s="122"/>
      <c r="BK451" s="122"/>
      <c r="BL451" s="122"/>
      <c r="BM451" s="126"/>
      <c r="BN451" s="120"/>
    </row>
    <row r="452" spans="1:66" ht="16.5" hidden="1">
      <c r="A452" s="111"/>
      <c r="B452" s="132"/>
      <c r="C452" s="113"/>
      <c r="D452" s="113"/>
      <c r="E452" s="119"/>
      <c r="F452" s="113"/>
      <c r="G452" s="115"/>
      <c r="H452" s="115"/>
      <c r="I452" s="115"/>
      <c r="J452" s="98"/>
      <c r="K452" s="98"/>
      <c r="L452" s="98"/>
      <c r="M452" s="98"/>
      <c r="N452" s="115"/>
      <c r="O452" s="116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120"/>
      <c r="AA452" s="98"/>
      <c r="AB452" s="98"/>
      <c r="AC452" s="120"/>
      <c r="AD452" s="120"/>
      <c r="AE452" s="120"/>
      <c r="AF452" s="98"/>
      <c r="AG452" s="116"/>
      <c r="AH452" s="98"/>
      <c r="AI452" s="120"/>
      <c r="AJ452" s="120"/>
      <c r="AK452" s="120"/>
      <c r="AL452" s="120"/>
      <c r="AM452" s="120"/>
      <c r="AN452" s="98"/>
      <c r="AO452" s="98"/>
      <c r="AP452" s="122"/>
      <c r="AQ452" s="120"/>
      <c r="AR452" s="120"/>
      <c r="AS452" s="98"/>
      <c r="AT452" s="98"/>
      <c r="AU452" s="98"/>
      <c r="AV452" s="98"/>
      <c r="AW452" s="98"/>
      <c r="AX452" s="98"/>
      <c r="AY452" s="98"/>
      <c r="AZ452" s="98"/>
      <c r="BA452" s="98"/>
      <c r="BB452" s="123"/>
      <c r="BC452" s="98"/>
      <c r="BD452" s="120"/>
      <c r="BE452" s="120"/>
      <c r="BF452" s="120"/>
      <c r="BG452" s="98"/>
      <c r="BH452" s="123"/>
      <c r="BI452" s="116"/>
      <c r="BJ452" s="122"/>
      <c r="BK452" s="122"/>
      <c r="BL452" s="122"/>
      <c r="BM452" s="126"/>
      <c r="BN452" s="120"/>
    </row>
    <row r="453" spans="1:66" s="2" customFormat="1" ht="37.5" customHeight="1">
      <c r="A453" s="124"/>
      <c r="B453" s="102" t="s">
        <v>169</v>
      </c>
      <c r="C453" s="103" t="s">
        <v>90</v>
      </c>
      <c r="D453" s="103" t="s">
        <v>120</v>
      </c>
      <c r="E453" s="104"/>
      <c r="F453" s="103"/>
      <c r="G453" s="105">
        <f aca="true" t="shared" si="676" ref="G453:W454">G454</f>
        <v>23191</v>
      </c>
      <c r="H453" s="105">
        <f t="shared" si="676"/>
        <v>23191</v>
      </c>
      <c r="I453" s="105">
        <f t="shared" si="676"/>
        <v>0</v>
      </c>
      <c r="J453" s="105">
        <f t="shared" si="676"/>
        <v>1035</v>
      </c>
      <c r="K453" s="105">
        <f t="shared" si="676"/>
        <v>24226</v>
      </c>
      <c r="L453" s="105">
        <f t="shared" si="676"/>
        <v>0</v>
      </c>
      <c r="M453" s="105"/>
      <c r="N453" s="105">
        <f t="shared" si="676"/>
        <v>24226</v>
      </c>
      <c r="O453" s="105">
        <f t="shared" si="676"/>
        <v>0</v>
      </c>
      <c r="P453" s="105">
        <f t="shared" si="676"/>
        <v>24226</v>
      </c>
      <c r="Q453" s="105">
        <f t="shared" si="676"/>
        <v>0</v>
      </c>
      <c r="R453" s="105">
        <f t="shared" si="676"/>
        <v>0</v>
      </c>
      <c r="S453" s="105">
        <f aca="true" t="shared" si="677" ref="S453:Y453">S454+S456</f>
        <v>63509</v>
      </c>
      <c r="T453" s="105">
        <f t="shared" si="677"/>
        <v>87735</v>
      </c>
      <c r="U453" s="105">
        <f t="shared" si="677"/>
        <v>0</v>
      </c>
      <c r="V453" s="105">
        <f t="shared" si="677"/>
        <v>77414</v>
      </c>
      <c r="W453" s="105">
        <f t="shared" si="677"/>
        <v>0</v>
      </c>
      <c r="X453" s="105">
        <f t="shared" si="677"/>
        <v>87735</v>
      </c>
      <c r="Y453" s="105">
        <f t="shared" si="677"/>
        <v>77414</v>
      </c>
      <c r="Z453" s="105">
        <f aca="true" t="shared" si="678" ref="Z453:AG453">Z454+Z456</f>
        <v>0</v>
      </c>
      <c r="AA453" s="105">
        <f t="shared" si="678"/>
        <v>87735</v>
      </c>
      <c r="AB453" s="105">
        <f t="shared" si="678"/>
        <v>77414</v>
      </c>
      <c r="AC453" s="105">
        <f t="shared" si="678"/>
        <v>0</v>
      </c>
      <c r="AD453" s="105">
        <f t="shared" si="678"/>
        <v>0</v>
      </c>
      <c r="AE453" s="105">
        <f t="shared" si="678"/>
        <v>0</v>
      </c>
      <c r="AF453" s="105">
        <f t="shared" si="678"/>
        <v>87735</v>
      </c>
      <c r="AG453" s="105">
        <f t="shared" si="678"/>
        <v>77414</v>
      </c>
      <c r="AH453" s="105">
        <f aca="true" t="shared" si="679" ref="AH453:AO453">AH454+AH456</f>
        <v>0</v>
      </c>
      <c r="AI453" s="105">
        <f t="shared" si="679"/>
        <v>0</v>
      </c>
      <c r="AJ453" s="105">
        <f t="shared" si="679"/>
        <v>0</v>
      </c>
      <c r="AK453" s="105">
        <f t="shared" si="679"/>
        <v>0</v>
      </c>
      <c r="AL453" s="105">
        <f t="shared" si="679"/>
        <v>0</v>
      </c>
      <c r="AM453" s="105">
        <f t="shared" si="679"/>
        <v>0</v>
      </c>
      <c r="AN453" s="105">
        <f t="shared" si="679"/>
        <v>87735</v>
      </c>
      <c r="AO453" s="105">
        <f t="shared" si="679"/>
        <v>77414</v>
      </c>
      <c r="AP453" s="105">
        <f aca="true" t="shared" si="680" ref="AP453:AU453">AP454+AP456</f>
        <v>0</v>
      </c>
      <c r="AQ453" s="105">
        <f>AQ454+AQ456</f>
        <v>0</v>
      </c>
      <c r="AR453" s="105">
        <f t="shared" si="680"/>
        <v>0</v>
      </c>
      <c r="AS453" s="105">
        <f t="shared" si="680"/>
        <v>0</v>
      </c>
      <c r="AT453" s="105">
        <f t="shared" si="680"/>
        <v>87735</v>
      </c>
      <c r="AU453" s="105">
        <f t="shared" si="680"/>
        <v>77414</v>
      </c>
      <c r="AV453" s="107">
        <f aca="true" t="shared" si="681" ref="AV453:BA453">AV454+AV456</f>
        <v>0</v>
      </c>
      <c r="AW453" s="107">
        <f t="shared" si="681"/>
        <v>0</v>
      </c>
      <c r="AX453" s="107">
        <f t="shared" si="681"/>
        <v>0</v>
      </c>
      <c r="AY453" s="107">
        <f t="shared" si="681"/>
        <v>0</v>
      </c>
      <c r="AZ453" s="107">
        <f>AZ454+AZ456</f>
        <v>0</v>
      </c>
      <c r="BA453" s="105">
        <f t="shared" si="681"/>
        <v>87735</v>
      </c>
      <c r="BB453" s="105">
        <f aca="true" t="shared" si="682" ref="BB453:BH453">BB454+BB456</f>
        <v>77414</v>
      </c>
      <c r="BC453" s="105">
        <f t="shared" si="682"/>
        <v>0</v>
      </c>
      <c r="BD453" s="105">
        <f t="shared" si="682"/>
        <v>0</v>
      </c>
      <c r="BE453" s="105">
        <f t="shared" si="682"/>
        <v>0</v>
      </c>
      <c r="BF453" s="105">
        <f t="shared" si="682"/>
        <v>0</v>
      </c>
      <c r="BG453" s="105">
        <f t="shared" si="682"/>
        <v>87735</v>
      </c>
      <c r="BH453" s="105">
        <f t="shared" si="682"/>
        <v>77414</v>
      </c>
      <c r="BI453" s="105">
        <f aca="true" t="shared" si="683" ref="BI453:BN453">BI454+BI456</f>
        <v>0</v>
      </c>
      <c r="BJ453" s="105">
        <f t="shared" si="683"/>
        <v>0</v>
      </c>
      <c r="BK453" s="105">
        <f t="shared" si="683"/>
        <v>0</v>
      </c>
      <c r="BL453" s="105">
        <f t="shared" si="683"/>
        <v>0</v>
      </c>
      <c r="BM453" s="105">
        <f t="shared" si="683"/>
        <v>87735</v>
      </c>
      <c r="BN453" s="105">
        <f t="shared" si="683"/>
        <v>77414</v>
      </c>
    </row>
    <row r="454" spans="1:66" ht="33" customHeight="1" hidden="1">
      <c r="A454" s="111"/>
      <c r="B454" s="112" t="s">
        <v>170</v>
      </c>
      <c r="C454" s="113" t="s">
        <v>90</v>
      </c>
      <c r="D454" s="113" t="s">
        <v>120</v>
      </c>
      <c r="E454" s="119" t="s">
        <v>250</v>
      </c>
      <c r="F454" s="113"/>
      <c r="G454" s="115">
        <f t="shared" si="676"/>
        <v>23191</v>
      </c>
      <c r="H454" s="115">
        <f t="shared" si="676"/>
        <v>23191</v>
      </c>
      <c r="I454" s="115">
        <f t="shared" si="676"/>
        <v>0</v>
      </c>
      <c r="J454" s="115">
        <f t="shared" si="676"/>
        <v>1035</v>
      </c>
      <c r="K454" s="115">
        <f t="shared" si="676"/>
        <v>24226</v>
      </c>
      <c r="L454" s="115">
        <f t="shared" si="676"/>
        <v>0</v>
      </c>
      <c r="M454" s="115"/>
      <c r="N454" s="115">
        <f t="shared" si="676"/>
        <v>24226</v>
      </c>
      <c r="O454" s="115">
        <f t="shared" si="676"/>
        <v>0</v>
      </c>
      <c r="P454" s="115">
        <f t="shared" si="676"/>
        <v>24226</v>
      </c>
      <c r="Q454" s="115">
        <f t="shared" si="676"/>
        <v>0</v>
      </c>
      <c r="R454" s="115">
        <f t="shared" si="676"/>
        <v>0</v>
      </c>
      <c r="S454" s="115">
        <f t="shared" si="676"/>
        <v>-24226</v>
      </c>
      <c r="T454" s="115">
        <f t="shared" si="676"/>
        <v>0</v>
      </c>
      <c r="U454" s="115">
        <f t="shared" si="676"/>
        <v>0</v>
      </c>
      <c r="V454" s="98"/>
      <c r="W454" s="115">
        <f t="shared" si="676"/>
        <v>0</v>
      </c>
      <c r="X454" s="115">
        <f aca="true" t="shared" si="684" ref="X454:BN454">X455</f>
        <v>0</v>
      </c>
      <c r="Y454" s="115">
        <f t="shared" si="684"/>
        <v>0</v>
      </c>
      <c r="Z454" s="115">
        <f t="shared" si="684"/>
        <v>0</v>
      </c>
      <c r="AA454" s="115">
        <f t="shared" si="684"/>
        <v>0</v>
      </c>
      <c r="AB454" s="115">
        <f t="shared" si="684"/>
        <v>0</v>
      </c>
      <c r="AC454" s="115">
        <f t="shared" si="684"/>
        <v>0</v>
      </c>
      <c r="AD454" s="115">
        <f t="shared" si="684"/>
        <v>0</v>
      </c>
      <c r="AE454" s="115">
        <f t="shared" si="684"/>
        <v>0</v>
      </c>
      <c r="AF454" s="115">
        <f t="shared" si="684"/>
        <v>0</v>
      </c>
      <c r="AG454" s="115">
        <f t="shared" si="684"/>
        <v>0</v>
      </c>
      <c r="AH454" s="115">
        <f t="shared" si="684"/>
        <v>0</v>
      </c>
      <c r="AI454" s="115">
        <f t="shared" si="684"/>
        <v>0</v>
      </c>
      <c r="AJ454" s="115">
        <f t="shared" si="684"/>
        <v>0</v>
      </c>
      <c r="AK454" s="115">
        <f t="shared" si="684"/>
        <v>0</v>
      </c>
      <c r="AL454" s="115">
        <f t="shared" si="684"/>
        <v>0</v>
      </c>
      <c r="AM454" s="115">
        <f t="shared" si="684"/>
        <v>0</v>
      </c>
      <c r="AN454" s="115">
        <f t="shared" si="684"/>
        <v>0</v>
      </c>
      <c r="AO454" s="115">
        <f t="shared" si="684"/>
        <v>0</v>
      </c>
      <c r="AP454" s="115">
        <f t="shared" si="684"/>
        <v>0</v>
      </c>
      <c r="AQ454" s="115">
        <f t="shared" si="684"/>
        <v>0</v>
      </c>
      <c r="AR454" s="115">
        <f t="shared" si="684"/>
        <v>0</v>
      </c>
      <c r="AS454" s="115">
        <f t="shared" si="684"/>
        <v>0</v>
      </c>
      <c r="AT454" s="115">
        <f t="shared" si="684"/>
        <v>0</v>
      </c>
      <c r="AU454" s="115">
        <f t="shared" si="684"/>
        <v>0</v>
      </c>
      <c r="AV454" s="115">
        <f t="shared" si="684"/>
        <v>0</v>
      </c>
      <c r="AW454" s="115">
        <f t="shared" si="684"/>
        <v>0</v>
      </c>
      <c r="AX454" s="115">
        <f t="shared" si="684"/>
        <v>0</v>
      </c>
      <c r="AY454" s="115">
        <f t="shared" si="684"/>
        <v>0</v>
      </c>
      <c r="AZ454" s="115">
        <f t="shared" si="684"/>
        <v>0</v>
      </c>
      <c r="BA454" s="115">
        <f t="shared" si="684"/>
        <v>0</v>
      </c>
      <c r="BB454" s="115">
        <f t="shared" si="684"/>
        <v>0</v>
      </c>
      <c r="BC454" s="115">
        <f t="shared" si="684"/>
        <v>0</v>
      </c>
      <c r="BD454" s="115">
        <f t="shared" si="684"/>
        <v>0</v>
      </c>
      <c r="BE454" s="115">
        <f t="shared" si="684"/>
        <v>0</v>
      </c>
      <c r="BF454" s="115">
        <f t="shared" si="684"/>
        <v>0</v>
      </c>
      <c r="BG454" s="115">
        <f t="shared" si="684"/>
        <v>0</v>
      </c>
      <c r="BH454" s="115">
        <f t="shared" si="684"/>
        <v>0</v>
      </c>
      <c r="BI454" s="115">
        <f t="shared" si="684"/>
        <v>0</v>
      </c>
      <c r="BJ454" s="115">
        <f t="shared" si="684"/>
        <v>0</v>
      </c>
      <c r="BK454" s="115">
        <f t="shared" si="684"/>
        <v>0</v>
      </c>
      <c r="BL454" s="115">
        <f t="shared" si="684"/>
        <v>0</v>
      </c>
      <c r="BM454" s="115">
        <f t="shared" si="684"/>
        <v>0</v>
      </c>
      <c r="BN454" s="115">
        <f t="shared" si="684"/>
        <v>0</v>
      </c>
    </row>
    <row r="455" spans="1:66" ht="33" customHeight="1" hidden="1">
      <c r="A455" s="111"/>
      <c r="B455" s="112" t="s">
        <v>126</v>
      </c>
      <c r="C455" s="113" t="s">
        <v>90</v>
      </c>
      <c r="D455" s="113" t="s">
        <v>120</v>
      </c>
      <c r="E455" s="119" t="s">
        <v>250</v>
      </c>
      <c r="F455" s="113" t="s">
        <v>127</v>
      </c>
      <c r="G455" s="115">
        <f>H455+I455</f>
        <v>23191</v>
      </c>
      <c r="H455" s="115">
        <v>23191</v>
      </c>
      <c r="I455" s="115"/>
      <c r="J455" s="98">
        <f>K455-G455</f>
        <v>1035</v>
      </c>
      <c r="K455" s="98">
        <v>24226</v>
      </c>
      <c r="L455" s="98"/>
      <c r="M455" s="98"/>
      <c r="N455" s="115">
        <v>24226</v>
      </c>
      <c r="O455" s="116"/>
      <c r="P455" s="98">
        <f>O455+K455</f>
        <v>24226</v>
      </c>
      <c r="Q455" s="98">
        <f>L455</f>
        <v>0</v>
      </c>
      <c r="R455" s="98"/>
      <c r="S455" s="98">
        <f>T455-P455</f>
        <v>-24226</v>
      </c>
      <c r="T455" s="98"/>
      <c r="U455" s="98"/>
      <c r="V455" s="98"/>
      <c r="W455" s="98"/>
      <c r="X455" s="98">
        <f>W455+T455</f>
        <v>0</v>
      </c>
      <c r="Y455" s="98">
        <f>V455</f>
        <v>0</v>
      </c>
      <c r="Z455" s="98">
        <f>Y455+V455</f>
        <v>0</v>
      </c>
      <c r="AA455" s="98">
        <f>Z455+W455</f>
        <v>0</v>
      </c>
      <c r="AB455" s="98">
        <f>AA455+X455</f>
        <v>0</v>
      </c>
      <c r="AC455" s="98">
        <f>AB455+Y455</f>
        <v>0</v>
      </c>
      <c r="AD455" s="98">
        <f>AC455+Z455</f>
        <v>0</v>
      </c>
      <c r="AE455" s="98">
        <f>AC455+Z455</f>
        <v>0</v>
      </c>
      <c r="AF455" s="98">
        <f>AE455+AA455</f>
        <v>0</v>
      </c>
      <c r="AG455" s="98">
        <f>AF455+AB455</f>
        <v>0</v>
      </c>
      <c r="AH455" s="98">
        <f>AF455+AC455</f>
        <v>0</v>
      </c>
      <c r="AI455" s="98">
        <f>AG455+AD455</f>
        <v>0</v>
      </c>
      <c r="AJ455" s="98">
        <f>AH455+AE455</f>
        <v>0</v>
      </c>
      <c r="AK455" s="98">
        <f>AG455+AD455</f>
        <v>0</v>
      </c>
      <c r="AL455" s="98">
        <f>AH455+AE455</f>
        <v>0</v>
      </c>
      <c r="AM455" s="98">
        <f>AI455+AF455</f>
        <v>0</v>
      </c>
      <c r="AN455" s="98">
        <f>AH455+AE455</f>
        <v>0</v>
      </c>
      <c r="AO455" s="98">
        <f>AI455+AF455</f>
        <v>0</v>
      </c>
      <c r="AP455" s="98">
        <f>AL455+AI455</f>
        <v>0</v>
      </c>
      <c r="AQ455" s="98">
        <f>AM455+AJ455</f>
        <v>0</v>
      </c>
      <c r="AR455" s="98">
        <f aca="true" t="shared" si="685" ref="AR455:AZ455">AM455+AJ455</f>
        <v>0</v>
      </c>
      <c r="AS455" s="98">
        <f t="shared" si="685"/>
        <v>0</v>
      </c>
      <c r="AT455" s="98">
        <f t="shared" si="685"/>
        <v>0</v>
      </c>
      <c r="AU455" s="98">
        <f t="shared" si="685"/>
        <v>0</v>
      </c>
      <c r="AV455" s="98">
        <f t="shared" si="685"/>
        <v>0</v>
      </c>
      <c r="AW455" s="98">
        <f t="shared" si="685"/>
        <v>0</v>
      </c>
      <c r="AX455" s="98">
        <f t="shared" si="685"/>
        <v>0</v>
      </c>
      <c r="AY455" s="98">
        <f t="shared" si="685"/>
        <v>0</v>
      </c>
      <c r="AZ455" s="98">
        <f t="shared" si="685"/>
        <v>0</v>
      </c>
      <c r="BA455" s="98">
        <f>AU455+AR455</f>
        <v>0</v>
      </c>
      <c r="BB455" s="98">
        <f aca="true" t="shared" si="686" ref="BB455:BI455">AV455+AS455</f>
        <v>0</v>
      </c>
      <c r="BC455" s="98">
        <f t="shared" si="686"/>
        <v>0</v>
      </c>
      <c r="BD455" s="98">
        <f t="shared" si="686"/>
        <v>0</v>
      </c>
      <c r="BE455" s="98">
        <f t="shared" si="686"/>
        <v>0</v>
      </c>
      <c r="BF455" s="98">
        <f t="shared" si="686"/>
        <v>0</v>
      </c>
      <c r="BG455" s="98">
        <f t="shared" si="686"/>
        <v>0</v>
      </c>
      <c r="BH455" s="98">
        <f t="shared" si="686"/>
        <v>0</v>
      </c>
      <c r="BI455" s="98">
        <f t="shared" si="686"/>
        <v>0</v>
      </c>
      <c r="BJ455" s="98">
        <f>BD455+BA455</f>
        <v>0</v>
      </c>
      <c r="BK455" s="98">
        <f>BE455+BB455</f>
        <v>0</v>
      </c>
      <c r="BL455" s="98">
        <f>BF455+BC455</f>
        <v>0</v>
      </c>
      <c r="BM455" s="98">
        <f>BG455+BD455</f>
        <v>0</v>
      </c>
      <c r="BN455" s="98">
        <f>BH455+BE455</f>
        <v>0</v>
      </c>
    </row>
    <row r="456" spans="1:66" ht="33">
      <c r="A456" s="111"/>
      <c r="B456" s="112" t="s">
        <v>170</v>
      </c>
      <c r="C456" s="113" t="s">
        <v>90</v>
      </c>
      <c r="D456" s="113" t="s">
        <v>120</v>
      </c>
      <c r="E456" s="119" t="s">
        <v>338</v>
      </c>
      <c r="F456" s="113"/>
      <c r="G456" s="115"/>
      <c r="H456" s="115"/>
      <c r="I456" s="115"/>
      <c r="J456" s="98"/>
      <c r="K456" s="98"/>
      <c r="L456" s="98"/>
      <c r="M456" s="98"/>
      <c r="N456" s="115"/>
      <c r="O456" s="116"/>
      <c r="P456" s="98"/>
      <c r="Q456" s="98"/>
      <c r="R456" s="98"/>
      <c r="S456" s="98">
        <f aca="true" t="shared" si="687" ref="S456:BN456">S457</f>
        <v>87735</v>
      </c>
      <c r="T456" s="98">
        <f t="shared" si="687"/>
        <v>87735</v>
      </c>
      <c r="U456" s="98">
        <f t="shared" si="687"/>
        <v>0</v>
      </c>
      <c r="V456" s="98">
        <f t="shared" si="687"/>
        <v>77414</v>
      </c>
      <c r="W456" s="98">
        <f t="shared" si="687"/>
        <v>0</v>
      </c>
      <c r="X456" s="98">
        <f t="shared" si="687"/>
        <v>87735</v>
      </c>
      <c r="Y456" s="98">
        <f t="shared" si="687"/>
        <v>77414</v>
      </c>
      <c r="Z456" s="98">
        <f t="shared" si="687"/>
        <v>0</v>
      </c>
      <c r="AA456" s="98">
        <f t="shared" si="687"/>
        <v>87735</v>
      </c>
      <c r="AB456" s="98">
        <f t="shared" si="687"/>
        <v>77414</v>
      </c>
      <c r="AC456" s="98">
        <f t="shared" si="687"/>
        <v>0</v>
      </c>
      <c r="AD456" s="98">
        <f t="shared" si="687"/>
        <v>0</v>
      </c>
      <c r="AE456" s="98">
        <f t="shared" si="687"/>
        <v>0</v>
      </c>
      <c r="AF456" s="98">
        <f t="shared" si="687"/>
        <v>87735</v>
      </c>
      <c r="AG456" s="98">
        <f t="shared" si="687"/>
        <v>77414</v>
      </c>
      <c r="AH456" s="98">
        <f t="shared" si="687"/>
        <v>0</v>
      </c>
      <c r="AI456" s="98">
        <f t="shared" si="687"/>
        <v>0</v>
      </c>
      <c r="AJ456" s="98">
        <f t="shared" si="687"/>
        <v>0</v>
      </c>
      <c r="AK456" s="98">
        <f t="shared" si="687"/>
        <v>0</v>
      </c>
      <c r="AL456" s="98">
        <f t="shared" si="687"/>
        <v>0</v>
      </c>
      <c r="AM456" s="98">
        <f t="shared" si="687"/>
        <v>0</v>
      </c>
      <c r="AN456" s="98">
        <f t="shared" si="687"/>
        <v>87735</v>
      </c>
      <c r="AO456" s="98">
        <f t="shared" si="687"/>
        <v>77414</v>
      </c>
      <c r="AP456" s="98">
        <f t="shared" si="687"/>
        <v>0</v>
      </c>
      <c r="AQ456" s="98">
        <f t="shared" si="687"/>
        <v>0</v>
      </c>
      <c r="AR456" s="98">
        <f t="shared" si="687"/>
        <v>0</v>
      </c>
      <c r="AS456" s="98">
        <f t="shared" si="687"/>
        <v>0</v>
      </c>
      <c r="AT456" s="98">
        <f t="shared" si="687"/>
        <v>87735</v>
      </c>
      <c r="AU456" s="98">
        <f t="shared" si="687"/>
        <v>77414</v>
      </c>
      <c r="AV456" s="98">
        <f t="shared" si="687"/>
        <v>0</v>
      </c>
      <c r="AW456" s="98">
        <f t="shared" si="687"/>
        <v>0</v>
      </c>
      <c r="AX456" s="98">
        <f t="shared" si="687"/>
        <v>0</v>
      </c>
      <c r="AY456" s="98">
        <f t="shared" si="687"/>
        <v>0</v>
      </c>
      <c r="AZ456" s="98">
        <f t="shared" si="687"/>
        <v>0</v>
      </c>
      <c r="BA456" s="98">
        <f t="shared" si="687"/>
        <v>87735</v>
      </c>
      <c r="BB456" s="98">
        <f t="shared" si="687"/>
        <v>77414</v>
      </c>
      <c r="BC456" s="98">
        <f t="shared" si="687"/>
        <v>0</v>
      </c>
      <c r="BD456" s="98">
        <f t="shared" si="687"/>
        <v>0</v>
      </c>
      <c r="BE456" s="98">
        <f t="shared" si="687"/>
        <v>0</v>
      </c>
      <c r="BF456" s="98">
        <f t="shared" si="687"/>
        <v>0</v>
      </c>
      <c r="BG456" s="98">
        <f t="shared" si="687"/>
        <v>87735</v>
      </c>
      <c r="BH456" s="98">
        <f t="shared" si="687"/>
        <v>77414</v>
      </c>
      <c r="BI456" s="98">
        <f t="shared" si="687"/>
        <v>0</v>
      </c>
      <c r="BJ456" s="98">
        <f t="shared" si="687"/>
        <v>0</v>
      </c>
      <c r="BK456" s="98">
        <f t="shared" si="687"/>
        <v>0</v>
      </c>
      <c r="BL456" s="98">
        <f t="shared" si="687"/>
        <v>0</v>
      </c>
      <c r="BM456" s="98">
        <f t="shared" si="687"/>
        <v>87735</v>
      </c>
      <c r="BN456" s="98">
        <f t="shared" si="687"/>
        <v>77414</v>
      </c>
    </row>
    <row r="457" spans="1:66" ht="36.75" customHeight="1">
      <c r="A457" s="111"/>
      <c r="B457" s="112" t="s">
        <v>126</v>
      </c>
      <c r="C457" s="113" t="s">
        <v>90</v>
      </c>
      <c r="D457" s="113" t="s">
        <v>120</v>
      </c>
      <c r="E457" s="119" t="s">
        <v>338</v>
      </c>
      <c r="F457" s="113" t="s">
        <v>127</v>
      </c>
      <c r="G457" s="115"/>
      <c r="H457" s="115"/>
      <c r="I457" s="115"/>
      <c r="J457" s="98"/>
      <c r="K457" s="98"/>
      <c r="L457" s="98"/>
      <c r="M457" s="98"/>
      <c r="N457" s="115"/>
      <c r="O457" s="116"/>
      <c r="P457" s="98"/>
      <c r="Q457" s="98"/>
      <c r="R457" s="98"/>
      <c r="S457" s="98">
        <f>T457-P457</f>
        <v>87735</v>
      </c>
      <c r="T457" s="98">
        <v>87735</v>
      </c>
      <c r="U457" s="98"/>
      <c r="V457" s="98">
        <v>77414</v>
      </c>
      <c r="W457" s="98"/>
      <c r="X457" s="98">
        <f>W457+T457</f>
        <v>87735</v>
      </c>
      <c r="Y457" s="98">
        <f>V457</f>
        <v>77414</v>
      </c>
      <c r="Z457" s="120"/>
      <c r="AA457" s="98">
        <f>X457+Z457</f>
        <v>87735</v>
      </c>
      <c r="AB457" s="98">
        <f>Y457</f>
        <v>77414</v>
      </c>
      <c r="AC457" s="120"/>
      <c r="AD457" s="120"/>
      <c r="AE457" s="120"/>
      <c r="AF457" s="98">
        <f>AD457+AC457+AA457+AE457</f>
        <v>87735</v>
      </c>
      <c r="AG457" s="98">
        <f>AE457+AB457</f>
        <v>77414</v>
      </c>
      <c r="AH457" s="120"/>
      <c r="AI457" s="120"/>
      <c r="AJ457" s="120"/>
      <c r="AK457" s="120"/>
      <c r="AL457" s="120"/>
      <c r="AM457" s="120"/>
      <c r="AN457" s="98">
        <f>AI457+AH457+AF457+AJ457+AK457+AL457+AM457</f>
        <v>87735</v>
      </c>
      <c r="AO457" s="98">
        <f>AM457+AG457</f>
        <v>77414</v>
      </c>
      <c r="AP457" s="122"/>
      <c r="AQ457" s="120"/>
      <c r="AR457" s="120"/>
      <c r="AS457" s="120"/>
      <c r="AT457" s="98">
        <f>AR457+AQ457+AP457+AN457+AS457</f>
        <v>87735</v>
      </c>
      <c r="AU457" s="98">
        <f>AS457+AO457</f>
        <v>77414</v>
      </c>
      <c r="AV457" s="98"/>
      <c r="AW457" s="98"/>
      <c r="AX457" s="98"/>
      <c r="AY457" s="98"/>
      <c r="AZ457" s="98"/>
      <c r="BA457" s="98">
        <f>AY457+AX457+AW457+AV457+AT457</f>
        <v>87735</v>
      </c>
      <c r="BB457" s="123">
        <f>AU457+AY457</f>
        <v>77414</v>
      </c>
      <c r="BC457" s="98"/>
      <c r="BD457" s="120"/>
      <c r="BE457" s="120"/>
      <c r="BF457" s="120"/>
      <c r="BG457" s="98">
        <f>BF457+BE457+BD457+BC457+BA457</f>
        <v>87735</v>
      </c>
      <c r="BH457" s="98">
        <f>BB457+BD457</f>
        <v>77414</v>
      </c>
      <c r="BI457" s="116"/>
      <c r="BJ457" s="122"/>
      <c r="BK457" s="122"/>
      <c r="BL457" s="122"/>
      <c r="BM457" s="98">
        <f>BG457+BI457+BJ457+BK457+BL457</f>
        <v>87735</v>
      </c>
      <c r="BN457" s="98">
        <f>BH457+BJ457</f>
        <v>77414</v>
      </c>
    </row>
    <row r="458" spans="1:66" s="2" customFormat="1" ht="39" customHeight="1">
      <c r="A458" s="101"/>
      <c r="B458" s="102" t="s">
        <v>167</v>
      </c>
      <c r="C458" s="103" t="s">
        <v>90</v>
      </c>
      <c r="D458" s="103" t="s">
        <v>121</v>
      </c>
      <c r="E458" s="175"/>
      <c r="F458" s="130"/>
      <c r="G458" s="105">
        <f aca="true" t="shared" si="688" ref="G458:W459">G459</f>
        <v>5666</v>
      </c>
      <c r="H458" s="105">
        <f t="shared" si="688"/>
        <v>5666</v>
      </c>
      <c r="I458" s="105">
        <f t="shared" si="688"/>
        <v>0</v>
      </c>
      <c r="J458" s="105">
        <f t="shared" si="688"/>
        <v>0</v>
      </c>
      <c r="K458" s="105">
        <f t="shared" si="688"/>
        <v>5666</v>
      </c>
      <c r="L458" s="105">
        <f t="shared" si="688"/>
        <v>0</v>
      </c>
      <c r="M458" s="105"/>
      <c r="N458" s="105">
        <f>N459</f>
        <v>6115</v>
      </c>
      <c r="O458" s="105">
        <f t="shared" si="688"/>
        <v>0</v>
      </c>
      <c r="P458" s="105">
        <f t="shared" si="688"/>
        <v>5666</v>
      </c>
      <c r="Q458" s="105">
        <f t="shared" si="688"/>
        <v>0</v>
      </c>
      <c r="R458" s="105">
        <f t="shared" si="688"/>
        <v>0</v>
      </c>
      <c r="S458" s="105">
        <f t="shared" si="688"/>
        <v>-1577</v>
      </c>
      <c r="T458" s="105">
        <f t="shared" si="688"/>
        <v>4089</v>
      </c>
      <c r="U458" s="105">
        <f t="shared" si="688"/>
        <v>0</v>
      </c>
      <c r="V458" s="98"/>
      <c r="W458" s="105">
        <f t="shared" si="688"/>
        <v>0</v>
      </c>
      <c r="X458" s="105">
        <f aca="true" t="shared" si="689" ref="X458:AG458">X459</f>
        <v>4089</v>
      </c>
      <c r="Y458" s="105">
        <f t="shared" si="689"/>
        <v>0</v>
      </c>
      <c r="Z458" s="105">
        <f t="shared" si="689"/>
        <v>0</v>
      </c>
      <c r="AA458" s="105">
        <f t="shared" si="689"/>
        <v>4089</v>
      </c>
      <c r="AB458" s="105">
        <f t="shared" si="689"/>
        <v>0</v>
      </c>
      <c r="AC458" s="105">
        <f t="shared" si="689"/>
        <v>0</v>
      </c>
      <c r="AD458" s="105">
        <f t="shared" si="689"/>
        <v>0</v>
      </c>
      <c r="AE458" s="105">
        <f t="shared" si="689"/>
        <v>0</v>
      </c>
      <c r="AF458" s="105">
        <f t="shared" si="689"/>
        <v>4089</v>
      </c>
      <c r="AG458" s="105">
        <f t="shared" si="689"/>
        <v>0</v>
      </c>
      <c r="AH458" s="105">
        <f>AH459</f>
        <v>1104</v>
      </c>
      <c r="AI458" s="105">
        <f aca="true" t="shared" si="690" ref="AI458:BN458">AI459</f>
        <v>0</v>
      </c>
      <c r="AJ458" s="105">
        <f t="shared" si="690"/>
        <v>0</v>
      </c>
      <c r="AK458" s="105">
        <f t="shared" si="690"/>
        <v>0</v>
      </c>
      <c r="AL458" s="105">
        <f t="shared" si="690"/>
        <v>0</v>
      </c>
      <c r="AM458" s="105">
        <f t="shared" si="690"/>
        <v>0</v>
      </c>
      <c r="AN458" s="105">
        <f t="shared" si="690"/>
        <v>5193</v>
      </c>
      <c r="AO458" s="105">
        <f t="shared" si="690"/>
        <v>0</v>
      </c>
      <c r="AP458" s="105">
        <f t="shared" si="690"/>
        <v>0</v>
      </c>
      <c r="AQ458" s="105">
        <f t="shared" si="690"/>
        <v>0</v>
      </c>
      <c r="AR458" s="105">
        <f t="shared" si="690"/>
        <v>0</v>
      </c>
      <c r="AS458" s="105">
        <f t="shared" si="690"/>
        <v>0</v>
      </c>
      <c r="AT458" s="105">
        <f t="shared" si="690"/>
        <v>5193</v>
      </c>
      <c r="AU458" s="105">
        <f t="shared" si="690"/>
        <v>0</v>
      </c>
      <c r="AV458" s="107">
        <f t="shared" si="690"/>
        <v>0</v>
      </c>
      <c r="AW458" s="107">
        <f t="shared" si="690"/>
        <v>0</v>
      </c>
      <c r="AX458" s="107">
        <f t="shared" si="690"/>
        <v>0</v>
      </c>
      <c r="AY458" s="107">
        <f t="shared" si="690"/>
        <v>0</v>
      </c>
      <c r="AZ458" s="107">
        <f t="shared" si="690"/>
        <v>0</v>
      </c>
      <c r="BA458" s="105">
        <f t="shared" si="690"/>
        <v>5193</v>
      </c>
      <c r="BB458" s="105">
        <f t="shared" si="690"/>
        <v>0</v>
      </c>
      <c r="BC458" s="105">
        <f t="shared" si="690"/>
        <v>0</v>
      </c>
      <c r="BD458" s="105">
        <f t="shared" si="690"/>
        <v>0</v>
      </c>
      <c r="BE458" s="105">
        <f t="shared" si="690"/>
        <v>0</v>
      </c>
      <c r="BF458" s="105">
        <f t="shared" si="690"/>
        <v>0</v>
      </c>
      <c r="BG458" s="105">
        <f t="shared" si="690"/>
        <v>5193</v>
      </c>
      <c r="BH458" s="105">
        <f t="shared" si="690"/>
        <v>0</v>
      </c>
      <c r="BI458" s="105">
        <f t="shared" si="690"/>
        <v>0</v>
      </c>
      <c r="BJ458" s="105">
        <f t="shared" si="690"/>
        <v>0</v>
      </c>
      <c r="BK458" s="105">
        <f t="shared" si="690"/>
        <v>0</v>
      </c>
      <c r="BL458" s="105">
        <f t="shared" si="690"/>
        <v>0</v>
      </c>
      <c r="BM458" s="105">
        <f t="shared" si="690"/>
        <v>5193</v>
      </c>
      <c r="BN458" s="105">
        <f t="shared" si="690"/>
        <v>0</v>
      </c>
    </row>
    <row r="459" spans="1:66" ht="33">
      <c r="A459" s="111"/>
      <c r="B459" s="112" t="s">
        <v>171</v>
      </c>
      <c r="C459" s="113" t="s">
        <v>90</v>
      </c>
      <c r="D459" s="113" t="s">
        <v>121</v>
      </c>
      <c r="E459" s="119" t="s">
        <v>211</v>
      </c>
      <c r="F459" s="113"/>
      <c r="G459" s="115">
        <f t="shared" si="688"/>
        <v>5666</v>
      </c>
      <c r="H459" s="115">
        <f t="shared" si="688"/>
        <v>5666</v>
      </c>
      <c r="I459" s="115">
        <f t="shared" si="688"/>
        <v>0</v>
      </c>
      <c r="J459" s="115">
        <f t="shared" si="688"/>
        <v>0</v>
      </c>
      <c r="K459" s="115">
        <f t="shared" si="688"/>
        <v>5666</v>
      </c>
      <c r="L459" s="115">
        <f t="shared" si="688"/>
        <v>0</v>
      </c>
      <c r="M459" s="115"/>
      <c r="N459" s="115">
        <f t="shared" si="688"/>
        <v>6115</v>
      </c>
      <c r="O459" s="115">
        <f t="shared" si="688"/>
        <v>0</v>
      </c>
      <c r="P459" s="115">
        <f t="shared" si="688"/>
        <v>5666</v>
      </c>
      <c r="Q459" s="115">
        <f t="shared" si="688"/>
        <v>0</v>
      </c>
      <c r="R459" s="115">
        <f t="shared" si="688"/>
        <v>0</v>
      </c>
      <c r="S459" s="115">
        <f>S460+S461</f>
        <v>-1577</v>
      </c>
      <c r="T459" s="115">
        <f>T460+T461</f>
        <v>4089</v>
      </c>
      <c r="U459" s="115">
        <f t="shared" si="688"/>
        <v>0</v>
      </c>
      <c r="V459" s="98"/>
      <c r="W459" s="115">
        <f aca="true" t="shared" si="691" ref="W459:AB459">W460+W461</f>
        <v>0</v>
      </c>
      <c r="X459" s="115">
        <f t="shared" si="691"/>
        <v>4089</v>
      </c>
      <c r="Y459" s="115">
        <f t="shared" si="691"/>
        <v>0</v>
      </c>
      <c r="Z459" s="115">
        <f t="shared" si="691"/>
        <v>0</v>
      </c>
      <c r="AA459" s="115">
        <f t="shared" si="691"/>
        <v>4089</v>
      </c>
      <c r="AB459" s="115">
        <f t="shared" si="691"/>
        <v>0</v>
      </c>
      <c r="AC459" s="115">
        <f aca="true" t="shared" si="692" ref="AC459:AU459">AC460+AC461</f>
        <v>0</v>
      </c>
      <c r="AD459" s="115">
        <f t="shared" si="692"/>
        <v>0</v>
      </c>
      <c r="AE459" s="115">
        <f t="shared" si="692"/>
        <v>0</v>
      </c>
      <c r="AF459" s="115">
        <f t="shared" si="692"/>
        <v>4089</v>
      </c>
      <c r="AG459" s="115">
        <f t="shared" si="692"/>
        <v>0</v>
      </c>
      <c r="AH459" s="115">
        <f>AH461</f>
        <v>1104</v>
      </c>
      <c r="AI459" s="115">
        <f t="shared" si="692"/>
        <v>0</v>
      </c>
      <c r="AJ459" s="115">
        <f t="shared" si="692"/>
        <v>0</v>
      </c>
      <c r="AK459" s="115">
        <f>AK460+AK461</f>
        <v>0</v>
      </c>
      <c r="AL459" s="115">
        <f>AL460+AL461</f>
        <v>0</v>
      </c>
      <c r="AM459" s="115">
        <f>AM460+AM461</f>
        <v>0</v>
      </c>
      <c r="AN459" s="115">
        <f t="shared" si="692"/>
        <v>5193</v>
      </c>
      <c r="AO459" s="115">
        <f t="shared" si="692"/>
        <v>0</v>
      </c>
      <c r="AP459" s="115">
        <f t="shared" si="692"/>
        <v>0</v>
      </c>
      <c r="AQ459" s="115">
        <f>AQ460+AQ461</f>
        <v>0</v>
      </c>
      <c r="AR459" s="115">
        <f t="shared" si="692"/>
        <v>0</v>
      </c>
      <c r="AS459" s="115">
        <f t="shared" si="692"/>
        <v>0</v>
      </c>
      <c r="AT459" s="115">
        <f t="shared" si="692"/>
        <v>5193</v>
      </c>
      <c r="AU459" s="115">
        <f t="shared" si="692"/>
        <v>0</v>
      </c>
      <c r="AV459" s="115">
        <f aca="true" t="shared" si="693" ref="AV459:BA459">AV460+AV461</f>
        <v>0</v>
      </c>
      <c r="AW459" s="115">
        <f t="shared" si="693"/>
        <v>0</v>
      </c>
      <c r="AX459" s="115">
        <f t="shared" si="693"/>
        <v>0</v>
      </c>
      <c r="AY459" s="115">
        <f t="shared" si="693"/>
        <v>0</v>
      </c>
      <c r="AZ459" s="115">
        <f>AZ460+AZ461</f>
        <v>0</v>
      </c>
      <c r="BA459" s="115">
        <f t="shared" si="693"/>
        <v>5193</v>
      </c>
      <c r="BB459" s="115">
        <f aca="true" t="shared" si="694" ref="BB459:BH459">BB460+BB461</f>
        <v>0</v>
      </c>
      <c r="BC459" s="115">
        <f t="shared" si="694"/>
        <v>0</v>
      </c>
      <c r="BD459" s="115">
        <f t="shared" si="694"/>
        <v>0</v>
      </c>
      <c r="BE459" s="115">
        <f t="shared" si="694"/>
        <v>0</v>
      </c>
      <c r="BF459" s="115">
        <f t="shared" si="694"/>
        <v>0</v>
      </c>
      <c r="BG459" s="115">
        <f t="shared" si="694"/>
        <v>5193</v>
      </c>
      <c r="BH459" s="115">
        <f t="shared" si="694"/>
        <v>0</v>
      </c>
      <c r="BI459" s="115">
        <f aca="true" t="shared" si="695" ref="BI459:BN459">BI460+BI461</f>
        <v>0</v>
      </c>
      <c r="BJ459" s="115">
        <f t="shared" si="695"/>
        <v>0</v>
      </c>
      <c r="BK459" s="115">
        <f t="shared" si="695"/>
        <v>0</v>
      </c>
      <c r="BL459" s="115">
        <f t="shared" si="695"/>
        <v>0</v>
      </c>
      <c r="BM459" s="115">
        <f t="shared" si="695"/>
        <v>5193</v>
      </c>
      <c r="BN459" s="115">
        <f t="shared" si="695"/>
        <v>0</v>
      </c>
    </row>
    <row r="460" spans="1:66" ht="16.5" customHeight="1" hidden="1">
      <c r="A460" s="111"/>
      <c r="B460" s="112" t="s">
        <v>281</v>
      </c>
      <c r="C460" s="113" t="s">
        <v>90</v>
      </c>
      <c r="D460" s="113" t="s">
        <v>121</v>
      </c>
      <c r="E460" s="119" t="s">
        <v>211</v>
      </c>
      <c r="F460" s="113" t="s">
        <v>168</v>
      </c>
      <c r="G460" s="115">
        <f>H460+I460</f>
        <v>5666</v>
      </c>
      <c r="H460" s="115">
        <f>330+5336</f>
        <v>5666</v>
      </c>
      <c r="I460" s="115"/>
      <c r="J460" s="98">
        <f>K460-G460</f>
        <v>0</v>
      </c>
      <c r="K460" s="98">
        <v>5666</v>
      </c>
      <c r="L460" s="98"/>
      <c r="M460" s="98"/>
      <c r="N460" s="115">
        <v>6115</v>
      </c>
      <c r="O460" s="116"/>
      <c r="P460" s="98">
        <f>O460+K460</f>
        <v>5666</v>
      </c>
      <c r="Q460" s="98">
        <f>L460</f>
        <v>0</v>
      </c>
      <c r="R460" s="98"/>
      <c r="S460" s="98">
        <f>T460-P460</f>
        <v>-5666</v>
      </c>
      <c r="T460" s="98"/>
      <c r="U460" s="98"/>
      <c r="V460" s="98"/>
      <c r="W460" s="98"/>
      <c r="X460" s="98">
        <f>W460+T460</f>
        <v>0</v>
      </c>
      <c r="Y460" s="98">
        <f>V460</f>
        <v>0</v>
      </c>
      <c r="Z460" s="98">
        <f>Y460+V460</f>
        <v>0</v>
      </c>
      <c r="AA460" s="98">
        <f>Z460+W460</f>
        <v>0</v>
      </c>
      <c r="AB460" s="98">
        <f>AA460+X460</f>
        <v>0</v>
      </c>
      <c r="AC460" s="98">
        <f>AB460+Y460</f>
        <v>0</v>
      </c>
      <c r="AD460" s="98">
        <f>AC460+Z460</f>
        <v>0</v>
      </c>
      <c r="AE460" s="98">
        <f>AC460+Z460</f>
        <v>0</v>
      </c>
      <c r="AF460" s="98">
        <f>AE460+AA460</f>
        <v>0</v>
      </c>
      <c r="AG460" s="98">
        <f>AF460+AB460</f>
        <v>0</v>
      </c>
      <c r="AH460" s="98">
        <f>AF460+AC460</f>
        <v>0</v>
      </c>
      <c r="AI460" s="98">
        <f>AG460+AD460</f>
        <v>0</v>
      </c>
      <c r="AJ460" s="98">
        <f>AH460+AE460</f>
        <v>0</v>
      </c>
      <c r="AK460" s="98">
        <f>AG460+AD460</f>
        <v>0</v>
      </c>
      <c r="AL460" s="98">
        <f>AH460+AE460</f>
        <v>0</v>
      </c>
      <c r="AM460" s="98">
        <f>AI460+AF460</f>
        <v>0</v>
      </c>
      <c r="AN460" s="98">
        <f>AH460+AE460</f>
        <v>0</v>
      </c>
      <c r="AO460" s="98">
        <f>AI460+AF460</f>
        <v>0</v>
      </c>
      <c r="AP460" s="98">
        <f>AL460+AI460</f>
        <v>0</v>
      </c>
      <c r="AQ460" s="98">
        <f>AM460+AJ460</f>
        <v>0</v>
      </c>
      <c r="AR460" s="98">
        <f aca="true" t="shared" si="696" ref="AR460:AZ460">AM460+AJ460</f>
        <v>0</v>
      </c>
      <c r="AS460" s="98">
        <f t="shared" si="696"/>
        <v>0</v>
      </c>
      <c r="AT460" s="98">
        <f t="shared" si="696"/>
        <v>0</v>
      </c>
      <c r="AU460" s="98">
        <f t="shared" si="696"/>
        <v>0</v>
      </c>
      <c r="AV460" s="98">
        <f t="shared" si="696"/>
        <v>0</v>
      </c>
      <c r="AW460" s="98">
        <f t="shared" si="696"/>
        <v>0</v>
      </c>
      <c r="AX460" s="98">
        <f t="shared" si="696"/>
        <v>0</v>
      </c>
      <c r="AY460" s="98">
        <f t="shared" si="696"/>
        <v>0</v>
      </c>
      <c r="AZ460" s="98">
        <f t="shared" si="696"/>
        <v>0</v>
      </c>
      <c r="BA460" s="98">
        <f>AU460+AR460</f>
        <v>0</v>
      </c>
      <c r="BB460" s="98">
        <f aca="true" t="shared" si="697" ref="BB460:BI460">AV460+AS460</f>
        <v>0</v>
      </c>
      <c r="BC460" s="98">
        <f t="shared" si="697"/>
        <v>0</v>
      </c>
      <c r="BD460" s="98">
        <f t="shared" si="697"/>
        <v>0</v>
      </c>
      <c r="BE460" s="98">
        <f t="shared" si="697"/>
        <v>0</v>
      </c>
      <c r="BF460" s="98">
        <f t="shared" si="697"/>
        <v>0</v>
      </c>
      <c r="BG460" s="98">
        <f t="shared" si="697"/>
        <v>0</v>
      </c>
      <c r="BH460" s="98">
        <f t="shared" si="697"/>
        <v>0</v>
      </c>
      <c r="BI460" s="98">
        <f t="shared" si="697"/>
        <v>0</v>
      </c>
      <c r="BJ460" s="98">
        <f>BD460+BA460</f>
        <v>0</v>
      </c>
      <c r="BK460" s="98">
        <f>BE460+BB460</f>
        <v>0</v>
      </c>
      <c r="BL460" s="98">
        <f>BF460+BC460</f>
        <v>0</v>
      </c>
      <c r="BM460" s="98">
        <f>BG460+BD460</f>
        <v>0</v>
      </c>
      <c r="BN460" s="98">
        <f>BH460+BE460</f>
        <v>0</v>
      </c>
    </row>
    <row r="461" spans="1:66" ht="53.25" customHeight="1">
      <c r="A461" s="111"/>
      <c r="B461" s="133" t="s">
        <v>452</v>
      </c>
      <c r="C461" s="113" t="s">
        <v>90</v>
      </c>
      <c r="D461" s="113" t="s">
        <v>121</v>
      </c>
      <c r="E461" s="119" t="s">
        <v>421</v>
      </c>
      <c r="F461" s="113"/>
      <c r="G461" s="115"/>
      <c r="H461" s="115"/>
      <c r="I461" s="115"/>
      <c r="J461" s="98"/>
      <c r="K461" s="98"/>
      <c r="L461" s="98"/>
      <c r="M461" s="98"/>
      <c r="N461" s="115"/>
      <c r="O461" s="116"/>
      <c r="P461" s="98"/>
      <c r="Q461" s="98"/>
      <c r="R461" s="98"/>
      <c r="S461" s="98">
        <f>S462</f>
        <v>4089</v>
      </c>
      <c r="T461" s="98">
        <f>T462</f>
        <v>4089</v>
      </c>
      <c r="U461" s="98"/>
      <c r="V461" s="98"/>
      <c r="W461" s="98">
        <f aca="true" t="shared" si="698" ref="W461:AG461">W462</f>
        <v>0</v>
      </c>
      <c r="X461" s="98">
        <f t="shared" si="698"/>
        <v>4089</v>
      </c>
      <c r="Y461" s="98">
        <f t="shared" si="698"/>
        <v>0</v>
      </c>
      <c r="Z461" s="98">
        <f t="shared" si="698"/>
        <v>0</v>
      </c>
      <c r="AA461" s="98">
        <f t="shared" si="698"/>
        <v>4089</v>
      </c>
      <c r="AB461" s="98">
        <f t="shared" si="698"/>
        <v>0</v>
      </c>
      <c r="AC461" s="98">
        <f t="shared" si="698"/>
        <v>0</v>
      </c>
      <c r="AD461" s="98">
        <f t="shared" si="698"/>
        <v>0</v>
      </c>
      <c r="AE461" s="98">
        <f t="shared" si="698"/>
        <v>0</v>
      </c>
      <c r="AF461" s="98">
        <f t="shared" si="698"/>
        <v>4089</v>
      </c>
      <c r="AG461" s="98">
        <f t="shared" si="698"/>
        <v>0</v>
      </c>
      <c r="AH461" s="98">
        <f>AH462+AH463</f>
        <v>1104</v>
      </c>
      <c r="AI461" s="98">
        <f aca="true" t="shared" si="699" ref="AI461:AO461">AI462+AI463</f>
        <v>0</v>
      </c>
      <c r="AJ461" s="98">
        <f t="shared" si="699"/>
        <v>0</v>
      </c>
      <c r="AK461" s="98">
        <f t="shared" si="699"/>
        <v>0</v>
      </c>
      <c r="AL461" s="98">
        <f t="shared" si="699"/>
        <v>0</v>
      </c>
      <c r="AM461" s="98">
        <f t="shared" si="699"/>
        <v>0</v>
      </c>
      <c r="AN461" s="98">
        <f t="shared" si="699"/>
        <v>5193</v>
      </c>
      <c r="AO461" s="98">
        <f t="shared" si="699"/>
        <v>0</v>
      </c>
      <c r="AP461" s="98">
        <f aca="true" t="shared" si="700" ref="AP461:AU461">AP462+AP463</f>
        <v>0</v>
      </c>
      <c r="AQ461" s="98">
        <f>AQ462+AQ463</f>
        <v>0</v>
      </c>
      <c r="AR461" s="98">
        <f t="shared" si="700"/>
        <v>0</v>
      </c>
      <c r="AS461" s="98">
        <f t="shared" si="700"/>
        <v>0</v>
      </c>
      <c r="AT461" s="98">
        <f t="shared" si="700"/>
        <v>5193</v>
      </c>
      <c r="AU461" s="98">
        <f t="shared" si="700"/>
        <v>0</v>
      </c>
      <c r="AV461" s="98">
        <f aca="true" t="shared" si="701" ref="AV461:BA461">AV462+AV463</f>
        <v>0</v>
      </c>
      <c r="AW461" s="98">
        <f t="shared" si="701"/>
        <v>0</v>
      </c>
      <c r="AX461" s="98">
        <f t="shared" si="701"/>
        <v>0</v>
      </c>
      <c r="AY461" s="98">
        <f t="shared" si="701"/>
        <v>0</v>
      </c>
      <c r="AZ461" s="98">
        <f>AZ462+AZ463</f>
        <v>0</v>
      </c>
      <c r="BA461" s="98">
        <f t="shared" si="701"/>
        <v>5193</v>
      </c>
      <c r="BB461" s="98">
        <f aca="true" t="shared" si="702" ref="BB461:BH461">BB462+BB463</f>
        <v>0</v>
      </c>
      <c r="BC461" s="98">
        <f t="shared" si="702"/>
        <v>0</v>
      </c>
      <c r="BD461" s="98">
        <f t="shared" si="702"/>
        <v>0</v>
      </c>
      <c r="BE461" s="98">
        <f t="shared" si="702"/>
        <v>0</v>
      </c>
      <c r="BF461" s="98">
        <f t="shared" si="702"/>
        <v>0</v>
      </c>
      <c r="BG461" s="98">
        <f t="shared" si="702"/>
        <v>5193</v>
      </c>
      <c r="BH461" s="98">
        <f t="shared" si="702"/>
        <v>0</v>
      </c>
      <c r="BI461" s="98">
        <f aca="true" t="shared" si="703" ref="BI461:BN461">BI462+BI463</f>
        <v>0</v>
      </c>
      <c r="BJ461" s="98">
        <f t="shared" si="703"/>
        <v>0</v>
      </c>
      <c r="BK461" s="98">
        <f t="shared" si="703"/>
        <v>0</v>
      </c>
      <c r="BL461" s="98">
        <f t="shared" si="703"/>
        <v>0</v>
      </c>
      <c r="BM461" s="98">
        <f t="shared" si="703"/>
        <v>5193</v>
      </c>
      <c r="BN461" s="98">
        <f t="shared" si="703"/>
        <v>0</v>
      </c>
    </row>
    <row r="462" spans="1:66" ht="16.5" customHeight="1" hidden="1">
      <c r="A462" s="111"/>
      <c r="B462" s="112" t="s">
        <v>281</v>
      </c>
      <c r="C462" s="113" t="s">
        <v>90</v>
      </c>
      <c r="D462" s="113" t="s">
        <v>121</v>
      </c>
      <c r="E462" s="119" t="s">
        <v>421</v>
      </c>
      <c r="F462" s="113" t="s">
        <v>168</v>
      </c>
      <c r="G462" s="115"/>
      <c r="H462" s="115"/>
      <c r="I462" s="115"/>
      <c r="J462" s="98"/>
      <c r="K462" s="98"/>
      <c r="L462" s="98"/>
      <c r="M462" s="98"/>
      <c r="N462" s="115"/>
      <c r="O462" s="116"/>
      <c r="P462" s="98"/>
      <c r="Q462" s="98"/>
      <c r="R462" s="98"/>
      <c r="S462" s="98">
        <f>T462-P462</f>
        <v>4089</v>
      </c>
      <c r="T462" s="98">
        <v>4089</v>
      </c>
      <c r="U462" s="98"/>
      <c r="V462" s="98"/>
      <c r="W462" s="98"/>
      <c r="X462" s="98">
        <f>W462+T462</f>
        <v>4089</v>
      </c>
      <c r="Y462" s="98">
        <f>V462</f>
        <v>0</v>
      </c>
      <c r="Z462" s="120"/>
      <c r="AA462" s="98">
        <f>X462+Z462</f>
        <v>4089</v>
      </c>
      <c r="AB462" s="98">
        <f>Y462</f>
        <v>0</v>
      </c>
      <c r="AC462" s="120"/>
      <c r="AD462" s="120"/>
      <c r="AE462" s="120"/>
      <c r="AF462" s="98">
        <f>AD462+AC462+AA462+AE462</f>
        <v>4089</v>
      </c>
      <c r="AG462" s="116">
        <f>AE462+AB462</f>
        <v>0</v>
      </c>
      <c r="AH462" s="98">
        <v>-4089</v>
      </c>
      <c r="AI462" s="121"/>
      <c r="AJ462" s="120"/>
      <c r="AK462" s="120"/>
      <c r="AL462" s="120"/>
      <c r="AM462" s="120"/>
      <c r="AN462" s="98">
        <f>AI462+AH462+AF462+AJ462+AK462+AL462+AM462</f>
        <v>0</v>
      </c>
      <c r="AO462" s="98">
        <f>AM462+AG462</f>
        <v>0</v>
      </c>
      <c r="AP462" s="122"/>
      <c r="AQ462" s="120"/>
      <c r="AR462" s="120"/>
      <c r="AS462" s="120"/>
      <c r="AT462" s="126"/>
      <c r="AU462" s="126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</row>
    <row r="463" spans="1:66" ht="69" customHeight="1">
      <c r="A463" s="111"/>
      <c r="B463" s="112" t="s">
        <v>30</v>
      </c>
      <c r="C463" s="113" t="s">
        <v>90</v>
      </c>
      <c r="D463" s="113" t="s">
        <v>121</v>
      </c>
      <c r="E463" s="119" t="s">
        <v>28</v>
      </c>
      <c r="F463" s="113"/>
      <c r="G463" s="115"/>
      <c r="H463" s="115"/>
      <c r="I463" s="115"/>
      <c r="J463" s="98"/>
      <c r="K463" s="98"/>
      <c r="L463" s="98"/>
      <c r="M463" s="98"/>
      <c r="N463" s="115"/>
      <c r="O463" s="116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120"/>
      <c r="AA463" s="98"/>
      <c r="AB463" s="98"/>
      <c r="AC463" s="120"/>
      <c r="AD463" s="120"/>
      <c r="AE463" s="120"/>
      <c r="AF463" s="98"/>
      <c r="AG463" s="116"/>
      <c r="AH463" s="98">
        <f>AH464</f>
        <v>5193</v>
      </c>
      <c r="AI463" s="98">
        <f aca="true" t="shared" si="704" ref="AI463:BN463">AI464</f>
        <v>0</v>
      </c>
      <c r="AJ463" s="98">
        <f t="shared" si="704"/>
        <v>0</v>
      </c>
      <c r="AK463" s="98">
        <f t="shared" si="704"/>
        <v>0</v>
      </c>
      <c r="AL463" s="98">
        <f t="shared" si="704"/>
        <v>0</v>
      </c>
      <c r="AM463" s="98">
        <f t="shared" si="704"/>
        <v>0</v>
      </c>
      <c r="AN463" s="98">
        <f t="shared" si="704"/>
        <v>5193</v>
      </c>
      <c r="AO463" s="98">
        <f t="shared" si="704"/>
        <v>0</v>
      </c>
      <c r="AP463" s="98">
        <f t="shared" si="704"/>
        <v>0</v>
      </c>
      <c r="AQ463" s="98">
        <f t="shared" si="704"/>
        <v>0</v>
      </c>
      <c r="AR463" s="98">
        <f t="shared" si="704"/>
        <v>0</v>
      </c>
      <c r="AS463" s="98">
        <f t="shared" si="704"/>
        <v>0</v>
      </c>
      <c r="AT463" s="98">
        <f t="shared" si="704"/>
        <v>5193</v>
      </c>
      <c r="AU463" s="98">
        <f t="shared" si="704"/>
        <v>0</v>
      </c>
      <c r="AV463" s="98">
        <f t="shared" si="704"/>
        <v>0</v>
      </c>
      <c r="AW463" s="98">
        <f t="shared" si="704"/>
        <v>0</v>
      </c>
      <c r="AX463" s="98">
        <f t="shared" si="704"/>
        <v>0</v>
      </c>
      <c r="AY463" s="98">
        <f t="shared" si="704"/>
        <v>0</v>
      </c>
      <c r="AZ463" s="98">
        <f t="shared" si="704"/>
        <v>0</v>
      </c>
      <c r="BA463" s="98">
        <f t="shared" si="704"/>
        <v>5193</v>
      </c>
      <c r="BB463" s="98">
        <f t="shared" si="704"/>
        <v>0</v>
      </c>
      <c r="BC463" s="98">
        <f t="shared" si="704"/>
        <v>0</v>
      </c>
      <c r="BD463" s="98">
        <f t="shared" si="704"/>
        <v>0</v>
      </c>
      <c r="BE463" s="98">
        <f t="shared" si="704"/>
        <v>0</v>
      </c>
      <c r="BF463" s="98">
        <f t="shared" si="704"/>
        <v>0</v>
      </c>
      <c r="BG463" s="98">
        <f t="shared" si="704"/>
        <v>5193</v>
      </c>
      <c r="BH463" s="98">
        <f t="shared" si="704"/>
        <v>0</v>
      </c>
      <c r="BI463" s="98">
        <f t="shared" si="704"/>
        <v>0</v>
      </c>
      <c r="BJ463" s="98">
        <f t="shared" si="704"/>
        <v>0</v>
      </c>
      <c r="BK463" s="98">
        <f t="shared" si="704"/>
        <v>0</v>
      </c>
      <c r="BL463" s="98">
        <f t="shared" si="704"/>
        <v>0</v>
      </c>
      <c r="BM463" s="98">
        <f t="shared" si="704"/>
        <v>5193</v>
      </c>
      <c r="BN463" s="98">
        <f t="shared" si="704"/>
        <v>0</v>
      </c>
    </row>
    <row r="464" spans="1:66" ht="21.75" customHeight="1">
      <c r="A464" s="111"/>
      <c r="B464" s="112" t="s">
        <v>281</v>
      </c>
      <c r="C464" s="113" t="s">
        <v>90</v>
      </c>
      <c r="D464" s="113" t="s">
        <v>121</v>
      </c>
      <c r="E464" s="119" t="s">
        <v>28</v>
      </c>
      <c r="F464" s="113" t="s">
        <v>168</v>
      </c>
      <c r="G464" s="115"/>
      <c r="H464" s="115"/>
      <c r="I464" s="115"/>
      <c r="J464" s="98"/>
      <c r="K464" s="98"/>
      <c r="L464" s="98"/>
      <c r="M464" s="98"/>
      <c r="N464" s="115"/>
      <c r="O464" s="116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120"/>
      <c r="AA464" s="98"/>
      <c r="AB464" s="98"/>
      <c r="AC464" s="120"/>
      <c r="AD464" s="120"/>
      <c r="AE464" s="120"/>
      <c r="AF464" s="98"/>
      <c r="AG464" s="116"/>
      <c r="AH464" s="98">
        <f>4089+1104</f>
        <v>5193</v>
      </c>
      <c r="AI464" s="121"/>
      <c r="AJ464" s="120"/>
      <c r="AK464" s="120"/>
      <c r="AL464" s="120"/>
      <c r="AM464" s="120"/>
      <c r="AN464" s="98">
        <f>AI464+AH464+AF464+AJ464+AK464+AL464+AM464</f>
        <v>5193</v>
      </c>
      <c r="AO464" s="98">
        <f>AM464+AG464</f>
        <v>0</v>
      </c>
      <c r="AP464" s="122"/>
      <c r="AQ464" s="120"/>
      <c r="AR464" s="120"/>
      <c r="AS464" s="120"/>
      <c r="AT464" s="98">
        <f>AR464+AQ464+AP464+AN464+AS464</f>
        <v>5193</v>
      </c>
      <c r="AU464" s="98">
        <f>AS464+AO464</f>
        <v>0</v>
      </c>
      <c r="AV464" s="98"/>
      <c r="AW464" s="98"/>
      <c r="AX464" s="98"/>
      <c r="AY464" s="98"/>
      <c r="AZ464" s="98"/>
      <c r="BA464" s="98">
        <f>AY464+AX464+AW464+AV464+AT464</f>
        <v>5193</v>
      </c>
      <c r="BB464" s="123">
        <f>AU464+AY464</f>
        <v>0</v>
      </c>
      <c r="BC464" s="98"/>
      <c r="BD464" s="120"/>
      <c r="BE464" s="120"/>
      <c r="BF464" s="120"/>
      <c r="BG464" s="98">
        <f>BF464+BE464+BD464+BC464+BA464</f>
        <v>5193</v>
      </c>
      <c r="BH464" s="123">
        <f>BB464+BD464</f>
        <v>0</v>
      </c>
      <c r="BI464" s="116"/>
      <c r="BJ464" s="122"/>
      <c r="BK464" s="122"/>
      <c r="BL464" s="122"/>
      <c r="BM464" s="98">
        <f>BG464+BI464+BJ464+BK464+BL464</f>
        <v>5193</v>
      </c>
      <c r="BN464" s="98">
        <f>BH464+BJ464</f>
        <v>0</v>
      </c>
    </row>
    <row r="465" spans="1:66" ht="24" customHeight="1">
      <c r="A465" s="111"/>
      <c r="B465" s="154" t="s">
        <v>422</v>
      </c>
      <c r="C465" s="103" t="s">
        <v>90</v>
      </c>
      <c r="D465" s="103" t="s">
        <v>122</v>
      </c>
      <c r="E465" s="150"/>
      <c r="F465" s="103"/>
      <c r="G465" s="105"/>
      <c r="H465" s="105"/>
      <c r="I465" s="105"/>
      <c r="J465" s="125"/>
      <c r="K465" s="125"/>
      <c r="L465" s="125"/>
      <c r="M465" s="125"/>
      <c r="N465" s="105"/>
      <c r="O465" s="125"/>
      <c r="P465" s="125"/>
      <c r="Q465" s="125"/>
      <c r="R465" s="125"/>
      <c r="S465" s="125">
        <f aca="true" t="shared" si="705" ref="S465:AO465">S469</f>
        <v>84378</v>
      </c>
      <c r="T465" s="125">
        <f t="shared" si="705"/>
        <v>84378</v>
      </c>
      <c r="U465" s="125">
        <f t="shared" si="705"/>
        <v>0</v>
      </c>
      <c r="V465" s="125">
        <f t="shared" si="705"/>
        <v>84378</v>
      </c>
      <c r="W465" s="125">
        <f t="shared" si="705"/>
        <v>0</v>
      </c>
      <c r="X465" s="125">
        <f t="shared" si="705"/>
        <v>84378</v>
      </c>
      <c r="Y465" s="125">
        <f t="shared" si="705"/>
        <v>84378</v>
      </c>
      <c r="Z465" s="125">
        <f t="shared" si="705"/>
        <v>0</v>
      </c>
      <c r="AA465" s="125">
        <f t="shared" si="705"/>
        <v>84378</v>
      </c>
      <c r="AB465" s="125">
        <f t="shared" si="705"/>
        <v>84378</v>
      </c>
      <c r="AC465" s="125">
        <f t="shared" si="705"/>
        <v>0</v>
      </c>
      <c r="AD465" s="125">
        <f t="shared" si="705"/>
        <v>0</v>
      </c>
      <c r="AE465" s="125">
        <f t="shared" si="705"/>
        <v>0</v>
      </c>
      <c r="AF465" s="125">
        <f t="shared" si="705"/>
        <v>84378</v>
      </c>
      <c r="AG465" s="125">
        <f t="shared" si="705"/>
        <v>84378</v>
      </c>
      <c r="AH465" s="125">
        <f t="shared" si="705"/>
        <v>0</v>
      </c>
      <c r="AI465" s="125">
        <f t="shared" si="705"/>
        <v>0</v>
      </c>
      <c r="AJ465" s="125">
        <f t="shared" si="705"/>
        <v>0</v>
      </c>
      <c r="AK465" s="125">
        <f t="shared" si="705"/>
        <v>0</v>
      </c>
      <c r="AL465" s="125">
        <f t="shared" si="705"/>
        <v>0</v>
      </c>
      <c r="AM465" s="125">
        <f t="shared" si="705"/>
        <v>0</v>
      </c>
      <c r="AN465" s="125">
        <f t="shared" si="705"/>
        <v>84378</v>
      </c>
      <c r="AO465" s="125">
        <f t="shared" si="705"/>
        <v>84378</v>
      </c>
      <c r="AP465" s="125">
        <f aca="true" t="shared" si="706" ref="AP465:AU465">AP466+AP469</f>
        <v>0</v>
      </c>
      <c r="AQ465" s="125">
        <f t="shared" si="706"/>
        <v>0</v>
      </c>
      <c r="AR465" s="125">
        <f t="shared" si="706"/>
        <v>0</v>
      </c>
      <c r="AS465" s="125">
        <f t="shared" si="706"/>
        <v>2165</v>
      </c>
      <c r="AT465" s="125">
        <f t="shared" si="706"/>
        <v>86543</v>
      </c>
      <c r="AU465" s="125">
        <f t="shared" si="706"/>
        <v>86543</v>
      </c>
      <c r="AV465" s="99">
        <f aca="true" t="shared" si="707" ref="AV465:BA465">AV466+AV469</f>
        <v>0</v>
      </c>
      <c r="AW465" s="99">
        <f t="shared" si="707"/>
        <v>0</v>
      </c>
      <c r="AX465" s="99">
        <f t="shared" si="707"/>
        <v>0</v>
      </c>
      <c r="AY465" s="99">
        <f t="shared" si="707"/>
        <v>0</v>
      </c>
      <c r="AZ465" s="99">
        <f>AZ466+AZ469</f>
        <v>0</v>
      </c>
      <c r="BA465" s="125">
        <f t="shared" si="707"/>
        <v>86543</v>
      </c>
      <c r="BB465" s="125">
        <f aca="true" t="shared" si="708" ref="BB465:BH465">BB466+BB469</f>
        <v>86543</v>
      </c>
      <c r="BC465" s="125">
        <f t="shared" si="708"/>
        <v>0</v>
      </c>
      <c r="BD465" s="125">
        <f t="shared" si="708"/>
        <v>0</v>
      </c>
      <c r="BE465" s="125">
        <f t="shared" si="708"/>
        <v>0</v>
      </c>
      <c r="BF465" s="125">
        <f t="shared" si="708"/>
        <v>0</v>
      </c>
      <c r="BG465" s="125">
        <f t="shared" si="708"/>
        <v>86543</v>
      </c>
      <c r="BH465" s="125">
        <f t="shared" si="708"/>
        <v>86543</v>
      </c>
      <c r="BI465" s="125">
        <f aca="true" t="shared" si="709" ref="BI465:BN465">BI466+BI469</f>
        <v>0</v>
      </c>
      <c r="BJ465" s="125">
        <f t="shared" si="709"/>
        <v>0</v>
      </c>
      <c r="BK465" s="125">
        <f t="shared" si="709"/>
        <v>0</v>
      </c>
      <c r="BL465" s="125">
        <f t="shared" si="709"/>
        <v>0</v>
      </c>
      <c r="BM465" s="125">
        <f t="shared" si="709"/>
        <v>86543</v>
      </c>
      <c r="BN465" s="125">
        <f t="shared" si="709"/>
        <v>86543</v>
      </c>
    </row>
    <row r="466" spans="1:66" ht="19.5" customHeight="1">
      <c r="A466" s="111"/>
      <c r="B466" s="112" t="s">
        <v>176</v>
      </c>
      <c r="C466" s="113" t="s">
        <v>90</v>
      </c>
      <c r="D466" s="113" t="s">
        <v>122</v>
      </c>
      <c r="E466" s="119" t="s">
        <v>255</v>
      </c>
      <c r="F466" s="103"/>
      <c r="G466" s="105"/>
      <c r="H466" s="105"/>
      <c r="I466" s="105"/>
      <c r="J466" s="125"/>
      <c r="K466" s="125"/>
      <c r="L466" s="125"/>
      <c r="M466" s="125"/>
      <c r="N466" s="10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98">
        <f aca="true" t="shared" si="710" ref="AP466:BE467">AP467</f>
        <v>0</v>
      </c>
      <c r="AQ466" s="98">
        <f t="shared" si="710"/>
        <v>0</v>
      </c>
      <c r="AR466" s="98">
        <f t="shared" si="710"/>
        <v>0</v>
      </c>
      <c r="AS466" s="98">
        <f t="shared" si="710"/>
        <v>2165</v>
      </c>
      <c r="AT466" s="98">
        <f t="shared" si="710"/>
        <v>2165</v>
      </c>
      <c r="AU466" s="98">
        <f t="shared" si="710"/>
        <v>2165</v>
      </c>
      <c r="AV466" s="98">
        <f t="shared" si="710"/>
        <v>0</v>
      </c>
      <c r="AW466" s="98">
        <f t="shared" si="710"/>
        <v>0</v>
      </c>
      <c r="AX466" s="98">
        <f t="shared" si="710"/>
        <v>0</v>
      </c>
      <c r="AY466" s="98">
        <f t="shared" si="710"/>
        <v>0</v>
      </c>
      <c r="AZ466" s="98">
        <f t="shared" si="710"/>
        <v>0</v>
      </c>
      <c r="BA466" s="98">
        <f t="shared" si="710"/>
        <v>2165</v>
      </c>
      <c r="BB466" s="98">
        <f t="shared" si="710"/>
        <v>2165</v>
      </c>
      <c r="BC466" s="98">
        <f t="shared" si="710"/>
        <v>0</v>
      </c>
      <c r="BD466" s="98">
        <f t="shared" si="710"/>
        <v>0</v>
      </c>
      <c r="BE466" s="98">
        <f t="shared" si="710"/>
        <v>0</v>
      </c>
      <c r="BF466" s="98">
        <f aca="true" t="shared" si="711" ref="BB466:BN467">BF467</f>
        <v>0</v>
      </c>
      <c r="BG466" s="98">
        <f t="shared" si="711"/>
        <v>2165</v>
      </c>
      <c r="BH466" s="98">
        <f t="shared" si="711"/>
        <v>2165</v>
      </c>
      <c r="BI466" s="98">
        <f t="shared" si="711"/>
        <v>0</v>
      </c>
      <c r="BJ466" s="98">
        <f t="shared" si="711"/>
        <v>0</v>
      </c>
      <c r="BK466" s="98">
        <f t="shared" si="711"/>
        <v>0</v>
      </c>
      <c r="BL466" s="98">
        <f t="shared" si="711"/>
        <v>0</v>
      </c>
      <c r="BM466" s="98">
        <f t="shared" si="711"/>
        <v>2165</v>
      </c>
      <c r="BN466" s="98">
        <f t="shared" si="711"/>
        <v>2165</v>
      </c>
    </row>
    <row r="467" spans="1:66" s="4" customFormat="1" ht="87.75" customHeight="1">
      <c r="A467" s="111"/>
      <c r="B467" s="112" t="s">
        <v>56</v>
      </c>
      <c r="C467" s="113" t="s">
        <v>90</v>
      </c>
      <c r="D467" s="113" t="s">
        <v>122</v>
      </c>
      <c r="E467" s="131" t="s">
        <v>45</v>
      </c>
      <c r="F467" s="113"/>
      <c r="G467" s="115"/>
      <c r="H467" s="115"/>
      <c r="I467" s="115"/>
      <c r="J467" s="98"/>
      <c r="K467" s="98"/>
      <c r="L467" s="98"/>
      <c r="M467" s="98"/>
      <c r="N467" s="115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>
        <f t="shared" si="710"/>
        <v>0</v>
      </c>
      <c r="AQ467" s="98">
        <f t="shared" si="710"/>
        <v>0</v>
      </c>
      <c r="AR467" s="98">
        <f t="shared" si="710"/>
        <v>0</v>
      </c>
      <c r="AS467" s="98">
        <f t="shared" si="710"/>
        <v>2165</v>
      </c>
      <c r="AT467" s="98">
        <f t="shared" si="710"/>
        <v>2165</v>
      </c>
      <c r="AU467" s="98">
        <f t="shared" si="710"/>
        <v>2165</v>
      </c>
      <c r="AV467" s="98">
        <f t="shared" si="710"/>
        <v>0</v>
      </c>
      <c r="AW467" s="98">
        <f t="shared" si="710"/>
        <v>0</v>
      </c>
      <c r="AX467" s="98">
        <f t="shared" si="710"/>
        <v>0</v>
      </c>
      <c r="AY467" s="98">
        <f t="shared" si="710"/>
        <v>0</v>
      </c>
      <c r="AZ467" s="98">
        <f t="shared" si="710"/>
        <v>0</v>
      </c>
      <c r="BA467" s="98">
        <f t="shared" si="710"/>
        <v>2165</v>
      </c>
      <c r="BB467" s="98">
        <f t="shared" si="711"/>
        <v>2165</v>
      </c>
      <c r="BC467" s="98">
        <f t="shared" si="711"/>
        <v>0</v>
      </c>
      <c r="BD467" s="98">
        <f t="shared" si="711"/>
        <v>0</v>
      </c>
      <c r="BE467" s="98">
        <f t="shared" si="711"/>
        <v>0</v>
      </c>
      <c r="BF467" s="98">
        <f t="shared" si="711"/>
        <v>0</v>
      </c>
      <c r="BG467" s="98">
        <f t="shared" si="711"/>
        <v>2165</v>
      </c>
      <c r="BH467" s="98">
        <f t="shared" si="711"/>
        <v>2165</v>
      </c>
      <c r="BI467" s="98">
        <f t="shared" si="711"/>
        <v>0</v>
      </c>
      <c r="BJ467" s="98">
        <f t="shared" si="711"/>
        <v>0</v>
      </c>
      <c r="BK467" s="98">
        <f t="shared" si="711"/>
        <v>0</v>
      </c>
      <c r="BL467" s="98">
        <f t="shared" si="711"/>
        <v>0</v>
      </c>
      <c r="BM467" s="98">
        <f t="shared" si="711"/>
        <v>2165</v>
      </c>
      <c r="BN467" s="98">
        <f t="shared" si="711"/>
        <v>2165</v>
      </c>
    </row>
    <row r="468" spans="1:66" s="4" customFormat="1" ht="22.5" customHeight="1">
      <c r="A468" s="111"/>
      <c r="B468" s="112" t="s">
        <v>281</v>
      </c>
      <c r="C468" s="113" t="s">
        <v>90</v>
      </c>
      <c r="D468" s="113" t="s">
        <v>122</v>
      </c>
      <c r="E468" s="131" t="s">
        <v>45</v>
      </c>
      <c r="F468" s="113" t="s">
        <v>168</v>
      </c>
      <c r="G468" s="115"/>
      <c r="H468" s="115"/>
      <c r="I468" s="115"/>
      <c r="J468" s="98"/>
      <c r="K468" s="98"/>
      <c r="L468" s="98"/>
      <c r="M468" s="98"/>
      <c r="N468" s="115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>
        <v>2165</v>
      </c>
      <c r="AT468" s="98">
        <f>AR468+AQ468+AP468+AN468+AS468</f>
        <v>2165</v>
      </c>
      <c r="AU468" s="98">
        <f>AS468+AO468</f>
        <v>2165</v>
      </c>
      <c r="AV468" s="98"/>
      <c r="AW468" s="98"/>
      <c r="AX468" s="98"/>
      <c r="AY468" s="98"/>
      <c r="AZ468" s="98"/>
      <c r="BA468" s="98">
        <f>AY468+AX468+AW468+AV468+AT468</f>
        <v>2165</v>
      </c>
      <c r="BB468" s="123">
        <f>AU468+AY468</f>
        <v>2165</v>
      </c>
      <c r="BC468" s="98"/>
      <c r="BD468" s="111"/>
      <c r="BE468" s="111"/>
      <c r="BF468" s="111"/>
      <c r="BG468" s="98">
        <f>BF468+BE468+BD468+BC468+BA468</f>
        <v>2165</v>
      </c>
      <c r="BH468" s="98">
        <f>BB468+BD468</f>
        <v>2165</v>
      </c>
      <c r="BI468" s="98"/>
      <c r="BJ468" s="129"/>
      <c r="BK468" s="129"/>
      <c r="BL468" s="129"/>
      <c r="BM468" s="98">
        <f>BG468+BI468+BJ468+BK468+BL468</f>
        <v>2165</v>
      </c>
      <c r="BN468" s="98">
        <f>BH468+BJ468</f>
        <v>2165</v>
      </c>
    </row>
    <row r="469" spans="1:66" ht="33">
      <c r="A469" s="111"/>
      <c r="B469" s="112" t="s">
        <v>384</v>
      </c>
      <c r="C469" s="113" t="s">
        <v>90</v>
      </c>
      <c r="D469" s="113" t="s">
        <v>122</v>
      </c>
      <c r="E469" s="131" t="s">
        <v>423</v>
      </c>
      <c r="F469" s="113"/>
      <c r="G469" s="115"/>
      <c r="H469" s="115"/>
      <c r="I469" s="115"/>
      <c r="J469" s="98"/>
      <c r="K469" s="98"/>
      <c r="L469" s="98"/>
      <c r="M469" s="98"/>
      <c r="N469" s="115"/>
      <c r="O469" s="116"/>
      <c r="P469" s="98"/>
      <c r="Q469" s="98"/>
      <c r="R469" s="98"/>
      <c r="S469" s="98">
        <f>S470</f>
        <v>84378</v>
      </c>
      <c r="T469" s="98">
        <f>T470</f>
        <v>84378</v>
      </c>
      <c r="U469" s="98">
        <f aca="true" t="shared" si="712" ref="U469:AG470">U470</f>
        <v>0</v>
      </c>
      <c r="V469" s="98">
        <f t="shared" si="712"/>
        <v>84378</v>
      </c>
      <c r="W469" s="98">
        <f t="shared" si="712"/>
        <v>0</v>
      </c>
      <c r="X469" s="98">
        <f t="shared" si="712"/>
        <v>84378</v>
      </c>
      <c r="Y469" s="98">
        <f t="shared" si="712"/>
        <v>84378</v>
      </c>
      <c r="Z469" s="98">
        <f t="shared" si="712"/>
        <v>0</v>
      </c>
      <c r="AA469" s="98">
        <f t="shared" si="712"/>
        <v>84378</v>
      </c>
      <c r="AB469" s="98">
        <f t="shared" si="712"/>
        <v>84378</v>
      </c>
      <c r="AC469" s="98">
        <f t="shared" si="712"/>
        <v>0</v>
      </c>
      <c r="AD469" s="98">
        <f t="shared" si="712"/>
        <v>0</v>
      </c>
      <c r="AE469" s="98">
        <f t="shared" si="712"/>
        <v>0</v>
      </c>
      <c r="AF469" s="98">
        <f t="shared" si="712"/>
        <v>84378</v>
      </c>
      <c r="AG469" s="98">
        <f t="shared" si="712"/>
        <v>84378</v>
      </c>
      <c r="AH469" s="98">
        <f aca="true" t="shared" si="713" ref="AH469:AW470">AH470</f>
        <v>0</v>
      </c>
      <c r="AI469" s="98">
        <f t="shared" si="713"/>
        <v>0</v>
      </c>
      <c r="AJ469" s="98">
        <f t="shared" si="713"/>
        <v>0</v>
      </c>
      <c r="AK469" s="98">
        <f t="shared" si="713"/>
        <v>0</v>
      </c>
      <c r="AL469" s="98">
        <f t="shared" si="713"/>
        <v>0</v>
      </c>
      <c r="AM469" s="98">
        <f t="shared" si="713"/>
        <v>0</v>
      </c>
      <c r="AN469" s="98">
        <f t="shared" si="713"/>
        <v>84378</v>
      </c>
      <c r="AO469" s="98">
        <f t="shared" si="713"/>
        <v>84378</v>
      </c>
      <c r="AP469" s="98">
        <f t="shared" si="713"/>
        <v>0</v>
      </c>
      <c r="AQ469" s="98">
        <f t="shared" si="713"/>
        <v>0</v>
      </c>
      <c r="AR469" s="98">
        <f t="shared" si="713"/>
        <v>0</v>
      </c>
      <c r="AS469" s="98">
        <f t="shared" si="713"/>
        <v>0</v>
      </c>
      <c r="AT469" s="98">
        <f t="shared" si="713"/>
        <v>84378</v>
      </c>
      <c r="AU469" s="98">
        <f t="shared" si="713"/>
        <v>84378</v>
      </c>
      <c r="AV469" s="98">
        <f t="shared" si="713"/>
        <v>0</v>
      </c>
      <c r="AW469" s="98">
        <f t="shared" si="713"/>
        <v>0</v>
      </c>
      <c r="AX469" s="98">
        <f aca="true" t="shared" si="714" ref="AV469:BM470">AX470</f>
        <v>0</v>
      </c>
      <c r="AY469" s="98">
        <f t="shared" si="714"/>
        <v>0</v>
      </c>
      <c r="AZ469" s="98">
        <f t="shared" si="714"/>
        <v>0</v>
      </c>
      <c r="BA469" s="98">
        <f t="shared" si="714"/>
        <v>84378</v>
      </c>
      <c r="BB469" s="98">
        <f t="shared" si="714"/>
        <v>84378</v>
      </c>
      <c r="BC469" s="98">
        <f t="shared" si="714"/>
        <v>0</v>
      </c>
      <c r="BD469" s="98">
        <f t="shared" si="714"/>
        <v>0</v>
      </c>
      <c r="BE469" s="98">
        <f t="shared" si="714"/>
        <v>0</v>
      </c>
      <c r="BF469" s="98">
        <f t="shared" si="714"/>
        <v>0</v>
      </c>
      <c r="BG469" s="98">
        <f t="shared" si="714"/>
        <v>84378</v>
      </c>
      <c r="BH469" s="98">
        <f t="shared" si="714"/>
        <v>84378</v>
      </c>
      <c r="BI469" s="98">
        <f t="shared" si="714"/>
        <v>0</v>
      </c>
      <c r="BJ469" s="98">
        <f t="shared" si="714"/>
        <v>0</v>
      </c>
      <c r="BK469" s="98">
        <f t="shared" si="714"/>
        <v>0</v>
      </c>
      <c r="BL469" s="98">
        <f aca="true" t="shared" si="715" ref="BJ469:BL470">BL470</f>
        <v>0</v>
      </c>
      <c r="BM469" s="98">
        <f t="shared" si="714"/>
        <v>84378</v>
      </c>
      <c r="BN469" s="98">
        <f>BN470</f>
        <v>84378</v>
      </c>
    </row>
    <row r="470" spans="1:66" ht="69" customHeight="1">
      <c r="A470" s="111"/>
      <c r="B470" s="112" t="s">
        <v>424</v>
      </c>
      <c r="C470" s="113" t="s">
        <v>90</v>
      </c>
      <c r="D470" s="113" t="s">
        <v>122</v>
      </c>
      <c r="E470" s="131" t="s">
        <v>425</v>
      </c>
      <c r="F470" s="113"/>
      <c r="G470" s="115"/>
      <c r="H470" s="115"/>
      <c r="I470" s="115"/>
      <c r="J470" s="98"/>
      <c r="K470" s="98"/>
      <c r="L470" s="98"/>
      <c r="M470" s="98"/>
      <c r="N470" s="115"/>
      <c r="O470" s="116"/>
      <c r="P470" s="98"/>
      <c r="Q470" s="98"/>
      <c r="R470" s="98"/>
      <c r="S470" s="98">
        <f>S471</f>
        <v>84378</v>
      </c>
      <c r="T470" s="98">
        <f>T471</f>
        <v>84378</v>
      </c>
      <c r="U470" s="98">
        <f t="shared" si="712"/>
        <v>0</v>
      </c>
      <c r="V470" s="98">
        <f t="shared" si="712"/>
        <v>84378</v>
      </c>
      <c r="W470" s="98">
        <f t="shared" si="712"/>
        <v>0</v>
      </c>
      <c r="X470" s="98">
        <f t="shared" si="712"/>
        <v>84378</v>
      </c>
      <c r="Y470" s="98">
        <f t="shared" si="712"/>
        <v>84378</v>
      </c>
      <c r="Z470" s="98">
        <f t="shared" si="712"/>
        <v>0</v>
      </c>
      <c r="AA470" s="98">
        <f t="shared" si="712"/>
        <v>84378</v>
      </c>
      <c r="AB470" s="98">
        <f t="shared" si="712"/>
        <v>84378</v>
      </c>
      <c r="AC470" s="98">
        <f t="shared" si="712"/>
        <v>0</v>
      </c>
      <c r="AD470" s="98">
        <f t="shared" si="712"/>
        <v>0</v>
      </c>
      <c r="AE470" s="98">
        <f t="shared" si="712"/>
        <v>0</v>
      </c>
      <c r="AF470" s="98">
        <f t="shared" si="712"/>
        <v>84378</v>
      </c>
      <c r="AG470" s="98">
        <f t="shared" si="712"/>
        <v>84378</v>
      </c>
      <c r="AH470" s="98">
        <f t="shared" si="713"/>
        <v>0</v>
      </c>
      <c r="AI470" s="98">
        <f t="shared" si="713"/>
        <v>0</v>
      </c>
      <c r="AJ470" s="98">
        <f t="shared" si="713"/>
        <v>0</v>
      </c>
      <c r="AK470" s="98">
        <f t="shared" si="713"/>
        <v>0</v>
      </c>
      <c r="AL470" s="98">
        <f t="shared" si="713"/>
        <v>0</v>
      </c>
      <c r="AM470" s="98">
        <f t="shared" si="713"/>
        <v>0</v>
      </c>
      <c r="AN470" s="98">
        <f t="shared" si="713"/>
        <v>84378</v>
      </c>
      <c r="AO470" s="98">
        <f t="shared" si="713"/>
        <v>84378</v>
      </c>
      <c r="AP470" s="98">
        <f t="shared" si="713"/>
        <v>0</v>
      </c>
      <c r="AQ470" s="98">
        <f t="shared" si="713"/>
        <v>0</v>
      </c>
      <c r="AR470" s="98">
        <f t="shared" si="713"/>
        <v>0</v>
      </c>
      <c r="AS470" s="98">
        <f t="shared" si="713"/>
        <v>0</v>
      </c>
      <c r="AT470" s="98">
        <f t="shared" si="713"/>
        <v>84378</v>
      </c>
      <c r="AU470" s="98">
        <f t="shared" si="713"/>
        <v>84378</v>
      </c>
      <c r="AV470" s="98">
        <f t="shared" si="714"/>
        <v>0</v>
      </c>
      <c r="AW470" s="98">
        <f t="shared" si="714"/>
        <v>0</v>
      </c>
      <c r="AX470" s="98">
        <f t="shared" si="714"/>
        <v>0</v>
      </c>
      <c r="AY470" s="98">
        <f t="shared" si="714"/>
        <v>0</v>
      </c>
      <c r="AZ470" s="98">
        <f t="shared" si="714"/>
        <v>0</v>
      </c>
      <c r="BA470" s="98">
        <f t="shared" si="714"/>
        <v>84378</v>
      </c>
      <c r="BB470" s="98">
        <f t="shared" si="714"/>
        <v>84378</v>
      </c>
      <c r="BC470" s="98">
        <f t="shared" si="714"/>
        <v>0</v>
      </c>
      <c r="BD470" s="98">
        <f t="shared" si="714"/>
        <v>0</v>
      </c>
      <c r="BE470" s="98">
        <f t="shared" si="714"/>
        <v>0</v>
      </c>
      <c r="BF470" s="98">
        <f t="shared" si="714"/>
        <v>0</v>
      </c>
      <c r="BG470" s="98">
        <f t="shared" si="714"/>
        <v>84378</v>
      </c>
      <c r="BH470" s="98">
        <f t="shared" si="714"/>
        <v>84378</v>
      </c>
      <c r="BI470" s="98">
        <f t="shared" si="714"/>
        <v>0</v>
      </c>
      <c r="BJ470" s="98">
        <f t="shared" si="715"/>
        <v>0</v>
      </c>
      <c r="BK470" s="98">
        <f t="shared" si="715"/>
        <v>0</v>
      </c>
      <c r="BL470" s="98">
        <f t="shared" si="715"/>
        <v>0</v>
      </c>
      <c r="BM470" s="98">
        <f>BM471</f>
        <v>84378</v>
      </c>
      <c r="BN470" s="98">
        <f>BN471</f>
        <v>84378</v>
      </c>
    </row>
    <row r="471" spans="1:66" ht="20.25" customHeight="1">
      <c r="A471" s="111"/>
      <c r="B471" s="112" t="s">
        <v>281</v>
      </c>
      <c r="C471" s="113" t="s">
        <v>90</v>
      </c>
      <c r="D471" s="113" t="s">
        <v>122</v>
      </c>
      <c r="E471" s="131" t="s">
        <v>425</v>
      </c>
      <c r="F471" s="113" t="s">
        <v>168</v>
      </c>
      <c r="G471" s="115"/>
      <c r="H471" s="115"/>
      <c r="I471" s="115"/>
      <c r="J471" s="98"/>
      <c r="K471" s="98"/>
      <c r="L471" s="98"/>
      <c r="M471" s="98"/>
      <c r="N471" s="115"/>
      <c r="O471" s="116"/>
      <c r="P471" s="98"/>
      <c r="Q471" s="98"/>
      <c r="R471" s="98"/>
      <c r="S471" s="98">
        <f>T471-P471</f>
        <v>84378</v>
      </c>
      <c r="T471" s="98">
        <v>84378</v>
      </c>
      <c r="U471" s="98"/>
      <c r="V471" s="98">
        <v>84378</v>
      </c>
      <c r="W471" s="98"/>
      <c r="X471" s="98">
        <f>W471+T471</f>
        <v>84378</v>
      </c>
      <c r="Y471" s="98">
        <f>V471</f>
        <v>84378</v>
      </c>
      <c r="Z471" s="120"/>
      <c r="AA471" s="98">
        <f>X471+Z471</f>
        <v>84378</v>
      </c>
      <c r="AB471" s="98">
        <f>Y471</f>
        <v>84378</v>
      </c>
      <c r="AC471" s="120"/>
      <c r="AD471" s="120"/>
      <c r="AE471" s="120"/>
      <c r="AF471" s="98">
        <f>AD471+AC471+AA471+AE471</f>
        <v>84378</v>
      </c>
      <c r="AG471" s="98">
        <f>AE471+AB471</f>
        <v>84378</v>
      </c>
      <c r="AH471" s="120"/>
      <c r="AI471" s="120"/>
      <c r="AJ471" s="120"/>
      <c r="AK471" s="120"/>
      <c r="AL471" s="120"/>
      <c r="AM471" s="120"/>
      <c r="AN471" s="98">
        <f>AI471+AH471+AF471+AJ471+AK471+AL471+AM471</f>
        <v>84378</v>
      </c>
      <c r="AO471" s="98">
        <f>AM471+AG471</f>
        <v>84378</v>
      </c>
      <c r="AP471" s="122"/>
      <c r="AQ471" s="120"/>
      <c r="AR471" s="120"/>
      <c r="AS471" s="120"/>
      <c r="AT471" s="98">
        <f>AR471+AQ471+AP471+AN471+AS471</f>
        <v>84378</v>
      </c>
      <c r="AU471" s="98">
        <f>AS471+AO471</f>
        <v>84378</v>
      </c>
      <c r="AV471" s="98"/>
      <c r="AW471" s="98"/>
      <c r="AX471" s="98"/>
      <c r="AY471" s="98"/>
      <c r="AZ471" s="98"/>
      <c r="BA471" s="98">
        <f>AY471+AX471+AW471+AV471+AT471</f>
        <v>84378</v>
      </c>
      <c r="BB471" s="123">
        <f>AU471+AY471</f>
        <v>84378</v>
      </c>
      <c r="BC471" s="98"/>
      <c r="BD471" s="120"/>
      <c r="BE471" s="120"/>
      <c r="BF471" s="120"/>
      <c r="BG471" s="98">
        <f>BF471+BE471+BD471+BC471+BA471</f>
        <v>84378</v>
      </c>
      <c r="BH471" s="98">
        <f>BB471+BD471</f>
        <v>84378</v>
      </c>
      <c r="BI471" s="116"/>
      <c r="BJ471" s="122"/>
      <c r="BK471" s="122"/>
      <c r="BL471" s="122"/>
      <c r="BM471" s="98">
        <f>BG471+BI471+BJ471+BK471+BL471</f>
        <v>84378</v>
      </c>
      <c r="BN471" s="98">
        <f>BH471+BJ471</f>
        <v>84378</v>
      </c>
    </row>
    <row r="472" spans="1:66" ht="16.5" customHeight="1">
      <c r="A472" s="111"/>
      <c r="B472" s="112"/>
      <c r="C472" s="113"/>
      <c r="D472" s="113"/>
      <c r="E472" s="119"/>
      <c r="F472" s="113"/>
      <c r="G472" s="115"/>
      <c r="H472" s="115"/>
      <c r="I472" s="115"/>
      <c r="J472" s="98"/>
      <c r="K472" s="98"/>
      <c r="L472" s="98"/>
      <c r="M472" s="98"/>
      <c r="N472" s="115"/>
      <c r="O472" s="116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120"/>
      <c r="AA472" s="126"/>
      <c r="AB472" s="126"/>
      <c r="AC472" s="120"/>
      <c r="AD472" s="120"/>
      <c r="AE472" s="120"/>
      <c r="AF472" s="116"/>
      <c r="AG472" s="116"/>
      <c r="AH472" s="120"/>
      <c r="AI472" s="120"/>
      <c r="AJ472" s="120"/>
      <c r="AK472" s="120"/>
      <c r="AL472" s="120"/>
      <c r="AM472" s="120"/>
      <c r="AN472" s="120"/>
      <c r="AO472" s="120"/>
      <c r="AP472" s="122"/>
      <c r="AQ472" s="120"/>
      <c r="AR472" s="120"/>
      <c r="AS472" s="120"/>
      <c r="AT472" s="126"/>
      <c r="AU472" s="126"/>
      <c r="AV472" s="98"/>
      <c r="AW472" s="98"/>
      <c r="AX472" s="98"/>
      <c r="AY472" s="98"/>
      <c r="AZ472" s="98"/>
      <c r="BA472" s="98"/>
      <c r="BB472" s="123"/>
      <c r="BC472" s="98"/>
      <c r="BD472" s="120"/>
      <c r="BE472" s="120"/>
      <c r="BF472" s="120"/>
      <c r="BG472" s="98"/>
      <c r="BH472" s="123"/>
      <c r="BI472" s="116"/>
      <c r="BJ472" s="122"/>
      <c r="BK472" s="122"/>
      <c r="BL472" s="122"/>
      <c r="BM472" s="126"/>
      <c r="BN472" s="120"/>
    </row>
    <row r="473" spans="1:66" s="2" customFormat="1" ht="34.5" customHeight="1">
      <c r="A473" s="124"/>
      <c r="B473" s="102" t="s">
        <v>172</v>
      </c>
      <c r="C473" s="103" t="s">
        <v>90</v>
      </c>
      <c r="D473" s="103" t="s">
        <v>146</v>
      </c>
      <c r="E473" s="104"/>
      <c r="F473" s="103"/>
      <c r="G473" s="105">
        <f aca="true" t="shared" si="716" ref="G473:W474">G474</f>
        <v>1366</v>
      </c>
      <c r="H473" s="105">
        <f t="shared" si="716"/>
        <v>1366</v>
      </c>
      <c r="I473" s="105">
        <f t="shared" si="716"/>
        <v>0</v>
      </c>
      <c r="J473" s="105">
        <f t="shared" si="716"/>
        <v>0</v>
      </c>
      <c r="K473" s="105">
        <f t="shared" si="716"/>
        <v>1366</v>
      </c>
      <c r="L473" s="105">
        <f t="shared" si="716"/>
        <v>0</v>
      </c>
      <c r="M473" s="105"/>
      <c r="N473" s="105">
        <f t="shared" si="716"/>
        <v>1463</v>
      </c>
      <c r="O473" s="105">
        <f t="shared" si="716"/>
        <v>0</v>
      </c>
      <c r="P473" s="105">
        <f t="shared" si="716"/>
        <v>1366</v>
      </c>
      <c r="Q473" s="105">
        <f t="shared" si="716"/>
        <v>0</v>
      </c>
      <c r="R473" s="105">
        <f t="shared" si="716"/>
        <v>0</v>
      </c>
      <c r="S473" s="105">
        <f t="shared" si="716"/>
        <v>-1031</v>
      </c>
      <c r="T473" s="105">
        <f t="shared" si="716"/>
        <v>335</v>
      </c>
      <c r="U473" s="105">
        <f t="shared" si="716"/>
        <v>0</v>
      </c>
      <c r="V473" s="98"/>
      <c r="W473" s="105">
        <f t="shared" si="716"/>
        <v>0</v>
      </c>
      <c r="X473" s="105">
        <f aca="true" t="shared" si="717" ref="X473:BN473">X474</f>
        <v>335</v>
      </c>
      <c r="Y473" s="105">
        <f t="shared" si="717"/>
        <v>0</v>
      </c>
      <c r="Z473" s="105">
        <f t="shared" si="717"/>
        <v>0</v>
      </c>
      <c r="AA473" s="105">
        <f t="shared" si="717"/>
        <v>335</v>
      </c>
      <c r="AB473" s="105">
        <f t="shared" si="717"/>
        <v>0</v>
      </c>
      <c r="AC473" s="105">
        <f t="shared" si="717"/>
        <v>0</v>
      </c>
      <c r="AD473" s="105">
        <f t="shared" si="717"/>
        <v>0</v>
      </c>
      <c r="AE473" s="105">
        <f t="shared" si="717"/>
        <v>0</v>
      </c>
      <c r="AF473" s="105">
        <f t="shared" si="717"/>
        <v>335</v>
      </c>
      <c r="AG473" s="105">
        <f t="shared" si="717"/>
        <v>0</v>
      </c>
      <c r="AH473" s="105">
        <f t="shared" si="717"/>
        <v>0</v>
      </c>
      <c r="AI473" s="105">
        <f t="shared" si="717"/>
        <v>0</v>
      </c>
      <c r="AJ473" s="105">
        <f t="shared" si="717"/>
        <v>0</v>
      </c>
      <c r="AK473" s="105">
        <f t="shared" si="717"/>
        <v>0</v>
      </c>
      <c r="AL473" s="105">
        <f t="shared" si="717"/>
        <v>0</v>
      </c>
      <c r="AM473" s="105">
        <f t="shared" si="717"/>
        <v>0</v>
      </c>
      <c r="AN473" s="105">
        <f t="shared" si="717"/>
        <v>335</v>
      </c>
      <c r="AO473" s="105">
        <f t="shared" si="717"/>
        <v>0</v>
      </c>
      <c r="AP473" s="105">
        <f t="shared" si="717"/>
        <v>0</v>
      </c>
      <c r="AQ473" s="105">
        <f t="shared" si="717"/>
        <v>0</v>
      </c>
      <c r="AR473" s="105">
        <f t="shared" si="717"/>
        <v>0</v>
      </c>
      <c r="AS473" s="105">
        <f t="shared" si="717"/>
        <v>0</v>
      </c>
      <c r="AT473" s="105">
        <f t="shared" si="717"/>
        <v>335</v>
      </c>
      <c r="AU473" s="105">
        <f t="shared" si="717"/>
        <v>0</v>
      </c>
      <c r="AV473" s="107">
        <f t="shared" si="717"/>
        <v>0</v>
      </c>
      <c r="AW473" s="107">
        <f t="shared" si="717"/>
        <v>0</v>
      </c>
      <c r="AX473" s="107">
        <f t="shared" si="717"/>
        <v>0</v>
      </c>
      <c r="AY473" s="107">
        <f t="shared" si="717"/>
        <v>0</v>
      </c>
      <c r="AZ473" s="107">
        <f t="shared" si="717"/>
        <v>0</v>
      </c>
      <c r="BA473" s="105">
        <f t="shared" si="717"/>
        <v>335</v>
      </c>
      <c r="BB473" s="105">
        <f t="shared" si="717"/>
        <v>0</v>
      </c>
      <c r="BC473" s="105">
        <f t="shared" si="717"/>
        <v>0</v>
      </c>
      <c r="BD473" s="105">
        <f t="shared" si="717"/>
        <v>0</v>
      </c>
      <c r="BE473" s="105">
        <f t="shared" si="717"/>
        <v>0</v>
      </c>
      <c r="BF473" s="105">
        <f t="shared" si="717"/>
        <v>0</v>
      </c>
      <c r="BG473" s="105">
        <f t="shared" si="717"/>
        <v>335</v>
      </c>
      <c r="BH473" s="105">
        <f t="shared" si="717"/>
        <v>0</v>
      </c>
      <c r="BI473" s="105">
        <f t="shared" si="717"/>
        <v>0</v>
      </c>
      <c r="BJ473" s="105">
        <f t="shared" si="717"/>
        <v>0</v>
      </c>
      <c r="BK473" s="105">
        <f t="shared" si="717"/>
        <v>0</v>
      </c>
      <c r="BL473" s="105">
        <f t="shared" si="717"/>
        <v>0</v>
      </c>
      <c r="BM473" s="105">
        <f t="shared" si="717"/>
        <v>335</v>
      </c>
      <c r="BN473" s="105">
        <f t="shared" si="717"/>
        <v>0</v>
      </c>
    </row>
    <row r="474" spans="1:66" ht="33">
      <c r="A474" s="111"/>
      <c r="B474" s="112" t="s">
        <v>171</v>
      </c>
      <c r="C474" s="113" t="s">
        <v>90</v>
      </c>
      <c r="D474" s="113" t="s">
        <v>146</v>
      </c>
      <c r="E474" s="119" t="s">
        <v>211</v>
      </c>
      <c r="F474" s="113"/>
      <c r="G474" s="115">
        <f t="shared" si="716"/>
        <v>1366</v>
      </c>
      <c r="H474" s="115">
        <f t="shared" si="716"/>
        <v>1366</v>
      </c>
      <c r="I474" s="115">
        <f t="shared" si="716"/>
        <v>0</v>
      </c>
      <c r="J474" s="115">
        <f t="shared" si="716"/>
        <v>0</v>
      </c>
      <c r="K474" s="115">
        <f t="shared" si="716"/>
        <v>1366</v>
      </c>
      <c r="L474" s="115">
        <f t="shared" si="716"/>
        <v>0</v>
      </c>
      <c r="M474" s="115"/>
      <c r="N474" s="115">
        <f t="shared" si="716"/>
        <v>1463</v>
      </c>
      <c r="O474" s="115">
        <f t="shared" si="716"/>
        <v>0</v>
      </c>
      <c r="P474" s="115">
        <f t="shared" si="716"/>
        <v>1366</v>
      </c>
      <c r="Q474" s="115">
        <f t="shared" si="716"/>
        <v>0</v>
      </c>
      <c r="R474" s="115">
        <f t="shared" si="716"/>
        <v>0</v>
      </c>
      <c r="S474" s="115">
        <f>S475+S476</f>
        <v>-1031</v>
      </c>
      <c r="T474" s="115">
        <f>T475+T476</f>
        <v>335</v>
      </c>
      <c r="U474" s="115">
        <f t="shared" si="716"/>
        <v>0</v>
      </c>
      <c r="V474" s="98"/>
      <c r="W474" s="115">
        <f aca="true" t="shared" si="718" ref="W474:AB474">W475+W476</f>
        <v>0</v>
      </c>
      <c r="X474" s="115">
        <f t="shared" si="718"/>
        <v>335</v>
      </c>
      <c r="Y474" s="115">
        <f t="shared" si="718"/>
        <v>0</v>
      </c>
      <c r="Z474" s="115">
        <f t="shared" si="718"/>
        <v>0</v>
      </c>
      <c r="AA474" s="115">
        <f t="shared" si="718"/>
        <v>335</v>
      </c>
      <c r="AB474" s="115">
        <f t="shared" si="718"/>
        <v>0</v>
      </c>
      <c r="AC474" s="115">
        <f>AC475+AC476</f>
        <v>0</v>
      </c>
      <c r="AD474" s="115">
        <f>AD475+AD476</f>
        <v>0</v>
      </c>
      <c r="AE474" s="115">
        <f>AE475+AE476</f>
        <v>0</v>
      </c>
      <c r="AF474" s="115">
        <f>AF475+AF476</f>
        <v>335</v>
      </c>
      <c r="AG474" s="115">
        <f>AG475+AG476</f>
        <v>0</v>
      </c>
      <c r="AH474" s="115">
        <f>AH476</f>
        <v>0</v>
      </c>
      <c r="AI474" s="115">
        <f aca="true" t="shared" si="719" ref="AI474:AO474">AI476</f>
        <v>0</v>
      </c>
      <c r="AJ474" s="115">
        <f t="shared" si="719"/>
        <v>0</v>
      </c>
      <c r="AK474" s="115">
        <f t="shared" si="719"/>
        <v>0</v>
      </c>
      <c r="AL474" s="115">
        <f t="shared" si="719"/>
        <v>0</v>
      </c>
      <c r="AM474" s="115">
        <f t="shared" si="719"/>
        <v>0</v>
      </c>
      <c r="AN474" s="115">
        <f t="shared" si="719"/>
        <v>335</v>
      </c>
      <c r="AO474" s="115">
        <f t="shared" si="719"/>
        <v>0</v>
      </c>
      <c r="AP474" s="115">
        <f aca="true" t="shared" si="720" ref="AP474:AU474">AP476</f>
        <v>0</v>
      </c>
      <c r="AQ474" s="115">
        <f>AQ476</f>
        <v>0</v>
      </c>
      <c r="AR474" s="115">
        <f t="shared" si="720"/>
        <v>0</v>
      </c>
      <c r="AS474" s="115">
        <f t="shared" si="720"/>
        <v>0</v>
      </c>
      <c r="AT474" s="115">
        <f t="shared" si="720"/>
        <v>335</v>
      </c>
      <c r="AU474" s="115">
        <f t="shared" si="720"/>
        <v>0</v>
      </c>
      <c r="AV474" s="115">
        <f aca="true" t="shared" si="721" ref="AV474:BA474">AV476</f>
        <v>0</v>
      </c>
      <c r="AW474" s="115">
        <f t="shared" si="721"/>
        <v>0</v>
      </c>
      <c r="AX474" s="115">
        <f t="shared" si="721"/>
        <v>0</v>
      </c>
      <c r="AY474" s="115">
        <f t="shared" si="721"/>
        <v>0</v>
      </c>
      <c r="AZ474" s="115">
        <f>AZ476</f>
        <v>0</v>
      </c>
      <c r="BA474" s="115">
        <f t="shared" si="721"/>
        <v>335</v>
      </c>
      <c r="BB474" s="115">
        <f aca="true" t="shared" si="722" ref="BB474:BH474">BB476</f>
        <v>0</v>
      </c>
      <c r="BC474" s="115">
        <f t="shared" si="722"/>
        <v>0</v>
      </c>
      <c r="BD474" s="115">
        <f t="shared" si="722"/>
        <v>0</v>
      </c>
      <c r="BE474" s="115">
        <f t="shared" si="722"/>
        <v>0</v>
      </c>
      <c r="BF474" s="115">
        <f t="shared" si="722"/>
        <v>0</v>
      </c>
      <c r="BG474" s="115">
        <f t="shared" si="722"/>
        <v>335</v>
      </c>
      <c r="BH474" s="115">
        <f t="shared" si="722"/>
        <v>0</v>
      </c>
      <c r="BI474" s="115">
        <f aca="true" t="shared" si="723" ref="BI474:BN474">BI476</f>
        <v>0</v>
      </c>
      <c r="BJ474" s="115">
        <f t="shared" si="723"/>
        <v>0</v>
      </c>
      <c r="BK474" s="115">
        <f t="shared" si="723"/>
        <v>0</v>
      </c>
      <c r="BL474" s="115">
        <f t="shared" si="723"/>
        <v>0</v>
      </c>
      <c r="BM474" s="115">
        <f t="shared" si="723"/>
        <v>335</v>
      </c>
      <c r="BN474" s="115">
        <f t="shared" si="723"/>
        <v>0</v>
      </c>
    </row>
    <row r="475" spans="1:66" ht="66" customHeight="1" hidden="1">
      <c r="A475" s="111"/>
      <c r="B475" s="112" t="s">
        <v>130</v>
      </c>
      <c r="C475" s="113" t="s">
        <v>90</v>
      </c>
      <c r="D475" s="113" t="s">
        <v>146</v>
      </c>
      <c r="E475" s="119" t="s">
        <v>211</v>
      </c>
      <c r="F475" s="113" t="s">
        <v>131</v>
      </c>
      <c r="G475" s="115">
        <f>H475+I475</f>
        <v>1366</v>
      </c>
      <c r="H475" s="115">
        <v>1366</v>
      </c>
      <c r="I475" s="115"/>
      <c r="J475" s="98">
        <f>K475-G475</f>
        <v>0</v>
      </c>
      <c r="K475" s="98">
        <v>1366</v>
      </c>
      <c r="L475" s="98"/>
      <c r="M475" s="98"/>
      <c r="N475" s="115">
        <v>1463</v>
      </c>
      <c r="O475" s="116"/>
      <c r="P475" s="98">
        <f>O475+K475</f>
        <v>1366</v>
      </c>
      <c r="Q475" s="98">
        <f>L475</f>
        <v>0</v>
      </c>
      <c r="R475" s="98"/>
      <c r="S475" s="98">
        <f>T475-P475</f>
        <v>-1366</v>
      </c>
      <c r="T475" s="98"/>
      <c r="U475" s="98"/>
      <c r="V475" s="98"/>
      <c r="W475" s="98"/>
      <c r="X475" s="98">
        <f>W475+T475</f>
        <v>0</v>
      </c>
      <c r="Y475" s="98">
        <f>V475</f>
        <v>0</v>
      </c>
      <c r="Z475" s="98">
        <f>Y475+V475</f>
        <v>0</v>
      </c>
      <c r="AA475" s="98">
        <f>Z475+W475</f>
        <v>0</v>
      </c>
      <c r="AB475" s="98">
        <f>AA475+X475</f>
        <v>0</v>
      </c>
      <c r="AC475" s="98">
        <f>AB475+Y475</f>
        <v>0</v>
      </c>
      <c r="AD475" s="98">
        <f>AC475+Z475</f>
        <v>0</v>
      </c>
      <c r="AE475" s="98">
        <f>AC475+Z475</f>
        <v>0</v>
      </c>
      <c r="AF475" s="98">
        <f>AE475+AA475</f>
        <v>0</v>
      </c>
      <c r="AG475" s="98">
        <f>AF475+AB475</f>
        <v>0</v>
      </c>
      <c r="AH475" s="98">
        <f>AF475+AC475</f>
        <v>0</v>
      </c>
      <c r="AI475" s="98">
        <f>AG475+AD475</f>
        <v>0</v>
      </c>
      <c r="AJ475" s="98">
        <f>AH475+AE475</f>
        <v>0</v>
      </c>
      <c r="AK475" s="98">
        <f>AG475+AD475</f>
        <v>0</v>
      </c>
      <c r="AL475" s="98">
        <f>AH475+AE475</f>
        <v>0</v>
      </c>
      <c r="AM475" s="98">
        <f>AI475+AF475</f>
        <v>0</v>
      </c>
      <c r="AN475" s="98">
        <f>AH475+AE475</f>
        <v>0</v>
      </c>
      <c r="AO475" s="98">
        <f>AI475+AF475</f>
        <v>0</v>
      </c>
      <c r="AP475" s="98">
        <f>AL475+AI475</f>
        <v>0</v>
      </c>
      <c r="AQ475" s="98">
        <f>AM475+AJ475</f>
        <v>0</v>
      </c>
      <c r="AR475" s="98">
        <f aca="true" t="shared" si="724" ref="AR475:AZ475">AM475+AJ475</f>
        <v>0</v>
      </c>
      <c r="AS475" s="98">
        <f t="shared" si="724"/>
        <v>0</v>
      </c>
      <c r="AT475" s="98">
        <f t="shared" si="724"/>
        <v>0</v>
      </c>
      <c r="AU475" s="98">
        <f t="shared" si="724"/>
        <v>0</v>
      </c>
      <c r="AV475" s="98">
        <f t="shared" si="724"/>
        <v>0</v>
      </c>
      <c r="AW475" s="98">
        <f t="shared" si="724"/>
        <v>0</v>
      </c>
      <c r="AX475" s="98">
        <f t="shared" si="724"/>
        <v>0</v>
      </c>
      <c r="AY475" s="98">
        <f t="shared" si="724"/>
        <v>0</v>
      </c>
      <c r="AZ475" s="98">
        <f t="shared" si="724"/>
        <v>0</v>
      </c>
      <c r="BA475" s="98">
        <f>AU475+AR475</f>
        <v>0</v>
      </c>
      <c r="BB475" s="98">
        <f aca="true" t="shared" si="725" ref="BB475:BI475">AV475+AS475</f>
        <v>0</v>
      </c>
      <c r="BC475" s="98">
        <f t="shared" si="725"/>
        <v>0</v>
      </c>
      <c r="BD475" s="98">
        <f t="shared" si="725"/>
        <v>0</v>
      </c>
      <c r="BE475" s="98">
        <f t="shared" si="725"/>
        <v>0</v>
      </c>
      <c r="BF475" s="98">
        <f t="shared" si="725"/>
        <v>0</v>
      </c>
      <c r="BG475" s="98">
        <f t="shared" si="725"/>
        <v>0</v>
      </c>
      <c r="BH475" s="98">
        <f t="shared" si="725"/>
        <v>0</v>
      </c>
      <c r="BI475" s="98">
        <f t="shared" si="725"/>
        <v>0</v>
      </c>
      <c r="BJ475" s="98">
        <f>BD475+BA475</f>
        <v>0</v>
      </c>
      <c r="BK475" s="98">
        <f>BE475+BB475</f>
        <v>0</v>
      </c>
      <c r="BL475" s="98">
        <f>BF475+BC475</f>
        <v>0</v>
      </c>
      <c r="BM475" s="98">
        <f>BG475+BD475</f>
        <v>0</v>
      </c>
      <c r="BN475" s="98">
        <f>BH475+BE475</f>
        <v>0</v>
      </c>
    </row>
    <row r="476" spans="1:66" ht="57.75" customHeight="1">
      <c r="A476" s="111"/>
      <c r="B476" s="133" t="s">
        <v>452</v>
      </c>
      <c r="C476" s="113" t="s">
        <v>90</v>
      </c>
      <c r="D476" s="113" t="s">
        <v>146</v>
      </c>
      <c r="E476" s="119" t="s">
        <v>421</v>
      </c>
      <c r="F476" s="113"/>
      <c r="G476" s="115"/>
      <c r="H476" s="115"/>
      <c r="I476" s="115"/>
      <c r="J476" s="98"/>
      <c r="K476" s="98"/>
      <c r="L476" s="98"/>
      <c r="M476" s="98"/>
      <c r="N476" s="115"/>
      <c r="O476" s="116"/>
      <c r="P476" s="98"/>
      <c r="Q476" s="98"/>
      <c r="R476" s="98"/>
      <c r="S476" s="98">
        <f>S477</f>
        <v>335</v>
      </c>
      <c r="T476" s="98">
        <f>T477</f>
        <v>335</v>
      </c>
      <c r="U476" s="98"/>
      <c r="V476" s="98"/>
      <c r="W476" s="98">
        <f aca="true" t="shared" si="726" ref="W476:AG476">W477</f>
        <v>0</v>
      </c>
      <c r="X476" s="98">
        <f t="shared" si="726"/>
        <v>335</v>
      </c>
      <c r="Y476" s="98">
        <f t="shared" si="726"/>
        <v>0</v>
      </c>
      <c r="Z476" s="98">
        <f t="shared" si="726"/>
        <v>0</v>
      </c>
      <c r="AA476" s="98">
        <f t="shared" si="726"/>
        <v>335</v>
      </c>
      <c r="AB476" s="98">
        <f t="shared" si="726"/>
        <v>0</v>
      </c>
      <c r="AC476" s="98">
        <f t="shared" si="726"/>
        <v>0</v>
      </c>
      <c r="AD476" s="98">
        <f t="shared" si="726"/>
        <v>0</v>
      </c>
      <c r="AE476" s="98">
        <f t="shared" si="726"/>
        <v>0</v>
      </c>
      <c r="AF476" s="98">
        <f t="shared" si="726"/>
        <v>335</v>
      </c>
      <c r="AG476" s="98">
        <f t="shared" si="726"/>
        <v>0</v>
      </c>
      <c r="AH476" s="98">
        <f>AH477+AH478</f>
        <v>0</v>
      </c>
      <c r="AI476" s="98">
        <f aca="true" t="shared" si="727" ref="AI476:AO476">AI477+AI478</f>
        <v>0</v>
      </c>
      <c r="AJ476" s="98">
        <f t="shared" si="727"/>
        <v>0</v>
      </c>
      <c r="AK476" s="98">
        <f t="shared" si="727"/>
        <v>0</v>
      </c>
      <c r="AL476" s="98">
        <f t="shared" si="727"/>
        <v>0</v>
      </c>
      <c r="AM476" s="98">
        <f t="shared" si="727"/>
        <v>0</v>
      </c>
      <c r="AN476" s="98">
        <f t="shared" si="727"/>
        <v>335</v>
      </c>
      <c r="AO476" s="98">
        <f t="shared" si="727"/>
        <v>0</v>
      </c>
      <c r="AP476" s="98">
        <f aca="true" t="shared" si="728" ref="AP476:AU476">AP477+AP478</f>
        <v>0</v>
      </c>
      <c r="AQ476" s="98">
        <f>AQ477+AQ478</f>
        <v>0</v>
      </c>
      <c r="AR476" s="98">
        <f t="shared" si="728"/>
        <v>0</v>
      </c>
      <c r="AS476" s="98">
        <f t="shared" si="728"/>
        <v>0</v>
      </c>
      <c r="AT476" s="98">
        <f t="shared" si="728"/>
        <v>335</v>
      </c>
      <c r="AU476" s="98">
        <f t="shared" si="728"/>
        <v>0</v>
      </c>
      <c r="AV476" s="98">
        <f aca="true" t="shared" si="729" ref="AV476:BA476">AV477+AV478</f>
        <v>0</v>
      </c>
      <c r="AW476" s="98">
        <f t="shared" si="729"/>
        <v>0</v>
      </c>
      <c r="AX476" s="98">
        <f t="shared" si="729"/>
        <v>0</v>
      </c>
      <c r="AY476" s="98">
        <f t="shared" si="729"/>
        <v>0</v>
      </c>
      <c r="AZ476" s="98">
        <f>AZ477+AZ478</f>
        <v>0</v>
      </c>
      <c r="BA476" s="98">
        <f t="shared" si="729"/>
        <v>335</v>
      </c>
      <c r="BB476" s="98">
        <f aca="true" t="shared" si="730" ref="BB476:BH476">BB477+BB478</f>
        <v>0</v>
      </c>
      <c r="BC476" s="98">
        <f t="shared" si="730"/>
        <v>0</v>
      </c>
      <c r="BD476" s="98">
        <f t="shared" si="730"/>
        <v>0</v>
      </c>
      <c r="BE476" s="98">
        <f t="shared" si="730"/>
        <v>0</v>
      </c>
      <c r="BF476" s="98">
        <f t="shared" si="730"/>
        <v>0</v>
      </c>
      <c r="BG476" s="98">
        <f t="shared" si="730"/>
        <v>335</v>
      </c>
      <c r="BH476" s="98">
        <f t="shared" si="730"/>
        <v>0</v>
      </c>
      <c r="BI476" s="98">
        <f aca="true" t="shared" si="731" ref="BI476:BN476">BI477+BI478</f>
        <v>0</v>
      </c>
      <c r="BJ476" s="98">
        <f t="shared" si="731"/>
        <v>0</v>
      </c>
      <c r="BK476" s="98">
        <f t="shared" si="731"/>
        <v>0</v>
      </c>
      <c r="BL476" s="98">
        <f t="shared" si="731"/>
        <v>0</v>
      </c>
      <c r="BM476" s="98">
        <f t="shared" si="731"/>
        <v>335</v>
      </c>
      <c r="BN476" s="98">
        <f t="shared" si="731"/>
        <v>0</v>
      </c>
    </row>
    <row r="477" spans="1:66" ht="66" customHeight="1" hidden="1">
      <c r="A477" s="111"/>
      <c r="B477" s="112" t="s">
        <v>130</v>
      </c>
      <c r="C477" s="113" t="s">
        <v>90</v>
      </c>
      <c r="D477" s="113" t="s">
        <v>146</v>
      </c>
      <c r="E477" s="119" t="s">
        <v>421</v>
      </c>
      <c r="F477" s="113" t="s">
        <v>131</v>
      </c>
      <c r="G477" s="115"/>
      <c r="H477" s="115"/>
      <c r="I477" s="115"/>
      <c r="J477" s="98"/>
      <c r="K477" s="98"/>
      <c r="L477" s="98"/>
      <c r="M477" s="98"/>
      <c r="N477" s="115"/>
      <c r="O477" s="116"/>
      <c r="P477" s="98"/>
      <c r="Q477" s="98"/>
      <c r="R477" s="98"/>
      <c r="S477" s="98">
        <f>T477-P477</f>
        <v>335</v>
      </c>
      <c r="T477" s="98">
        <v>335</v>
      </c>
      <c r="U477" s="98"/>
      <c r="V477" s="98"/>
      <c r="W477" s="98"/>
      <c r="X477" s="98">
        <f>W477+T477</f>
        <v>335</v>
      </c>
      <c r="Y477" s="98">
        <f>V477</f>
        <v>0</v>
      </c>
      <c r="Z477" s="120"/>
      <c r="AA477" s="98">
        <f>X477+Z477</f>
        <v>335</v>
      </c>
      <c r="AB477" s="98">
        <f>Y477</f>
        <v>0</v>
      </c>
      <c r="AC477" s="120"/>
      <c r="AD477" s="120"/>
      <c r="AE477" s="120"/>
      <c r="AF477" s="98">
        <f>AD477+AC477+AA477+AE477</f>
        <v>335</v>
      </c>
      <c r="AG477" s="116">
        <f>AE477+AB477</f>
        <v>0</v>
      </c>
      <c r="AH477" s="121">
        <v>-335</v>
      </c>
      <c r="AI477" s="120"/>
      <c r="AJ477" s="120"/>
      <c r="AK477" s="120"/>
      <c r="AL477" s="120"/>
      <c r="AM477" s="120"/>
      <c r="AN477" s="98">
        <f>AI477+AH477+AF477+AJ477+AK477+AL477+AM477</f>
        <v>0</v>
      </c>
      <c r="AO477" s="98">
        <f>AM477+AG477</f>
        <v>0</v>
      </c>
      <c r="AP477" s="122"/>
      <c r="AQ477" s="120"/>
      <c r="AR477" s="120"/>
      <c r="AS477" s="120"/>
      <c r="AT477" s="126"/>
      <c r="AU477" s="126"/>
      <c r="AV477" s="98"/>
      <c r="AW477" s="98"/>
      <c r="AX477" s="98"/>
      <c r="AY477" s="98"/>
      <c r="AZ477" s="98"/>
      <c r="BA477" s="98"/>
      <c r="BB477" s="123"/>
      <c r="BC477" s="98"/>
      <c r="BD477" s="120"/>
      <c r="BE477" s="120"/>
      <c r="BF477" s="120"/>
      <c r="BG477" s="98"/>
      <c r="BH477" s="123"/>
      <c r="BI477" s="116"/>
      <c r="BJ477" s="122"/>
      <c r="BK477" s="122"/>
      <c r="BL477" s="122"/>
      <c r="BM477" s="126"/>
      <c r="BN477" s="120"/>
    </row>
    <row r="478" spans="1:66" ht="69" customHeight="1">
      <c r="A478" s="111"/>
      <c r="B478" s="112" t="s">
        <v>30</v>
      </c>
      <c r="C478" s="113" t="s">
        <v>90</v>
      </c>
      <c r="D478" s="113" t="s">
        <v>146</v>
      </c>
      <c r="E478" s="119" t="s">
        <v>28</v>
      </c>
      <c r="F478" s="113"/>
      <c r="G478" s="115"/>
      <c r="H478" s="115"/>
      <c r="I478" s="115"/>
      <c r="J478" s="98"/>
      <c r="K478" s="98"/>
      <c r="L478" s="98"/>
      <c r="M478" s="98"/>
      <c r="N478" s="115"/>
      <c r="O478" s="116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120"/>
      <c r="AA478" s="98"/>
      <c r="AB478" s="98"/>
      <c r="AC478" s="120"/>
      <c r="AD478" s="120"/>
      <c r="AE478" s="120"/>
      <c r="AF478" s="98"/>
      <c r="AG478" s="116"/>
      <c r="AH478" s="121">
        <f>AH479</f>
        <v>335</v>
      </c>
      <c r="AI478" s="121">
        <f aca="true" t="shared" si="732" ref="AI478:BN478">AI479</f>
        <v>0</v>
      </c>
      <c r="AJ478" s="121">
        <f t="shared" si="732"/>
        <v>0</v>
      </c>
      <c r="AK478" s="121">
        <f t="shared" si="732"/>
        <v>0</v>
      </c>
      <c r="AL478" s="121">
        <f t="shared" si="732"/>
        <v>0</v>
      </c>
      <c r="AM478" s="121">
        <f t="shared" si="732"/>
        <v>0</v>
      </c>
      <c r="AN478" s="121">
        <f t="shared" si="732"/>
        <v>335</v>
      </c>
      <c r="AO478" s="121">
        <f t="shared" si="732"/>
        <v>0</v>
      </c>
      <c r="AP478" s="98">
        <f t="shared" si="732"/>
        <v>0</v>
      </c>
      <c r="AQ478" s="121">
        <f t="shared" si="732"/>
        <v>0</v>
      </c>
      <c r="AR478" s="121">
        <f t="shared" si="732"/>
        <v>0</v>
      </c>
      <c r="AS478" s="121">
        <f t="shared" si="732"/>
        <v>0</v>
      </c>
      <c r="AT478" s="121">
        <f t="shared" si="732"/>
        <v>335</v>
      </c>
      <c r="AU478" s="121">
        <f t="shared" si="732"/>
        <v>0</v>
      </c>
      <c r="AV478" s="98">
        <f t="shared" si="732"/>
        <v>0</v>
      </c>
      <c r="AW478" s="98">
        <f t="shared" si="732"/>
        <v>0</v>
      </c>
      <c r="AX478" s="98">
        <f t="shared" si="732"/>
        <v>0</v>
      </c>
      <c r="AY478" s="98">
        <f t="shared" si="732"/>
        <v>0</v>
      </c>
      <c r="AZ478" s="98">
        <f t="shared" si="732"/>
        <v>0</v>
      </c>
      <c r="BA478" s="98">
        <f t="shared" si="732"/>
        <v>335</v>
      </c>
      <c r="BB478" s="98">
        <f t="shared" si="732"/>
        <v>0</v>
      </c>
      <c r="BC478" s="98">
        <f t="shared" si="732"/>
        <v>0</v>
      </c>
      <c r="BD478" s="98">
        <f t="shared" si="732"/>
        <v>0</v>
      </c>
      <c r="BE478" s="98">
        <f t="shared" si="732"/>
        <v>0</v>
      </c>
      <c r="BF478" s="98">
        <f t="shared" si="732"/>
        <v>0</v>
      </c>
      <c r="BG478" s="98">
        <f t="shared" si="732"/>
        <v>335</v>
      </c>
      <c r="BH478" s="98">
        <f t="shared" si="732"/>
        <v>0</v>
      </c>
      <c r="BI478" s="98">
        <f t="shared" si="732"/>
        <v>0</v>
      </c>
      <c r="BJ478" s="98">
        <f t="shared" si="732"/>
        <v>0</v>
      </c>
      <c r="BK478" s="98">
        <f t="shared" si="732"/>
        <v>0</v>
      </c>
      <c r="BL478" s="98">
        <f t="shared" si="732"/>
        <v>0</v>
      </c>
      <c r="BM478" s="98">
        <f t="shared" si="732"/>
        <v>335</v>
      </c>
      <c r="BN478" s="98">
        <f t="shared" si="732"/>
        <v>0</v>
      </c>
    </row>
    <row r="479" spans="1:66" ht="68.25" customHeight="1">
      <c r="A479" s="111"/>
      <c r="B479" s="112" t="s">
        <v>130</v>
      </c>
      <c r="C479" s="113" t="s">
        <v>90</v>
      </c>
      <c r="D479" s="113" t="s">
        <v>146</v>
      </c>
      <c r="E479" s="119" t="s">
        <v>28</v>
      </c>
      <c r="F479" s="113" t="s">
        <v>131</v>
      </c>
      <c r="G479" s="115"/>
      <c r="H479" s="115"/>
      <c r="I479" s="115"/>
      <c r="J479" s="98"/>
      <c r="K479" s="98"/>
      <c r="L479" s="98"/>
      <c r="M479" s="98"/>
      <c r="N479" s="115"/>
      <c r="O479" s="116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120"/>
      <c r="AA479" s="98"/>
      <c r="AB479" s="98"/>
      <c r="AC479" s="120"/>
      <c r="AD479" s="120"/>
      <c r="AE479" s="120"/>
      <c r="AF479" s="98"/>
      <c r="AG479" s="116"/>
      <c r="AH479" s="121">
        <v>335</v>
      </c>
      <c r="AI479" s="120"/>
      <c r="AJ479" s="120"/>
      <c r="AK479" s="120"/>
      <c r="AL479" s="120"/>
      <c r="AM479" s="120"/>
      <c r="AN479" s="98">
        <f>AI479+AH479+AF479+AJ479+AK479+AL479+AM479</f>
        <v>335</v>
      </c>
      <c r="AO479" s="98">
        <f>AM479+AG479</f>
        <v>0</v>
      </c>
      <c r="AP479" s="122"/>
      <c r="AQ479" s="120"/>
      <c r="AR479" s="120"/>
      <c r="AS479" s="120"/>
      <c r="AT479" s="98">
        <f>AR479+AQ479+AP479+AN479+AS479</f>
        <v>335</v>
      </c>
      <c r="AU479" s="98">
        <f>AS479+AO479</f>
        <v>0</v>
      </c>
      <c r="AV479" s="98"/>
      <c r="AW479" s="98"/>
      <c r="AX479" s="98"/>
      <c r="AY479" s="98"/>
      <c r="AZ479" s="98"/>
      <c r="BA479" s="98">
        <f>AY479+AX479+AW479+AV479+AT479</f>
        <v>335</v>
      </c>
      <c r="BB479" s="123">
        <f>AU479+AY479</f>
        <v>0</v>
      </c>
      <c r="BC479" s="98"/>
      <c r="BD479" s="120"/>
      <c r="BE479" s="120"/>
      <c r="BF479" s="120"/>
      <c r="BG479" s="98">
        <f>BF479+BE479+BD479+BC479+BA479</f>
        <v>335</v>
      </c>
      <c r="BH479" s="123">
        <f>BB479+BD479</f>
        <v>0</v>
      </c>
      <c r="BI479" s="116"/>
      <c r="BJ479" s="122"/>
      <c r="BK479" s="122"/>
      <c r="BL479" s="122"/>
      <c r="BM479" s="98">
        <f>BG479+BI479+BJ479+BK479+BL479</f>
        <v>335</v>
      </c>
      <c r="BN479" s="98">
        <f>BH479+BJ479</f>
        <v>0</v>
      </c>
    </row>
    <row r="480" spans="1:66" ht="15.75" customHeight="1">
      <c r="A480" s="127"/>
      <c r="B480" s="154"/>
      <c r="C480" s="153"/>
      <c r="D480" s="153"/>
      <c r="E480" s="155"/>
      <c r="F480" s="153"/>
      <c r="G480" s="107"/>
      <c r="H480" s="107"/>
      <c r="I480" s="107"/>
      <c r="J480" s="107"/>
      <c r="K480" s="107"/>
      <c r="L480" s="107"/>
      <c r="M480" s="107"/>
      <c r="N480" s="107"/>
      <c r="O480" s="116"/>
      <c r="P480" s="126"/>
      <c r="Q480" s="126"/>
      <c r="R480" s="116"/>
      <c r="S480" s="126"/>
      <c r="T480" s="126"/>
      <c r="U480" s="126"/>
      <c r="V480" s="98"/>
      <c r="W480" s="126"/>
      <c r="X480" s="126"/>
      <c r="Y480" s="126"/>
      <c r="Z480" s="120"/>
      <c r="AA480" s="126"/>
      <c r="AB480" s="126"/>
      <c r="AC480" s="120"/>
      <c r="AD480" s="120"/>
      <c r="AE480" s="120"/>
      <c r="AF480" s="116"/>
      <c r="AG480" s="116"/>
      <c r="AH480" s="120"/>
      <c r="AI480" s="120"/>
      <c r="AJ480" s="120"/>
      <c r="AK480" s="120"/>
      <c r="AL480" s="120"/>
      <c r="AM480" s="120"/>
      <c r="AN480" s="120"/>
      <c r="AO480" s="120"/>
      <c r="AP480" s="122"/>
      <c r="AQ480" s="120"/>
      <c r="AR480" s="120"/>
      <c r="AS480" s="120"/>
      <c r="AT480" s="126"/>
      <c r="AU480" s="126"/>
      <c r="AV480" s="98"/>
      <c r="AW480" s="98"/>
      <c r="AX480" s="98"/>
      <c r="AY480" s="98"/>
      <c r="AZ480" s="98"/>
      <c r="BA480" s="98"/>
      <c r="BB480" s="123"/>
      <c r="BC480" s="98"/>
      <c r="BD480" s="120"/>
      <c r="BE480" s="120"/>
      <c r="BF480" s="120"/>
      <c r="BG480" s="98"/>
      <c r="BH480" s="123"/>
      <c r="BI480" s="116"/>
      <c r="BJ480" s="122"/>
      <c r="BK480" s="122"/>
      <c r="BL480" s="122"/>
      <c r="BM480" s="126"/>
      <c r="BN480" s="120"/>
    </row>
    <row r="481" spans="1:66" s="6" customFormat="1" ht="60.75">
      <c r="A481" s="91">
        <v>916</v>
      </c>
      <c r="B481" s="92" t="s">
        <v>128</v>
      </c>
      <c r="C481" s="93"/>
      <c r="D481" s="93"/>
      <c r="E481" s="94"/>
      <c r="F481" s="95"/>
      <c r="G481" s="96">
        <f aca="true" t="shared" si="733" ref="G481:L481">G482+G490</f>
        <v>41146</v>
      </c>
      <c r="H481" s="96">
        <f t="shared" si="733"/>
        <v>41146</v>
      </c>
      <c r="I481" s="96">
        <f t="shared" si="733"/>
        <v>0</v>
      </c>
      <c r="J481" s="96">
        <f t="shared" si="733"/>
        <v>9462</v>
      </c>
      <c r="K481" s="96">
        <f t="shared" si="733"/>
        <v>50608</v>
      </c>
      <c r="L481" s="96">
        <f t="shared" si="733"/>
        <v>0</v>
      </c>
      <c r="M481" s="96"/>
      <c r="N481" s="96">
        <f aca="true" t="shared" si="734" ref="N481:U481">N482+N490</f>
        <v>54035</v>
      </c>
      <c r="O481" s="96">
        <f t="shared" si="734"/>
        <v>0</v>
      </c>
      <c r="P481" s="96">
        <f t="shared" si="734"/>
        <v>50608</v>
      </c>
      <c r="Q481" s="96">
        <f t="shared" si="734"/>
        <v>0</v>
      </c>
      <c r="R481" s="96">
        <f t="shared" si="734"/>
        <v>0</v>
      </c>
      <c r="S481" s="96">
        <f t="shared" si="734"/>
        <v>-15196</v>
      </c>
      <c r="T481" s="96">
        <f t="shared" si="734"/>
        <v>35412</v>
      </c>
      <c r="U481" s="96">
        <f t="shared" si="734"/>
        <v>0</v>
      </c>
      <c r="V481" s="98"/>
      <c r="W481" s="96"/>
      <c r="X481" s="96">
        <f aca="true" t="shared" si="735" ref="X481:AG481">X482+X490</f>
        <v>35412</v>
      </c>
      <c r="Y481" s="96">
        <f t="shared" si="735"/>
        <v>0</v>
      </c>
      <c r="Z481" s="96">
        <f t="shared" si="735"/>
        <v>0</v>
      </c>
      <c r="AA481" s="96">
        <f t="shared" si="735"/>
        <v>35412</v>
      </c>
      <c r="AB481" s="96">
        <f t="shared" si="735"/>
        <v>0</v>
      </c>
      <c r="AC481" s="96">
        <f t="shared" si="735"/>
        <v>0</v>
      </c>
      <c r="AD481" s="96">
        <f t="shared" si="735"/>
        <v>750</v>
      </c>
      <c r="AE481" s="96">
        <f t="shared" si="735"/>
        <v>0</v>
      </c>
      <c r="AF481" s="96">
        <f t="shared" si="735"/>
        <v>36162</v>
      </c>
      <c r="AG481" s="96">
        <f t="shared" si="735"/>
        <v>0</v>
      </c>
      <c r="AH481" s="96">
        <f aca="true" t="shared" si="736" ref="AH481:AO481">AH482+AH490</f>
        <v>11</v>
      </c>
      <c r="AI481" s="96">
        <f t="shared" si="736"/>
        <v>59</v>
      </c>
      <c r="AJ481" s="96">
        <f t="shared" si="736"/>
        <v>1</v>
      </c>
      <c r="AK481" s="96">
        <f t="shared" si="736"/>
        <v>0</v>
      </c>
      <c r="AL481" s="96">
        <f t="shared" si="736"/>
        <v>7</v>
      </c>
      <c r="AM481" s="96">
        <f t="shared" si="736"/>
        <v>0</v>
      </c>
      <c r="AN481" s="96">
        <f t="shared" si="736"/>
        <v>36240</v>
      </c>
      <c r="AO481" s="96">
        <f t="shared" si="736"/>
        <v>0</v>
      </c>
      <c r="AP481" s="96">
        <f aca="true" t="shared" si="737" ref="AP481:AU481">AP482+AP490</f>
        <v>-150</v>
      </c>
      <c r="AQ481" s="96">
        <f>AQ482+AQ490</f>
        <v>0</v>
      </c>
      <c r="AR481" s="96">
        <f t="shared" si="737"/>
        <v>0</v>
      </c>
      <c r="AS481" s="96">
        <f t="shared" si="737"/>
        <v>0</v>
      </c>
      <c r="AT481" s="96">
        <f t="shared" si="737"/>
        <v>36090</v>
      </c>
      <c r="AU481" s="96">
        <f t="shared" si="737"/>
        <v>0</v>
      </c>
      <c r="AV481" s="99">
        <f aca="true" t="shared" si="738" ref="AV481:BA481">AV482+AV490</f>
        <v>0</v>
      </c>
      <c r="AW481" s="99">
        <f t="shared" si="738"/>
        <v>0</v>
      </c>
      <c r="AX481" s="99">
        <f t="shared" si="738"/>
        <v>0</v>
      </c>
      <c r="AY481" s="99">
        <f t="shared" si="738"/>
        <v>0</v>
      </c>
      <c r="AZ481" s="99">
        <f>AZ482+AZ490</f>
        <v>0</v>
      </c>
      <c r="BA481" s="96">
        <f t="shared" si="738"/>
        <v>36090</v>
      </c>
      <c r="BB481" s="96">
        <f aca="true" t="shared" si="739" ref="BB481:BH481">BB482+BB490</f>
        <v>0</v>
      </c>
      <c r="BC481" s="96">
        <f t="shared" si="739"/>
        <v>0</v>
      </c>
      <c r="BD481" s="96">
        <f t="shared" si="739"/>
        <v>0</v>
      </c>
      <c r="BE481" s="96">
        <f t="shared" si="739"/>
        <v>0</v>
      </c>
      <c r="BF481" s="96">
        <f t="shared" si="739"/>
        <v>0</v>
      </c>
      <c r="BG481" s="96">
        <f t="shared" si="739"/>
        <v>36090</v>
      </c>
      <c r="BH481" s="96">
        <f t="shared" si="739"/>
        <v>0</v>
      </c>
      <c r="BI481" s="96">
        <f aca="true" t="shared" si="740" ref="BI481:BN481">BI482+BI490</f>
        <v>0</v>
      </c>
      <c r="BJ481" s="96">
        <f t="shared" si="740"/>
        <v>0</v>
      </c>
      <c r="BK481" s="96">
        <f t="shared" si="740"/>
        <v>0</v>
      </c>
      <c r="BL481" s="96">
        <f t="shared" si="740"/>
        <v>0</v>
      </c>
      <c r="BM481" s="96">
        <f t="shared" si="740"/>
        <v>36090</v>
      </c>
      <c r="BN481" s="96">
        <f t="shared" si="740"/>
        <v>0</v>
      </c>
    </row>
    <row r="482" spans="1:66" s="2" customFormat="1" ht="37.5" customHeight="1">
      <c r="A482" s="124"/>
      <c r="B482" s="102" t="s">
        <v>102</v>
      </c>
      <c r="C482" s="103" t="s">
        <v>119</v>
      </c>
      <c r="D482" s="103" t="s">
        <v>129</v>
      </c>
      <c r="E482" s="104"/>
      <c r="F482" s="103"/>
      <c r="G482" s="125">
        <f aca="true" t="shared" si="741" ref="G482:L482">G485</f>
        <v>7458</v>
      </c>
      <c r="H482" s="125">
        <f t="shared" si="741"/>
        <v>7458</v>
      </c>
      <c r="I482" s="125">
        <f t="shared" si="741"/>
        <v>0</v>
      </c>
      <c r="J482" s="125">
        <f t="shared" si="741"/>
        <v>-3279</v>
      </c>
      <c r="K482" s="125">
        <f t="shared" si="741"/>
        <v>4179</v>
      </c>
      <c r="L482" s="125">
        <f t="shared" si="741"/>
        <v>0</v>
      </c>
      <c r="M482" s="125"/>
      <c r="N482" s="125">
        <f aca="true" t="shared" si="742" ref="N482:U482">N485</f>
        <v>4179</v>
      </c>
      <c r="O482" s="125">
        <f t="shared" si="742"/>
        <v>0</v>
      </c>
      <c r="P482" s="125">
        <f t="shared" si="742"/>
        <v>4179</v>
      </c>
      <c r="Q482" s="125">
        <f t="shared" si="742"/>
        <v>0</v>
      </c>
      <c r="R482" s="125">
        <f t="shared" si="742"/>
        <v>0</v>
      </c>
      <c r="S482" s="125">
        <f t="shared" si="742"/>
        <v>3000</v>
      </c>
      <c r="T482" s="125">
        <f t="shared" si="742"/>
        <v>7179</v>
      </c>
      <c r="U482" s="125">
        <f t="shared" si="742"/>
        <v>0</v>
      </c>
      <c r="V482" s="98"/>
      <c r="W482" s="125">
        <f aca="true" t="shared" si="743" ref="W482:AB482">W485</f>
        <v>0</v>
      </c>
      <c r="X482" s="125">
        <f t="shared" si="743"/>
        <v>7179</v>
      </c>
      <c r="Y482" s="125">
        <f t="shared" si="743"/>
        <v>0</v>
      </c>
      <c r="Z482" s="125">
        <f t="shared" si="743"/>
        <v>0</v>
      </c>
      <c r="AA482" s="125">
        <f t="shared" si="743"/>
        <v>7179</v>
      </c>
      <c r="AB482" s="125">
        <f t="shared" si="743"/>
        <v>0</v>
      </c>
      <c r="AC482" s="125">
        <f aca="true" t="shared" si="744" ref="AC482:AU482">AC485+AC483</f>
        <v>0</v>
      </c>
      <c r="AD482" s="125">
        <f t="shared" si="744"/>
        <v>750</v>
      </c>
      <c r="AE482" s="125">
        <f t="shared" si="744"/>
        <v>0</v>
      </c>
      <c r="AF482" s="125">
        <f t="shared" si="744"/>
        <v>7929</v>
      </c>
      <c r="AG482" s="125">
        <f t="shared" si="744"/>
        <v>0</v>
      </c>
      <c r="AH482" s="125">
        <f t="shared" si="744"/>
        <v>0</v>
      </c>
      <c r="AI482" s="125">
        <f t="shared" si="744"/>
        <v>0</v>
      </c>
      <c r="AJ482" s="125">
        <f t="shared" si="744"/>
        <v>0</v>
      </c>
      <c r="AK482" s="125">
        <f>AK485+AK483</f>
        <v>0</v>
      </c>
      <c r="AL482" s="125">
        <f>AL485+AL483</f>
        <v>0</v>
      </c>
      <c r="AM482" s="125">
        <f>AM485+AM483</f>
        <v>0</v>
      </c>
      <c r="AN482" s="125">
        <f t="shared" si="744"/>
        <v>7929</v>
      </c>
      <c r="AO482" s="125">
        <f t="shared" si="744"/>
        <v>0</v>
      </c>
      <c r="AP482" s="125">
        <f t="shared" si="744"/>
        <v>-150</v>
      </c>
      <c r="AQ482" s="125">
        <f>AQ485+AQ483</f>
        <v>0</v>
      </c>
      <c r="AR482" s="125">
        <f t="shared" si="744"/>
        <v>0</v>
      </c>
      <c r="AS482" s="125">
        <f t="shared" si="744"/>
        <v>0</v>
      </c>
      <c r="AT482" s="125">
        <f t="shared" si="744"/>
        <v>7779</v>
      </c>
      <c r="AU482" s="125">
        <f t="shared" si="744"/>
        <v>0</v>
      </c>
      <c r="AV482" s="99">
        <f aca="true" t="shared" si="745" ref="AV482:BA482">AV485+AV483</f>
        <v>0</v>
      </c>
      <c r="AW482" s="99">
        <f t="shared" si="745"/>
        <v>0</v>
      </c>
      <c r="AX482" s="99">
        <f t="shared" si="745"/>
        <v>0</v>
      </c>
      <c r="AY482" s="99">
        <f t="shared" si="745"/>
        <v>0</v>
      </c>
      <c r="AZ482" s="99">
        <f>AZ485+AZ483</f>
        <v>0</v>
      </c>
      <c r="BA482" s="125">
        <f t="shared" si="745"/>
        <v>7779</v>
      </c>
      <c r="BB482" s="125">
        <f aca="true" t="shared" si="746" ref="BB482:BH482">BB485+BB483</f>
        <v>0</v>
      </c>
      <c r="BC482" s="125">
        <f t="shared" si="746"/>
        <v>0</v>
      </c>
      <c r="BD482" s="125">
        <f t="shared" si="746"/>
        <v>0</v>
      </c>
      <c r="BE482" s="125">
        <f t="shared" si="746"/>
        <v>0</v>
      </c>
      <c r="BF482" s="125">
        <f t="shared" si="746"/>
        <v>0</v>
      </c>
      <c r="BG482" s="125">
        <f t="shared" si="746"/>
        <v>7779</v>
      </c>
      <c r="BH482" s="125">
        <f t="shared" si="746"/>
        <v>0</v>
      </c>
      <c r="BI482" s="125">
        <f aca="true" t="shared" si="747" ref="BI482:BN482">BI485+BI483</f>
        <v>0</v>
      </c>
      <c r="BJ482" s="125">
        <f t="shared" si="747"/>
        <v>0</v>
      </c>
      <c r="BK482" s="125">
        <f t="shared" si="747"/>
        <v>0</v>
      </c>
      <c r="BL482" s="125">
        <f t="shared" si="747"/>
        <v>0</v>
      </c>
      <c r="BM482" s="125">
        <f t="shared" si="747"/>
        <v>7779</v>
      </c>
      <c r="BN482" s="125">
        <f t="shared" si="747"/>
        <v>0</v>
      </c>
    </row>
    <row r="483" spans="1:66" s="2" customFormat="1" ht="57.75" customHeight="1">
      <c r="A483" s="124"/>
      <c r="B483" s="112" t="s">
        <v>103</v>
      </c>
      <c r="C483" s="113" t="s">
        <v>119</v>
      </c>
      <c r="D483" s="113" t="s">
        <v>129</v>
      </c>
      <c r="E483" s="119" t="s">
        <v>221</v>
      </c>
      <c r="F483" s="113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98"/>
      <c r="W483" s="125"/>
      <c r="X483" s="125"/>
      <c r="Y483" s="125"/>
      <c r="Z483" s="125"/>
      <c r="AA483" s="125"/>
      <c r="AB483" s="98"/>
      <c r="AC483" s="98">
        <f aca="true" t="shared" si="748" ref="AC483:BN483">AC484</f>
        <v>0</v>
      </c>
      <c r="AD483" s="98">
        <f t="shared" si="748"/>
        <v>750</v>
      </c>
      <c r="AE483" s="98">
        <f t="shared" si="748"/>
        <v>0</v>
      </c>
      <c r="AF483" s="98">
        <f t="shared" si="748"/>
        <v>750</v>
      </c>
      <c r="AG483" s="98">
        <f t="shared" si="748"/>
        <v>0</v>
      </c>
      <c r="AH483" s="98">
        <f t="shared" si="748"/>
        <v>0</v>
      </c>
      <c r="AI483" s="98">
        <f t="shared" si="748"/>
        <v>0</v>
      </c>
      <c r="AJ483" s="98">
        <f t="shared" si="748"/>
        <v>0</v>
      </c>
      <c r="AK483" s="98">
        <f t="shared" si="748"/>
        <v>0</v>
      </c>
      <c r="AL483" s="98">
        <f t="shared" si="748"/>
        <v>0</v>
      </c>
      <c r="AM483" s="98">
        <f t="shared" si="748"/>
        <v>0</v>
      </c>
      <c r="AN483" s="98">
        <f t="shared" si="748"/>
        <v>750</v>
      </c>
      <c r="AO483" s="98">
        <f t="shared" si="748"/>
        <v>0</v>
      </c>
      <c r="AP483" s="98">
        <f t="shared" si="748"/>
        <v>-150</v>
      </c>
      <c r="AQ483" s="98">
        <f t="shared" si="748"/>
        <v>0</v>
      </c>
      <c r="AR483" s="98">
        <f t="shared" si="748"/>
        <v>0</v>
      </c>
      <c r="AS483" s="98">
        <f t="shared" si="748"/>
        <v>0</v>
      </c>
      <c r="AT483" s="98">
        <f t="shared" si="748"/>
        <v>600</v>
      </c>
      <c r="AU483" s="98">
        <f t="shared" si="748"/>
        <v>0</v>
      </c>
      <c r="AV483" s="98">
        <f t="shared" si="748"/>
        <v>0</v>
      </c>
      <c r="AW483" s="98">
        <f t="shared" si="748"/>
        <v>0</v>
      </c>
      <c r="AX483" s="98">
        <f t="shared" si="748"/>
        <v>0</v>
      </c>
      <c r="AY483" s="98">
        <f t="shared" si="748"/>
        <v>0</v>
      </c>
      <c r="AZ483" s="98">
        <f t="shared" si="748"/>
        <v>0</v>
      </c>
      <c r="BA483" s="98">
        <f t="shared" si="748"/>
        <v>600</v>
      </c>
      <c r="BB483" s="98">
        <f t="shared" si="748"/>
        <v>0</v>
      </c>
      <c r="BC483" s="98">
        <f t="shared" si="748"/>
        <v>0</v>
      </c>
      <c r="BD483" s="98">
        <f t="shared" si="748"/>
        <v>0</v>
      </c>
      <c r="BE483" s="98">
        <f t="shared" si="748"/>
        <v>0</v>
      </c>
      <c r="BF483" s="98">
        <f t="shared" si="748"/>
        <v>0</v>
      </c>
      <c r="BG483" s="98">
        <f t="shared" si="748"/>
        <v>600</v>
      </c>
      <c r="BH483" s="98">
        <f t="shared" si="748"/>
        <v>0</v>
      </c>
      <c r="BI483" s="98">
        <f t="shared" si="748"/>
        <v>0</v>
      </c>
      <c r="BJ483" s="98">
        <f t="shared" si="748"/>
        <v>0</v>
      </c>
      <c r="BK483" s="98">
        <f t="shared" si="748"/>
        <v>0</v>
      </c>
      <c r="BL483" s="98">
        <f t="shared" si="748"/>
        <v>0</v>
      </c>
      <c r="BM483" s="98">
        <f t="shared" si="748"/>
        <v>600</v>
      </c>
      <c r="BN483" s="98">
        <f t="shared" si="748"/>
        <v>0</v>
      </c>
    </row>
    <row r="484" spans="1:66" s="2" customFormat="1" ht="73.5" customHeight="1">
      <c r="A484" s="124"/>
      <c r="B484" s="112" t="s">
        <v>130</v>
      </c>
      <c r="C484" s="113" t="s">
        <v>119</v>
      </c>
      <c r="D484" s="113" t="s">
        <v>129</v>
      </c>
      <c r="E484" s="119" t="s">
        <v>221</v>
      </c>
      <c r="F484" s="113" t="s">
        <v>131</v>
      </c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98"/>
      <c r="W484" s="125"/>
      <c r="X484" s="125"/>
      <c r="Y484" s="125"/>
      <c r="Z484" s="125"/>
      <c r="AA484" s="125"/>
      <c r="AB484" s="125"/>
      <c r="AC484" s="125"/>
      <c r="AD484" s="98">
        <v>750</v>
      </c>
      <c r="AE484" s="98"/>
      <c r="AF484" s="98">
        <f>AD484+AC484+AA484+AE484</f>
        <v>750</v>
      </c>
      <c r="AG484" s="116">
        <f>AE484+AB484</f>
        <v>0</v>
      </c>
      <c r="AH484" s="98"/>
      <c r="AI484" s="98"/>
      <c r="AJ484" s="98"/>
      <c r="AK484" s="98"/>
      <c r="AL484" s="98"/>
      <c r="AM484" s="98"/>
      <c r="AN484" s="98">
        <f>AI484+AH484+AF484+AJ484+AK484+AL484+AM484</f>
        <v>750</v>
      </c>
      <c r="AO484" s="98">
        <f>AM484+AG484</f>
        <v>0</v>
      </c>
      <c r="AP484" s="98">
        <v>-150</v>
      </c>
      <c r="AQ484" s="98"/>
      <c r="AR484" s="98"/>
      <c r="AS484" s="98"/>
      <c r="AT484" s="98">
        <f>AR484+AQ484+AP484+AN484+AS484</f>
        <v>600</v>
      </c>
      <c r="AU484" s="98">
        <f>AS484+AO484</f>
        <v>0</v>
      </c>
      <c r="AV484" s="98"/>
      <c r="AW484" s="98"/>
      <c r="AX484" s="98"/>
      <c r="AY484" s="98"/>
      <c r="AZ484" s="98"/>
      <c r="BA484" s="98">
        <f>AY484+AX484+AW484+AV484+AT484</f>
        <v>600</v>
      </c>
      <c r="BB484" s="123">
        <f>AU484+AY484</f>
        <v>0</v>
      </c>
      <c r="BC484" s="98"/>
      <c r="BD484" s="101"/>
      <c r="BE484" s="101"/>
      <c r="BF484" s="101"/>
      <c r="BG484" s="98">
        <f>BF484+BE484+BD484+BC484+BA484</f>
        <v>600</v>
      </c>
      <c r="BH484" s="123">
        <f>BB484+BD484</f>
        <v>0</v>
      </c>
      <c r="BI484" s="106"/>
      <c r="BJ484" s="144"/>
      <c r="BK484" s="144"/>
      <c r="BL484" s="144"/>
      <c r="BM484" s="98">
        <f>BG484+BI484+BJ484+BK484+BL484</f>
        <v>600</v>
      </c>
      <c r="BN484" s="98">
        <f>BH484+BJ484</f>
        <v>0</v>
      </c>
    </row>
    <row r="485" spans="1:66" ht="36" customHeight="1">
      <c r="A485" s="111"/>
      <c r="B485" s="112" t="s">
        <v>171</v>
      </c>
      <c r="C485" s="113" t="s">
        <v>119</v>
      </c>
      <c r="D485" s="113" t="s">
        <v>129</v>
      </c>
      <c r="E485" s="119" t="s">
        <v>211</v>
      </c>
      <c r="F485" s="113"/>
      <c r="G485" s="98">
        <f aca="true" t="shared" si="749" ref="G485:U485">G486</f>
        <v>7458</v>
      </c>
      <c r="H485" s="98">
        <f t="shared" si="749"/>
        <v>7458</v>
      </c>
      <c r="I485" s="98">
        <f t="shared" si="749"/>
        <v>0</v>
      </c>
      <c r="J485" s="98">
        <f t="shared" si="749"/>
        <v>-3279</v>
      </c>
      <c r="K485" s="98">
        <f t="shared" si="749"/>
        <v>4179</v>
      </c>
      <c r="L485" s="98">
        <f t="shared" si="749"/>
        <v>0</v>
      </c>
      <c r="M485" s="98"/>
      <c r="N485" s="98">
        <f t="shared" si="749"/>
        <v>4179</v>
      </c>
      <c r="O485" s="98">
        <f t="shared" si="749"/>
        <v>0</v>
      </c>
      <c r="P485" s="98">
        <f t="shared" si="749"/>
        <v>4179</v>
      </c>
      <c r="Q485" s="98">
        <f t="shared" si="749"/>
        <v>0</v>
      </c>
      <c r="R485" s="98">
        <f t="shared" si="749"/>
        <v>0</v>
      </c>
      <c r="S485" s="98">
        <f>S486+S487</f>
        <v>3000</v>
      </c>
      <c r="T485" s="98">
        <f>T486+T487</f>
        <v>7179</v>
      </c>
      <c r="U485" s="98">
        <f t="shared" si="749"/>
        <v>0</v>
      </c>
      <c r="V485" s="98"/>
      <c r="W485" s="98">
        <f aca="true" t="shared" si="750" ref="W485:AB485">W486+W487</f>
        <v>0</v>
      </c>
      <c r="X485" s="98">
        <f t="shared" si="750"/>
        <v>7179</v>
      </c>
      <c r="Y485" s="98">
        <f t="shared" si="750"/>
        <v>0</v>
      </c>
      <c r="Z485" s="98">
        <f t="shared" si="750"/>
        <v>0</v>
      </c>
      <c r="AA485" s="98">
        <f t="shared" si="750"/>
        <v>7179</v>
      </c>
      <c r="AB485" s="98">
        <f t="shared" si="750"/>
        <v>0</v>
      </c>
      <c r="AC485" s="98">
        <f aca="true" t="shared" si="751" ref="AC485:AU485">AC486+AC487</f>
        <v>0</v>
      </c>
      <c r="AD485" s="98">
        <f t="shared" si="751"/>
        <v>0</v>
      </c>
      <c r="AE485" s="98">
        <f t="shared" si="751"/>
        <v>0</v>
      </c>
      <c r="AF485" s="98">
        <f t="shared" si="751"/>
        <v>7179</v>
      </c>
      <c r="AG485" s="98">
        <f t="shared" si="751"/>
        <v>0</v>
      </c>
      <c r="AH485" s="98">
        <f t="shared" si="751"/>
        <v>0</v>
      </c>
      <c r="AI485" s="98">
        <f t="shared" si="751"/>
        <v>0</v>
      </c>
      <c r="AJ485" s="98">
        <f t="shared" si="751"/>
        <v>0</v>
      </c>
      <c r="AK485" s="98">
        <f>AK486+AK487</f>
        <v>0</v>
      </c>
      <c r="AL485" s="98">
        <f>AL486+AL487</f>
        <v>0</v>
      </c>
      <c r="AM485" s="98">
        <f>AM486+AM487</f>
        <v>0</v>
      </c>
      <c r="AN485" s="98">
        <f t="shared" si="751"/>
        <v>7179</v>
      </c>
      <c r="AO485" s="98">
        <f t="shared" si="751"/>
        <v>0</v>
      </c>
      <c r="AP485" s="98">
        <f t="shared" si="751"/>
        <v>0</v>
      </c>
      <c r="AQ485" s="98">
        <f>AQ486+AQ487</f>
        <v>0</v>
      </c>
      <c r="AR485" s="98">
        <f t="shared" si="751"/>
        <v>0</v>
      </c>
      <c r="AS485" s="98">
        <f t="shared" si="751"/>
        <v>0</v>
      </c>
      <c r="AT485" s="98">
        <f t="shared" si="751"/>
        <v>7179</v>
      </c>
      <c r="AU485" s="98">
        <f t="shared" si="751"/>
        <v>0</v>
      </c>
      <c r="AV485" s="98">
        <f aca="true" t="shared" si="752" ref="AV485:BA485">AV486+AV487</f>
        <v>0</v>
      </c>
      <c r="AW485" s="98">
        <f t="shared" si="752"/>
        <v>0</v>
      </c>
      <c r="AX485" s="98">
        <f t="shared" si="752"/>
        <v>0</v>
      </c>
      <c r="AY485" s="98">
        <f t="shared" si="752"/>
        <v>0</v>
      </c>
      <c r="AZ485" s="98">
        <f>AZ486+AZ487</f>
        <v>0</v>
      </c>
      <c r="BA485" s="98">
        <f t="shared" si="752"/>
        <v>7179</v>
      </c>
      <c r="BB485" s="98">
        <f aca="true" t="shared" si="753" ref="BB485:BH485">BB486+BB487</f>
        <v>0</v>
      </c>
      <c r="BC485" s="98">
        <f t="shared" si="753"/>
        <v>0</v>
      </c>
      <c r="BD485" s="98">
        <f t="shared" si="753"/>
        <v>0</v>
      </c>
      <c r="BE485" s="98">
        <f t="shared" si="753"/>
        <v>0</v>
      </c>
      <c r="BF485" s="98">
        <f t="shared" si="753"/>
        <v>0</v>
      </c>
      <c r="BG485" s="98">
        <f t="shared" si="753"/>
        <v>7179</v>
      </c>
      <c r="BH485" s="98">
        <f t="shared" si="753"/>
        <v>0</v>
      </c>
      <c r="BI485" s="98">
        <f aca="true" t="shared" si="754" ref="BI485:BN485">BI486+BI487</f>
        <v>0</v>
      </c>
      <c r="BJ485" s="98">
        <f t="shared" si="754"/>
        <v>0</v>
      </c>
      <c r="BK485" s="98">
        <f t="shared" si="754"/>
        <v>0</v>
      </c>
      <c r="BL485" s="98">
        <f t="shared" si="754"/>
        <v>0</v>
      </c>
      <c r="BM485" s="98">
        <f t="shared" si="754"/>
        <v>7179</v>
      </c>
      <c r="BN485" s="98">
        <f t="shared" si="754"/>
        <v>0</v>
      </c>
    </row>
    <row r="486" spans="1:66" ht="66" customHeight="1" hidden="1">
      <c r="A486" s="111"/>
      <c r="B486" s="112" t="s">
        <v>130</v>
      </c>
      <c r="C486" s="113" t="s">
        <v>119</v>
      </c>
      <c r="D486" s="113" t="s">
        <v>129</v>
      </c>
      <c r="E486" s="119" t="s">
        <v>211</v>
      </c>
      <c r="F486" s="113" t="s">
        <v>131</v>
      </c>
      <c r="G486" s="98">
        <f>H486+I486</f>
        <v>7458</v>
      </c>
      <c r="H486" s="98">
        <v>7458</v>
      </c>
      <c r="I486" s="98"/>
      <c r="J486" s="98">
        <f>K486-G486</f>
        <v>-3279</v>
      </c>
      <c r="K486" s="98">
        <v>4179</v>
      </c>
      <c r="L486" s="98"/>
      <c r="M486" s="98"/>
      <c r="N486" s="98">
        <v>4179</v>
      </c>
      <c r="O486" s="116"/>
      <c r="P486" s="98">
        <f>O486+K486</f>
        <v>4179</v>
      </c>
      <c r="Q486" s="98">
        <f>L486</f>
        <v>0</v>
      </c>
      <c r="R486" s="98"/>
      <c r="S486" s="98">
        <f>T486-P486</f>
        <v>-4179</v>
      </c>
      <c r="T486" s="98">
        <f>U486-Q486</f>
        <v>0</v>
      </c>
      <c r="U486" s="98"/>
      <c r="V486" s="98"/>
      <c r="W486" s="98">
        <f>X486-T486</f>
        <v>0</v>
      </c>
      <c r="X486" s="98"/>
      <c r="Y486" s="98">
        <f>V486</f>
        <v>0</v>
      </c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</row>
    <row r="487" spans="1:66" ht="94.5" customHeight="1">
      <c r="A487" s="111"/>
      <c r="B487" s="133" t="s">
        <v>453</v>
      </c>
      <c r="C487" s="113" t="s">
        <v>119</v>
      </c>
      <c r="D487" s="113" t="s">
        <v>129</v>
      </c>
      <c r="E487" s="119" t="s">
        <v>416</v>
      </c>
      <c r="F487" s="113"/>
      <c r="G487" s="98"/>
      <c r="H487" s="98"/>
      <c r="I487" s="98"/>
      <c r="J487" s="98"/>
      <c r="K487" s="98"/>
      <c r="L487" s="98"/>
      <c r="M487" s="98"/>
      <c r="N487" s="98"/>
      <c r="O487" s="116"/>
      <c r="P487" s="98"/>
      <c r="Q487" s="98"/>
      <c r="R487" s="98"/>
      <c r="S487" s="98">
        <f>S488</f>
        <v>7179</v>
      </c>
      <c r="T487" s="98">
        <f>T488</f>
        <v>7179</v>
      </c>
      <c r="U487" s="98"/>
      <c r="V487" s="98"/>
      <c r="W487" s="98">
        <f aca="true" t="shared" si="755" ref="W487:AQ488">W488</f>
        <v>0</v>
      </c>
      <c r="X487" s="98">
        <f t="shared" si="755"/>
        <v>7179</v>
      </c>
      <c r="Y487" s="98">
        <f t="shared" si="755"/>
        <v>0</v>
      </c>
      <c r="Z487" s="98">
        <f t="shared" si="755"/>
        <v>0</v>
      </c>
      <c r="AA487" s="98">
        <f t="shared" si="755"/>
        <v>7179</v>
      </c>
      <c r="AB487" s="98">
        <f t="shared" si="755"/>
        <v>0</v>
      </c>
      <c r="AC487" s="98">
        <f t="shared" si="755"/>
        <v>0</v>
      </c>
      <c r="AD487" s="98">
        <f t="shared" si="755"/>
        <v>0</v>
      </c>
      <c r="AE487" s="98">
        <f t="shared" si="755"/>
        <v>0</v>
      </c>
      <c r="AF487" s="98">
        <f t="shared" si="755"/>
        <v>7179</v>
      </c>
      <c r="AG487" s="98">
        <f t="shared" si="755"/>
        <v>0</v>
      </c>
      <c r="AH487" s="98">
        <f t="shared" si="755"/>
        <v>0</v>
      </c>
      <c r="AI487" s="98">
        <f t="shared" si="755"/>
        <v>0</v>
      </c>
      <c r="AJ487" s="98">
        <f t="shared" si="755"/>
        <v>0</v>
      </c>
      <c r="AK487" s="98">
        <f t="shared" si="755"/>
        <v>0</v>
      </c>
      <c r="AL487" s="98">
        <f t="shared" si="755"/>
        <v>0</v>
      </c>
      <c r="AM487" s="98">
        <f t="shared" si="755"/>
        <v>0</v>
      </c>
      <c r="AN487" s="98">
        <f t="shared" si="755"/>
        <v>7179</v>
      </c>
      <c r="AO487" s="98">
        <f t="shared" si="755"/>
        <v>0</v>
      </c>
      <c r="AP487" s="98">
        <f t="shared" si="755"/>
        <v>0</v>
      </c>
      <c r="AQ487" s="98">
        <f t="shared" si="755"/>
        <v>0</v>
      </c>
      <c r="AR487" s="98">
        <f aca="true" t="shared" si="756" ref="AP487:BE488">AR488</f>
        <v>0</v>
      </c>
      <c r="AS487" s="98">
        <f t="shared" si="756"/>
        <v>0</v>
      </c>
      <c r="AT487" s="98">
        <f t="shared" si="756"/>
        <v>7179</v>
      </c>
      <c r="AU487" s="98">
        <f t="shared" si="756"/>
        <v>0</v>
      </c>
      <c r="AV487" s="98">
        <f t="shared" si="756"/>
        <v>0</v>
      </c>
      <c r="AW487" s="98">
        <f t="shared" si="756"/>
        <v>0</v>
      </c>
      <c r="AX487" s="98">
        <f t="shared" si="756"/>
        <v>0</v>
      </c>
      <c r="AY487" s="98">
        <f t="shared" si="756"/>
        <v>0</v>
      </c>
      <c r="AZ487" s="98">
        <f t="shared" si="756"/>
        <v>0</v>
      </c>
      <c r="BA487" s="98">
        <f t="shared" si="756"/>
        <v>7179</v>
      </c>
      <c r="BB487" s="98">
        <f t="shared" si="756"/>
        <v>0</v>
      </c>
      <c r="BC487" s="98">
        <f t="shared" si="756"/>
        <v>0</v>
      </c>
      <c r="BD487" s="98">
        <f t="shared" si="756"/>
        <v>0</v>
      </c>
      <c r="BE487" s="98">
        <f t="shared" si="756"/>
        <v>0</v>
      </c>
      <c r="BF487" s="98">
        <f aca="true" t="shared" si="757" ref="BF487:BN488">BF488</f>
        <v>0</v>
      </c>
      <c r="BG487" s="98">
        <f t="shared" si="757"/>
        <v>7179</v>
      </c>
      <c r="BH487" s="98">
        <f t="shared" si="757"/>
        <v>0</v>
      </c>
      <c r="BI487" s="98">
        <f t="shared" si="757"/>
        <v>0</v>
      </c>
      <c r="BJ487" s="98">
        <f t="shared" si="757"/>
        <v>0</v>
      </c>
      <c r="BK487" s="98">
        <f t="shared" si="757"/>
        <v>0</v>
      </c>
      <c r="BL487" s="98">
        <f t="shared" si="757"/>
        <v>0</v>
      </c>
      <c r="BM487" s="98">
        <f t="shared" si="757"/>
        <v>7179</v>
      </c>
      <c r="BN487" s="98">
        <f t="shared" si="757"/>
        <v>0</v>
      </c>
    </row>
    <row r="488" spans="1:66" ht="106.5" customHeight="1">
      <c r="A488" s="111"/>
      <c r="B488" s="133" t="s">
        <v>454</v>
      </c>
      <c r="C488" s="113" t="s">
        <v>119</v>
      </c>
      <c r="D488" s="113" t="s">
        <v>129</v>
      </c>
      <c r="E488" s="119" t="s">
        <v>417</v>
      </c>
      <c r="F488" s="113"/>
      <c r="G488" s="98"/>
      <c r="H488" s="98"/>
      <c r="I488" s="98"/>
      <c r="J488" s="98"/>
      <c r="K488" s="98"/>
      <c r="L488" s="98"/>
      <c r="M488" s="98"/>
      <c r="N488" s="98"/>
      <c r="O488" s="116"/>
      <c r="P488" s="98"/>
      <c r="Q488" s="98"/>
      <c r="R488" s="98"/>
      <c r="S488" s="98">
        <f>S489</f>
        <v>7179</v>
      </c>
      <c r="T488" s="98">
        <f>T489</f>
        <v>7179</v>
      </c>
      <c r="U488" s="98"/>
      <c r="V488" s="98"/>
      <c r="W488" s="98">
        <f t="shared" si="755"/>
        <v>0</v>
      </c>
      <c r="X488" s="98">
        <f t="shared" si="755"/>
        <v>7179</v>
      </c>
      <c r="Y488" s="98">
        <f t="shared" si="755"/>
        <v>0</v>
      </c>
      <c r="Z488" s="98">
        <f t="shared" si="755"/>
        <v>0</v>
      </c>
      <c r="AA488" s="98">
        <f t="shared" si="755"/>
        <v>7179</v>
      </c>
      <c r="AB488" s="98">
        <f t="shared" si="755"/>
        <v>0</v>
      </c>
      <c r="AC488" s="98">
        <f t="shared" si="755"/>
        <v>0</v>
      </c>
      <c r="AD488" s="98">
        <f t="shared" si="755"/>
        <v>0</v>
      </c>
      <c r="AE488" s="98">
        <f t="shared" si="755"/>
        <v>0</v>
      </c>
      <c r="AF488" s="98">
        <f t="shared" si="755"/>
        <v>7179</v>
      </c>
      <c r="AG488" s="98">
        <f t="shared" si="755"/>
        <v>0</v>
      </c>
      <c r="AH488" s="98">
        <f t="shared" si="755"/>
        <v>0</v>
      </c>
      <c r="AI488" s="98">
        <f t="shared" si="755"/>
        <v>0</v>
      </c>
      <c r="AJ488" s="98">
        <f t="shared" si="755"/>
        <v>0</v>
      </c>
      <c r="AK488" s="98">
        <f t="shared" si="755"/>
        <v>0</v>
      </c>
      <c r="AL488" s="98">
        <f t="shared" si="755"/>
        <v>0</v>
      </c>
      <c r="AM488" s="98">
        <f t="shared" si="755"/>
        <v>0</v>
      </c>
      <c r="AN488" s="98">
        <f t="shared" si="755"/>
        <v>7179</v>
      </c>
      <c r="AO488" s="98">
        <f t="shared" si="755"/>
        <v>0</v>
      </c>
      <c r="AP488" s="98">
        <f t="shared" si="756"/>
        <v>0</v>
      </c>
      <c r="AQ488" s="98">
        <f t="shared" si="756"/>
        <v>0</v>
      </c>
      <c r="AR488" s="98">
        <f t="shared" si="756"/>
        <v>0</v>
      </c>
      <c r="AS488" s="98">
        <f t="shared" si="756"/>
        <v>0</v>
      </c>
      <c r="AT488" s="98">
        <f t="shared" si="756"/>
        <v>7179</v>
      </c>
      <c r="AU488" s="98">
        <f t="shared" si="756"/>
        <v>0</v>
      </c>
      <c r="AV488" s="98">
        <f t="shared" si="756"/>
        <v>0</v>
      </c>
      <c r="AW488" s="98">
        <f t="shared" si="756"/>
        <v>0</v>
      </c>
      <c r="AX488" s="98">
        <f t="shared" si="756"/>
        <v>0</v>
      </c>
      <c r="AY488" s="98">
        <f t="shared" si="756"/>
        <v>0</v>
      </c>
      <c r="AZ488" s="98">
        <f t="shared" si="756"/>
        <v>0</v>
      </c>
      <c r="BA488" s="98">
        <f t="shared" si="756"/>
        <v>7179</v>
      </c>
      <c r="BB488" s="98">
        <f t="shared" si="756"/>
        <v>0</v>
      </c>
      <c r="BC488" s="98">
        <f t="shared" si="756"/>
        <v>0</v>
      </c>
      <c r="BD488" s="98">
        <f t="shared" si="756"/>
        <v>0</v>
      </c>
      <c r="BE488" s="98">
        <f t="shared" si="756"/>
        <v>0</v>
      </c>
      <c r="BF488" s="98">
        <f t="shared" si="757"/>
        <v>0</v>
      </c>
      <c r="BG488" s="98">
        <f t="shared" si="757"/>
        <v>7179</v>
      </c>
      <c r="BH488" s="98">
        <f t="shared" si="757"/>
        <v>0</v>
      </c>
      <c r="BI488" s="98">
        <f t="shared" si="757"/>
        <v>0</v>
      </c>
      <c r="BJ488" s="98">
        <f t="shared" si="757"/>
        <v>0</v>
      </c>
      <c r="BK488" s="98">
        <f t="shared" si="757"/>
        <v>0</v>
      </c>
      <c r="BL488" s="98">
        <f t="shared" si="757"/>
        <v>0</v>
      </c>
      <c r="BM488" s="98">
        <f t="shared" si="757"/>
        <v>7179</v>
      </c>
      <c r="BN488" s="98">
        <f t="shared" si="757"/>
        <v>0</v>
      </c>
    </row>
    <row r="489" spans="1:66" ht="67.5" customHeight="1">
      <c r="A489" s="111"/>
      <c r="B489" s="112" t="s">
        <v>130</v>
      </c>
      <c r="C489" s="113" t="s">
        <v>119</v>
      </c>
      <c r="D489" s="113" t="s">
        <v>129</v>
      </c>
      <c r="E489" s="119" t="s">
        <v>417</v>
      </c>
      <c r="F489" s="113" t="s">
        <v>131</v>
      </c>
      <c r="G489" s="98"/>
      <c r="H489" s="98"/>
      <c r="I489" s="98"/>
      <c r="J489" s="98"/>
      <c r="K489" s="98"/>
      <c r="L489" s="98"/>
      <c r="M489" s="98"/>
      <c r="N489" s="98"/>
      <c r="O489" s="116"/>
      <c r="P489" s="98"/>
      <c r="Q489" s="98"/>
      <c r="R489" s="98"/>
      <c r="S489" s="98">
        <f>T489-P489</f>
        <v>7179</v>
      </c>
      <c r="T489" s="98">
        <v>7179</v>
      </c>
      <c r="U489" s="98"/>
      <c r="V489" s="98"/>
      <c r="W489" s="98"/>
      <c r="X489" s="98">
        <f>W489+T489</f>
        <v>7179</v>
      </c>
      <c r="Y489" s="98">
        <f>V489</f>
        <v>0</v>
      </c>
      <c r="Z489" s="120"/>
      <c r="AA489" s="98">
        <f>X489+Z489</f>
        <v>7179</v>
      </c>
      <c r="AB489" s="98">
        <f>Y489</f>
        <v>0</v>
      </c>
      <c r="AC489" s="120"/>
      <c r="AD489" s="120"/>
      <c r="AE489" s="120"/>
      <c r="AF489" s="98">
        <f>AD489+AC489+AA489+AE489</f>
        <v>7179</v>
      </c>
      <c r="AG489" s="116">
        <f>AE489+AB489</f>
        <v>0</v>
      </c>
      <c r="AH489" s="120"/>
      <c r="AI489" s="120"/>
      <c r="AJ489" s="120"/>
      <c r="AK489" s="120"/>
      <c r="AL489" s="120"/>
      <c r="AM489" s="120"/>
      <c r="AN489" s="98">
        <f>AI489+AH489+AF489+AJ489+AK489+AL489+AM489</f>
        <v>7179</v>
      </c>
      <c r="AO489" s="98">
        <f>AM489+AG489</f>
        <v>0</v>
      </c>
      <c r="AP489" s="98"/>
      <c r="AQ489" s="120"/>
      <c r="AR489" s="120"/>
      <c r="AS489" s="120"/>
      <c r="AT489" s="98">
        <f>AR489+AQ489+AP489+AN489+AS489</f>
        <v>7179</v>
      </c>
      <c r="AU489" s="98">
        <f>AS489+AO489</f>
        <v>0</v>
      </c>
      <c r="AV489" s="98"/>
      <c r="AW489" s="98"/>
      <c r="AX489" s="98"/>
      <c r="AY489" s="98"/>
      <c r="AZ489" s="98"/>
      <c r="BA489" s="98">
        <f>AY489+AX489+AW489+AV489+AT489</f>
        <v>7179</v>
      </c>
      <c r="BB489" s="123">
        <f>AU489+AY489</f>
        <v>0</v>
      </c>
      <c r="BC489" s="98"/>
      <c r="BD489" s="120"/>
      <c r="BE489" s="120"/>
      <c r="BF489" s="120"/>
      <c r="BG489" s="98">
        <f>BF489+BE489+BD489+BC489+BA489</f>
        <v>7179</v>
      </c>
      <c r="BH489" s="123">
        <f>BB489+BD489</f>
        <v>0</v>
      </c>
      <c r="BI489" s="116"/>
      <c r="BJ489" s="122"/>
      <c r="BK489" s="122"/>
      <c r="BL489" s="122"/>
      <c r="BM489" s="98">
        <f>BG489+BI489+BJ489+BK489+BL489</f>
        <v>7179</v>
      </c>
      <c r="BN489" s="98">
        <f>BH489+BJ489</f>
        <v>0</v>
      </c>
    </row>
    <row r="490" spans="1:66" s="2" customFormat="1" ht="37.5">
      <c r="A490" s="101"/>
      <c r="B490" s="102" t="s">
        <v>111</v>
      </c>
      <c r="C490" s="103" t="s">
        <v>132</v>
      </c>
      <c r="D490" s="103" t="s">
        <v>132</v>
      </c>
      <c r="E490" s="104"/>
      <c r="F490" s="103"/>
      <c r="G490" s="105">
        <f aca="true" t="shared" si="758" ref="G490:N490">G491+G493</f>
        <v>33688</v>
      </c>
      <c r="H490" s="105">
        <f t="shared" si="758"/>
        <v>33688</v>
      </c>
      <c r="I490" s="105">
        <f t="shared" si="758"/>
        <v>0</v>
      </c>
      <c r="J490" s="105">
        <f t="shared" si="758"/>
        <v>12741</v>
      </c>
      <c r="K490" s="105">
        <f t="shared" si="758"/>
        <v>46429</v>
      </c>
      <c r="L490" s="105">
        <f t="shared" si="758"/>
        <v>0</v>
      </c>
      <c r="M490" s="105"/>
      <c r="N490" s="105">
        <f t="shared" si="758"/>
        <v>49856</v>
      </c>
      <c r="O490" s="105">
        <f aca="true" t="shared" si="759" ref="O490:U490">O491+O493</f>
        <v>0</v>
      </c>
      <c r="P490" s="105">
        <f t="shared" si="759"/>
        <v>46429</v>
      </c>
      <c r="Q490" s="105">
        <f t="shared" si="759"/>
        <v>0</v>
      </c>
      <c r="R490" s="105">
        <f t="shared" si="759"/>
        <v>0</v>
      </c>
      <c r="S490" s="105">
        <f>S491+S493</f>
        <v>-18196</v>
      </c>
      <c r="T490" s="105">
        <f t="shared" si="759"/>
        <v>28233</v>
      </c>
      <c r="U490" s="105">
        <f t="shared" si="759"/>
        <v>0</v>
      </c>
      <c r="V490" s="98"/>
      <c r="W490" s="105">
        <f aca="true" t="shared" si="760" ref="W490:AB490">W491+W493</f>
        <v>0</v>
      </c>
      <c r="X490" s="105">
        <f t="shared" si="760"/>
        <v>28233</v>
      </c>
      <c r="Y490" s="105">
        <f t="shared" si="760"/>
        <v>0</v>
      </c>
      <c r="Z490" s="105">
        <f t="shared" si="760"/>
        <v>0</v>
      </c>
      <c r="AA490" s="105">
        <f t="shared" si="760"/>
        <v>28233</v>
      </c>
      <c r="AB490" s="105">
        <f t="shared" si="760"/>
        <v>0</v>
      </c>
      <c r="AC490" s="105">
        <f aca="true" t="shared" si="761" ref="AC490:AU490">AC491+AC493</f>
        <v>0</v>
      </c>
      <c r="AD490" s="105">
        <f t="shared" si="761"/>
        <v>0</v>
      </c>
      <c r="AE490" s="105">
        <f t="shared" si="761"/>
        <v>0</v>
      </c>
      <c r="AF490" s="105">
        <f t="shared" si="761"/>
        <v>28233</v>
      </c>
      <c r="AG490" s="105">
        <f t="shared" si="761"/>
        <v>0</v>
      </c>
      <c r="AH490" s="105">
        <f t="shared" si="761"/>
        <v>11</v>
      </c>
      <c r="AI490" s="105">
        <f t="shared" si="761"/>
        <v>59</v>
      </c>
      <c r="AJ490" s="105">
        <f t="shared" si="761"/>
        <v>1</v>
      </c>
      <c r="AK490" s="105">
        <f>AK491+AK493</f>
        <v>0</v>
      </c>
      <c r="AL490" s="105">
        <f>AL491+AL493</f>
        <v>7</v>
      </c>
      <c r="AM490" s="105">
        <f>AM491+AM493</f>
        <v>0</v>
      </c>
      <c r="AN490" s="105">
        <f t="shared" si="761"/>
        <v>28311</v>
      </c>
      <c r="AO490" s="105">
        <f t="shared" si="761"/>
        <v>0</v>
      </c>
      <c r="AP490" s="105">
        <f t="shared" si="761"/>
        <v>0</v>
      </c>
      <c r="AQ490" s="105">
        <f>AQ491+AQ493</f>
        <v>0</v>
      </c>
      <c r="AR490" s="105">
        <f t="shared" si="761"/>
        <v>0</v>
      </c>
      <c r="AS490" s="105">
        <f t="shared" si="761"/>
        <v>0</v>
      </c>
      <c r="AT490" s="105">
        <f t="shared" si="761"/>
        <v>28311</v>
      </c>
      <c r="AU490" s="105">
        <f t="shared" si="761"/>
        <v>0</v>
      </c>
      <c r="AV490" s="107">
        <f aca="true" t="shared" si="762" ref="AV490:BA490">AV491+AV493</f>
        <v>0</v>
      </c>
      <c r="AW490" s="107">
        <f t="shared" si="762"/>
        <v>0</v>
      </c>
      <c r="AX490" s="107">
        <f t="shared" si="762"/>
        <v>0</v>
      </c>
      <c r="AY490" s="107">
        <f t="shared" si="762"/>
        <v>0</v>
      </c>
      <c r="AZ490" s="107">
        <f>AZ491+AZ493</f>
        <v>0</v>
      </c>
      <c r="BA490" s="105">
        <f t="shared" si="762"/>
        <v>28311</v>
      </c>
      <c r="BB490" s="105">
        <f aca="true" t="shared" si="763" ref="BB490:BH490">BB491+BB493</f>
        <v>0</v>
      </c>
      <c r="BC490" s="105">
        <f t="shared" si="763"/>
        <v>0</v>
      </c>
      <c r="BD490" s="105">
        <f t="shared" si="763"/>
        <v>0</v>
      </c>
      <c r="BE490" s="105">
        <f t="shared" si="763"/>
        <v>0</v>
      </c>
      <c r="BF490" s="105">
        <f t="shared" si="763"/>
        <v>0</v>
      </c>
      <c r="BG490" s="105">
        <f t="shared" si="763"/>
        <v>28311</v>
      </c>
      <c r="BH490" s="105">
        <f t="shared" si="763"/>
        <v>0</v>
      </c>
      <c r="BI490" s="105">
        <f aca="true" t="shared" si="764" ref="BI490:BN490">BI491+BI493</f>
        <v>0</v>
      </c>
      <c r="BJ490" s="105">
        <f t="shared" si="764"/>
        <v>0</v>
      </c>
      <c r="BK490" s="105">
        <f t="shared" si="764"/>
        <v>0</v>
      </c>
      <c r="BL490" s="105">
        <f t="shared" si="764"/>
        <v>0</v>
      </c>
      <c r="BM490" s="105">
        <f t="shared" si="764"/>
        <v>28311</v>
      </c>
      <c r="BN490" s="105">
        <f t="shared" si="764"/>
        <v>0</v>
      </c>
    </row>
    <row r="491" spans="1:66" ht="38.25" customHeight="1">
      <c r="A491" s="111"/>
      <c r="B491" s="112" t="s">
        <v>112</v>
      </c>
      <c r="C491" s="113" t="s">
        <v>132</v>
      </c>
      <c r="D491" s="113" t="s">
        <v>132</v>
      </c>
      <c r="E491" s="119" t="s">
        <v>251</v>
      </c>
      <c r="F491" s="113"/>
      <c r="G491" s="98">
        <f>G492</f>
        <v>26550</v>
      </c>
      <c r="H491" s="98">
        <f>H492</f>
        <v>26550</v>
      </c>
      <c r="I491" s="98">
        <f>I492</f>
        <v>0</v>
      </c>
      <c r="J491" s="98">
        <f aca="true" t="shared" si="765" ref="J491:BN491">J492</f>
        <v>4147</v>
      </c>
      <c r="K491" s="98">
        <f t="shared" si="765"/>
        <v>30697</v>
      </c>
      <c r="L491" s="98">
        <f t="shared" si="765"/>
        <v>0</v>
      </c>
      <c r="M491" s="98"/>
      <c r="N491" s="98">
        <f t="shared" si="765"/>
        <v>33007</v>
      </c>
      <c r="O491" s="98">
        <f t="shared" si="765"/>
        <v>-489</v>
      </c>
      <c r="P491" s="98">
        <f t="shared" si="765"/>
        <v>30208</v>
      </c>
      <c r="Q491" s="98">
        <f t="shared" si="765"/>
        <v>0</v>
      </c>
      <c r="R491" s="98">
        <f t="shared" si="765"/>
        <v>-524</v>
      </c>
      <c r="S491" s="98">
        <f t="shared" si="765"/>
        <v>-7678</v>
      </c>
      <c r="T491" s="98">
        <f t="shared" si="765"/>
        <v>22530</v>
      </c>
      <c r="U491" s="98">
        <f t="shared" si="765"/>
        <v>0</v>
      </c>
      <c r="V491" s="98"/>
      <c r="W491" s="98">
        <f t="shared" si="765"/>
        <v>0</v>
      </c>
      <c r="X491" s="98">
        <f t="shared" si="765"/>
        <v>22530</v>
      </c>
      <c r="Y491" s="98">
        <f t="shared" si="765"/>
        <v>0</v>
      </c>
      <c r="Z491" s="98">
        <f t="shared" si="765"/>
        <v>0</v>
      </c>
      <c r="AA491" s="98">
        <f t="shared" si="765"/>
        <v>22530</v>
      </c>
      <c r="AB491" s="98">
        <f t="shared" si="765"/>
        <v>0</v>
      </c>
      <c r="AC491" s="98">
        <f t="shared" si="765"/>
        <v>0</v>
      </c>
      <c r="AD491" s="98">
        <f t="shared" si="765"/>
        <v>0</v>
      </c>
      <c r="AE491" s="98">
        <f t="shared" si="765"/>
        <v>0</v>
      </c>
      <c r="AF491" s="98">
        <f t="shared" si="765"/>
        <v>22530</v>
      </c>
      <c r="AG491" s="98">
        <f t="shared" si="765"/>
        <v>0</v>
      </c>
      <c r="AH491" s="98">
        <f t="shared" si="765"/>
        <v>11</v>
      </c>
      <c r="AI491" s="98">
        <f t="shared" si="765"/>
        <v>59</v>
      </c>
      <c r="AJ491" s="98">
        <f t="shared" si="765"/>
        <v>1</v>
      </c>
      <c r="AK491" s="98">
        <f t="shared" si="765"/>
        <v>0</v>
      </c>
      <c r="AL491" s="98">
        <f t="shared" si="765"/>
        <v>7</v>
      </c>
      <c r="AM491" s="98">
        <f t="shared" si="765"/>
        <v>0</v>
      </c>
      <c r="AN491" s="98">
        <f t="shared" si="765"/>
        <v>22608</v>
      </c>
      <c r="AO491" s="98">
        <f t="shared" si="765"/>
        <v>0</v>
      </c>
      <c r="AP491" s="98">
        <f t="shared" si="765"/>
        <v>0</v>
      </c>
      <c r="AQ491" s="98">
        <f t="shared" si="765"/>
        <v>0</v>
      </c>
      <c r="AR491" s="98">
        <f t="shared" si="765"/>
        <v>0</v>
      </c>
      <c r="AS491" s="98">
        <f t="shared" si="765"/>
        <v>0</v>
      </c>
      <c r="AT491" s="98">
        <f t="shared" si="765"/>
        <v>22608</v>
      </c>
      <c r="AU491" s="98">
        <f t="shared" si="765"/>
        <v>0</v>
      </c>
      <c r="AV491" s="98">
        <f t="shared" si="765"/>
        <v>0</v>
      </c>
      <c r="AW491" s="98">
        <f t="shared" si="765"/>
        <v>0</v>
      </c>
      <c r="AX491" s="98">
        <f t="shared" si="765"/>
        <v>0</v>
      </c>
      <c r="AY491" s="98">
        <f t="shared" si="765"/>
        <v>0</v>
      </c>
      <c r="AZ491" s="98">
        <f t="shared" si="765"/>
        <v>0</v>
      </c>
      <c r="BA491" s="98">
        <f t="shared" si="765"/>
        <v>22608</v>
      </c>
      <c r="BB491" s="98">
        <f t="shared" si="765"/>
        <v>0</v>
      </c>
      <c r="BC491" s="98">
        <f t="shared" si="765"/>
        <v>0</v>
      </c>
      <c r="BD491" s="98">
        <f t="shared" si="765"/>
        <v>0</v>
      </c>
      <c r="BE491" s="98">
        <f t="shared" si="765"/>
        <v>0</v>
      </c>
      <c r="BF491" s="98">
        <f t="shared" si="765"/>
        <v>0</v>
      </c>
      <c r="BG491" s="98">
        <f t="shared" si="765"/>
        <v>22608</v>
      </c>
      <c r="BH491" s="98">
        <f t="shared" si="765"/>
        <v>0</v>
      </c>
      <c r="BI491" s="98">
        <f t="shared" si="765"/>
        <v>0</v>
      </c>
      <c r="BJ491" s="98">
        <f t="shared" si="765"/>
        <v>0</v>
      </c>
      <c r="BK491" s="98">
        <f t="shared" si="765"/>
        <v>0</v>
      </c>
      <c r="BL491" s="98">
        <f t="shared" si="765"/>
        <v>0</v>
      </c>
      <c r="BM491" s="98">
        <f t="shared" si="765"/>
        <v>22608</v>
      </c>
      <c r="BN491" s="98">
        <f t="shared" si="765"/>
        <v>0</v>
      </c>
    </row>
    <row r="492" spans="1:66" ht="39.75" customHeight="1">
      <c r="A492" s="111"/>
      <c r="B492" s="112" t="s">
        <v>126</v>
      </c>
      <c r="C492" s="113" t="s">
        <v>132</v>
      </c>
      <c r="D492" s="113" t="s">
        <v>132</v>
      </c>
      <c r="E492" s="119" t="s">
        <v>251</v>
      </c>
      <c r="F492" s="113" t="s">
        <v>127</v>
      </c>
      <c r="G492" s="98">
        <f>H492+I492</f>
        <v>26550</v>
      </c>
      <c r="H492" s="98">
        <v>26550</v>
      </c>
      <c r="I492" s="98"/>
      <c r="J492" s="98">
        <f>K492-G492</f>
        <v>4147</v>
      </c>
      <c r="K492" s="98">
        <v>30697</v>
      </c>
      <c r="L492" s="98"/>
      <c r="M492" s="98"/>
      <c r="N492" s="98">
        <v>33007</v>
      </c>
      <c r="O492" s="98">
        <v>-489</v>
      </c>
      <c r="P492" s="98">
        <f>O492+K492</f>
        <v>30208</v>
      </c>
      <c r="Q492" s="98">
        <f>L492</f>
        <v>0</v>
      </c>
      <c r="R492" s="98">
        <v>-524</v>
      </c>
      <c r="S492" s="98">
        <f>T492-P492</f>
        <v>-7678</v>
      </c>
      <c r="T492" s="98">
        <v>22530</v>
      </c>
      <c r="U492" s="98"/>
      <c r="V492" s="98"/>
      <c r="W492" s="98"/>
      <c r="X492" s="98">
        <f>W492+T492</f>
        <v>22530</v>
      </c>
      <c r="Y492" s="98">
        <f>V492</f>
        <v>0</v>
      </c>
      <c r="Z492" s="120"/>
      <c r="AA492" s="98">
        <f>X492+Z492</f>
        <v>22530</v>
      </c>
      <c r="AB492" s="98">
        <f>Y492</f>
        <v>0</v>
      </c>
      <c r="AC492" s="120"/>
      <c r="AD492" s="120"/>
      <c r="AE492" s="120"/>
      <c r="AF492" s="98">
        <f>AD492+AC492+AA492+AE492</f>
        <v>22530</v>
      </c>
      <c r="AG492" s="116">
        <f>AE492+AB492</f>
        <v>0</v>
      </c>
      <c r="AH492" s="121">
        <v>11</v>
      </c>
      <c r="AI492" s="121">
        <v>59</v>
      </c>
      <c r="AJ492" s="121">
        <v>1</v>
      </c>
      <c r="AK492" s="120"/>
      <c r="AL492" s="98">
        <v>7</v>
      </c>
      <c r="AM492" s="120"/>
      <c r="AN492" s="98">
        <f>AI492+AH492+AF492+AJ492+AK492+AL492+AM492</f>
        <v>22608</v>
      </c>
      <c r="AO492" s="98">
        <f>AM492+AG492</f>
        <v>0</v>
      </c>
      <c r="AP492" s="122"/>
      <c r="AQ492" s="120"/>
      <c r="AR492" s="120"/>
      <c r="AS492" s="120"/>
      <c r="AT492" s="98">
        <f>AR492+AQ492+AP492+AN492+AS492</f>
        <v>22608</v>
      </c>
      <c r="AU492" s="98">
        <f>AS492+AO492</f>
        <v>0</v>
      </c>
      <c r="AV492" s="98"/>
      <c r="AW492" s="98"/>
      <c r="AX492" s="98"/>
      <c r="AY492" s="98"/>
      <c r="AZ492" s="98"/>
      <c r="BA492" s="98">
        <f>AY492+AX492+AW492+AV492+AT492</f>
        <v>22608</v>
      </c>
      <c r="BB492" s="123">
        <f>AU492+AY492</f>
        <v>0</v>
      </c>
      <c r="BC492" s="98"/>
      <c r="BD492" s="120"/>
      <c r="BE492" s="120"/>
      <c r="BF492" s="120"/>
      <c r="BG492" s="98">
        <f>BF492+BE492+BD492+BC492+BA492</f>
        <v>22608</v>
      </c>
      <c r="BH492" s="123">
        <f>BB492+BD492</f>
        <v>0</v>
      </c>
      <c r="BI492" s="116"/>
      <c r="BJ492" s="122"/>
      <c r="BK492" s="122"/>
      <c r="BL492" s="122"/>
      <c r="BM492" s="98">
        <f>BG492+BI492+BJ492+BK492+BL492</f>
        <v>22608</v>
      </c>
      <c r="BN492" s="98">
        <f>BH492+BJ492</f>
        <v>0</v>
      </c>
    </row>
    <row r="493" spans="1:66" ht="39.75" customHeight="1">
      <c r="A493" s="111"/>
      <c r="B493" s="112" t="s">
        <v>171</v>
      </c>
      <c r="C493" s="113" t="s">
        <v>132</v>
      </c>
      <c r="D493" s="113" t="s">
        <v>132</v>
      </c>
      <c r="E493" s="114" t="s">
        <v>211</v>
      </c>
      <c r="F493" s="113"/>
      <c r="G493" s="98">
        <f>G494</f>
        <v>7138</v>
      </c>
      <c r="H493" s="98">
        <f>H494</f>
        <v>7138</v>
      </c>
      <c r="I493" s="98">
        <f>I494</f>
        <v>0</v>
      </c>
      <c r="J493" s="98">
        <f aca="true" t="shared" si="766" ref="J493:R493">J494+J495</f>
        <v>8594</v>
      </c>
      <c r="K493" s="98">
        <f t="shared" si="766"/>
        <v>15732</v>
      </c>
      <c r="L493" s="98">
        <f t="shared" si="766"/>
        <v>0</v>
      </c>
      <c r="M493" s="98"/>
      <c r="N493" s="98">
        <f t="shared" si="766"/>
        <v>16849</v>
      </c>
      <c r="O493" s="98">
        <f t="shared" si="766"/>
        <v>489</v>
      </c>
      <c r="P493" s="98">
        <f t="shared" si="766"/>
        <v>16221</v>
      </c>
      <c r="Q493" s="98">
        <f t="shared" si="766"/>
        <v>0</v>
      </c>
      <c r="R493" s="98">
        <f t="shared" si="766"/>
        <v>524</v>
      </c>
      <c r="S493" s="98">
        <f>S494+S495+S497+S502</f>
        <v>-10518</v>
      </c>
      <c r="T493" s="98">
        <f>T494+T495+T497+T502</f>
        <v>5703</v>
      </c>
      <c r="U493" s="98">
        <f>U494+U495</f>
        <v>0</v>
      </c>
      <c r="V493" s="98"/>
      <c r="W493" s="98">
        <f aca="true" t="shared" si="767" ref="W493:AB493">W494+W495+W497+W502</f>
        <v>0</v>
      </c>
      <c r="X493" s="98">
        <f t="shared" si="767"/>
        <v>5703</v>
      </c>
      <c r="Y493" s="98">
        <f t="shared" si="767"/>
        <v>0</v>
      </c>
      <c r="Z493" s="98">
        <f t="shared" si="767"/>
        <v>0</v>
      </c>
      <c r="AA493" s="98">
        <f t="shared" si="767"/>
        <v>5703</v>
      </c>
      <c r="AB493" s="98">
        <f t="shared" si="767"/>
        <v>0</v>
      </c>
      <c r="AC493" s="98">
        <f aca="true" t="shared" si="768" ref="AC493:AU493">AC494+AC495+AC497+AC502</f>
        <v>0</v>
      </c>
      <c r="AD493" s="98">
        <f t="shared" si="768"/>
        <v>0</v>
      </c>
      <c r="AE493" s="98">
        <f t="shared" si="768"/>
        <v>0</v>
      </c>
      <c r="AF493" s="98">
        <f t="shared" si="768"/>
        <v>5703</v>
      </c>
      <c r="AG493" s="98">
        <f t="shared" si="768"/>
        <v>0</v>
      </c>
      <c r="AH493" s="98">
        <f t="shared" si="768"/>
        <v>0</v>
      </c>
      <c r="AI493" s="98">
        <f t="shared" si="768"/>
        <v>0</v>
      </c>
      <c r="AJ493" s="98">
        <f t="shared" si="768"/>
        <v>0</v>
      </c>
      <c r="AK493" s="98">
        <f>AK494+AK495+AK497+AK502</f>
        <v>0</v>
      </c>
      <c r="AL493" s="98">
        <f>AL494+AL495+AL497+AL502</f>
        <v>0</v>
      </c>
      <c r="AM493" s="98">
        <f>AM494+AM495+AM497+AM502</f>
        <v>0</v>
      </c>
      <c r="AN493" s="98">
        <f t="shared" si="768"/>
        <v>5703</v>
      </c>
      <c r="AO493" s="98">
        <f t="shared" si="768"/>
        <v>0</v>
      </c>
      <c r="AP493" s="98">
        <f t="shared" si="768"/>
        <v>0</v>
      </c>
      <c r="AQ493" s="98">
        <f>AQ494+AQ495+AQ497+AQ502</f>
        <v>0</v>
      </c>
      <c r="AR493" s="98">
        <f t="shared" si="768"/>
        <v>0</v>
      </c>
      <c r="AS493" s="98">
        <f t="shared" si="768"/>
        <v>0</v>
      </c>
      <c r="AT493" s="98">
        <f t="shared" si="768"/>
        <v>5703</v>
      </c>
      <c r="AU493" s="98">
        <f t="shared" si="768"/>
        <v>0</v>
      </c>
      <c r="AV493" s="98">
        <f aca="true" t="shared" si="769" ref="AV493:BA493">AV494+AV495+AV497+AV502</f>
        <v>0</v>
      </c>
      <c r="AW493" s="98">
        <f t="shared" si="769"/>
        <v>0</v>
      </c>
      <c r="AX493" s="98">
        <f t="shared" si="769"/>
        <v>0</v>
      </c>
      <c r="AY493" s="98">
        <f t="shared" si="769"/>
        <v>0</v>
      </c>
      <c r="AZ493" s="98">
        <f>AZ494+AZ495+AZ497+AZ502</f>
        <v>0</v>
      </c>
      <c r="BA493" s="98">
        <f t="shared" si="769"/>
        <v>5703</v>
      </c>
      <c r="BB493" s="98">
        <f aca="true" t="shared" si="770" ref="BB493:BH493">BB494+BB495+BB497+BB502</f>
        <v>0</v>
      </c>
      <c r="BC493" s="98">
        <f t="shared" si="770"/>
        <v>0</v>
      </c>
      <c r="BD493" s="98">
        <f t="shared" si="770"/>
        <v>0</v>
      </c>
      <c r="BE493" s="98">
        <f t="shared" si="770"/>
        <v>0</v>
      </c>
      <c r="BF493" s="98">
        <f t="shared" si="770"/>
        <v>0</v>
      </c>
      <c r="BG493" s="98">
        <f t="shared" si="770"/>
        <v>5703</v>
      </c>
      <c r="BH493" s="98">
        <f t="shared" si="770"/>
        <v>0</v>
      </c>
      <c r="BI493" s="98">
        <f aca="true" t="shared" si="771" ref="BI493:BN493">BI494+BI495+BI497+BI502</f>
        <v>0</v>
      </c>
      <c r="BJ493" s="98">
        <f t="shared" si="771"/>
        <v>0</v>
      </c>
      <c r="BK493" s="98">
        <f t="shared" si="771"/>
        <v>0</v>
      </c>
      <c r="BL493" s="98">
        <f t="shared" si="771"/>
        <v>0</v>
      </c>
      <c r="BM493" s="98">
        <f t="shared" si="771"/>
        <v>5703</v>
      </c>
      <c r="BN493" s="98">
        <f t="shared" si="771"/>
        <v>0</v>
      </c>
    </row>
    <row r="494" spans="1:66" ht="66" customHeight="1" hidden="1">
      <c r="A494" s="181"/>
      <c r="B494" s="112" t="s">
        <v>130</v>
      </c>
      <c r="C494" s="113" t="s">
        <v>132</v>
      </c>
      <c r="D494" s="113" t="s">
        <v>132</v>
      </c>
      <c r="E494" s="114" t="s">
        <v>211</v>
      </c>
      <c r="F494" s="113" t="s">
        <v>131</v>
      </c>
      <c r="G494" s="98">
        <f>H494</f>
        <v>7138</v>
      </c>
      <c r="H494" s="98">
        <v>7138</v>
      </c>
      <c r="I494" s="98"/>
      <c r="J494" s="98">
        <f>K494-G494</f>
        <v>3461</v>
      </c>
      <c r="K494" s="98">
        <v>10599</v>
      </c>
      <c r="L494" s="98"/>
      <c r="M494" s="98"/>
      <c r="N494" s="98">
        <v>11352</v>
      </c>
      <c r="O494" s="98">
        <v>489</v>
      </c>
      <c r="P494" s="98">
        <f>O494+K494</f>
        <v>11088</v>
      </c>
      <c r="Q494" s="98">
        <f>L494</f>
        <v>0</v>
      </c>
      <c r="R494" s="98">
        <v>524</v>
      </c>
      <c r="S494" s="98">
        <f>T494-P494</f>
        <v>-11088</v>
      </c>
      <c r="T494" s="98"/>
      <c r="U494" s="98"/>
      <c r="V494" s="98"/>
      <c r="W494" s="98"/>
      <c r="X494" s="98">
        <f>W494+T494</f>
        <v>0</v>
      </c>
      <c r="Y494" s="98">
        <f>V494</f>
        <v>0</v>
      </c>
      <c r="Z494" s="98">
        <f>Y494+V494</f>
        <v>0</v>
      </c>
      <c r="AA494" s="98">
        <f>Z494+W494</f>
        <v>0</v>
      </c>
      <c r="AB494" s="98">
        <f>AA494+X494</f>
        <v>0</v>
      </c>
      <c r="AC494" s="98">
        <f>AB494+Y494</f>
        <v>0</v>
      </c>
      <c r="AD494" s="98">
        <f>AC494+Z494</f>
        <v>0</v>
      </c>
      <c r="AE494" s="98">
        <f>AC494+Z494</f>
        <v>0</v>
      </c>
      <c r="AF494" s="98">
        <f>AE494+AA494</f>
        <v>0</v>
      </c>
      <c r="AG494" s="98">
        <f>AF494+AB494</f>
        <v>0</v>
      </c>
      <c r="AH494" s="98">
        <f>AF494+AC494</f>
        <v>0</v>
      </c>
      <c r="AI494" s="98">
        <f>AG494+AD494</f>
        <v>0</v>
      </c>
      <c r="AJ494" s="98">
        <f>AH494+AE494</f>
        <v>0</v>
      </c>
      <c r="AK494" s="98">
        <f>AG494+AD494</f>
        <v>0</v>
      </c>
      <c r="AL494" s="98">
        <f>AH494+AE494</f>
        <v>0</v>
      </c>
      <c r="AM494" s="98">
        <f>AI494+AF494</f>
        <v>0</v>
      </c>
      <c r="AN494" s="98">
        <f>AH494+AE494</f>
        <v>0</v>
      </c>
      <c r="AO494" s="98">
        <f>AI494+AF494</f>
        <v>0</v>
      </c>
      <c r="AP494" s="98">
        <f>AL494+AI494</f>
        <v>0</v>
      </c>
      <c r="AQ494" s="98">
        <f>AM494+AJ494</f>
        <v>0</v>
      </c>
      <c r="AR494" s="98">
        <f aca="true" t="shared" si="772" ref="AR494:AZ494">AM494+AJ494</f>
        <v>0</v>
      </c>
      <c r="AS494" s="98">
        <f t="shared" si="772"/>
        <v>0</v>
      </c>
      <c r="AT494" s="98">
        <f t="shared" si="772"/>
        <v>0</v>
      </c>
      <c r="AU494" s="98">
        <f t="shared" si="772"/>
        <v>0</v>
      </c>
      <c r="AV494" s="98">
        <f t="shared" si="772"/>
        <v>0</v>
      </c>
      <c r="AW494" s="98">
        <f t="shared" si="772"/>
        <v>0</v>
      </c>
      <c r="AX494" s="98">
        <f t="shared" si="772"/>
        <v>0</v>
      </c>
      <c r="AY494" s="98">
        <f t="shared" si="772"/>
        <v>0</v>
      </c>
      <c r="AZ494" s="98">
        <f t="shared" si="772"/>
        <v>0</v>
      </c>
      <c r="BA494" s="98">
        <f>AU494+AR494</f>
        <v>0</v>
      </c>
      <c r="BB494" s="98">
        <f aca="true" t="shared" si="773" ref="BB494:BI494">AV494+AS494</f>
        <v>0</v>
      </c>
      <c r="BC494" s="98">
        <f t="shared" si="773"/>
        <v>0</v>
      </c>
      <c r="BD494" s="98">
        <f t="shared" si="773"/>
        <v>0</v>
      </c>
      <c r="BE494" s="98">
        <f t="shared" si="773"/>
        <v>0</v>
      </c>
      <c r="BF494" s="98">
        <f t="shared" si="773"/>
        <v>0</v>
      </c>
      <c r="BG494" s="98">
        <f t="shared" si="773"/>
        <v>0</v>
      </c>
      <c r="BH494" s="98">
        <f t="shared" si="773"/>
        <v>0</v>
      </c>
      <c r="BI494" s="98">
        <f t="shared" si="773"/>
        <v>0</v>
      </c>
      <c r="BJ494" s="98">
        <f>BD494+BA494</f>
        <v>0</v>
      </c>
      <c r="BK494" s="98">
        <f>BE494+BB494</f>
        <v>0</v>
      </c>
      <c r="BL494" s="98">
        <f>BF494+BC494</f>
        <v>0</v>
      </c>
      <c r="BM494" s="98">
        <f>BG494+BD494</f>
        <v>0</v>
      </c>
      <c r="BN494" s="98">
        <f>BH494+BE494</f>
        <v>0</v>
      </c>
    </row>
    <row r="495" spans="1:66" ht="82.5" customHeight="1" hidden="1">
      <c r="A495" s="181"/>
      <c r="B495" s="132" t="s">
        <v>332</v>
      </c>
      <c r="C495" s="113" t="s">
        <v>132</v>
      </c>
      <c r="D495" s="113" t="s">
        <v>132</v>
      </c>
      <c r="E495" s="131" t="s">
        <v>335</v>
      </c>
      <c r="F495" s="113"/>
      <c r="G495" s="98"/>
      <c r="H495" s="98"/>
      <c r="I495" s="98"/>
      <c r="J495" s="98">
        <f aca="true" t="shared" si="774" ref="J495:BN495">J496</f>
        <v>5133</v>
      </c>
      <c r="K495" s="98">
        <f t="shared" si="774"/>
        <v>5133</v>
      </c>
      <c r="L495" s="98">
        <f t="shared" si="774"/>
        <v>0</v>
      </c>
      <c r="M495" s="98"/>
      <c r="N495" s="98">
        <f t="shared" si="774"/>
        <v>5497</v>
      </c>
      <c r="O495" s="98">
        <f t="shared" si="774"/>
        <v>0</v>
      </c>
      <c r="P495" s="98">
        <f t="shared" si="774"/>
        <v>5133</v>
      </c>
      <c r="Q495" s="98">
        <f t="shared" si="774"/>
        <v>0</v>
      </c>
      <c r="R495" s="98">
        <f t="shared" si="774"/>
        <v>0</v>
      </c>
      <c r="S495" s="98">
        <f t="shared" si="774"/>
        <v>-5133</v>
      </c>
      <c r="T495" s="98">
        <f t="shared" si="774"/>
        <v>0</v>
      </c>
      <c r="U495" s="98">
        <f t="shared" si="774"/>
        <v>0</v>
      </c>
      <c r="V495" s="98"/>
      <c r="W495" s="98">
        <f t="shared" si="774"/>
        <v>0</v>
      </c>
      <c r="X495" s="98">
        <f t="shared" si="774"/>
        <v>0</v>
      </c>
      <c r="Y495" s="98">
        <f t="shared" si="774"/>
        <v>0</v>
      </c>
      <c r="Z495" s="98">
        <f t="shared" si="774"/>
        <v>0</v>
      </c>
      <c r="AA495" s="98">
        <f t="shared" si="774"/>
        <v>0</v>
      </c>
      <c r="AB495" s="98">
        <f t="shared" si="774"/>
        <v>0</v>
      </c>
      <c r="AC495" s="98">
        <f t="shared" si="774"/>
        <v>0</v>
      </c>
      <c r="AD495" s="98">
        <f t="shared" si="774"/>
        <v>0</v>
      </c>
      <c r="AE495" s="98">
        <f t="shared" si="774"/>
        <v>0</v>
      </c>
      <c r="AF495" s="98">
        <f t="shared" si="774"/>
        <v>0</v>
      </c>
      <c r="AG495" s="98">
        <f t="shared" si="774"/>
        <v>0</v>
      </c>
      <c r="AH495" s="98">
        <f t="shared" si="774"/>
        <v>0</v>
      </c>
      <c r="AI495" s="98">
        <f t="shared" si="774"/>
        <v>0</v>
      </c>
      <c r="AJ495" s="98">
        <f t="shared" si="774"/>
        <v>0</v>
      </c>
      <c r="AK495" s="98">
        <f t="shared" si="774"/>
        <v>0</v>
      </c>
      <c r="AL495" s="98">
        <f t="shared" si="774"/>
        <v>0</v>
      </c>
      <c r="AM495" s="98">
        <f t="shared" si="774"/>
        <v>0</v>
      </c>
      <c r="AN495" s="98">
        <f t="shared" si="774"/>
        <v>0</v>
      </c>
      <c r="AO495" s="98">
        <f t="shared" si="774"/>
        <v>0</v>
      </c>
      <c r="AP495" s="98">
        <f t="shared" si="774"/>
        <v>0</v>
      </c>
      <c r="AQ495" s="98">
        <f t="shared" si="774"/>
        <v>0</v>
      </c>
      <c r="AR495" s="98">
        <f t="shared" si="774"/>
        <v>0</v>
      </c>
      <c r="AS495" s="98">
        <f t="shared" si="774"/>
        <v>0</v>
      </c>
      <c r="AT495" s="98">
        <f t="shared" si="774"/>
        <v>0</v>
      </c>
      <c r="AU495" s="98">
        <f t="shared" si="774"/>
        <v>0</v>
      </c>
      <c r="AV495" s="98">
        <f t="shared" si="774"/>
        <v>0</v>
      </c>
      <c r="AW495" s="98">
        <f t="shared" si="774"/>
        <v>0</v>
      </c>
      <c r="AX495" s="98">
        <f t="shared" si="774"/>
        <v>0</v>
      </c>
      <c r="AY495" s="98">
        <f t="shared" si="774"/>
        <v>0</v>
      </c>
      <c r="AZ495" s="98">
        <f t="shared" si="774"/>
        <v>0</v>
      </c>
      <c r="BA495" s="98">
        <f t="shared" si="774"/>
        <v>0</v>
      </c>
      <c r="BB495" s="98">
        <f t="shared" si="774"/>
        <v>0</v>
      </c>
      <c r="BC495" s="98">
        <f t="shared" si="774"/>
        <v>0</v>
      </c>
      <c r="BD495" s="98">
        <f t="shared" si="774"/>
        <v>0</v>
      </c>
      <c r="BE495" s="98">
        <f t="shared" si="774"/>
        <v>0</v>
      </c>
      <c r="BF495" s="98">
        <f t="shared" si="774"/>
        <v>0</v>
      </c>
      <c r="BG495" s="98">
        <f t="shared" si="774"/>
        <v>0</v>
      </c>
      <c r="BH495" s="98">
        <f t="shared" si="774"/>
        <v>0</v>
      </c>
      <c r="BI495" s="98">
        <f t="shared" si="774"/>
        <v>0</v>
      </c>
      <c r="BJ495" s="98">
        <f t="shared" si="774"/>
        <v>0</v>
      </c>
      <c r="BK495" s="98">
        <f t="shared" si="774"/>
        <v>0</v>
      </c>
      <c r="BL495" s="98">
        <f t="shared" si="774"/>
        <v>0</v>
      </c>
      <c r="BM495" s="98">
        <f t="shared" si="774"/>
        <v>0</v>
      </c>
      <c r="BN495" s="98">
        <f t="shared" si="774"/>
        <v>0</v>
      </c>
    </row>
    <row r="496" spans="1:66" ht="99" customHeight="1" hidden="1">
      <c r="A496" s="181"/>
      <c r="B496" s="112" t="s">
        <v>341</v>
      </c>
      <c r="C496" s="113" t="s">
        <v>132</v>
      </c>
      <c r="D496" s="113" t="s">
        <v>132</v>
      </c>
      <c r="E496" s="131" t="s">
        <v>335</v>
      </c>
      <c r="F496" s="113" t="s">
        <v>329</v>
      </c>
      <c r="G496" s="98"/>
      <c r="H496" s="98"/>
      <c r="I496" s="98"/>
      <c r="J496" s="98">
        <f>K496-G496</f>
        <v>5133</v>
      </c>
      <c r="K496" s="98">
        <v>5133</v>
      </c>
      <c r="L496" s="98"/>
      <c r="M496" s="98"/>
      <c r="N496" s="98">
        <v>5497</v>
      </c>
      <c r="O496" s="116"/>
      <c r="P496" s="98">
        <f>O496+K496</f>
        <v>5133</v>
      </c>
      <c r="Q496" s="98">
        <f>L496</f>
        <v>0</v>
      </c>
      <c r="R496" s="98"/>
      <c r="S496" s="98">
        <f>T496-P496</f>
        <v>-5133</v>
      </c>
      <c r="T496" s="98"/>
      <c r="U496" s="98"/>
      <c r="V496" s="98"/>
      <c r="W496" s="98"/>
      <c r="X496" s="98">
        <f>W496+T496</f>
        <v>0</v>
      </c>
      <c r="Y496" s="98">
        <f>V496</f>
        <v>0</v>
      </c>
      <c r="Z496" s="98">
        <f>Y496+V496</f>
        <v>0</v>
      </c>
      <c r="AA496" s="98">
        <f>Z496+W496</f>
        <v>0</v>
      </c>
      <c r="AB496" s="98">
        <f>AA496+X496</f>
        <v>0</v>
      </c>
      <c r="AC496" s="98">
        <f>AB496+Y496</f>
        <v>0</v>
      </c>
      <c r="AD496" s="98">
        <f>AC496+Z496</f>
        <v>0</v>
      </c>
      <c r="AE496" s="98">
        <f>AC496+Z496</f>
        <v>0</v>
      </c>
      <c r="AF496" s="98">
        <f>AE496+AA496</f>
        <v>0</v>
      </c>
      <c r="AG496" s="98">
        <f>AF496+AB496</f>
        <v>0</v>
      </c>
      <c r="AH496" s="98">
        <f>AF496+AC496</f>
        <v>0</v>
      </c>
      <c r="AI496" s="98">
        <f>AG496+AD496</f>
        <v>0</v>
      </c>
      <c r="AJ496" s="98">
        <f>AH496+AE496</f>
        <v>0</v>
      </c>
      <c r="AK496" s="98">
        <f>AG496+AD496</f>
        <v>0</v>
      </c>
      <c r="AL496" s="98">
        <f>AH496+AE496</f>
        <v>0</v>
      </c>
      <c r="AM496" s="98">
        <f>AI496+AF496</f>
        <v>0</v>
      </c>
      <c r="AN496" s="98">
        <f>AH496+AE496</f>
        <v>0</v>
      </c>
      <c r="AO496" s="98">
        <f>AI496+AF496</f>
        <v>0</v>
      </c>
      <c r="AP496" s="98">
        <f>AL496+AI496</f>
        <v>0</v>
      </c>
      <c r="AQ496" s="98">
        <f>AM496+AJ496</f>
        <v>0</v>
      </c>
      <c r="AR496" s="98">
        <f aca="true" t="shared" si="775" ref="AR496:AZ496">AM496+AJ496</f>
        <v>0</v>
      </c>
      <c r="AS496" s="98">
        <f t="shared" si="775"/>
        <v>0</v>
      </c>
      <c r="AT496" s="98">
        <f t="shared" si="775"/>
        <v>0</v>
      </c>
      <c r="AU496" s="98">
        <f t="shared" si="775"/>
        <v>0</v>
      </c>
      <c r="AV496" s="98">
        <f t="shared" si="775"/>
        <v>0</v>
      </c>
      <c r="AW496" s="98">
        <f t="shared" si="775"/>
        <v>0</v>
      </c>
      <c r="AX496" s="98">
        <f t="shared" si="775"/>
        <v>0</v>
      </c>
      <c r="AY496" s="98">
        <f t="shared" si="775"/>
        <v>0</v>
      </c>
      <c r="AZ496" s="98">
        <f t="shared" si="775"/>
        <v>0</v>
      </c>
      <c r="BA496" s="98">
        <f>AU496+AR496</f>
        <v>0</v>
      </c>
      <c r="BB496" s="98">
        <f aca="true" t="shared" si="776" ref="BB496:BI496">AV496+AS496</f>
        <v>0</v>
      </c>
      <c r="BC496" s="98">
        <f t="shared" si="776"/>
        <v>0</v>
      </c>
      <c r="BD496" s="98">
        <f t="shared" si="776"/>
        <v>0</v>
      </c>
      <c r="BE496" s="98">
        <f t="shared" si="776"/>
        <v>0</v>
      </c>
      <c r="BF496" s="98">
        <f t="shared" si="776"/>
        <v>0</v>
      </c>
      <c r="BG496" s="98">
        <f t="shared" si="776"/>
        <v>0</v>
      </c>
      <c r="BH496" s="98">
        <f t="shared" si="776"/>
        <v>0</v>
      </c>
      <c r="BI496" s="98">
        <f t="shared" si="776"/>
        <v>0</v>
      </c>
      <c r="BJ496" s="98">
        <f>BD496+BA496</f>
        <v>0</v>
      </c>
      <c r="BK496" s="98">
        <f>BE496+BB496</f>
        <v>0</v>
      </c>
      <c r="BL496" s="98">
        <f>BF496+BC496</f>
        <v>0</v>
      </c>
      <c r="BM496" s="98">
        <f>BG496+BD496</f>
        <v>0</v>
      </c>
      <c r="BN496" s="98">
        <f>BH496+BE496</f>
        <v>0</v>
      </c>
    </row>
    <row r="497" spans="1:66" ht="89.25" customHeight="1">
      <c r="A497" s="181"/>
      <c r="B497" s="133" t="s">
        <v>70</v>
      </c>
      <c r="C497" s="113" t="s">
        <v>132</v>
      </c>
      <c r="D497" s="113" t="s">
        <v>132</v>
      </c>
      <c r="E497" s="119" t="s">
        <v>416</v>
      </c>
      <c r="F497" s="113"/>
      <c r="G497" s="98"/>
      <c r="H497" s="98"/>
      <c r="I497" s="98"/>
      <c r="J497" s="98"/>
      <c r="K497" s="98"/>
      <c r="L497" s="98"/>
      <c r="M497" s="98"/>
      <c r="N497" s="98"/>
      <c r="O497" s="116"/>
      <c r="P497" s="98"/>
      <c r="Q497" s="98"/>
      <c r="R497" s="98"/>
      <c r="S497" s="98">
        <f>S498+S500</f>
        <v>5353</v>
      </c>
      <c r="T497" s="98">
        <f>T498+T500</f>
        <v>5353</v>
      </c>
      <c r="U497" s="98"/>
      <c r="V497" s="98"/>
      <c r="W497" s="98">
        <f aca="true" t="shared" si="777" ref="W497:AB497">W498+W500</f>
        <v>0</v>
      </c>
      <c r="X497" s="98">
        <f t="shared" si="777"/>
        <v>5353</v>
      </c>
      <c r="Y497" s="98">
        <f t="shared" si="777"/>
        <v>0</v>
      </c>
      <c r="Z497" s="98">
        <f t="shared" si="777"/>
        <v>0</v>
      </c>
      <c r="AA497" s="98">
        <f t="shared" si="777"/>
        <v>5353</v>
      </c>
      <c r="AB497" s="98">
        <f t="shared" si="777"/>
        <v>0</v>
      </c>
      <c r="AC497" s="98">
        <f aca="true" t="shared" si="778" ref="AC497:AU497">AC498+AC500</f>
        <v>0</v>
      </c>
      <c r="AD497" s="98">
        <f t="shared" si="778"/>
        <v>0</v>
      </c>
      <c r="AE497" s="98">
        <f t="shared" si="778"/>
        <v>0</v>
      </c>
      <c r="AF497" s="98">
        <f t="shared" si="778"/>
        <v>5353</v>
      </c>
      <c r="AG497" s="98">
        <f t="shared" si="778"/>
        <v>0</v>
      </c>
      <c r="AH497" s="98">
        <f t="shared" si="778"/>
        <v>0</v>
      </c>
      <c r="AI497" s="98">
        <f t="shared" si="778"/>
        <v>0</v>
      </c>
      <c r="AJ497" s="98">
        <f t="shared" si="778"/>
        <v>0</v>
      </c>
      <c r="AK497" s="98">
        <f>AK498+AK500</f>
        <v>0</v>
      </c>
      <c r="AL497" s="98">
        <f>AL498+AL500</f>
        <v>0</v>
      </c>
      <c r="AM497" s="98">
        <f>AM498+AM500</f>
        <v>0</v>
      </c>
      <c r="AN497" s="98">
        <f t="shared" si="778"/>
        <v>5353</v>
      </c>
      <c r="AO497" s="98">
        <f t="shared" si="778"/>
        <v>0</v>
      </c>
      <c r="AP497" s="98">
        <f t="shared" si="778"/>
        <v>0</v>
      </c>
      <c r="AQ497" s="98">
        <f>AQ498+AQ500</f>
        <v>0</v>
      </c>
      <c r="AR497" s="98">
        <f t="shared" si="778"/>
        <v>0</v>
      </c>
      <c r="AS497" s="98">
        <f t="shared" si="778"/>
        <v>0</v>
      </c>
      <c r="AT497" s="98">
        <f t="shared" si="778"/>
        <v>5353</v>
      </c>
      <c r="AU497" s="98">
        <f t="shared" si="778"/>
        <v>0</v>
      </c>
      <c r="AV497" s="98">
        <f aca="true" t="shared" si="779" ref="AV497:BA497">AV498+AV500</f>
        <v>0</v>
      </c>
      <c r="AW497" s="98">
        <f t="shared" si="779"/>
        <v>0</v>
      </c>
      <c r="AX497" s="98">
        <f t="shared" si="779"/>
        <v>0</v>
      </c>
      <c r="AY497" s="98">
        <f t="shared" si="779"/>
        <v>0</v>
      </c>
      <c r="AZ497" s="98">
        <f>AZ498+AZ500</f>
        <v>0</v>
      </c>
      <c r="BA497" s="98">
        <f t="shared" si="779"/>
        <v>5353</v>
      </c>
      <c r="BB497" s="98">
        <f aca="true" t="shared" si="780" ref="BB497:BH497">BB498+BB500</f>
        <v>0</v>
      </c>
      <c r="BC497" s="98">
        <f t="shared" si="780"/>
        <v>0</v>
      </c>
      <c r="BD497" s="98">
        <f t="shared" si="780"/>
        <v>0</v>
      </c>
      <c r="BE497" s="98">
        <f t="shared" si="780"/>
        <v>0</v>
      </c>
      <c r="BF497" s="98">
        <f t="shared" si="780"/>
        <v>0</v>
      </c>
      <c r="BG497" s="98">
        <f t="shared" si="780"/>
        <v>5353</v>
      </c>
      <c r="BH497" s="98">
        <f t="shared" si="780"/>
        <v>0</v>
      </c>
      <c r="BI497" s="98">
        <f aca="true" t="shared" si="781" ref="BI497:BN497">BI498+BI500</f>
        <v>0</v>
      </c>
      <c r="BJ497" s="98">
        <f t="shared" si="781"/>
        <v>0</v>
      </c>
      <c r="BK497" s="98">
        <f t="shared" si="781"/>
        <v>0</v>
      </c>
      <c r="BL497" s="98">
        <f t="shared" si="781"/>
        <v>0</v>
      </c>
      <c r="BM497" s="98">
        <f t="shared" si="781"/>
        <v>5353</v>
      </c>
      <c r="BN497" s="98">
        <f t="shared" si="781"/>
        <v>0</v>
      </c>
    </row>
    <row r="498" spans="1:66" ht="135.75" customHeight="1">
      <c r="A498" s="181"/>
      <c r="B498" s="133" t="s">
        <v>463</v>
      </c>
      <c r="C498" s="113" t="s">
        <v>132</v>
      </c>
      <c r="D498" s="113" t="s">
        <v>132</v>
      </c>
      <c r="E498" s="119" t="s">
        <v>418</v>
      </c>
      <c r="F498" s="113"/>
      <c r="G498" s="98"/>
      <c r="H498" s="98"/>
      <c r="I498" s="98"/>
      <c r="J498" s="98"/>
      <c r="K498" s="98"/>
      <c r="L498" s="98"/>
      <c r="M498" s="98"/>
      <c r="N498" s="98"/>
      <c r="O498" s="116"/>
      <c r="P498" s="98"/>
      <c r="Q498" s="98"/>
      <c r="R498" s="98"/>
      <c r="S498" s="98">
        <f>S499</f>
        <v>2783</v>
      </c>
      <c r="T498" s="98">
        <f>T499</f>
        <v>2783</v>
      </c>
      <c r="U498" s="98"/>
      <c r="V498" s="98"/>
      <c r="W498" s="98">
        <f aca="true" t="shared" si="782" ref="W498:BN498">W499</f>
        <v>0</v>
      </c>
      <c r="X498" s="98">
        <f t="shared" si="782"/>
        <v>2783</v>
      </c>
      <c r="Y498" s="98">
        <f t="shared" si="782"/>
        <v>0</v>
      </c>
      <c r="Z498" s="98">
        <f t="shared" si="782"/>
        <v>0</v>
      </c>
      <c r="AA498" s="98">
        <f t="shared" si="782"/>
        <v>2783</v>
      </c>
      <c r="AB498" s="98">
        <f t="shared" si="782"/>
        <v>0</v>
      </c>
      <c r="AC498" s="98">
        <f t="shared" si="782"/>
        <v>0</v>
      </c>
      <c r="AD498" s="98">
        <f t="shared" si="782"/>
        <v>0</v>
      </c>
      <c r="AE498" s="98">
        <f t="shared" si="782"/>
        <v>0</v>
      </c>
      <c r="AF498" s="98">
        <f t="shared" si="782"/>
        <v>2783</v>
      </c>
      <c r="AG498" s="98">
        <f t="shared" si="782"/>
        <v>0</v>
      </c>
      <c r="AH498" s="98">
        <f t="shared" si="782"/>
        <v>0</v>
      </c>
      <c r="AI498" s="98">
        <f t="shared" si="782"/>
        <v>0</v>
      </c>
      <c r="AJ498" s="98">
        <f t="shared" si="782"/>
        <v>0</v>
      </c>
      <c r="AK498" s="98">
        <f t="shared" si="782"/>
        <v>0</v>
      </c>
      <c r="AL498" s="98">
        <f t="shared" si="782"/>
        <v>0</v>
      </c>
      <c r="AM498" s="98">
        <f t="shared" si="782"/>
        <v>0</v>
      </c>
      <c r="AN498" s="98">
        <f t="shared" si="782"/>
        <v>2783</v>
      </c>
      <c r="AO498" s="98">
        <f t="shared" si="782"/>
        <v>0</v>
      </c>
      <c r="AP498" s="98">
        <f t="shared" si="782"/>
        <v>1000</v>
      </c>
      <c r="AQ498" s="98">
        <f t="shared" si="782"/>
        <v>0</v>
      </c>
      <c r="AR498" s="98">
        <f t="shared" si="782"/>
        <v>0</v>
      </c>
      <c r="AS498" s="98">
        <f t="shared" si="782"/>
        <v>0</v>
      </c>
      <c r="AT498" s="98">
        <f t="shared" si="782"/>
        <v>3783</v>
      </c>
      <c r="AU498" s="98">
        <f t="shared" si="782"/>
        <v>0</v>
      </c>
      <c r="AV498" s="98">
        <f t="shared" si="782"/>
        <v>0</v>
      </c>
      <c r="AW498" s="98">
        <f t="shared" si="782"/>
        <v>0</v>
      </c>
      <c r="AX498" s="98">
        <f t="shared" si="782"/>
        <v>0</v>
      </c>
      <c r="AY498" s="98">
        <f t="shared" si="782"/>
        <v>0</v>
      </c>
      <c r="AZ498" s="98">
        <f t="shared" si="782"/>
        <v>0</v>
      </c>
      <c r="BA498" s="98">
        <f t="shared" si="782"/>
        <v>3783</v>
      </c>
      <c r="BB498" s="98">
        <f t="shared" si="782"/>
        <v>0</v>
      </c>
      <c r="BC498" s="98">
        <f t="shared" si="782"/>
        <v>0</v>
      </c>
      <c r="BD498" s="98">
        <f t="shared" si="782"/>
        <v>0</v>
      </c>
      <c r="BE498" s="98">
        <f t="shared" si="782"/>
        <v>0</v>
      </c>
      <c r="BF498" s="98">
        <f t="shared" si="782"/>
        <v>0</v>
      </c>
      <c r="BG498" s="98">
        <f t="shared" si="782"/>
        <v>3783</v>
      </c>
      <c r="BH498" s="98">
        <f t="shared" si="782"/>
        <v>0</v>
      </c>
      <c r="BI498" s="98">
        <f t="shared" si="782"/>
        <v>0</v>
      </c>
      <c r="BJ498" s="98">
        <f t="shared" si="782"/>
        <v>0</v>
      </c>
      <c r="BK498" s="98">
        <f t="shared" si="782"/>
        <v>0</v>
      </c>
      <c r="BL498" s="98">
        <f t="shared" si="782"/>
        <v>0</v>
      </c>
      <c r="BM498" s="98">
        <f t="shared" si="782"/>
        <v>3783</v>
      </c>
      <c r="BN498" s="98">
        <f t="shared" si="782"/>
        <v>0</v>
      </c>
    </row>
    <row r="499" spans="1:66" ht="108" customHeight="1">
      <c r="A499" s="181"/>
      <c r="B499" s="112" t="s">
        <v>341</v>
      </c>
      <c r="C499" s="113" t="s">
        <v>132</v>
      </c>
      <c r="D499" s="113" t="s">
        <v>132</v>
      </c>
      <c r="E499" s="119" t="s">
        <v>418</v>
      </c>
      <c r="F499" s="113" t="s">
        <v>329</v>
      </c>
      <c r="G499" s="98"/>
      <c r="H499" s="98"/>
      <c r="I499" s="98"/>
      <c r="J499" s="98"/>
      <c r="K499" s="98"/>
      <c r="L499" s="98"/>
      <c r="M499" s="98"/>
      <c r="N499" s="98"/>
      <c r="O499" s="116"/>
      <c r="P499" s="98">
        <f>O499+K499</f>
        <v>0</v>
      </c>
      <c r="Q499" s="98"/>
      <c r="R499" s="98"/>
      <c r="S499" s="98">
        <f>T499-P499</f>
        <v>2783</v>
      </c>
      <c r="T499" s="98">
        <v>2783</v>
      </c>
      <c r="U499" s="98"/>
      <c r="V499" s="98"/>
      <c r="W499" s="98"/>
      <c r="X499" s="98">
        <f>W499+T499</f>
        <v>2783</v>
      </c>
      <c r="Y499" s="98">
        <f>V499</f>
        <v>0</v>
      </c>
      <c r="Z499" s="120"/>
      <c r="AA499" s="98">
        <f>X499+Z499</f>
        <v>2783</v>
      </c>
      <c r="AB499" s="98">
        <f>Y499</f>
        <v>0</v>
      </c>
      <c r="AC499" s="120"/>
      <c r="AD499" s="120"/>
      <c r="AE499" s="120"/>
      <c r="AF499" s="98">
        <f>AD499+AC499+AA499+AE499</f>
        <v>2783</v>
      </c>
      <c r="AG499" s="116">
        <f>AE499+AB499</f>
        <v>0</v>
      </c>
      <c r="AH499" s="120"/>
      <c r="AI499" s="120"/>
      <c r="AJ499" s="120"/>
      <c r="AK499" s="120"/>
      <c r="AL499" s="120"/>
      <c r="AM499" s="120"/>
      <c r="AN499" s="98">
        <f>AI499+AH499+AF499+AJ499+AK499+AL499+AM499</f>
        <v>2783</v>
      </c>
      <c r="AO499" s="98">
        <f>AM499+AG499</f>
        <v>0</v>
      </c>
      <c r="AP499" s="98">
        <v>1000</v>
      </c>
      <c r="AQ499" s="120"/>
      <c r="AR499" s="120"/>
      <c r="AS499" s="120"/>
      <c r="AT499" s="98">
        <f>AR499+AQ499+AP499+AN499+AS499</f>
        <v>3783</v>
      </c>
      <c r="AU499" s="98">
        <f>AS499+AO499</f>
        <v>0</v>
      </c>
      <c r="AV499" s="98"/>
      <c r="AW499" s="98"/>
      <c r="AX499" s="98"/>
      <c r="AY499" s="98"/>
      <c r="AZ499" s="98"/>
      <c r="BA499" s="98">
        <f>AY499+AX499+AW499+AV499+AT499</f>
        <v>3783</v>
      </c>
      <c r="BB499" s="123">
        <f>AU499+AY499</f>
        <v>0</v>
      </c>
      <c r="BC499" s="98"/>
      <c r="BD499" s="120"/>
      <c r="BE499" s="120"/>
      <c r="BF499" s="120"/>
      <c r="BG499" s="98">
        <f>BF499+BE499+BD499+BC499+BA499</f>
        <v>3783</v>
      </c>
      <c r="BH499" s="123">
        <f>BB499+BD499</f>
        <v>0</v>
      </c>
      <c r="BI499" s="116"/>
      <c r="BJ499" s="122"/>
      <c r="BK499" s="122"/>
      <c r="BL499" s="122"/>
      <c r="BM499" s="98">
        <f>BG499+BI499+BJ499+BK499+BL499</f>
        <v>3783</v>
      </c>
      <c r="BN499" s="98">
        <f>BH499+BJ499</f>
        <v>0</v>
      </c>
    </row>
    <row r="500" spans="1:66" ht="105.75" customHeight="1">
      <c r="A500" s="181"/>
      <c r="B500" s="133" t="s">
        <v>464</v>
      </c>
      <c r="C500" s="113" t="s">
        <v>132</v>
      </c>
      <c r="D500" s="113" t="s">
        <v>132</v>
      </c>
      <c r="E500" s="119" t="s">
        <v>417</v>
      </c>
      <c r="F500" s="113"/>
      <c r="G500" s="98"/>
      <c r="H500" s="98"/>
      <c r="I500" s="98"/>
      <c r="J500" s="98"/>
      <c r="K500" s="98"/>
      <c r="L500" s="98"/>
      <c r="M500" s="98"/>
      <c r="N500" s="98"/>
      <c r="O500" s="116"/>
      <c r="P500" s="98"/>
      <c r="Q500" s="98"/>
      <c r="R500" s="98"/>
      <c r="S500" s="98">
        <f>S501</f>
        <v>2570</v>
      </c>
      <c r="T500" s="98">
        <f>T501</f>
        <v>2570</v>
      </c>
      <c r="U500" s="98"/>
      <c r="V500" s="98"/>
      <c r="W500" s="98">
        <f aca="true" t="shared" si="783" ref="W500:BN500">W501</f>
        <v>0</v>
      </c>
      <c r="X500" s="98">
        <f t="shared" si="783"/>
        <v>2570</v>
      </c>
      <c r="Y500" s="98">
        <f t="shared" si="783"/>
        <v>0</v>
      </c>
      <c r="Z500" s="98">
        <f t="shared" si="783"/>
        <v>0</v>
      </c>
      <c r="AA500" s="98">
        <f t="shared" si="783"/>
        <v>2570</v>
      </c>
      <c r="AB500" s="98">
        <f t="shared" si="783"/>
        <v>0</v>
      </c>
      <c r="AC500" s="98">
        <f t="shared" si="783"/>
        <v>0</v>
      </c>
      <c r="AD500" s="98">
        <f t="shared" si="783"/>
        <v>0</v>
      </c>
      <c r="AE500" s="98">
        <f t="shared" si="783"/>
        <v>0</v>
      </c>
      <c r="AF500" s="98">
        <f t="shared" si="783"/>
        <v>2570</v>
      </c>
      <c r="AG500" s="98">
        <f t="shared" si="783"/>
        <v>0</v>
      </c>
      <c r="AH500" s="98">
        <f t="shared" si="783"/>
        <v>0</v>
      </c>
      <c r="AI500" s="98">
        <f t="shared" si="783"/>
        <v>0</v>
      </c>
      <c r="AJ500" s="98">
        <f t="shared" si="783"/>
        <v>0</v>
      </c>
      <c r="AK500" s="98">
        <f t="shared" si="783"/>
        <v>0</v>
      </c>
      <c r="AL500" s="98">
        <f t="shared" si="783"/>
        <v>0</v>
      </c>
      <c r="AM500" s="98">
        <f t="shared" si="783"/>
        <v>0</v>
      </c>
      <c r="AN500" s="98">
        <f t="shared" si="783"/>
        <v>2570</v>
      </c>
      <c r="AO500" s="98">
        <f t="shared" si="783"/>
        <v>0</v>
      </c>
      <c r="AP500" s="98">
        <f t="shared" si="783"/>
        <v>-1000</v>
      </c>
      <c r="AQ500" s="98">
        <f t="shared" si="783"/>
        <v>0</v>
      </c>
      <c r="AR500" s="98">
        <f t="shared" si="783"/>
        <v>0</v>
      </c>
      <c r="AS500" s="98">
        <f t="shared" si="783"/>
        <v>0</v>
      </c>
      <c r="AT500" s="98">
        <f t="shared" si="783"/>
        <v>1570</v>
      </c>
      <c r="AU500" s="98">
        <f t="shared" si="783"/>
        <v>0</v>
      </c>
      <c r="AV500" s="98">
        <f t="shared" si="783"/>
        <v>0</v>
      </c>
      <c r="AW500" s="98">
        <f t="shared" si="783"/>
        <v>0</v>
      </c>
      <c r="AX500" s="98">
        <f t="shared" si="783"/>
        <v>0</v>
      </c>
      <c r="AY500" s="98">
        <f t="shared" si="783"/>
        <v>0</v>
      </c>
      <c r="AZ500" s="98">
        <f t="shared" si="783"/>
        <v>0</v>
      </c>
      <c r="BA500" s="98">
        <f t="shared" si="783"/>
        <v>1570</v>
      </c>
      <c r="BB500" s="98">
        <f t="shared" si="783"/>
        <v>0</v>
      </c>
      <c r="BC500" s="98">
        <f t="shared" si="783"/>
        <v>0</v>
      </c>
      <c r="BD500" s="98">
        <f t="shared" si="783"/>
        <v>0</v>
      </c>
      <c r="BE500" s="98">
        <f t="shared" si="783"/>
        <v>0</v>
      </c>
      <c r="BF500" s="98">
        <f t="shared" si="783"/>
        <v>0</v>
      </c>
      <c r="BG500" s="98">
        <f t="shared" si="783"/>
        <v>1570</v>
      </c>
      <c r="BH500" s="98">
        <f t="shared" si="783"/>
        <v>0</v>
      </c>
      <c r="BI500" s="98">
        <f t="shared" si="783"/>
        <v>0</v>
      </c>
      <c r="BJ500" s="98">
        <f t="shared" si="783"/>
        <v>0</v>
      </c>
      <c r="BK500" s="98">
        <f t="shared" si="783"/>
        <v>0</v>
      </c>
      <c r="BL500" s="98">
        <f t="shared" si="783"/>
        <v>0</v>
      </c>
      <c r="BM500" s="98">
        <f t="shared" si="783"/>
        <v>1570</v>
      </c>
      <c r="BN500" s="98">
        <f t="shared" si="783"/>
        <v>0</v>
      </c>
    </row>
    <row r="501" spans="1:66" ht="66">
      <c r="A501" s="111"/>
      <c r="B501" s="112" t="s">
        <v>130</v>
      </c>
      <c r="C501" s="113" t="s">
        <v>132</v>
      </c>
      <c r="D501" s="113" t="s">
        <v>132</v>
      </c>
      <c r="E501" s="119" t="s">
        <v>417</v>
      </c>
      <c r="F501" s="113" t="s">
        <v>131</v>
      </c>
      <c r="G501" s="98"/>
      <c r="H501" s="98"/>
      <c r="I501" s="98"/>
      <c r="J501" s="98"/>
      <c r="K501" s="98"/>
      <c r="L501" s="98"/>
      <c r="M501" s="98"/>
      <c r="N501" s="98"/>
      <c r="O501" s="116"/>
      <c r="P501" s="98">
        <f>O501+K501</f>
        <v>0</v>
      </c>
      <c r="Q501" s="126"/>
      <c r="R501" s="116"/>
      <c r="S501" s="98">
        <f>T501-P501</f>
        <v>2570</v>
      </c>
      <c r="T501" s="121">
        <v>2570</v>
      </c>
      <c r="U501" s="126"/>
      <c r="V501" s="98"/>
      <c r="W501" s="121"/>
      <c r="X501" s="98">
        <f>W501+T501</f>
        <v>2570</v>
      </c>
      <c r="Y501" s="98">
        <f>V501</f>
        <v>0</v>
      </c>
      <c r="Z501" s="120"/>
      <c r="AA501" s="98">
        <f>X501+Z501</f>
        <v>2570</v>
      </c>
      <c r="AB501" s="98">
        <f>Y501</f>
        <v>0</v>
      </c>
      <c r="AC501" s="120"/>
      <c r="AD501" s="120"/>
      <c r="AE501" s="120"/>
      <c r="AF501" s="98">
        <f>AD501+AC501+AA501+AE501</f>
        <v>2570</v>
      </c>
      <c r="AG501" s="116">
        <f>AE501+AB501</f>
        <v>0</v>
      </c>
      <c r="AH501" s="120"/>
      <c r="AI501" s="120"/>
      <c r="AJ501" s="120"/>
      <c r="AK501" s="120"/>
      <c r="AL501" s="120"/>
      <c r="AM501" s="120"/>
      <c r="AN501" s="98">
        <f>AI501+AH501+AF501+AJ501+AK501+AL501+AM501</f>
        <v>2570</v>
      </c>
      <c r="AO501" s="98">
        <f>AM501+AG501</f>
        <v>0</v>
      </c>
      <c r="AP501" s="98">
        <v>-1000</v>
      </c>
      <c r="AQ501" s="120"/>
      <c r="AR501" s="120"/>
      <c r="AS501" s="120"/>
      <c r="AT501" s="98">
        <f>AR501+AQ501+AP501+AN501+AS501</f>
        <v>1570</v>
      </c>
      <c r="AU501" s="98">
        <f>AS501+AO501</f>
        <v>0</v>
      </c>
      <c r="AV501" s="98"/>
      <c r="AW501" s="98"/>
      <c r="AX501" s="98"/>
      <c r="AY501" s="98"/>
      <c r="AZ501" s="98"/>
      <c r="BA501" s="98">
        <f>AY501+AX501+AW501+AV501+AT501</f>
        <v>1570</v>
      </c>
      <c r="BB501" s="123">
        <f>AU501+AY501</f>
        <v>0</v>
      </c>
      <c r="BC501" s="98"/>
      <c r="BD501" s="120"/>
      <c r="BE501" s="120"/>
      <c r="BF501" s="120"/>
      <c r="BG501" s="98">
        <f>BF501+BE501+BD501+BC501+BA501</f>
        <v>1570</v>
      </c>
      <c r="BH501" s="123">
        <f>BB501+BD501</f>
        <v>0</v>
      </c>
      <c r="BI501" s="116"/>
      <c r="BJ501" s="122"/>
      <c r="BK501" s="122"/>
      <c r="BL501" s="122"/>
      <c r="BM501" s="98">
        <f>BG501+BI501+BJ501+BK501+BL501</f>
        <v>1570</v>
      </c>
      <c r="BN501" s="98">
        <f>BH501+BJ501</f>
        <v>0</v>
      </c>
    </row>
    <row r="502" spans="1:66" ht="49.5">
      <c r="A502" s="111"/>
      <c r="B502" s="133" t="s">
        <v>462</v>
      </c>
      <c r="C502" s="113" t="s">
        <v>132</v>
      </c>
      <c r="D502" s="113" t="s">
        <v>132</v>
      </c>
      <c r="E502" s="119" t="s">
        <v>391</v>
      </c>
      <c r="F502" s="113"/>
      <c r="G502" s="98"/>
      <c r="H502" s="98"/>
      <c r="I502" s="98"/>
      <c r="J502" s="98"/>
      <c r="K502" s="98"/>
      <c r="L502" s="98"/>
      <c r="M502" s="98"/>
      <c r="N502" s="98"/>
      <c r="O502" s="116"/>
      <c r="P502" s="126"/>
      <c r="Q502" s="126"/>
      <c r="R502" s="116"/>
      <c r="S502" s="98">
        <f>S503</f>
        <v>350</v>
      </c>
      <c r="T502" s="98">
        <f>T503</f>
        <v>350</v>
      </c>
      <c r="U502" s="126"/>
      <c r="V502" s="98"/>
      <c r="W502" s="98">
        <f aca="true" t="shared" si="784" ref="W502:AQ503">W503</f>
        <v>0</v>
      </c>
      <c r="X502" s="98">
        <f t="shared" si="784"/>
        <v>350</v>
      </c>
      <c r="Y502" s="98">
        <f t="shared" si="784"/>
        <v>0</v>
      </c>
      <c r="Z502" s="98">
        <f t="shared" si="784"/>
        <v>0</v>
      </c>
      <c r="AA502" s="98">
        <f t="shared" si="784"/>
        <v>350</v>
      </c>
      <c r="AB502" s="98">
        <f t="shared" si="784"/>
        <v>0</v>
      </c>
      <c r="AC502" s="98">
        <f t="shared" si="784"/>
        <v>0</v>
      </c>
      <c r="AD502" s="98">
        <f t="shared" si="784"/>
        <v>0</v>
      </c>
      <c r="AE502" s="98">
        <f t="shared" si="784"/>
        <v>0</v>
      </c>
      <c r="AF502" s="98">
        <f t="shared" si="784"/>
        <v>350</v>
      </c>
      <c r="AG502" s="98">
        <f t="shared" si="784"/>
        <v>0</v>
      </c>
      <c r="AH502" s="98">
        <f t="shared" si="784"/>
        <v>0</v>
      </c>
      <c r="AI502" s="98">
        <f t="shared" si="784"/>
        <v>0</v>
      </c>
      <c r="AJ502" s="98">
        <f t="shared" si="784"/>
        <v>0</v>
      </c>
      <c r="AK502" s="98">
        <f t="shared" si="784"/>
        <v>0</v>
      </c>
      <c r="AL502" s="98">
        <f t="shared" si="784"/>
        <v>0</v>
      </c>
      <c r="AM502" s="98">
        <f t="shared" si="784"/>
        <v>0</v>
      </c>
      <c r="AN502" s="98">
        <f t="shared" si="784"/>
        <v>350</v>
      </c>
      <c r="AO502" s="98">
        <f t="shared" si="784"/>
        <v>0</v>
      </c>
      <c r="AP502" s="98">
        <f t="shared" si="784"/>
        <v>0</v>
      </c>
      <c r="AQ502" s="98">
        <f t="shared" si="784"/>
        <v>0</v>
      </c>
      <c r="AR502" s="98">
        <f aca="true" t="shared" si="785" ref="AP502:BE503">AR503</f>
        <v>0</v>
      </c>
      <c r="AS502" s="98">
        <f t="shared" si="785"/>
        <v>0</v>
      </c>
      <c r="AT502" s="98">
        <f t="shared" si="785"/>
        <v>350</v>
      </c>
      <c r="AU502" s="98">
        <f t="shared" si="785"/>
        <v>0</v>
      </c>
      <c r="AV502" s="98">
        <f t="shared" si="785"/>
        <v>0</v>
      </c>
      <c r="AW502" s="98">
        <f t="shared" si="785"/>
        <v>0</v>
      </c>
      <c r="AX502" s="98">
        <f t="shared" si="785"/>
        <v>0</v>
      </c>
      <c r="AY502" s="98">
        <f t="shared" si="785"/>
        <v>0</v>
      </c>
      <c r="AZ502" s="98">
        <f t="shared" si="785"/>
        <v>0</v>
      </c>
      <c r="BA502" s="98">
        <f t="shared" si="785"/>
        <v>350</v>
      </c>
      <c r="BB502" s="98">
        <f t="shared" si="785"/>
        <v>0</v>
      </c>
      <c r="BC502" s="98">
        <f t="shared" si="785"/>
        <v>0</v>
      </c>
      <c r="BD502" s="98">
        <f t="shared" si="785"/>
        <v>0</v>
      </c>
      <c r="BE502" s="98">
        <f t="shared" si="785"/>
        <v>0</v>
      </c>
      <c r="BF502" s="98">
        <f aca="true" t="shared" si="786" ref="BB502:BN503">BF503</f>
        <v>0</v>
      </c>
      <c r="BG502" s="98">
        <f t="shared" si="786"/>
        <v>350</v>
      </c>
      <c r="BH502" s="98">
        <f t="shared" si="786"/>
        <v>0</v>
      </c>
      <c r="BI502" s="98">
        <f t="shared" si="786"/>
        <v>0</v>
      </c>
      <c r="BJ502" s="98">
        <f t="shared" si="786"/>
        <v>0</v>
      </c>
      <c r="BK502" s="98">
        <f t="shared" si="786"/>
        <v>0</v>
      </c>
      <c r="BL502" s="98">
        <f t="shared" si="786"/>
        <v>0</v>
      </c>
      <c r="BM502" s="98">
        <f t="shared" si="786"/>
        <v>350</v>
      </c>
      <c r="BN502" s="98">
        <f t="shared" si="786"/>
        <v>0</v>
      </c>
    </row>
    <row r="503" spans="1:66" ht="78" customHeight="1">
      <c r="A503" s="111"/>
      <c r="B503" s="134" t="s">
        <v>449</v>
      </c>
      <c r="C503" s="113" t="s">
        <v>132</v>
      </c>
      <c r="D503" s="113" t="s">
        <v>132</v>
      </c>
      <c r="E503" s="119" t="s">
        <v>392</v>
      </c>
      <c r="F503" s="113"/>
      <c r="G503" s="98"/>
      <c r="H503" s="98"/>
      <c r="I503" s="98"/>
      <c r="J503" s="98"/>
      <c r="K503" s="98"/>
      <c r="L503" s="98"/>
      <c r="M503" s="98"/>
      <c r="N503" s="98"/>
      <c r="O503" s="116"/>
      <c r="P503" s="126"/>
      <c r="Q503" s="126"/>
      <c r="R503" s="116"/>
      <c r="S503" s="98">
        <f>S504</f>
        <v>350</v>
      </c>
      <c r="T503" s="121">
        <f>T504</f>
        <v>350</v>
      </c>
      <c r="U503" s="126"/>
      <c r="V503" s="98"/>
      <c r="W503" s="121">
        <f t="shared" si="784"/>
        <v>0</v>
      </c>
      <c r="X503" s="121">
        <f t="shared" si="784"/>
        <v>350</v>
      </c>
      <c r="Y503" s="121">
        <f t="shared" si="784"/>
        <v>0</v>
      </c>
      <c r="Z503" s="121">
        <f t="shared" si="784"/>
        <v>0</v>
      </c>
      <c r="AA503" s="121">
        <f t="shared" si="784"/>
        <v>350</v>
      </c>
      <c r="AB503" s="121">
        <f t="shared" si="784"/>
        <v>0</v>
      </c>
      <c r="AC503" s="121">
        <f t="shared" si="784"/>
        <v>0</v>
      </c>
      <c r="AD503" s="121">
        <f t="shared" si="784"/>
        <v>0</v>
      </c>
      <c r="AE503" s="121">
        <f t="shared" si="784"/>
        <v>0</v>
      </c>
      <c r="AF503" s="98">
        <f t="shared" si="784"/>
        <v>350</v>
      </c>
      <c r="AG503" s="98">
        <f t="shared" si="784"/>
        <v>0</v>
      </c>
      <c r="AH503" s="121">
        <f t="shared" si="784"/>
        <v>0</v>
      </c>
      <c r="AI503" s="121">
        <f t="shared" si="784"/>
        <v>0</v>
      </c>
      <c r="AJ503" s="121">
        <f t="shared" si="784"/>
        <v>0</v>
      </c>
      <c r="AK503" s="121">
        <f t="shared" si="784"/>
        <v>0</v>
      </c>
      <c r="AL503" s="121">
        <f t="shared" si="784"/>
        <v>0</v>
      </c>
      <c r="AM503" s="121">
        <f t="shared" si="784"/>
        <v>0</v>
      </c>
      <c r="AN503" s="121">
        <f t="shared" si="784"/>
        <v>350</v>
      </c>
      <c r="AO503" s="121">
        <f t="shared" si="784"/>
        <v>0</v>
      </c>
      <c r="AP503" s="98">
        <f t="shared" si="785"/>
        <v>0</v>
      </c>
      <c r="AQ503" s="121">
        <f t="shared" si="785"/>
        <v>0</v>
      </c>
      <c r="AR503" s="121">
        <f t="shared" si="785"/>
        <v>0</v>
      </c>
      <c r="AS503" s="121">
        <f t="shared" si="785"/>
        <v>0</v>
      </c>
      <c r="AT503" s="121">
        <f t="shared" si="785"/>
        <v>350</v>
      </c>
      <c r="AU503" s="121">
        <f t="shared" si="785"/>
        <v>0</v>
      </c>
      <c r="AV503" s="98">
        <f t="shared" si="785"/>
        <v>0</v>
      </c>
      <c r="AW503" s="98">
        <f t="shared" si="785"/>
        <v>0</v>
      </c>
      <c r="AX503" s="98">
        <f t="shared" si="785"/>
        <v>0</v>
      </c>
      <c r="AY503" s="98">
        <f t="shared" si="785"/>
        <v>0</v>
      </c>
      <c r="AZ503" s="98">
        <f t="shared" si="785"/>
        <v>0</v>
      </c>
      <c r="BA503" s="98">
        <f t="shared" si="785"/>
        <v>350</v>
      </c>
      <c r="BB503" s="98">
        <f t="shared" si="786"/>
        <v>0</v>
      </c>
      <c r="BC503" s="98">
        <f t="shared" si="786"/>
        <v>0</v>
      </c>
      <c r="BD503" s="98">
        <f t="shared" si="786"/>
        <v>0</v>
      </c>
      <c r="BE503" s="98">
        <f t="shared" si="786"/>
        <v>0</v>
      </c>
      <c r="BF503" s="98">
        <f t="shared" si="786"/>
        <v>0</v>
      </c>
      <c r="BG503" s="98">
        <f t="shared" si="786"/>
        <v>350</v>
      </c>
      <c r="BH503" s="98">
        <f t="shared" si="786"/>
        <v>0</v>
      </c>
      <c r="BI503" s="98">
        <f t="shared" si="786"/>
        <v>0</v>
      </c>
      <c r="BJ503" s="98">
        <f t="shared" si="786"/>
        <v>0</v>
      </c>
      <c r="BK503" s="98">
        <f t="shared" si="786"/>
        <v>0</v>
      </c>
      <c r="BL503" s="98">
        <f t="shared" si="786"/>
        <v>0</v>
      </c>
      <c r="BM503" s="98">
        <f t="shared" si="786"/>
        <v>350</v>
      </c>
      <c r="BN503" s="98">
        <f t="shared" si="786"/>
        <v>0</v>
      </c>
    </row>
    <row r="504" spans="1:66" ht="66">
      <c r="A504" s="111"/>
      <c r="B504" s="112" t="s">
        <v>130</v>
      </c>
      <c r="C504" s="113" t="s">
        <v>132</v>
      </c>
      <c r="D504" s="113" t="s">
        <v>132</v>
      </c>
      <c r="E504" s="119" t="s">
        <v>392</v>
      </c>
      <c r="F504" s="113" t="s">
        <v>131</v>
      </c>
      <c r="G504" s="98"/>
      <c r="H504" s="98"/>
      <c r="I504" s="98"/>
      <c r="J504" s="98"/>
      <c r="K504" s="98"/>
      <c r="L504" s="98"/>
      <c r="M504" s="98"/>
      <c r="N504" s="98"/>
      <c r="O504" s="116"/>
      <c r="P504" s="126"/>
      <c r="Q504" s="126"/>
      <c r="R504" s="116"/>
      <c r="S504" s="98">
        <f>T504-P504</f>
        <v>350</v>
      </c>
      <c r="T504" s="121">
        <v>350</v>
      </c>
      <c r="U504" s="126"/>
      <c r="V504" s="98"/>
      <c r="W504" s="121"/>
      <c r="X504" s="98">
        <f>W504+T504</f>
        <v>350</v>
      </c>
      <c r="Y504" s="98">
        <f>V504</f>
        <v>0</v>
      </c>
      <c r="Z504" s="120"/>
      <c r="AA504" s="98">
        <f>X504+Z504</f>
        <v>350</v>
      </c>
      <c r="AB504" s="98">
        <f>Y504</f>
        <v>0</v>
      </c>
      <c r="AC504" s="120"/>
      <c r="AD504" s="120"/>
      <c r="AE504" s="120"/>
      <c r="AF504" s="98">
        <f>AD504+AC504+AA504+AE504</f>
        <v>350</v>
      </c>
      <c r="AG504" s="116">
        <f>AE504+AB504</f>
        <v>0</v>
      </c>
      <c r="AH504" s="120"/>
      <c r="AI504" s="120"/>
      <c r="AJ504" s="120"/>
      <c r="AK504" s="120"/>
      <c r="AL504" s="120"/>
      <c r="AM504" s="120"/>
      <c r="AN504" s="98">
        <f>AI504+AH504+AF504+AJ504+AK504+AL504+AM504</f>
        <v>350</v>
      </c>
      <c r="AO504" s="98">
        <f>AM504+AG504</f>
        <v>0</v>
      </c>
      <c r="AP504" s="122"/>
      <c r="AQ504" s="120"/>
      <c r="AR504" s="120"/>
      <c r="AS504" s="120"/>
      <c r="AT504" s="98">
        <f>AR504+AQ504+AP504+AN504+AS504</f>
        <v>350</v>
      </c>
      <c r="AU504" s="98">
        <f>AS504+AO504</f>
        <v>0</v>
      </c>
      <c r="AV504" s="98"/>
      <c r="AW504" s="98"/>
      <c r="AX504" s="98"/>
      <c r="AY504" s="98"/>
      <c r="AZ504" s="98"/>
      <c r="BA504" s="98">
        <f>AY504+AX504+AW504+AV504+AT504</f>
        <v>350</v>
      </c>
      <c r="BB504" s="123">
        <f>AU504+AY504</f>
        <v>0</v>
      </c>
      <c r="BC504" s="98"/>
      <c r="BD504" s="120"/>
      <c r="BE504" s="120"/>
      <c r="BF504" s="120"/>
      <c r="BG504" s="98">
        <f>BF504+BE504+BD504+BC504+BA504</f>
        <v>350</v>
      </c>
      <c r="BH504" s="123">
        <f>BB504+BD504</f>
        <v>0</v>
      </c>
      <c r="BI504" s="116"/>
      <c r="BJ504" s="122"/>
      <c r="BK504" s="122"/>
      <c r="BL504" s="122"/>
      <c r="BM504" s="98">
        <f>BG504+BI504+BJ504+BK504+BL504</f>
        <v>350</v>
      </c>
      <c r="BN504" s="98">
        <f>BH504+BJ504</f>
        <v>0</v>
      </c>
    </row>
    <row r="505" spans="1:66" ht="16.5">
      <c r="A505" s="111"/>
      <c r="B505" s="112"/>
      <c r="C505" s="113"/>
      <c r="D505" s="113"/>
      <c r="E505" s="119"/>
      <c r="F505" s="113"/>
      <c r="G505" s="98"/>
      <c r="H505" s="98"/>
      <c r="I505" s="98"/>
      <c r="J505" s="98"/>
      <c r="K505" s="98"/>
      <c r="L505" s="98"/>
      <c r="M505" s="98"/>
      <c r="N505" s="98"/>
      <c r="O505" s="116"/>
      <c r="P505" s="126"/>
      <c r="Q505" s="126"/>
      <c r="R505" s="116"/>
      <c r="S505" s="98"/>
      <c r="T505" s="121"/>
      <c r="U505" s="126"/>
      <c r="V505" s="98"/>
      <c r="W505" s="121"/>
      <c r="X505" s="121"/>
      <c r="Y505" s="121"/>
      <c r="Z505" s="120"/>
      <c r="AA505" s="126"/>
      <c r="AB505" s="126"/>
      <c r="AC505" s="120"/>
      <c r="AD505" s="120"/>
      <c r="AE505" s="120"/>
      <c r="AF505" s="116"/>
      <c r="AG505" s="116"/>
      <c r="AH505" s="120"/>
      <c r="AI505" s="120"/>
      <c r="AJ505" s="120"/>
      <c r="AK505" s="120"/>
      <c r="AL505" s="120"/>
      <c r="AM505" s="120"/>
      <c r="AN505" s="120"/>
      <c r="AO505" s="120"/>
      <c r="AP505" s="122"/>
      <c r="AQ505" s="120"/>
      <c r="AR505" s="120"/>
      <c r="AS505" s="120"/>
      <c r="AT505" s="126"/>
      <c r="AU505" s="126"/>
      <c r="AV505" s="98"/>
      <c r="AW505" s="98"/>
      <c r="AX505" s="98"/>
      <c r="AY505" s="98"/>
      <c r="AZ505" s="98"/>
      <c r="BA505" s="98"/>
      <c r="BB505" s="123"/>
      <c r="BC505" s="98"/>
      <c r="BD505" s="120"/>
      <c r="BE505" s="120"/>
      <c r="BF505" s="120"/>
      <c r="BG505" s="98"/>
      <c r="BH505" s="123"/>
      <c r="BI505" s="116"/>
      <c r="BJ505" s="122"/>
      <c r="BK505" s="122"/>
      <c r="BL505" s="122"/>
      <c r="BM505" s="126"/>
      <c r="BN505" s="120"/>
    </row>
    <row r="506" spans="1:66" s="6" customFormat="1" ht="72.75" customHeight="1">
      <c r="A506" s="91">
        <v>917</v>
      </c>
      <c r="B506" s="92" t="s">
        <v>138</v>
      </c>
      <c r="C506" s="95"/>
      <c r="D506" s="95"/>
      <c r="E506" s="94"/>
      <c r="F506" s="95"/>
      <c r="G506" s="139">
        <f>G510+G515+G520</f>
        <v>152579</v>
      </c>
      <c r="H506" s="139">
        <f aca="true" t="shared" si="787" ref="H506:N506">H510+H515+H520</f>
        <v>152579</v>
      </c>
      <c r="I506" s="139">
        <f t="shared" si="787"/>
        <v>0</v>
      </c>
      <c r="J506" s="139">
        <f t="shared" si="787"/>
        <v>45362</v>
      </c>
      <c r="K506" s="139">
        <f t="shared" si="787"/>
        <v>197941</v>
      </c>
      <c r="L506" s="139">
        <f t="shared" si="787"/>
        <v>0</v>
      </c>
      <c r="M506" s="139"/>
      <c r="N506" s="139">
        <f t="shared" si="787"/>
        <v>217280</v>
      </c>
      <c r="O506" s="139">
        <f aca="true" t="shared" si="788" ref="O506:U506">O510+O515+O520</f>
        <v>0</v>
      </c>
      <c r="P506" s="139">
        <f t="shared" si="788"/>
        <v>197941</v>
      </c>
      <c r="Q506" s="139">
        <f t="shared" si="788"/>
        <v>0</v>
      </c>
      <c r="R506" s="139">
        <f t="shared" si="788"/>
        <v>0</v>
      </c>
      <c r="S506" s="139">
        <f>S510+S515+S520+S507+S531</f>
        <v>-74392</v>
      </c>
      <c r="T506" s="139">
        <f>T510+T515+T520+T507+T531</f>
        <v>123549</v>
      </c>
      <c r="U506" s="139">
        <f t="shared" si="788"/>
        <v>0</v>
      </c>
      <c r="V506" s="98"/>
      <c r="W506" s="139">
        <f aca="true" t="shared" si="789" ref="W506:AB506">W510+W515+W520+W507+W531</f>
        <v>0</v>
      </c>
      <c r="X506" s="139">
        <f t="shared" si="789"/>
        <v>123549</v>
      </c>
      <c r="Y506" s="139">
        <f t="shared" si="789"/>
        <v>0</v>
      </c>
      <c r="Z506" s="139">
        <f t="shared" si="789"/>
        <v>0</v>
      </c>
      <c r="AA506" s="139">
        <f t="shared" si="789"/>
        <v>123549</v>
      </c>
      <c r="AB506" s="139">
        <f t="shared" si="789"/>
        <v>0</v>
      </c>
      <c r="AC506" s="139">
        <f aca="true" t="shared" si="790" ref="AC506:AU506">AC510+AC515+AC520+AC507+AC531</f>
        <v>0</v>
      </c>
      <c r="AD506" s="139">
        <f t="shared" si="790"/>
        <v>0</v>
      </c>
      <c r="AE506" s="139">
        <f t="shared" si="790"/>
        <v>0</v>
      </c>
      <c r="AF506" s="139">
        <f t="shared" si="790"/>
        <v>123549</v>
      </c>
      <c r="AG506" s="139">
        <f t="shared" si="790"/>
        <v>0</v>
      </c>
      <c r="AH506" s="139">
        <f t="shared" si="790"/>
        <v>-206</v>
      </c>
      <c r="AI506" s="139">
        <f t="shared" si="790"/>
        <v>0</v>
      </c>
      <c r="AJ506" s="139">
        <f t="shared" si="790"/>
        <v>16</v>
      </c>
      <c r="AK506" s="139">
        <f>AK510+AK515+AK520+AK507+AK531</f>
        <v>1217</v>
      </c>
      <c r="AL506" s="139">
        <f>AL510+AL515+AL520+AL507+AL531</f>
        <v>261</v>
      </c>
      <c r="AM506" s="139">
        <f>AM510+AM515+AM520+AM507+AM531</f>
        <v>0</v>
      </c>
      <c r="AN506" s="139">
        <f t="shared" si="790"/>
        <v>124837</v>
      </c>
      <c r="AO506" s="139">
        <f t="shared" si="790"/>
        <v>0</v>
      </c>
      <c r="AP506" s="139">
        <f t="shared" si="790"/>
        <v>3202</v>
      </c>
      <c r="AQ506" s="139">
        <f>AQ510+AQ515+AQ520+AQ507+AQ531</f>
        <v>0</v>
      </c>
      <c r="AR506" s="139">
        <f t="shared" si="790"/>
        <v>0</v>
      </c>
      <c r="AS506" s="139">
        <f t="shared" si="790"/>
        <v>504514</v>
      </c>
      <c r="AT506" s="139">
        <f t="shared" si="790"/>
        <v>632553</v>
      </c>
      <c r="AU506" s="139">
        <f t="shared" si="790"/>
        <v>504514</v>
      </c>
      <c r="AV506" s="107">
        <f aca="true" t="shared" si="791" ref="AV506:BA506">AV510+AV515+AV520+AV507+AV531</f>
        <v>0</v>
      </c>
      <c r="AW506" s="107">
        <f t="shared" si="791"/>
        <v>0</v>
      </c>
      <c r="AX506" s="107">
        <f t="shared" si="791"/>
        <v>0</v>
      </c>
      <c r="AY506" s="107">
        <f t="shared" si="791"/>
        <v>0</v>
      </c>
      <c r="AZ506" s="107">
        <f>AZ510+AZ515+AZ520+AZ507+AZ531</f>
        <v>0</v>
      </c>
      <c r="BA506" s="139">
        <f t="shared" si="791"/>
        <v>632553</v>
      </c>
      <c r="BB506" s="139">
        <f aca="true" t="shared" si="792" ref="BB506:BH506">BB510+BB515+BB520+BB507+BB531</f>
        <v>504514</v>
      </c>
      <c r="BC506" s="139">
        <f t="shared" si="792"/>
        <v>0</v>
      </c>
      <c r="BD506" s="139">
        <f t="shared" si="792"/>
        <v>0</v>
      </c>
      <c r="BE506" s="139">
        <f t="shared" si="792"/>
        <v>0</v>
      </c>
      <c r="BF506" s="139">
        <f t="shared" si="792"/>
        <v>0</v>
      </c>
      <c r="BG506" s="139">
        <f t="shared" si="792"/>
        <v>632553</v>
      </c>
      <c r="BH506" s="139">
        <f t="shared" si="792"/>
        <v>504514</v>
      </c>
      <c r="BI506" s="139">
        <f aca="true" t="shared" si="793" ref="BI506:BN506">BI510+BI515+BI520+BI507+BI531</f>
        <v>0</v>
      </c>
      <c r="BJ506" s="139">
        <f t="shared" si="793"/>
        <v>0</v>
      </c>
      <c r="BK506" s="139">
        <f t="shared" si="793"/>
        <v>0</v>
      </c>
      <c r="BL506" s="139">
        <f t="shared" si="793"/>
        <v>0</v>
      </c>
      <c r="BM506" s="139">
        <f t="shared" si="793"/>
        <v>632553</v>
      </c>
      <c r="BN506" s="139">
        <f t="shared" si="793"/>
        <v>504514</v>
      </c>
    </row>
    <row r="507" spans="1:66" s="6" customFormat="1" ht="131.25" customHeight="1">
      <c r="A507" s="91"/>
      <c r="B507" s="102" t="s">
        <v>124</v>
      </c>
      <c r="C507" s="103" t="s">
        <v>119</v>
      </c>
      <c r="D507" s="103" t="s">
        <v>122</v>
      </c>
      <c r="E507" s="104"/>
      <c r="F507" s="103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05">
        <f>S508</f>
        <v>2</v>
      </c>
      <c r="T507" s="105">
        <f>T508</f>
        <v>2</v>
      </c>
      <c r="U507" s="139"/>
      <c r="V507" s="98"/>
      <c r="W507" s="105">
        <f aca="true" t="shared" si="794" ref="W507:AQ508">W508</f>
        <v>0</v>
      </c>
      <c r="X507" s="105">
        <f t="shared" si="794"/>
        <v>2</v>
      </c>
      <c r="Y507" s="105">
        <f t="shared" si="794"/>
        <v>0</v>
      </c>
      <c r="Z507" s="105">
        <f t="shared" si="794"/>
        <v>0</v>
      </c>
      <c r="AA507" s="105">
        <f t="shared" si="794"/>
        <v>2</v>
      </c>
      <c r="AB507" s="105">
        <f t="shared" si="794"/>
        <v>0</v>
      </c>
      <c r="AC507" s="105">
        <f t="shared" si="794"/>
        <v>0</v>
      </c>
      <c r="AD507" s="105">
        <f t="shared" si="794"/>
        <v>0</v>
      </c>
      <c r="AE507" s="105">
        <f t="shared" si="794"/>
        <v>0</v>
      </c>
      <c r="AF507" s="105">
        <f t="shared" si="794"/>
        <v>2</v>
      </c>
      <c r="AG507" s="105">
        <f t="shared" si="794"/>
        <v>0</v>
      </c>
      <c r="AH507" s="105">
        <f t="shared" si="794"/>
        <v>0</v>
      </c>
      <c r="AI507" s="105">
        <f t="shared" si="794"/>
        <v>0</v>
      </c>
      <c r="AJ507" s="105">
        <f t="shared" si="794"/>
        <v>0</v>
      </c>
      <c r="AK507" s="105">
        <f t="shared" si="794"/>
        <v>0</v>
      </c>
      <c r="AL507" s="105">
        <f t="shared" si="794"/>
        <v>0</v>
      </c>
      <c r="AM507" s="105">
        <f t="shared" si="794"/>
        <v>0</v>
      </c>
      <c r="AN507" s="105">
        <f t="shared" si="794"/>
        <v>2</v>
      </c>
      <c r="AO507" s="105">
        <f t="shared" si="794"/>
        <v>0</v>
      </c>
      <c r="AP507" s="105">
        <f t="shared" si="794"/>
        <v>0</v>
      </c>
      <c r="AQ507" s="105">
        <f t="shared" si="794"/>
        <v>0</v>
      </c>
      <c r="AR507" s="105">
        <f aca="true" t="shared" si="795" ref="AP507:BE508">AR508</f>
        <v>0</v>
      </c>
      <c r="AS507" s="105">
        <f t="shared" si="795"/>
        <v>0</v>
      </c>
      <c r="AT507" s="105">
        <f t="shared" si="795"/>
        <v>2</v>
      </c>
      <c r="AU507" s="105">
        <f t="shared" si="795"/>
        <v>0</v>
      </c>
      <c r="AV507" s="107">
        <f t="shared" si="795"/>
        <v>0</v>
      </c>
      <c r="AW507" s="107">
        <f t="shared" si="795"/>
        <v>0</v>
      </c>
      <c r="AX507" s="107">
        <f t="shared" si="795"/>
        <v>0</v>
      </c>
      <c r="AY507" s="107">
        <f t="shared" si="795"/>
        <v>0</v>
      </c>
      <c r="AZ507" s="107">
        <f t="shared" si="795"/>
        <v>0</v>
      </c>
      <c r="BA507" s="105">
        <f t="shared" si="795"/>
        <v>2</v>
      </c>
      <c r="BB507" s="105">
        <f t="shared" si="795"/>
        <v>0</v>
      </c>
      <c r="BC507" s="105">
        <f t="shared" si="795"/>
        <v>0</v>
      </c>
      <c r="BD507" s="105">
        <f t="shared" si="795"/>
        <v>0</v>
      </c>
      <c r="BE507" s="105">
        <f t="shared" si="795"/>
        <v>0</v>
      </c>
      <c r="BF507" s="105">
        <f aca="true" t="shared" si="796" ref="BF507:BN508">BF508</f>
        <v>0</v>
      </c>
      <c r="BG507" s="105">
        <f t="shared" si="796"/>
        <v>2</v>
      </c>
      <c r="BH507" s="105">
        <f t="shared" si="796"/>
        <v>0</v>
      </c>
      <c r="BI507" s="105">
        <f t="shared" si="796"/>
        <v>0</v>
      </c>
      <c r="BJ507" s="105">
        <f t="shared" si="796"/>
        <v>0</v>
      </c>
      <c r="BK507" s="105">
        <f t="shared" si="796"/>
        <v>0</v>
      </c>
      <c r="BL507" s="105">
        <f t="shared" si="796"/>
        <v>0</v>
      </c>
      <c r="BM507" s="105">
        <f t="shared" si="796"/>
        <v>2</v>
      </c>
      <c r="BN507" s="105">
        <f t="shared" si="796"/>
        <v>0</v>
      </c>
    </row>
    <row r="508" spans="1:66" s="6" customFormat="1" ht="93" customHeight="1">
      <c r="A508" s="91"/>
      <c r="B508" s="112" t="s">
        <v>123</v>
      </c>
      <c r="C508" s="113" t="s">
        <v>119</v>
      </c>
      <c r="D508" s="113" t="s">
        <v>122</v>
      </c>
      <c r="E508" s="119" t="s">
        <v>203</v>
      </c>
      <c r="F508" s="153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15">
        <f>S509</f>
        <v>2</v>
      </c>
      <c r="T508" s="115">
        <f>T509</f>
        <v>2</v>
      </c>
      <c r="U508" s="139"/>
      <c r="V508" s="98"/>
      <c r="W508" s="115">
        <f t="shared" si="794"/>
        <v>0</v>
      </c>
      <c r="X508" s="115">
        <f t="shared" si="794"/>
        <v>2</v>
      </c>
      <c r="Y508" s="115">
        <f t="shared" si="794"/>
        <v>0</v>
      </c>
      <c r="Z508" s="115">
        <f t="shared" si="794"/>
        <v>0</v>
      </c>
      <c r="AA508" s="115">
        <f t="shared" si="794"/>
        <v>2</v>
      </c>
      <c r="AB508" s="115">
        <f t="shared" si="794"/>
        <v>0</v>
      </c>
      <c r="AC508" s="115">
        <f t="shared" si="794"/>
        <v>0</v>
      </c>
      <c r="AD508" s="115">
        <f t="shared" si="794"/>
        <v>0</v>
      </c>
      <c r="AE508" s="115">
        <f t="shared" si="794"/>
        <v>0</v>
      </c>
      <c r="AF508" s="115">
        <f t="shared" si="794"/>
        <v>2</v>
      </c>
      <c r="AG508" s="115">
        <f t="shared" si="794"/>
        <v>0</v>
      </c>
      <c r="AH508" s="115">
        <f t="shared" si="794"/>
        <v>0</v>
      </c>
      <c r="AI508" s="115">
        <f t="shared" si="794"/>
        <v>0</v>
      </c>
      <c r="AJ508" s="115">
        <f t="shared" si="794"/>
        <v>0</v>
      </c>
      <c r="AK508" s="115">
        <f t="shared" si="794"/>
        <v>0</v>
      </c>
      <c r="AL508" s="115">
        <f t="shared" si="794"/>
        <v>0</v>
      </c>
      <c r="AM508" s="115">
        <f t="shared" si="794"/>
        <v>0</v>
      </c>
      <c r="AN508" s="115">
        <f t="shared" si="794"/>
        <v>2</v>
      </c>
      <c r="AO508" s="115">
        <f t="shared" si="794"/>
        <v>0</v>
      </c>
      <c r="AP508" s="115">
        <f t="shared" si="795"/>
        <v>0</v>
      </c>
      <c r="AQ508" s="115">
        <f t="shared" si="795"/>
        <v>0</v>
      </c>
      <c r="AR508" s="115">
        <f t="shared" si="795"/>
        <v>0</v>
      </c>
      <c r="AS508" s="115">
        <f t="shared" si="795"/>
        <v>0</v>
      </c>
      <c r="AT508" s="115">
        <f t="shared" si="795"/>
        <v>2</v>
      </c>
      <c r="AU508" s="115">
        <f t="shared" si="795"/>
        <v>0</v>
      </c>
      <c r="AV508" s="115">
        <f t="shared" si="795"/>
        <v>0</v>
      </c>
      <c r="AW508" s="115">
        <f t="shared" si="795"/>
        <v>0</v>
      </c>
      <c r="AX508" s="115">
        <f t="shared" si="795"/>
        <v>0</v>
      </c>
      <c r="AY508" s="115">
        <f t="shared" si="795"/>
        <v>0</v>
      </c>
      <c r="AZ508" s="115">
        <f t="shared" si="795"/>
        <v>0</v>
      </c>
      <c r="BA508" s="115">
        <f t="shared" si="795"/>
        <v>2</v>
      </c>
      <c r="BB508" s="115">
        <f t="shared" si="795"/>
        <v>0</v>
      </c>
      <c r="BC508" s="115">
        <f t="shared" si="795"/>
        <v>0</v>
      </c>
      <c r="BD508" s="115">
        <f t="shared" si="795"/>
        <v>0</v>
      </c>
      <c r="BE508" s="115">
        <f t="shared" si="795"/>
        <v>0</v>
      </c>
      <c r="BF508" s="115">
        <f t="shared" si="796"/>
        <v>0</v>
      </c>
      <c r="BG508" s="115">
        <f t="shared" si="796"/>
        <v>2</v>
      </c>
      <c r="BH508" s="115">
        <f t="shared" si="796"/>
        <v>0</v>
      </c>
      <c r="BI508" s="115">
        <f t="shared" si="796"/>
        <v>0</v>
      </c>
      <c r="BJ508" s="115">
        <f t="shared" si="796"/>
        <v>0</v>
      </c>
      <c r="BK508" s="115">
        <f t="shared" si="796"/>
        <v>0</v>
      </c>
      <c r="BL508" s="115">
        <f t="shared" si="796"/>
        <v>0</v>
      </c>
      <c r="BM508" s="115">
        <f t="shared" si="796"/>
        <v>2</v>
      </c>
      <c r="BN508" s="115">
        <f t="shared" si="796"/>
        <v>0</v>
      </c>
    </row>
    <row r="509" spans="1:66" s="6" customFormat="1" ht="33.75">
      <c r="A509" s="91"/>
      <c r="B509" s="112" t="s">
        <v>126</v>
      </c>
      <c r="C509" s="113" t="s">
        <v>119</v>
      </c>
      <c r="D509" s="113" t="s">
        <v>122</v>
      </c>
      <c r="E509" s="119" t="s">
        <v>203</v>
      </c>
      <c r="F509" s="113" t="s">
        <v>127</v>
      </c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98">
        <f>T509-P509</f>
        <v>2</v>
      </c>
      <c r="T509" s="115">
        <v>2</v>
      </c>
      <c r="U509" s="139"/>
      <c r="V509" s="98"/>
      <c r="W509" s="115"/>
      <c r="X509" s="98">
        <f>W509+T509</f>
        <v>2</v>
      </c>
      <c r="Y509" s="98">
        <f>V509</f>
        <v>0</v>
      </c>
      <c r="Z509" s="158"/>
      <c r="AA509" s="98">
        <f>X509+Z509</f>
        <v>2</v>
      </c>
      <c r="AB509" s="98">
        <f>Y509</f>
        <v>0</v>
      </c>
      <c r="AC509" s="158"/>
      <c r="AD509" s="158"/>
      <c r="AE509" s="158"/>
      <c r="AF509" s="98">
        <f>AD509+AC509+AA509+AE509</f>
        <v>2</v>
      </c>
      <c r="AG509" s="116">
        <f>AE509+AB509</f>
        <v>0</v>
      </c>
      <c r="AH509" s="158"/>
      <c r="AI509" s="158"/>
      <c r="AJ509" s="158"/>
      <c r="AK509" s="158"/>
      <c r="AL509" s="158"/>
      <c r="AM509" s="158"/>
      <c r="AN509" s="98">
        <f>AI509+AH509+AF509+AJ509+AK509+AL509+AM509</f>
        <v>2</v>
      </c>
      <c r="AO509" s="98">
        <f>AM509+AG509</f>
        <v>0</v>
      </c>
      <c r="AP509" s="159"/>
      <c r="AQ509" s="158"/>
      <c r="AR509" s="158"/>
      <c r="AS509" s="158"/>
      <c r="AT509" s="98">
        <f>AR509+AQ509+AP509+AN509+AS509</f>
        <v>2</v>
      </c>
      <c r="AU509" s="98">
        <f>AS509+AO509</f>
        <v>0</v>
      </c>
      <c r="AV509" s="98"/>
      <c r="AW509" s="98"/>
      <c r="AX509" s="98"/>
      <c r="AY509" s="98"/>
      <c r="AZ509" s="98"/>
      <c r="BA509" s="98">
        <f>AY509+AX509+AW509+AV509+AT509</f>
        <v>2</v>
      </c>
      <c r="BB509" s="123">
        <f>AU509+AY509</f>
        <v>0</v>
      </c>
      <c r="BC509" s="98"/>
      <c r="BD509" s="158"/>
      <c r="BE509" s="158"/>
      <c r="BF509" s="158"/>
      <c r="BG509" s="98">
        <f>BF509+BE509+BD509+BC509+BA509</f>
        <v>2</v>
      </c>
      <c r="BH509" s="123">
        <f>BB509+BD509</f>
        <v>0</v>
      </c>
      <c r="BI509" s="97"/>
      <c r="BJ509" s="159"/>
      <c r="BK509" s="159"/>
      <c r="BL509" s="159"/>
      <c r="BM509" s="98">
        <f>BG509+BI509+BJ509+BK509+BL509</f>
        <v>2</v>
      </c>
      <c r="BN509" s="98">
        <f>BH509+BJ509</f>
        <v>0</v>
      </c>
    </row>
    <row r="510" spans="1:66" s="2" customFormat="1" ht="18.75">
      <c r="A510" s="101"/>
      <c r="B510" s="102" t="s">
        <v>150</v>
      </c>
      <c r="C510" s="103" t="s">
        <v>132</v>
      </c>
      <c r="D510" s="103" t="s">
        <v>120</v>
      </c>
      <c r="E510" s="104"/>
      <c r="F510" s="103"/>
      <c r="G510" s="105">
        <f aca="true" t="shared" si="797" ref="G510:N510">G511+G513</f>
        <v>84656</v>
      </c>
      <c r="H510" s="105">
        <f t="shared" si="797"/>
        <v>84656</v>
      </c>
      <c r="I510" s="105">
        <f t="shared" si="797"/>
        <v>0</v>
      </c>
      <c r="J510" s="105">
        <f t="shared" si="797"/>
        <v>45045</v>
      </c>
      <c r="K510" s="105">
        <f t="shared" si="797"/>
        <v>129701</v>
      </c>
      <c r="L510" s="105">
        <f t="shared" si="797"/>
        <v>0</v>
      </c>
      <c r="M510" s="105"/>
      <c r="N510" s="105">
        <f t="shared" si="797"/>
        <v>142940</v>
      </c>
      <c r="O510" s="105">
        <f aca="true" t="shared" si="798" ref="O510:U510">O511+O513</f>
        <v>0</v>
      </c>
      <c r="P510" s="105">
        <f t="shared" si="798"/>
        <v>129701</v>
      </c>
      <c r="Q510" s="105">
        <f t="shared" si="798"/>
        <v>0</v>
      </c>
      <c r="R510" s="105">
        <f t="shared" si="798"/>
        <v>0</v>
      </c>
      <c r="S510" s="105">
        <f t="shared" si="798"/>
        <v>-43361</v>
      </c>
      <c r="T510" s="105">
        <f t="shared" si="798"/>
        <v>86340</v>
      </c>
      <c r="U510" s="105">
        <f t="shared" si="798"/>
        <v>0</v>
      </c>
      <c r="V510" s="98"/>
      <c r="W510" s="105">
        <f aca="true" t="shared" si="799" ref="W510:AB510">W511+W513</f>
        <v>0</v>
      </c>
      <c r="X510" s="105">
        <f t="shared" si="799"/>
        <v>86340</v>
      </c>
      <c r="Y510" s="105">
        <f t="shared" si="799"/>
        <v>0</v>
      </c>
      <c r="Z510" s="105">
        <f t="shared" si="799"/>
        <v>0</v>
      </c>
      <c r="AA510" s="105">
        <f t="shared" si="799"/>
        <v>86340</v>
      </c>
      <c r="AB510" s="105">
        <f t="shared" si="799"/>
        <v>0</v>
      </c>
      <c r="AC510" s="105">
        <f aca="true" t="shared" si="800" ref="AC510:AU510">AC511+AC513</f>
        <v>0</v>
      </c>
      <c r="AD510" s="105">
        <f t="shared" si="800"/>
        <v>9669</v>
      </c>
      <c r="AE510" s="105">
        <f t="shared" si="800"/>
        <v>0</v>
      </c>
      <c r="AF510" s="105">
        <f t="shared" si="800"/>
        <v>96009</v>
      </c>
      <c r="AG510" s="105">
        <f t="shared" si="800"/>
        <v>0</v>
      </c>
      <c r="AH510" s="105">
        <f t="shared" si="800"/>
        <v>81</v>
      </c>
      <c r="AI510" s="105">
        <f t="shared" si="800"/>
        <v>0</v>
      </c>
      <c r="AJ510" s="105">
        <f t="shared" si="800"/>
        <v>9</v>
      </c>
      <c r="AK510" s="105">
        <f>AK511+AK513</f>
        <v>828</v>
      </c>
      <c r="AL510" s="105">
        <f>AL511+AL513</f>
        <v>137</v>
      </c>
      <c r="AM510" s="105">
        <f>AM511+AM513</f>
        <v>0</v>
      </c>
      <c r="AN510" s="105">
        <f t="shared" si="800"/>
        <v>97064</v>
      </c>
      <c r="AO510" s="105">
        <f t="shared" si="800"/>
        <v>0</v>
      </c>
      <c r="AP510" s="105">
        <f t="shared" si="800"/>
        <v>3252</v>
      </c>
      <c r="AQ510" s="105">
        <f>AQ511+AQ513</f>
        <v>0</v>
      </c>
      <c r="AR510" s="105">
        <f t="shared" si="800"/>
        <v>0</v>
      </c>
      <c r="AS510" s="105">
        <f t="shared" si="800"/>
        <v>357215</v>
      </c>
      <c r="AT510" s="105">
        <f t="shared" si="800"/>
        <v>457531</v>
      </c>
      <c r="AU510" s="105">
        <f t="shared" si="800"/>
        <v>357215</v>
      </c>
      <c r="AV510" s="107">
        <f aca="true" t="shared" si="801" ref="AV510:BA510">AV511+AV513</f>
        <v>0</v>
      </c>
      <c r="AW510" s="107">
        <f t="shared" si="801"/>
        <v>0</v>
      </c>
      <c r="AX510" s="107">
        <f t="shared" si="801"/>
        <v>0</v>
      </c>
      <c r="AY510" s="107">
        <f t="shared" si="801"/>
        <v>0</v>
      </c>
      <c r="AZ510" s="107">
        <f>AZ511+AZ513</f>
        <v>0</v>
      </c>
      <c r="BA510" s="105">
        <f t="shared" si="801"/>
        <v>457531</v>
      </c>
      <c r="BB510" s="105">
        <f aca="true" t="shared" si="802" ref="BB510:BH510">BB511+BB513</f>
        <v>357215</v>
      </c>
      <c r="BC510" s="105">
        <f t="shared" si="802"/>
        <v>0</v>
      </c>
      <c r="BD510" s="105">
        <f t="shared" si="802"/>
        <v>0</v>
      </c>
      <c r="BE510" s="105">
        <f t="shared" si="802"/>
        <v>0</v>
      </c>
      <c r="BF510" s="105">
        <f t="shared" si="802"/>
        <v>0</v>
      </c>
      <c r="BG510" s="105">
        <f t="shared" si="802"/>
        <v>457531</v>
      </c>
      <c r="BH510" s="105">
        <f t="shared" si="802"/>
        <v>357215</v>
      </c>
      <c r="BI510" s="105">
        <f aca="true" t="shared" si="803" ref="BI510:BN510">BI511+BI513</f>
        <v>0</v>
      </c>
      <c r="BJ510" s="105">
        <f t="shared" si="803"/>
        <v>0</v>
      </c>
      <c r="BK510" s="105">
        <f t="shared" si="803"/>
        <v>0</v>
      </c>
      <c r="BL510" s="105">
        <f t="shared" si="803"/>
        <v>0</v>
      </c>
      <c r="BM510" s="105">
        <f t="shared" si="803"/>
        <v>457531</v>
      </c>
      <c r="BN510" s="105">
        <f t="shared" si="803"/>
        <v>357215</v>
      </c>
    </row>
    <row r="511" spans="1:66" ht="33">
      <c r="A511" s="111"/>
      <c r="B511" s="112" t="s">
        <v>359</v>
      </c>
      <c r="C511" s="113" t="s">
        <v>132</v>
      </c>
      <c r="D511" s="113" t="s">
        <v>120</v>
      </c>
      <c r="E511" s="119" t="s">
        <v>246</v>
      </c>
      <c r="F511" s="113"/>
      <c r="G511" s="98">
        <f aca="true" t="shared" si="804" ref="G511:BN511">G512</f>
        <v>12336</v>
      </c>
      <c r="H511" s="98">
        <f t="shared" si="804"/>
        <v>12336</v>
      </c>
      <c r="I511" s="98">
        <f t="shared" si="804"/>
        <v>0</v>
      </c>
      <c r="J511" s="98">
        <f t="shared" si="804"/>
        <v>72</v>
      </c>
      <c r="K511" s="98">
        <f t="shared" si="804"/>
        <v>12408</v>
      </c>
      <c r="L511" s="98">
        <f t="shared" si="804"/>
        <v>0</v>
      </c>
      <c r="M511" s="98"/>
      <c r="N511" s="98">
        <f t="shared" si="804"/>
        <v>13753</v>
      </c>
      <c r="O511" s="98">
        <f t="shared" si="804"/>
        <v>0</v>
      </c>
      <c r="P511" s="98">
        <f t="shared" si="804"/>
        <v>12408</v>
      </c>
      <c r="Q511" s="98">
        <f t="shared" si="804"/>
        <v>0</v>
      </c>
      <c r="R511" s="98">
        <f t="shared" si="804"/>
        <v>0</v>
      </c>
      <c r="S511" s="98">
        <f t="shared" si="804"/>
        <v>-2591</v>
      </c>
      <c r="T511" s="98">
        <f t="shared" si="804"/>
        <v>9817</v>
      </c>
      <c r="U511" s="98">
        <f t="shared" si="804"/>
        <v>0</v>
      </c>
      <c r="V511" s="98"/>
      <c r="W511" s="98">
        <f t="shared" si="804"/>
        <v>0</v>
      </c>
      <c r="X511" s="98">
        <f t="shared" si="804"/>
        <v>9817</v>
      </c>
      <c r="Y511" s="98">
        <f t="shared" si="804"/>
        <v>0</v>
      </c>
      <c r="Z511" s="98">
        <f t="shared" si="804"/>
        <v>0</v>
      </c>
      <c r="AA511" s="98">
        <f t="shared" si="804"/>
        <v>9817</v>
      </c>
      <c r="AB511" s="98">
        <f t="shared" si="804"/>
        <v>0</v>
      </c>
      <c r="AC511" s="98">
        <f t="shared" si="804"/>
        <v>0</v>
      </c>
      <c r="AD511" s="98">
        <f t="shared" si="804"/>
        <v>0</v>
      </c>
      <c r="AE511" s="98">
        <f t="shared" si="804"/>
        <v>0</v>
      </c>
      <c r="AF511" s="98">
        <f t="shared" si="804"/>
        <v>9817</v>
      </c>
      <c r="AG511" s="98">
        <f t="shared" si="804"/>
        <v>0</v>
      </c>
      <c r="AH511" s="98">
        <f t="shared" si="804"/>
        <v>-34</v>
      </c>
      <c r="AI511" s="98">
        <f t="shared" si="804"/>
        <v>0</v>
      </c>
      <c r="AJ511" s="98">
        <f t="shared" si="804"/>
        <v>0</v>
      </c>
      <c r="AK511" s="98">
        <f t="shared" si="804"/>
        <v>454</v>
      </c>
      <c r="AL511" s="98">
        <f t="shared" si="804"/>
        <v>67</v>
      </c>
      <c r="AM511" s="98">
        <f t="shared" si="804"/>
        <v>0</v>
      </c>
      <c r="AN511" s="98">
        <f t="shared" si="804"/>
        <v>10304</v>
      </c>
      <c r="AO511" s="98">
        <f t="shared" si="804"/>
        <v>0</v>
      </c>
      <c r="AP511" s="98">
        <f t="shared" si="804"/>
        <v>0</v>
      </c>
      <c r="AQ511" s="98">
        <f t="shared" si="804"/>
        <v>0</v>
      </c>
      <c r="AR511" s="98">
        <f t="shared" si="804"/>
        <v>0</v>
      </c>
      <c r="AS511" s="98">
        <f t="shared" si="804"/>
        <v>0</v>
      </c>
      <c r="AT511" s="98">
        <f t="shared" si="804"/>
        <v>10304</v>
      </c>
      <c r="AU511" s="98">
        <f t="shared" si="804"/>
        <v>0</v>
      </c>
      <c r="AV511" s="98">
        <f t="shared" si="804"/>
        <v>0</v>
      </c>
      <c r="AW511" s="98">
        <f t="shared" si="804"/>
        <v>0</v>
      </c>
      <c r="AX511" s="98">
        <f t="shared" si="804"/>
        <v>0</v>
      </c>
      <c r="AY511" s="98">
        <f t="shared" si="804"/>
        <v>0</v>
      </c>
      <c r="AZ511" s="98">
        <f t="shared" si="804"/>
        <v>0</v>
      </c>
      <c r="BA511" s="98">
        <f t="shared" si="804"/>
        <v>10304</v>
      </c>
      <c r="BB511" s="98">
        <f t="shared" si="804"/>
        <v>0</v>
      </c>
      <c r="BC511" s="98">
        <f t="shared" si="804"/>
        <v>0</v>
      </c>
      <c r="BD511" s="98">
        <f t="shared" si="804"/>
        <v>0</v>
      </c>
      <c r="BE511" s="98">
        <f t="shared" si="804"/>
        <v>0</v>
      </c>
      <c r="BF511" s="98">
        <f t="shared" si="804"/>
        <v>0</v>
      </c>
      <c r="BG511" s="98">
        <f t="shared" si="804"/>
        <v>10304</v>
      </c>
      <c r="BH511" s="98">
        <f t="shared" si="804"/>
        <v>0</v>
      </c>
      <c r="BI511" s="98">
        <f t="shared" si="804"/>
        <v>0</v>
      </c>
      <c r="BJ511" s="98">
        <f t="shared" si="804"/>
        <v>0</v>
      </c>
      <c r="BK511" s="98">
        <f t="shared" si="804"/>
        <v>0</v>
      </c>
      <c r="BL511" s="98">
        <f t="shared" si="804"/>
        <v>0</v>
      </c>
      <c r="BM511" s="98">
        <f t="shared" si="804"/>
        <v>10304</v>
      </c>
      <c r="BN511" s="98">
        <f t="shared" si="804"/>
        <v>0</v>
      </c>
    </row>
    <row r="512" spans="1:66" ht="33">
      <c r="A512" s="111"/>
      <c r="B512" s="112" t="s">
        <v>126</v>
      </c>
      <c r="C512" s="113" t="s">
        <v>132</v>
      </c>
      <c r="D512" s="113" t="s">
        <v>120</v>
      </c>
      <c r="E512" s="119" t="s">
        <v>246</v>
      </c>
      <c r="F512" s="113" t="s">
        <v>127</v>
      </c>
      <c r="G512" s="98">
        <f>H512+I512</f>
        <v>12336</v>
      </c>
      <c r="H512" s="98">
        <v>12336</v>
      </c>
      <c r="I512" s="98"/>
      <c r="J512" s="98">
        <f>K512-G512</f>
        <v>72</v>
      </c>
      <c r="K512" s="98">
        <v>12408</v>
      </c>
      <c r="L512" s="98"/>
      <c r="M512" s="98"/>
      <c r="N512" s="98">
        <v>13753</v>
      </c>
      <c r="O512" s="116"/>
      <c r="P512" s="98">
        <f>O512+K512</f>
        <v>12408</v>
      </c>
      <c r="Q512" s="98">
        <f>L512</f>
        <v>0</v>
      </c>
      <c r="R512" s="98"/>
      <c r="S512" s="98">
        <f>T512-P512</f>
        <v>-2591</v>
      </c>
      <c r="T512" s="98">
        <v>9817</v>
      </c>
      <c r="U512" s="98"/>
      <c r="V512" s="98"/>
      <c r="W512" s="98"/>
      <c r="X512" s="98">
        <f>W512+T512</f>
        <v>9817</v>
      </c>
      <c r="Y512" s="98">
        <f>V512</f>
        <v>0</v>
      </c>
      <c r="Z512" s="120"/>
      <c r="AA512" s="98">
        <f>X512+Z512</f>
        <v>9817</v>
      </c>
      <c r="AB512" s="98">
        <f>Y512</f>
        <v>0</v>
      </c>
      <c r="AC512" s="120"/>
      <c r="AD512" s="120"/>
      <c r="AE512" s="120"/>
      <c r="AF512" s="98">
        <f>AD512+AC512+AA512+AE512</f>
        <v>9817</v>
      </c>
      <c r="AG512" s="116">
        <f>AE512+AB512</f>
        <v>0</v>
      </c>
      <c r="AH512" s="98">
        <f>-99+65</f>
        <v>-34</v>
      </c>
      <c r="AI512" s="120"/>
      <c r="AJ512" s="98"/>
      <c r="AK512" s="98">
        <v>454</v>
      </c>
      <c r="AL512" s="98">
        <v>67</v>
      </c>
      <c r="AM512" s="120"/>
      <c r="AN512" s="98">
        <f>AI512+AH512+AF512+AJ512+AK512+AL512+AM512</f>
        <v>10304</v>
      </c>
      <c r="AO512" s="98">
        <f>AM512+AG512</f>
        <v>0</v>
      </c>
      <c r="AP512" s="122"/>
      <c r="AQ512" s="120"/>
      <c r="AR512" s="120"/>
      <c r="AS512" s="120"/>
      <c r="AT512" s="98">
        <f>AR512+AQ512+AP512+AN512+AS512</f>
        <v>10304</v>
      </c>
      <c r="AU512" s="98">
        <f>AS512+AO512</f>
        <v>0</v>
      </c>
      <c r="AV512" s="98"/>
      <c r="AW512" s="98"/>
      <c r="AX512" s="98"/>
      <c r="AY512" s="98"/>
      <c r="AZ512" s="98"/>
      <c r="BA512" s="98">
        <f>AY512+AX512+AW512+AV512+AT512</f>
        <v>10304</v>
      </c>
      <c r="BB512" s="123">
        <f>AU512+AY512</f>
        <v>0</v>
      </c>
      <c r="BC512" s="98"/>
      <c r="BD512" s="120"/>
      <c r="BE512" s="120"/>
      <c r="BF512" s="120"/>
      <c r="BG512" s="98">
        <f>BF512+BE512+BD512+BC512+BA512</f>
        <v>10304</v>
      </c>
      <c r="BH512" s="123">
        <f>BB512+BD512</f>
        <v>0</v>
      </c>
      <c r="BI512" s="116"/>
      <c r="BJ512" s="122"/>
      <c r="BK512" s="98"/>
      <c r="BL512" s="122"/>
      <c r="BM512" s="98">
        <f>BG512+BI512+BJ512+BK512+BL512</f>
        <v>10304</v>
      </c>
      <c r="BN512" s="98">
        <f>BH512+BJ512</f>
        <v>0</v>
      </c>
    </row>
    <row r="513" spans="1:66" ht="33">
      <c r="A513" s="111"/>
      <c r="B513" s="112" t="s">
        <v>151</v>
      </c>
      <c r="C513" s="113" t="s">
        <v>132</v>
      </c>
      <c r="D513" s="113" t="s">
        <v>120</v>
      </c>
      <c r="E513" s="119" t="s">
        <v>238</v>
      </c>
      <c r="F513" s="113"/>
      <c r="G513" s="115">
        <f aca="true" t="shared" si="805" ref="G513:BN513">G514</f>
        <v>72320</v>
      </c>
      <c r="H513" s="115">
        <f t="shared" si="805"/>
        <v>72320</v>
      </c>
      <c r="I513" s="115">
        <f t="shared" si="805"/>
        <v>0</v>
      </c>
      <c r="J513" s="115">
        <f t="shared" si="805"/>
        <v>44973</v>
      </c>
      <c r="K513" s="115">
        <f t="shared" si="805"/>
        <v>117293</v>
      </c>
      <c r="L513" s="115">
        <f t="shared" si="805"/>
        <v>0</v>
      </c>
      <c r="M513" s="115"/>
      <c r="N513" s="115">
        <f t="shared" si="805"/>
        <v>129187</v>
      </c>
      <c r="O513" s="115">
        <f t="shared" si="805"/>
        <v>0</v>
      </c>
      <c r="P513" s="115">
        <f t="shared" si="805"/>
        <v>117293</v>
      </c>
      <c r="Q513" s="115">
        <f t="shared" si="805"/>
        <v>0</v>
      </c>
      <c r="R513" s="115">
        <f t="shared" si="805"/>
        <v>0</v>
      </c>
      <c r="S513" s="115">
        <f t="shared" si="805"/>
        <v>-40770</v>
      </c>
      <c r="T513" s="115">
        <f t="shared" si="805"/>
        <v>76523</v>
      </c>
      <c r="U513" s="115">
        <f t="shared" si="805"/>
        <v>0</v>
      </c>
      <c r="V513" s="98"/>
      <c r="W513" s="115">
        <f t="shared" si="805"/>
        <v>0</v>
      </c>
      <c r="X513" s="115">
        <f t="shared" si="805"/>
        <v>76523</v>
      </c>
      <c r="Y513" s="115">
        <f t="shared" si="805"/>
        <v>0</v>
      </c>
      <c r="Z513" s="115">
        <f t="shared" si="805"/>
        <v>0</v>
      </c>
      <c r="AA513" s="115">
        <f t="shared" si="805"/>
        <v>76523</v>
      </c>
      <c r="AB513" s="115">
        <f t="shared" si="805"/>
        <v>0</v>
      </c>
      <c r="AC513" s="115">
        <f t="shared" si="805"/>
        <v>0</v>
      </c>
      <c r="AD513" s="115">
        <f t="shared" si="805"/>
        <v>9669</v>
      </c>
      <c r="AE513" s="115">
        <f t="shared" si="805"/>
        <v>0</v>
      </c>
      <c r="AF513" s="115">
        <f t="shared" si="805"/>
        <v>86192</v>
      </c>
      <c r="AG513" s="115">
        <f t="shared" si="805"/>
        <v>0</v>
      </c>
      <c r="AH513" s="115">
        <f t="shared" si="805"/>
        <v>115</v>
      </c>
      <c r="AI513" s="115">
        <f t="shared" si="805"/>
        <v>0</v>
      </c>
      <c r="AJ513" s="115">
        <f t="shared" si="805"/>
        <v>9</v>
      </c>
      <c r="AK513" s="115">
        <f t="shared" si="805"/>
        <v>374</v>
      </c>
      <c r="AL513" s="115">
        <f t="shared" si="805"/>
        <v>70</v>
      </c>
      <c r="AM513" s="115">
        <f t="shared" si="805"/>
        <v>0</v>
      </c>
      <c r="AN513" s="115">
        <f t="shared" si="805"/>
        <v>86760</v>
      </c>
      <c r="AO513" s="115">
        <f t="shared" si="805"/>
        <v>0</v>
      </c>
      <c r="AP513" s="115">
        <f t="shared" si="805"/>
        <v>3252</v>
      </c>
      <c r="AQ513" s="115">
        <f t="shared" si="805"/>
        <v>0</v>
      </c>
      <c r="AR513" s="115">
        <f t="shared" si="805"/>
        <v>0</v>
      </c>
      <c r="AS513" s="115">
        <f t="shared" si="805"/>
        <v>357215</v>
      </c>
      <c r="AT513" s="115">
        <f t="shared" si="805"/>
        <v>447227</v>
      </c>
      <c r="AU513" s="115">
        <f t="shared" si="805"/>
        <v>357215</v>
      </c>
      <c r="AV513" s="115">
        <f t="shared" si="805"/>
        <v>0</v>
      </c>
      <c r="AW513" s="115">
        <f t="shared" si="805"/>
        <v>0</v>
      </c>
      <c r="AX513" s="115">
        <f t="shared" si="805"/>
        <v>0</v>
      </c>
      <c r="AY513" s="115">
        <f t="shared" si="805"/>
        <v>0</v>
      </c>
      <c r="AZ513" s="115">
        <f t="shared" si="805"/>
        <v>0</v>
      </c>
      <c r="BA513" s="115">
        <f t="shared" si="805"/>
        <v>447227</v>
      </c>
      <c r="BB513" s="115">
        <f t="shared" si="805"/>
        <v>357215</v>
      </c>
      <c r="BC513" s="115">
        <f t="shared" si="805"/>
        <v>0</v>
      </c>
      <c r="BD513" s="115">
        <f t="shared" si="805"/>
        <v>0</v>
      </c>
      <c r="BE513" s="115">
        <f t="shared" si="805"/>
        <v>0</v>
      </c>
      <c r="BF513" s="115">
        <f t="shared" si="805"/>
        <v>0</v>
      </c>
      <c r="BG513" s="115">
        <f t="shared" si="805"/>
        <v>447227</v>
      </c>
      <c r="BH513" s="115">
        <f t="shared" si="805"/>
        <v>357215</v>
      </c>
      <c r="BI513" s="115">
        <f t="shared" si="805"/>
        <v>0</v>
      </c>
      <c r="BJ513" s="115">
        <f t="shared" si="805"/>
        <v>0</v>
      </c>
      <c r="BK513" s="115">
        <f t="shared" si="805"/>
        <v>0</v>
      </c>
      <c r="BL513" s="115">
        <f t="shared" si="805"/>
        <v>0</v>
      </c>
      <c r="BM513" s="115">
        <f t="shared" si="805"/>
        <v>447227</v>
      </c>
      <c r="BN513" s="115">
        <f t="shared" si="805"/>
        <v>357215</v>
      </c>
    </row>
    <row r="514" spans="1:66" ht="33">
      <c r="A514" s="111"/>
      <c r="B514" s="112" t="s">
        <v>126</v>
      </c>
      <c r="C514" s="113" t="s">
        <v>132</v>
      </c>
      <c r="D514" s="113" t="s">
        <v>120</v>
      </c>
      <c r="E514" s="119" t="s">
        <v>238</v>
      </c>
      <c r="F514" s="113" t="s">
        <v>127</v>
      </c>
      <c r="G514" s="115">
        <f>H514+I514</f>
        <v>72320</v>
      </c>
      <c r="H514" s="115">
        <v>72320</v>
      </c>
      <c r="I514" s="115"/>
      <c r="J514" s="98">
        <f>K514-G514</f>
        <v>44973</v>
      </c>
      <c r="K514" s="98">
        <v>117293</v>
      </c>
      <c r="L514" s="98"/>
      <c r="M514" s="98"/>
      <c r="N514" s="115">
        <v>129187</v>
      </c>
      <c r="O514" s="116"/>
      <c r="P514" s="98">
        <f>O514+K514</f>
        <v>117293</v>
      </c>
      <c r="Q514" s="98">
        <f>L514</f>
        <v>0</v>
      </c>
      <c r="R514" s="98"/>
      <c r="S514" s="98">
        <f>T514-P514</f>
        <v>-40770</v>
      </c>
      <c r="T514" s="98">
        <v>76523</v>
      </c>
      <c r="U514" s="98"/>
      <c r="V514" s="98"/>
      <c r="W514" s="98"/>
      <c r="X514" s="98">
        <f>W514+T514</f>
        <v>76523</v>
      </c>
      <c r="Y514" s="98">
        <f>V514</f>
        <v>0</v>
      </c>
      <c r="Z514" s="120"/>
      <c r="AA514" s="98">
        <f>X514+Z514</f>
        <v>76523</v>
      </c>
      <c r="AB514" s="98">
        <f>Y514</f>
        <v>0</v>
      </c>
      <c r="AC514" s="120"/>
      <c r="AD514" s="121">
        <v>9669</v>
      </c>
      <c r="AE514" s="120"/>
      <c r="AF514" s="98">
        <f>AD514+AC514+AA514+AE514</f>
        <v>86192</v>
      </c>
      <c r="AG514" s="116">
        <f>AE514+AB514</f>
        <v>0</v>
      </c>
      <c r="AH514" s="121">
        <f>-55+170</f>
        <v>115</v>
      </c>
      <c r="AI514" s="121"/>
      <c r="AJ514" s="115">
        <v>9</v>
      </c>
      <c r="AK514" s="115">
        <v>374</v>
      </c>
      <c r="AL514" s="121">
        <v>70</v>
      </c>
      <c r="AM514" s="120"/>
      <c r="AN514" s="98">
        <f>AI514+AH514+AF514+AJ514+AK514+AL514+AM514</f>
        <v>86760</v>
      </c>
      <c r="AO514" s="98">
        <f>AM514+AG514</f>
        <v>0</v>
      </c>
      <c r="AP514" s="98">
        <v>3252</v>
      </c>
      <c r="AQ514" s="120"/>
      <c r="AR514" s="120"/>
      <c r="AS514" s="98">
        <f>357198+17</f>
        <v>357215</v>
      </c>
      <c r="AT514" s="98">
        <f>AR514+AQ514+AP514+AN514+AS514</f>
        <v>447227</v>
      </c>
      <c r="AU514" s="98">
        <f>AS514+AO514</f>
        <v>357215</v>
      </c>
      <c r="AV514" s="98"/>
      <c r="AW514" s="98"/>
      <c r="AX514" s="98"/>
      <c r="AY514" s="98"/>
      <c r="AZ514" s="98"/>
      <c r="BA514" s="98">
        <f>AY514+AX514+AW514+AV514+AT514</f>
        <v>447227</v>
      </c>
      <c r="BB514" s="123">
        <f>AU514+AY514</f>
        <v>357215</v>
      </c>
      <c r="BC514" s="98"/>
      <c r="BD514" s="120"/>
      <c r="BE514" s="120"/>
      <c r="BF514" s="120"/>
      <c r="BG514" s="98">
        <f>BF514+BE514+BD514+BC514+BA514</f>
        <v>447227</v>
      </c>
      <c r="BH514" s="98">
        <f>BB514+BD514</f>
        <v>357215</v>
      </c>
      <c r="BI514" s="116"/>
      <c r="BJ514" s="122"/>
      <c r="BK514" s="98"/>
      <c r="BL514" s="122"/>
      <c r="BM514" s="98">
        <f>BG514+BI514+BJ514+BK514+BL514</f>
        <v>447227</v>
      </c>
      <c r="BN514" s="98">
        <f>BH514+BJ514</f>
        <v>357215</v>
      </c>
    </row>
    <row r="515" spans="1:66" s="2" customFormat="1" ht="37.5" customHeight="1" hidden="1">
      <c r="A515" s="124"/>
      <c r="B515" s="102" t="s">
        <v>153</v>
      </c>
      <c r="C515" s="103" t="s">
        <v>132</v>
      </c>
      <c r="D515" s="103" t="s">
        <v>143</v>
      </c>
      <c r="E515" s="104"/>
      <c r="F515" s="103"/>
      <c r="G515" s="105">
        <f aca="true" t="shared" si="806" ref="G515:W516">G516</f>
        <v>16220</v>
      </c>
      <c r="H515" s="105">
        <f t="shared" si="806"/>
        <v>16220</v>
      </c>
      <c r="I515" s="105">
        <f t="shared" si="806"/>
        <v>0</v>
      </c>
      <c r="J515" s="105">
        <f aca="true" t="shared" si="807" ref="J515:S515">J516+J518</f>
        <v>4851</v>
      </c>
      <c r="K515" s="105">
        <f t="shared" si="807"/>
        <v>21071</v>
      </c>
      <c r="L515" s="105">
        <f t="shared" si="807"/>
        <v>0</v>
      </c>
      <c r="M515" s="105"/>
      <c r="N515" s="105">
        <f t="shared" si="807"/>
        <v>22649</v>
      </c>
      <c r="O515" s="105">
        <f t="shared" si="807"/>
        <v>0</v>
      </c>
      <c r="P515" s="105">
        <f t="shared" si="807"/>
        <v>21071</v>
      </c>
      <c r="Q515" s="105">
        <f t="shared" si="807"/>
        <v>0</v>
      </c>
      <c r="R515" s="105">
        <f t="shared" si="807"/>
        <v>0</v>
      </c>
      <c r="S515" s="105">
        <f t="shared" si="807"/>
        <v>-11402</v>
      </c>
      <c r="T515" s="105">
        <f>T516+T518</f>
        <v>9669</v>
      </c>
      <c r="U515" s="105">
        <f>U516+U518</f>
        <v>0</v>
      </c>
      <c r="V515" s="98"/>
      <c r="W515" s="105">
        <f aca="true" t="shared" si="808" ref="W515:AB515">W516+W518</f>
        <v>0</v>
      </c>
      <c r="X515" s="105">
        <f t="shared" si="808"/>
        <v>9669</v>
      </c>
      <c r="Y515" s="105">
        <f t="shared" si="808"/>
        <v>0</v>
      </c>
      <c r="Z515" s="105">
        <f t="shared" si="808"/>
        <v>0</v>
      </c>
      <c r="AA515" s="105">
        <f t="shared" si="808"/>
        <v>9669</v>
      </c>
      <c r="AB515" s="105">
        <f t="shared" si="808"/>
        <v>0</v>
      </c>
      <c r="AC515" s="105">
        <f aca="true" t="shared" si="809" ref="AC515:AU515">AC516+AC518</f>
        <v>0</v>
      </c>
      <c r="AD515" s="105">
        <f t="shared" si="809"/>
        <v>-9669</v>
      </c>
      <c r="AE515" s="105">
        <f t="shared" si="809"/>
        <v>0</v>
      </c>
      <c r="AF515" s="105">
        <f t="shared" si="809"/>
        <v>0</v>
      </c>
      <c r="AG515" s="105">
        <f t="shared" si="809"/>
        <v>0</v>
      </c>
      <c r="AH515" s="105">
        <f t="shared" si="809"/>
        <v>0</v>
      </c>
      <c r="AI515" s="105">
        <f t="shared" si="809"/>
        <v>0</v>
      </c>
      <c r="AJ515" s="105">
        <f t="shared" si="809"/>
        <v>0</v>
      </c>
      <c r="AK515" s="105">
        <f>AK516+AK518</f>
        <v>0</v>
      </c>
      <c r="AL515" s="105">
        <f>AL516+AL518</f>
        <v>0</v>
      </c>
      <c r="AM515" s="105">
        <f>AM516+AM518</f>
        <v>0</v>
      </c>
      <c r="AN515" s="105">
        <f t="shared" si="809"/>
        <v>0</v>
      </c>
      <c r="AO515" s="105">
        <f t="shared" si="809"/>
        <v>0</v>
      </c>
      <c r="AP515" s="105">
        <f t="shared" si="809"/>
        <v>0</v>
      </c>
      <c r="AQ515" s="105">
        <f>AQ516+AQ518</f>
        <v>0</v>
      </c>
      <c r="AR515" s="105">
        <f t="shared" si="809"/>
        <v>0</v>
      </c>
      <c r="AS515" s="105">
        <f t="shared" si="809"/>
        <v>0</v>
      </c>
      <c r="AT515" s="105">
        <f t="shared" si="809"/>
        <v>0</v>
      </c>
      <c r="AU515" s="105">
        <f t="shared" si="809"/>
        <v>0</v>
      </c>
      <c r="AV515" s="107">
        <f aca="true" t="shared" si="810" ref="AV515:BB515">AV516+AV518</f>
        <v>0</v>
      </c>
      <c r="AW515" s="107">
        <f t="shared" si="810"/>
        <v>0</v>
      </c>
      <c r="AX515" s="107">
        <f t="shared" si="810"/>
        <v>0</v>
      </c>
      <c r="AY515" s="107">
        <f t="shared" si="810"/>
        <v>0</v>
      </c>
      <c r="AZ515" s="107">
        <f>AZ516+AZ518</f>
        <v>0</v>
      </c>
      <c r="BA515" s="107">
        <f t="shared" si="810"/>
        <v>0</v>
      </c>
      <c r="BB515" s="108">
        <f t="shared" si="810"/>
        <v>0</v>
      </c>
      <c r="BC515" s="107">
        <f>BC516+BC518</f>
        <v>0</v>
      </c>
      <c r="BD515" s="101"/>
      <c r="BE515" s="101"/>
      <c r="BF515" s="101"/>
      <c r="BG515" s="107"/>
      <c r="BH515" s="108"/>
      <c r="BI515" s="106"/>
      <c r="BJ515" s="144"/>
      <c r="BK515" s="144"/>
      <c r="BL515" s="144"/>
      <c r="BM515" s="145"/>
      <c r="BN515" s="101"/>
    </row>
    <row r="516" spans="1:66" ht="49.5" customHeight="1" hidden="1">
      <c r="A516" s="111"/>
      <c r="B516" s="112" t="s">
        <v>152</v>
      </c>
      <c r="C516" s="113" t="s">
        <v>132</v>
      </c>
      <c r="D516" s="113" t="s">
        <v>143</v>
      </c>
      <c r="E516" s="119" t="s">
        <v>248</v>
      </c>
      <c r="F516" s="113"/>
      <c r="G516" s="115">
        <f t="shared" si="806"/>
        <v>16220</v>
      </c>
      <c r="H516" s="115">
        <f t="shared" si="806"/>
        <v>16220</v>
      </c>
      <c r="I516" s="115">
        <f t="shared" si="806"/>
        <v>0</v>
      </c>
      <c r="J516" s="115">
        <f t="shared" si="806"/>
        <v>4082</v>
      </c>
      <c r="K516" s="115">
        <f t="shared" si="806"/>
        <v>20302</v>
      </c>
      <c r="L516" s="115">
        <f t="shared" si="806"/>
        <v>0</v>
      </c>
      <c r="M516" s="115"/>
      <c r="N516" s="115">
        <f t="shared" si="806"/>
        <v>21827</v>
      </c>
      <c r="O516" s="115">
        <f t="shared" si="806"/>
        <v>0</v>
      </c>
      <c r="P516" s="115">
        <f t="shared" si="806"/>
        <v>20302</v>
      </c>
      <c r="Q516" s="115">
        <f t="shared" si="806"/>
        <v>0</v>
      </c>
      <c r="R516" s="115">
        <f t="shared" si="806"/>
        <v>0</v>
      </c>
      <c r="S516" s="115">
        <f t="shared" si="806"/>
        <v>-10633</v>
      </c>
      <c r="T516" s="115">
        <f t="shared" si="806"/>
        <v>9669</v>
      </c>
      <c r="U516" s="115">
        <f t="shared" si="806"/>
        <v>0</v>
      </c>
      <c r="V516" s="98"/>
      <c r="W516" s="115">
        <f t="shared" si="806"/>
        <v>0</v>
      </c>
      <c r="X516" s="115">
        <f aca="true" t="shared" si="811" ref="X516:BC516">X517</f>
        <v>9669</v>
      </c>
      <c r="Y516" s="115">
        <f t="shared" si="811"/>
        <v>0</v>
      </c>
      <c r="Z516" s="115">
        <f t="shared" si="811"/>
        <v>0</v>
      </c>
      <c r="AA516" s="115">
        <f t="shared" si="811"/>
        <v>9669</v>
      </c>
      <c r="AB516" s="115">
        <f t="shared" si="811"/>
        <v>0</v>
      </c>
      <c r="AC516" s="115">
        <f t="shared" si="811"/>
        <v>0</v>
      </c>
      <c r="AD516" s="115">
        <f t="shared" si="811"/>
        <v>-9669</v>
      </c>
      <c r="AE516" s="115">
        <f t="shared" si="811"/>
        <v>0</v>
      </c>
      <c r="AF516" s="115">
        <f t="shared" si="811"/>
        <v>0</v>
      </c>
      <c r="AG516" s="115">
        <f t="shared" si="811"/>
        <v>0</v>
      </c>
      <c r="AH516" s="115">
        <f t="shared" si="811"/>
        <v>0</v>
      </c>
      <c r="AI516" s="115">
        <f t="shared" si="811"/>
        <v>0</v>
      </c>
      <c r="AJ516" s="115">
        <f t="shared" si="811"/>
        <v>0</v>
      </c>
      <c r="AK516" s="115">
        <f t="shared" si="811"/>
        <v>0</v>
      </c>
      <c r="AL516" s="115">
        <f t="shared" si="811"/>
        <v>0</v>
      </c>
      <c r="AM516" s="115">
        <f t="shared" si="811"/>
        <v>0</v>
      </c>
      <c r="AN516" s="115">
        <f t="shared" si="811"/>
        <v>0</v>
      </c>
      <c r="AO516" s="115">
        <f t="shared" si="811"/>
        <v>0</v>
      </c>
      <c r="AP516" s="115">
        <f t="shared" si="811"/>
        <v>0</v>
      </c>
      <c r="AQ516" s="115">
        <f t="shared" si="811"/>
        <v>0</v>
      </c>
      <c r="AR516" s="115">
        <f t="shared" si="811"/>
        <v>0</v>
      </c>
      <c r="AS516" s="115">
        <f t="shared" si="811"/>
        <v>0</v>
      </c>
      <c r="AT516" s="115">
        <f t="shared" si="811"/>
        <v>0</v>
      </c>
      <c r="AU516" s="115">
        <f t="shared" si="811"/>
        <v>0</v>
      </c>
      <c r="AV516" s="115">
        <f t="shared" si="811"/>
        <v>0</v>
      </c>
      <c r="AW516" s="115">
        <f t="shared" si="811"/>
        <v>0</v>
      </c>
      <c r="AX516" s="115">
        <f t="shared" si="811"/>
        <v>0</v>
      </c>
      <c r="AY516" s="115">
        <f t="shared" si="811"/>
        <v>0</v>
      </c>
      <c r="AZ516" s="115">
        <f t="shared" si="811"/>
        <v>0</v>
      </c>
      <c r="BA516" s="115">
        <f t="shared" si="811"/>
        <v>0</v>
      </c>
      <c r="BB516" s="117">
        <f t="shared" si="811"/>
        <v>0</v>
      </c>
      <c r="BC516" s="115">
        <f t="shared" si="811"/>
        <v>0</v>
      </c>
      <c r="BD516" s="120"/>
      <c r="BE516" s="120"/>
      <c r="BF516" s="120"/>
      <c r="BG516" s="115"/>
      <c r="BH516" s="117"/>
      <c r="BI516" s="116"/>
      <c r="BJ516" s="122"/>
      <c r="BK516" s="122"/>
      <c r="BL516" s="122"/>
      <c r="BM516" s="126"/>
      <c r="BN516" s="120"/>
    </row>
    <row r="517" spans="1:66" ht="33" customHeight="1" hidden="1">
      <c r="A517" s="111"/>
      <c r="B517" s="112" t="s">
        <v>126</v>
      </c>
      <c r="C517" s="113" t="s">
        <v>132</v>
      </c>
      <c r="D517" s="113" t="s">
        <v>143</v>
      </c>
      <c r="E517" s="119" t="s">
        <v>248</v>
      </c>
      <c r="F517" s="113" t="s">
        <v>127</v>
      </c>
      <c r="G517" s="115">
        <f>H517+I517</f>
        <v>16220</v>
      </c>
      <c r="H517" s="115">
        <v>16220</v>
      </c>
      <c r="I517" s="115"/>
      <c r="J517" s="98">
        <f>K517-G517</f>
        <v>4082</v>
      </c>
      <c r="K517" s="98">
        <v>20302</v>
      </c>
      <c r="L517" s="98"/>
      <c r="M517" s="98"/>
      <c r="N517" s="115">
        <v>21827</v>
      </c>
      <c r="O517" s="116"/>
      <c r="P517" s="98">
        <f>O517+K517</f>
        <v>20302</v>
      </c>
      <c r="Q517" s="98">
        <f>L517</f>
        <v>0</v>
      </c>
      <c r="R517" s="98"/>
      <c r="S517" s="98">
        <f>T517-P517</f>
        <v>-10633</v>
      </c>
      <c r="T517" s="98">
        <v>9669</v>
      </c>
      <c r="U517" s="98"/>
      <c r="V517" s="98"/>
      <c r="W517" s="98"/>
      <c r="X517" s="98">
        <f>W517+T517</f>
        <v>9669</v>
      </c>
      <c r="Y517" s="98">
        <f>V517</f>
        <v>0</v>
      </c>
      <c r="Z517" s="120"/>
      <c r="AA517" s="98">
        <f>X517+Z517</f>
        <v>9669</v>
      </c>
      <c r="AB517" s="98">
        <f>Y517</f>
        <v>0</v>
      </c>
      <c r="AC517" s="120"/>
      <c r="AD517" s="121">
        <v>-9669</v>
      </c>
      <c r="AE517" s="120"/>
      <c r="AF517" s="98">
        <f>AD517+AC517+AA517+AE517</f>
        <v>0</v>
      </c>
      <c r="AG517" s="116">
        <f>AE517+AB517</f>
        <v>0</v>
      </c>
      <c r="AH517" s="120"/>
      <c r="AI517" s="120"/>
      <c r="AJ517" s="120"/>
      <c r="AK517" s="120"/>
      <c r="AL517" s="120"/>
      <c r="AM517" s="120"/>
      <c r="AN517" s="120"/>
      <c r="AO517" s="120"/>
      <c r="AP517" s="122"/>
      <c r="AQ517" s="120"/>
      <c r="AR517" s="120"/>
      <c r="AS517" s="120"/>
      <c r="AT517" s="126"/>
      <c r="AU517" s="126"/>
      <c r="AV517" s="98"/>
      <c r="AW517" s="98"/>
      <c r="AX517" s="98"/>
      <c r="AY517" s="98"/>
      <c r="AZ517" s="98"/>
      <c r="BA517" s="98"/>
      <c r="BB517" s="123"/>
      <c r="BC517" s="98"/>
      <c r="BD517" s="120"/>
      <c r="BE517" s="120"/>
      <c r="BF517" s="120"/>
      <c r="BG517" s="98"/>
      <c r="BH517" s="123"/>
      <c r="BI517" s="116"/>
      <c r="BJ517" s="122"/>
      <c r="BK517" s="122"/>
      <c r="BL517" s="122"/>
      <c r="BM517" s="126"/>
      <c r="BN517" s="120"/>
    </row>
    <row r="518" spans="1:66" ht="33" customHeight="1" hidden="1">
      <c r="A518" s="111"/>
      <c r="B518" s="112" t="s">
        <v>171</v>
      </c>
      <c r="C518" s="113" t="s">
        <v>132</v>
      </c>
      <c r="D518" s="113" t="s">
        <v>143</v>
      </c>
      <c r="E518" s="131" t="s">
        <v>211</v>
      </c>
      <c r="F518" s="113"/>
      <c r="G518" s="115"/>
      <c r="H518" s="115"/>
      <c r="I518" s="115"/>
      <c r="J518" s="98">
        <f aca="true" t="shared" si="812" ref="J518:Y518">J519</f>
        <v>769</v>
      </c>
      <c r="K518" s="98">
        <f t="shared" si="812"/>
        <v>769</v>
      </c>
      <c r="L518" s="98">
        <f t="shared" si="812"/>
        <v>0</v>
      </c>
      <c r="M518" s="98"/>
      <c r="N518" s="98">
        <f t="shared" si="812"/>
        <v>822</v>
      </c>
      <c r="O518" s="98">
        <f t="shared" si="812"/>
        <v>0</v>
      </c>
      <c r="P518" s="98">
        <f t="shared" si="812"/>
        <v>769</v>
      </c>
      <c r="Q518" s="98">
        <f t="shared" si="812"/>
        <v>0</v>
      </c>
      <c r="R518" s="98">
        <f t="shared" si="812"/>
        <v>0</v>
      </c>
      <c r="S518" s="98">
        <f t="shared" si="812"/>
        <v>-769</v>
      </c>
      <c r="T518" s="98">
        <f t="shared" si="812"/>
        <v>0</v>
      </c>
      <c r="U518" s="98">
        <f t="shared" si="812"/>
        <v>0</v>
      </c>
      <c r="V518" s="98"/>
      <c r="W518" s="98">
        <f t="shared" si="812"/>
        <v>0</v>
      </c>
      <c r="X518" s="98">
        <f t="shared" si="812"/>
        <v>0</v>
      </c>
      <c r="Y518" s="98">
        <f t="shared" si="812"/>
        <v>0</v>
      </c>
      <c r="Z518" s="120"/>
      <c r="AA518" s="126"/>
      <c r="AB518" s="126"/>
      <c r="AC518" s="120"/>
      <c r="AD518" s="120"/>
      <c r="AE518" s="120"/>
      <c r="AF518" s="116"/>
      <c r="AG518" s="116"/>
      <c r="AH518" s="120"/>
      <c r="AI518" s="120"/>
      <c r="AJ518" s="120"/>
      <c r="AK518" s="120"/>
      <c r="AL518" s="120"/>
      <c r="AM518" s="120"/>
      <c r="AN518" s="120"/>
      <c r="AO518" s="120"/>
      <c r="AP518" s="122"/>
      <c r="AQ518" s="120"/>
      <c r="AR518" s="120"/>
      <c r="AS518" s="120"/>
      <c r="AT518" s="126"/>
      <c r="AU518" s="126"/>
      <c r="AV518" s="98"/>
      <c r="AW518" s="98"/>
      <c r="AX518" s="98"/>
      <c r="AY518" s="98"/>
      <c r="AZ518" s="98"/>
      <c r="BA518" s="98"/>
      <c r="BB518" s="123"/>
      <c r="BC518" s="98"/>
      <c r="BD518" s="120"/>
      <c r="BE518" s="120"/>
      <c r="BF518" s="120"/>
      <c r="BG518" s="98"/>
      <c r="BH518" s="123"/>
      <c r="BI518" s="116"/>
      <c r="BJ518" s="122"/>
      <c r="BK518" s="122"/>
      <c r="BL518" s="122"/>
      <c r="BM518" s="126"/>
      <c r="BN518" s="120"/>
    </row>
    <row r="519" spans="1:66" ht="66" customHeight="1" hidden="1">
      <c r="A519" s="111"/>
      <c r="B519" s="112" t="s">
        <v>130</v>
      </c>
      <c r="C519" s="113" t="s">
        <v>132</v>
      </c>
      <c r="D519" s="113" t="s">
        <v>143</v>
      </c>
      <c r="E519" s="131" t="s">
        <v>211</v>
      </c>
      <c r="F519" s="113" t="s">
        <v>131</v>
      </c>
      <c r="G519" s="115"/>
      <c r="H519" s="115"/>
      <c r="I519" s="115"/>
      <c r="J519" s="98">
        <f>K519-G519</f>
        <v>769</v>
      </c>
      <c r="K519" s="98">
        <v>769</v>
      </c>
      <c r="L519" s="98"/>
      <c r="M519" s="98"/>
      <c r="N519" s="115">
        <v>822</v>
      </c>
      <c r="O519" s="116"/>
      <c r="P519" s="98">
        <f>O519+K519</f>
        <v>769</v>
      </c>
      <c r="Q519" s="98">
        <f>L519</f>
        <v>0</v>
      </c>
      <c r="R519" s="98"/>
      <c r="S519" s="98">
        <f>T519-P519</f>
        <v>-769</v>
      </c>
      <c r="T519" s="98"/>
      <c r="U519" s="98"/>
      <c r="V519" s="98"/>
      <c r="W519" s="98"/>
      <c r="X519" s="98">
        <f>W519+T519</f>
        <v>0</v>
      </c>
      <c r="Y519" s="98">
        <f>V519</f>
        <v>0</v>
      </c>
      <c r="Z519" s="120"/>
      <c r="AA519" s="126"/>
      <c r="AB519" s="126"/>
      <c r="AC519" s="120"/>
      <c r="AD519" s="120"/>
      <c r="AE519" s="120"/>
      <c r="AF519" s="116"/>
      <c r="AG519" s="116"/>
      <c r="AH519" s="120"/>
      <c r="AI519" s="120"/>
      <c r="AJ519" s="120"/>
      <c r="AK519" s="120"/>
      <c r="AL519" s="120"/>
      <c r="AM519" s="120"/>
      <c r="AN519" s="120"/>
      <c r="AO519" s="120"/>
      <c r="AP519" s="122"/>
      <c r="AQ519" s="120"/>
      <c r="AR519" s="120"/>
      <c r="AS519" s="120"/>
      <c r="AT519" s="126"/>
      <c r="AU519" s="126"/>
      <c r="AV519" s="98"/>
      <c r="AW519" s="98"/>
      <c r="AX519" s="98"/>
      <c r="AY519" s="98"/>
      <c r="AZ519" s="98"/>
      <c r="BA519" s="98"/>
      <c r="BB519" s="123"/>
      <c r="BC519" s="98"/>
      <c r="BD519" s="120"/>
      <c r="BE519" s="120"/>
      <c r="BF519" s="120"/>
      <c r="BG519" s="98"/>
      <c r="BH519" s="123"/>
      <c r="BI519" s="116"/>
      <c r="BJ519" s="122"/>
      <c r="BK519" s="122"/>
      <c r="BL519" s="122"/>
      <c r="BM519" s="126"/>
      <c r="BN519" s="120"/>
    </row>
    <row r="520" spans="1:66" s="2" customFormat="1" ht="18.75">
      <c r="A520" s="124"/>
      <c r="B520" s="102" t="s">
        <v>154</v>
      </c>
      <c r="C520" s="103" t="s">
        <v>143</v>
      </c>
      <c r="D520" s="103" t="s">
        <v>145</v>
      </c>
      <c r="E520" s="104"/>
      <c r="F520" s="103"/>
      <c r="G520" s="105">
        <f aca="true" t="shared" si="813" ref="G520:L520">G521+G523+G525</f>
        <v>51703</v>
      </c>
      <c r="H520" s="105">
        <f t="shared" si="813"/>
        <v>51703</v>
      </c>
      <c r="I520" s="105">
        <f t="shared" si="813"/>
        <v>0</v>
      </c>
      <c r="J520" s="105">
        <f>J521+J523+J525</f>
        <v>-4534</v>
      </c>
      <c r="K520" s="105">
        <f t="shared" si="813"/>
        <v>47169</v>
      </c>
      <c r="L520" s="105">
        <f t="shared" si="813"/>
        <v>0</v>
      </c>
      <c r="M520" s="105"/>
      <c r="N520" s="105">
        <f aca="true" t="shared" si="814" ref="N520:S520">N521+N523+N525</f>
        <v>51691</v>
      </c>
      <c r="O520" s="105">
        <f t="shared" si="814"/>
        <v>0</v>
      </c>
      <c r="P520" s="105">
        <f t="shared" si="814"/>
        <v>47169</v>
      </c>
      <c r="Q520" s="105">
        <f t="shared" si="814"/>
        <v>0</v>
      </c>
      <c r="R520" s="105">
        <f t="shared" si="814"/>
        <v>0</v>
      </c>
      <c r="S520" s="105">
        <f t="shared" si="814"/>
        <v>-19895</v>
      </c>
      <c r="T520" s="105">
        <f>T521+T523+T525</f>
        <v>27274</v>
      </c>
      <c r="U520" s="105">
        <f>U521+U523+U525</f>
        <v>0</v>
      </c>
      <c r="V520" s="98"/>
      <c r="W520" s="105">
        <f aca="true" t="shared" si="815" ref="W520:AB520">W521+W523+W525</f>
        <v>0</v>
      </c>
      <c r="X520" s="105">
        <f t="shared" si="815"/>
        <v>27274</v>
      </c>
      <c r="Y520" s="105">
        <f t="shared" si="815"/>
        <v>0</v>
      </c>
      <c r="Z520" s="105">
        <f t="shared" si="815"/>
        <v>0</v>
      </c>
      <c r="AA520" s="105">
        <f t="shared" si="815"/>
        <v>27274</v>
      </c>
      <c r="AB520" s="105">
        <f t="shared" si="815"/>
        <v>0</v>
      </c>
      <c r="AC520" s="105">
        <f aca="true" t="shared" si="816" ref="AC520:AU520">AC521+AC523+AC525</f>
        <v>0</v>
      </c>
      <c r="AD520" s="105">
        <f t="shared" si="816"/>
        <v>0</v>
      </c>
      <c r="AE520" s="105">
        <f t="shared" si="816"/>
        <v>0</v>
      </c>
      <c r="AF520" s="105">
        <f t="shared" si="816"/>
        <v>27274</v>
      </c>
      <c r="AG520" s="105">
        <f t="shared" si="816"/>
        <v>0</v>
      </c>
      <c r="AH520" s="105">
        <f t="shared" si="816"/>
        <v>-287</v>
      </c>
      <c r="AI520" s="105">
        <f t="shared" si="816"/>
        <v>0</v>
      </c>
      <c r="AJ520" s="105">
        <f t="shared" si="816"/>
        <v>7</v>
      </c>
      <c r="AK520" s="105">
        <f>AK521+AK523+AK525</f>
        <v>389</v>
      </c>
      <c r="AL520" s="105">
        <f>AL521+AL523+AL525</f>
        <v>124</v>
      </c>
      <c r="AM520" s="105">
        <f>AM521+AM523+AM525</f>
        <v>0</v>
      </c>
      <c r="AN520" s="105">
        <f t="shared" si="816"/>
        <v>27507</v>
      </c>
      <c r="AO520" s="105">
        <f t="shared" si="816"/>
        <v>0</v>
      </c>
      <c r="AP520" s="105">
        <f t="shared" si="816"/>
        <v>-50</v>
      </c>
      <c r="AQ520" s="105">
        <f>AQ521+AQ523+AQ525</f>
        <v>0</v>
      </c>
      <c r="AR520" s="105">
        <f t="shared" si="816"/>
        <v>0</v>
      </c>
      <c r="AS520" s="105">
        <f t="shared" si="816"/>
        <v>147299</v>
      </c>
      <c r="AT520" s="105">
        <f t="shared" si="816"/>
        <v>174756</v>
      </c>
      <c r="AU520" s="105">
        <f t="shared" si="816"/>
        <v>147299</v>
      </c>
      <c r="AV520" s="107">
        <f aca="true" t="shared" si="817" ref="AV520:BA520">AV521+AV523+AV525</f>
        <v>0</v>
      </c>
      <c r="AW520" s="107">
        <f t="shared" si="817"/>
        <v>0</v>
      </c>
      <c r="AX520" s="107">
        <f t="shared" si="817"/>
        <v>0</v>
      </c>
      <c r="AY520" s="107">
        <f t="shared" si="817"/>
        <v>0</v>
      </c>
      <c r="AZ520" s="107">
        <f>AZ521+AZ523+AZ525</f>
        <v>0</v>
      </c>
      <c r="BA520" s="105">
        <f t="shared" si="817"/>
        <v>174756</v>
      </c>
      <c r="BB520" s="105">
        <f aca="true" t="shared" si="818" ref="BB520:BH520">BB521+BB523+BB525</f>
        <v>147299</v>
      </c>
      <c r="BC520" s="105">
        <f t="shared" si="818"/>
        <v>0</v>
      </c>
      <c r="BD520" s="105">
        <f t="shared" si="818"/>
        <v>0</v>
      </c>
      <c r="BE520" s="105">
        <f t="shared" si="818"/>
        <v>0</v>
      </c>
      <c r="BF520" s="105">
        <f t="shared" si="818"/>
        <v>0</v>
      </c>
      <c r="BG520" s="105">
        <f t="shared" si="818"/>
        <v>174756</v>
      </c>
      <c r="BH520" s="105">
        <f t="shared" si="818"/>
        <v>147299</v>
      </c>
      <c r="BI520" s="105">
        <f aca="true" t="shared" si="819" ref="BI520:BN520">BI521+BI523+BI525</f>
        <v>0</v>
      </c>
      <c r="BJ520" s="105">
        <f t="shared" si="819"/>
        <v>0</v>
      </c>
      <c r="BK520" s="105">
        <f t="shared" si="819"/>
        <v>0</v>
      </c>
      <c r="BL520" s="105">
        <f t="shared" si="819"/>
        <v>0</v>
      </c>
      <c r="BM520" s="105">
        <f t="shared" si="819"/>
        <v>174756</v>
      </c>
      <c r="BN520" s="105">
        <f t="shared" si="819"/>
        <v>147299</v>
      </c>
    </row>
    <row r="521" spans="1:66" ht="34.5" customHeight="1">
      <c r="A521" s="111"/>
      <c r="B521" s="112" t="s">
        <v>155</v>
      </c>
      <c r="C521" s="113" t="s">
        <v>143</v>
      </c>
      <c r="D521" s="113" t="s">
        <v>145</v>
      </c>
      <c r="E521" s="119" t="s">
        <v>252</v>
      </c>
      <c r="F521" s="113"/>
      <c r="G521" s="115">
        <f aca="true" t="shared" si="820" ref="G521:BN521">G522</f>
        <v>26085</v>
      </c>
      <c r="H521" s="115">
        <f t="shared" si="820"/>
        <v>26085</v>
      </c>
      <c r="I521" s="115">
        <f t="shared" si="820"/>
        <v>0</v>
      </c>
      <c r="J521" s="115">
        <f t="shared" si="820"/>
        <v>1792</v>
      </c>
      <c r="K521" s="115">
        <f t="shared" si="820"/>
        <v>27877</v>
      </c>
      <c r="L521" s="115">
        <f t="shared" si="820"/>
        <v>0</v>
      </c>
      <c r="M521" s="115"/>
      <c r="N521" s="115">
        <f t="shared" si="820"/>
        <v>31107</v>
      </c>
      <c r="O521" s="115">
        <f t="shared" si="820"/>
        <v>0</v>
      </c>
      <c r="P521" s="115">
        <f t="shared" si="820"/>
        <v>27877</v>
      </c>
      <c r="Q521" s="115">
        <f t="shared" si="820"/>
        <v>0</v>
      </c>
      <c r="R521" s="115">
        <f t="shared" si="820"/>
        <v>0</v>
      </c>
      <c r="S521" s="115">
        <f t="shared" si="820"/>
        <v>-5536</v>
      </c>
      <c r="T521" s="115">
        <f t="shared" si="820"/>
        <v>22341</v>
      </c>
      <c r="U521" s="115">
        <f t="shared" si="820"/>
        <v>0</v>
      </c>
      <c r="V521" s="98"/>
      <c r="W521" s="115">
        <f t="shared" si="820"/>
        <v>0</v>
      </c>
      <c r="X521" s="115">
        <f t="shared" si="820"/>
        <v>22341</v>
      </c>
      <c r="Y521" s="115">
        <f t="shared" si="820"/>
        <v>0</v>
      </c>
      <c r="Z521" s="115">
        <f t="shared" si="820"/>
        <v>0</v>
      </c>
      <c r="AA521" s="115">
        <f t="shared" si="820"/>
        <v>22341</v>
      </c>
      <c r="AB521" s="115">
        <f t="shared" si="820"/>
        <v>0</v>
      </c>
      <c r="AC521" s="115">
        <f t="shared" si="820"/>
        <v>0</v>
      </c>
      <c r="AD521" s="115">
        <f t="shared" si="820"/>
        <v>0</v>
      </c>
      <c r="AE521" s="115">
        <f t="shared" si="820"/>
        <v>0</v>
      </c>
      <c r="AF521" s="115">
        <f t="shared" si="820"/>
        <v>22341</v>
      </c>
      <c r="AG521" s="115">
        <f t="shared" si="820"/>
        <v>0</v>
      </c>
      <c r="AH521" s="115">
        <f t="shared" si="820"/>
        <v>-287</v>
      </c>
      <c r="AI521" s="115">
        <f t="shared" si="820"/>
        <v>0</v>
      </c>
      <c r="AJ521" s="121">
        <f t="shared" si="820"/>
        <v>7</v>
      </c>
      <c r="AK521" s="121">
        <f t="shared" si="820"/>
        <v>389</v>
      </c>
      <c r="AL521" s="115">
        <f t="shared" si="820"/>
        <v>124</v>
      </c>
      <c r="AM521" s="115">
        <f t="shared" si="820"/>
        <v>0</v>
      </c>
      <c r="AN521" s="115">
        <f t="shared" si="820"/>
        <v>22574</v>
      </c>
      <c r="AO521" s="115">
        <f t="shared" si="820"/>
        <v>0</v>
      </c>
      <c r="AP521" s="115">
        <f t="shared" si="820"/>
        <v>0</v>
      </c>
      <c r="AQ521" s="115">
        <f t="shared" si="820"/>
        <v>0</v>
      </c>
      <c r="AR521" s="115">
        <f t="shared" si="820"/>
        <v>0</v>
      </c>
      <c r="AS521" s="115">
        <f t="shared" si="820"/>
        <v>147299</v>
      </c>
      <c r="AT521" s="115">
        <f t="shared" si="820"/>
        <v>169873</v>
      </c>
      <c r="AU521" s="115">
        <f t="shared" si="820"/>
        <v>147299</v>
      </c>
      <c r="AV521" s="115">
        <f t="shared" si="820"/>
        <v>0</v>
      </c>
      <c r="AW521" s="115">
        <f t="shared" si="820"/>
        <v>0</v>
      </c>
      <c r="AX521" s="115">
        <f t="shared" si="820"/>
        <v>0</v>
      </c>
      <c r="AY521" s="115">
        <f t="shared" si="820"/>
        <v>0</v>
      </c>
      <c r="AZ521" s="115">
        <f t="shared" si="820"/>
        <v>0</v>
      </c>
      <c r="BA521" s="115">
        <f t="shared" si="820"/>
        <v>169873</v>
      </c>
      <c r="BB521" s="115">
        <f t="shared" si="820"/>
        <v>147299</v>
      </c>
      <c r="BC521" s="115">
        <f t="shared" si="820"/>
        <v>0</v>
      </c>
      <c r="BD521" s="115">
        <f t="shared" si="820"/>
        <v>0</v>
      </c>
      <c r="BE521" s="115">
        <f t="shared" si="820"/>
        <v>0</v>
      </c>
      <c r="BF521" s="115">
        <f t="shared" si="820"/>
        <v>0</v>
      </c>
      <c r="BG521" s="115">
        <f t="shared" si="820"/>
        <v>169873</v>
      </c>
      <c r="BH521" s="115">
        <f t="shared" si="820"/>
        <v>147299</v>
      </c>
      <c r="BI521" s="115">
        <f t="shared" si="820"/>
        <v>0</v>
      </c>
      <c r="BJ521" s="115">
        <f t="shared" si="820"/>
        <v>0</v>
      </c>
      <c r="BK521" s="115">
        <f t="shared" si="820"/>
        <v>0</v>
      </c>
      <c r="BL521" s="115">
        <f t="shared" si="820"/>
        <v>0</v>
      </c>
      <c r="BM521" s="115">
        <f t="shared" si="820"/>
        <v>169873</v>
      </c>
      <c r="BN521" s="115">
        <f t="shared" si="820"/>
        <v>147299</v>
      </c>
    </row>
    <row r="522" spans="1:66" ht="33">
      <c r="A522" s="111"/>
      <c r="B522" s="112" t="s">
        <v>126</v>
      </c>
      <c r="C522" s="113" t="s">
        <v>143</v>
      </c>
      <c r="D522" s="113" t="s">
        <v>145</v>
      </c>
      <c r="E522" s="119" t="s">
        <v>252</v>
      </c>
      <c r="F522" s="113" t="s">
        <v>127</v>
      </c>
      <c r="G522" s="115">
        <f>H522+I522</f>
        <v>26085</v>
      </c>
      <c r="H522" s="115">
        <v>26085</v>
      </c>
      <c r="I522" s="115"/>
      <c r="J522" s="98">
        <f>K522-G522</f>
        <v>1792</v>
      </c>
      <c r="K522" s="98">
        <v>27877</v>
      </c>
      <c r="L522" s="98"/>
      <c r="M522" s="98"/>
      <c r="N522" s="115">
        <v>31107</v>
      </c>
      <c r="O522" s="116"/>
      <c r="P522" s="98">
        <f>O522+K522</f>
        <v>27877</v>
      </c>
      <c r="Q522" s="98">
        <f>L522</f>
        <v>0</v>
      </c>
      <c r="R522" s="98"/>
      <c r="S522" s="98">
        <f>T522-P522</f>
        <v>-5536</v>
      </c>
      <c r="T522" s="98">
        <v>22341</v>
      </c>
      <c r="U522" s="98"/>
      <c r="V522" s="98"/>
      <c r="W522" s="98"/>
      <c r="X522" s="98">
        <f>W522+T522</f>
        <v>22341</v>
      </c>
      <c r="Y522" s="98">
        <f>V522</f>
        <v>0</v>
      </c>
      <c r="Z522" s="120"/>
      <c r="AA522" s="98">
        <f>X522+Z522</f>
        <v>22341</v>
      </c>
      <c r="AB522" s="98">
        <f>Y522</f>
        <v>0</v>
      </c>
      <c r="AC522" s="120"/>
      <c r="AD522" s="120"/>
      <c r="AE522" s="120"/>
      <c r="AF522" s="98">
        <f>AD522+AC522+AA522+AE522</f>
        <v>22341</v>
      </c>
      <c r="AG522" s="116">
        <f>AE522+AB522</f>
        <v>0</v>
      </c>
      <c r="AH522" s="121">
        <f>-108-179</f>
        <v>-287</v>
      </c>
      <c r="AI522" s="121"/>
      <c r="AJ522" s="121">
        <v>7</v>
      </c>
      <c r="AK522" s="121">
        <v>389</v>
      </c>
      <c r="AL522" s="121">
        <v>124</v>
      </c>
      <c r="AM522" s="120"/>
      <c r="AN522" s="98">
        <f>AI522+AH522+AF522+AJ522+AK522+AL522+AM522</f>
        <v>22574</v>
      </c>
      <c r="AO522" s="98">
        <f>AM522+AG522</f>
        <v>0</v>
      </c>
      <c r="AP522" s="122"/>
      <c r="AQ522" s="120"/>
      <c r="AR522" s="120"/>
      <c r="AS522" s="98">
        <v>147299</v>
      </c>
      <c r="AT522" s="98">
        <f>AR522+AQ522+AP522+AN522+AS522</f>
        <v>169873</v>
      </c>
      <c r="AU522" s="98">
        <f>AS522+AO522</f>
        <v>147299</v>
      </c>
      <c r="AV522" s="98"/>
      <c r="AW522" s="98"/>
      <c r="AX522" s="98"/>
      <c r="AY522" s="98"/>
      <c r="AZ522" s="98"/>
      <c r="BA522" s="98">
        <f>AY522+AX522+AW522+AV522+AT522</f>
        <v>169873</v>
      </c>
      <c r="BB522" s="123">
        <f>AU522+AY522</f>
        <v>147299</v>
      </c>
      <c r="BC522" s="98"/>
      <c r="BD522" s="120"/>
      <c r="BE522" s="120"/>
      <c r="BF522" s="120"/>
      <c r="BG522" s="98">
        <f>BF522+BE522+BD522+BC522+BA522</f>
        <v>169873</v>
      </c>
      <c r="BH522" s="98">
        <f>BB522+BD522</f>
        <v>147299</v>
      </c>
      <c r="BI522" s="116"/>
      <c r="BJ522" s="122"/>
      <c r="BK522" s="98"/>
      <c r="BL522" s="122"/>
      <c r="BM522" s="98">
        <f>BG522+BI522+BJ522+BK522+BL522</f>
        <v>169873</v>
      </c>
      <c r="BN522" s="98">
        <f>BH522+BJ522</f>
        <v>147299</v>
      </c>
    </row>
    <row r="523" spans="1:66" ht="39" customHeight="1">
      <c r="A523" s="111"/>
      <c r="B523" s="112" t="s">
        <v>156</v>
      </c>
      <c r="C523" s="113" t="s">
        <v>143</v>
      </c>
      <c r="D523" s="113" t="s">
        <v>145</v>
      </c>
      <c r="E523" s="119" t="s">
        <v>253</v>
      </c>
      <c r="F523" s="113"/>
      <c r="G523" s="115">
        <f aca="true" t="shared" si="821" ref="G523:BN523">G524</f>
        <v>23949</v>
      </c>
      <c r="H523" s="115">
        <f t="shared" si="821"/>
        <v>23949</v>
      </c>
      <c r="I523" s="115">
        <f t="shared" si="821"/>
        <v>0</v>
      </c>
      <c r="J523" s="115">
        <f t="shared" si="821"/>
        <v>-6765</v>
      </c>
      <c r="K523" s="115">
        <f t="shared" si="821"/>
        <v>17184</v>
      </c>
      <c r="L523" s="115">
        <f t="shared" si="821"/>
        <v>0</v>
      </c>
      <c r="M523" s="115"/>
      <c r="N523" s="115">
        <f t="shared" si="821"/>
        <v>18327</v>
      </c>
      <c r="O523" s="115">
        <f t="shared" si="821"/>
        <v>0</v>
      </c>
      <c r="P523" s="115">
        <f t="shared" si="821"/>
        <v>17184</v>
      </c>
      <c r="Q523" s="115">
        <f t="shared" si="821"/>
        <v>0</v>
      </c>
      <c r="R523" s="115">
        <f t="shared" si="821"/>
        <v>0</v>
      </c>
      <c r="S523" s="115">
        <f t="shared" si="821"/>
        <v>-12845</v>
      </c>
      <c r="T523" s="115">
        <f t="shared" si="821"/>
        <v>4339</v>
      </c>
      <c r="U523" s="115">
        <f t="shared" si="821"/>
        <v>0</v>
      </c>
      <c r="V523" s="98"/>
      <c r="W523" s="115">
        <f t="shared" si="821"/>
        <v>0</v>
      </c>
      <c r="X523" s="115">
        <f t="shared" si="821"/>
        <v>4339</v>
      </c>
      <c r="Y523" s="115">
        <f t="shared" si="821"/>
        <v>0</v>
      </c>
      <c r="Z523" s="115">
        <f t="shared" si="821"/>
        <v>0</v>
      </c>
      <c r="AA523" s="115">
        <f t="shared" si="821"/>
        <v>4339</v>
      </c>
      <c r="AB523" s="115">
        <f t="shared" si="821"/>
        <v>0</v>
      </c>
      <c r="AC523" s="115">
        <f t="shared" si="821"/>
        <v>0</v>
      </c>
      <c r="AD523" s="115">
        <f t="shared" si="821"/>
        <v>0</v>
      </c>
      <c r="AE523" s="115">
        <f t="shared" si="821"/>
        <v>0</v>
      </c>
      <c r="AF523" s="115">
        <f t="shared" si="821"/>
        <v>4339</v>
      </c>
      <c r="AG523" s="115">
        <f t="shared" si="821"/>
        <v>0</v>
      </c>
      <c r="AH523" s="115">
        <f t="shared" si="821"/>
        <v>0</v>
      </c>
      <c r="AI523" s="115">
        <f t="shared" si="821"/>
        <v>0</v>
      </c>
      <c r="AJ523" s="115">
        <f t="shared" si="821"/>
        <v>0</v>
      </c>
      <c r="AK523" s="115">
        <f t="shared" si="821"/>
        <v>0</v>
      </c>
      <c r="AL523" s="115">
        <f t="shared" si="821"/>
        <v>0</v>
      </c>
      <c r="AM523" s="115">
        <f t="shared" si="821"/>
        <v>0</v>
      </c>
      <c r="AN523" s="115">
        <f t="shared" si="821"/>
        <v>4339</v>
      </c>
      <c r="AO523" s="115">
        <f t="shared" si="821"/>
        <v>0</v>
      </c>
      <c r="AP523" s="115">
        <f t="shared" si="821"/>
        <v>-50</v>
      </c>
      <c r="AQ523" s="115">
        <f t="shared" si="821"/>
        <v>0</v>
      </c>
      <c r="AR523" s="115">
        <f t="shared" si="821"/>
        <v>0</v>
      </c>
      <c r="AS523" s="115">
        <f t="shared" si="821"/>
        <v>0</v>
      </c>
      <c r="AT523" s="115">
        <f t="shared" si="821"/>
        <v>4289</v>
      </c>
      <c r="AU523" s="115">
        <f t="shared" si="821"/>
        <v>0</v>
      </c>
      <c r="AV523" s="115">
        <f t="shared" si="821"/>
        <v>0</v>
      </c>
      <c r="AW523" s="115">
        <f t="shared" si="821"/>
        <v>0</v>
      </c>
      <c r="AX523" s="115">
        <f t="shared" si="821"/>
        <v>0</v>
      </c>
      <c r="AY523" s="115">
        <f t="shared" si="821"/>
        <v>0</v>
      </c>
      <c r="AZ523" s="115">
        <f t="shared" si="821"/>
        <v>0</v>
      </c>
      <c r="BA523" s="115">
        <f t="shared" si="821"/>
        <v>4289</v>
      </c>
      <c r="BB523" s="115">
        <f t="shared" si="821"/>
        <v>0</v>
      </c>
      <c r="BC523" s="115">
        <f t="shared" si="821"/>
        <v>0</v>
      </c>
      <c r="BD523" s="115">
        <f t="shared" si="821"/>
        <v>0</v>
      </c>
      <c r="BE523" s="115">
        <f t="shared" si="821"/>
        <v>0</v>
      </c>
      <c r="BF523" s="115">
        <f t="shared" si="821"/>
        <v>0</v>
      </c>
      <c r="BG523" s="115">
        <f t="shared" si="821"/>
        <v>4289</v>
      </c>
      <c r="BH523" s="115">
        <f t="shared" si="821"/>
        <v>0</v>
      </c>
      <c r="BI523" s="115">
        <f t="shared" si="821"/>
        <v>0</v>
      </c>
      <c r="BJ523" s="115">
        <f t="shared" si="821"/>
        <v>0</v>
      </c>
      <c r="BK523" s="115">
        <f t="shared" si="821"/>
        <v>0</v>
      </c>
      <c r="BL523" s="115">
        <f t="shared" si="821"/>
        <v>0</v>
      </c>
      <c r="BM523" s="115">
        <f t="shared" si="821"/>
        <v>4289</v>
      </c>
      <c r="BN523" s="115">
        <f t="shared" si="821"/>
        <v>0</v>
      </c>
    </row>
    <row r="524" spans="1:66" ht="72.75" customHeight="1">
      <c r="A524" s="111"/>
      <c r="B524" s="112" t="s">
        <v>130</v>
      </c>
      <c r="C524" s="113" t="s">
        <v>143</v>
      </c>
      <c r="D524" s="113" t="s">
        <v>145</v>
      </c>
      <c r="E524" s="119" t="s">
        <v>253</v>
      </c>
      <c r="F524" s="113" t="s">
        <v>131</v>
      </c>
      <c r="G524" s="115">
        <f>H524+I524</f>
        <v>23949</v>
      </c>
      <c r="H524" s="115">
        <v>23949</v>
      </c>
      <c r="I524" s="115"/>
      <c r="J524" s="98">
        <f>K524-G524</f>
        <v>-6765</v>
      </c>
      <c r="K524" s="98">
        <v>17184</v>
      </c>
      <c r="L524" s="98"/>
      <c r="M524" s="98"/>
      <c r="N524" s="115">
        <v>18327</v>
      </c>
      <c r="O524" s="116"/>
      <c r="P524" s="98">
        <f>O524+K524</f>
        <v>17184</v>
      </c>
      <c r="Q524" s="98">
        <f>L524</f>
        <v>0</v>
      </c>
      <c r="R524" s="98"/>
      <c r="S524" s="98">
        <f>T524-P524</f>
        <v>-12845</v>
      </c>
      <c r="T524" s="98">
        <v>4339</v>
      </c>
      <c r="U524" s="98"/>
      <c r="V524" s="98"/>
      <c r="W524" s="98"/>
      <c r="X524" s="98">
        <f>W524+T524</f>
        <v>4339</v>
      </c>
      <c r="Y524" s="98">
        <f>V524</f>
        <v>0</v>
      </c>
      <c r="Z524" s="120"/>
      <c r="AA524" s="98">
        <f>X524+Z524</f>
        <v>4339</v>
      </c>
      <c r="AB524" s="98">
        <f>Y524</f>
        <v>0</v>
      </c>
      <c r="AC524" s="120"/>
      <c r="AD524" s="120"/>
      <c r="AE524" s="120"/>
      <c r="AF524" s="98">
        <f>AD524+AC524+AA524+AE524</f>
        <v>4339</v>
      </c>
      <c r="AG524" s="116">
        <f>AE524+AB524</f>
        <v>0</v>
      </c>
      <c r="AH524" s="120"/>
      <c r="AI524" s="120"/>
      <c r="AJ524" s="120"/>
      <c r="AK524" s="120"/>
      <c r="AL524" s="120"/>
      <c r="AM524" s="120"/>
      <c r="AN524" s="98">
        <f>AI524+AH524+AF524+AJ524+AK524+AL524+AM524</f>
        <v>4339</v>
      </c>
      <c r="AO524" s="98">
        <f>AM524+AG524</f>
        <v>0</v>
      </c>
      <c r="AP524" s="98">
        <v>-50</v>
      </c>
      <c r="AQ524" s="120"/>
      <c r="AR524" s="120"/>
      <c r="AS524" s="98"/>
      <c r="AT524" s="98">
        <f>AR524+AQ524+AP524+AN524+AS524</f>
        <v>4289</v>
      </c>
      <c r="AU524" s="98">
        <f>AS524+AO524</f>
        <v>0</v>
      </c>
      <c r="AV524" s="98"/>
      <c r="AW524" s="98"/>
      <c r="AX524" s="98"/>
      <c r="AY524" s="98"/>
      <c r="AZ524" s="98"/>
      <c r="BA524" s="98">
        <f>AY524+AX524+AW524+AV524+AT524</f>
        <v>4289</v>
      </c>
      <c r="BB524" s="123">
        <f>AU524+AY524</f>
        <v>0</v>
      </c>
      <c r="BC524" s="98"/>
      <c r="BD524" s="120"/>
      <c r="BE524" s="120"/>
      <c r="BF524" s="120"/>
      <c r="BG524" s="98">
        <f>BF524+BE524+BD524+BC524+BA524</f>
        <v>4289</v>
      </c>
      <c r="BH524" s="123">
        <f>BB524+BD524</f>
        <v>0</v>
      </c>
      <c r="BI524" s="116"/>
      <c r="BJ524" s="122"/>
      <c r="BK524" s="122"/>
      <c r="BL524" s="122"/>
      <c r="BM524" s="98">
        <f>BG524+BI524+BJ524+BK524+BL524</f>
        <v>4289</v>
      </c>
      <c r="BN524" s="98">
        <f>BH524+BJ524</f>
        <v>0</v>
      </c>
    </row>
    <row r="525" spans="1:66" ht="36" customHeight="1">
      <c r="A525" s="111"/>
      <c r="B525" s="112" t="s">
        <v>171</v>
      </c>
      <c r="C525" s="113" t="s">
        <v>143</v>
      </c>
      <c r="D525" s="113" t="s">
        <v>145</v>
      </c>
      <c r="E525" s="119" t="s">
        <v>211</v>
      </c>
      <c r="F525" s="113"/>
      <c r="G525" s="115">
        <f aca="true" t="shared" si="822" ref="G525:R525">G526+G527</f>
        <v>1669</v>
      </c>
      <c r="H525" s="115">
        <f t="shared" si="822"/>
        <v>1669</v>
      </c>
      <c r="I525" s="115">
        <f t="shared" si="822"/>
        <v>0</v>
      </c>
      <c r="J525" s="115">
        <f t="shared" si="822"/>
        <v>439</v>
      </c>
      <c r="K525" s="115">
        <f t="shared" si="822"/>
        <v>2108</v>
      </c>
      <c r="L525" s="115">
        <f t="shared" si="822"/>
        <v>0</v>
      </c>
      <c r="M525" s="115"/>
      <c r="N525" s="115">
        <f t="shared" si="822"/>
        <v>2257</v>
      </c>
      <c r="O525" s="115">
        <f t="shared" si="822"/>
        <v>0</v>
      </c>
      <c r="P525" s="115">
        <f t="shared" si="822"/>
        <v>2108</v>
      </c>
      <c r="Q525" s="115">
        <f t="shared" si="822"/>
        <v>0</v>
      </c>
      <c r="R525" s="115">
        <f t="shared" si="822"/>
        <v>0</v>
      </c>
      <c r="S525" s="115">
        <f>S526+S527+S528</f>
        <v>-1514</v>
      </c>
      <c r="T525" s="115">
        <f>T526+T527+T528</f>
        <v>594</v>
      </c>
      <c r="U525" s="115">
        <f>U526+U527</f>
        <v>0</v>
      </c>
      <c r="V525" s="98"/>
      <c r="W525" s="115">
        <f aca="true" t="shared" si="823" ref="W525:AB525">W526+W527+W528</f>
        <v>0</v>
      </c>
      <c r="X525" s="115">
        <f t="shared" si="823"/>
        <v>594</v>
      </c>
      <c r="Y525" s="115">
        <f t="shared" si="823"/>
        <v>0</v>
      </c>
      <c r="Z525" s="115">
        <f t="shared" si="823"/>
        <v>0</v>
      </c>
      <c r="AA525" s="115">
        <f t="shared" si="823"/>
        <v>594</v>
      </c>
      <c r="AB525" s="115">
        <f t="shared" si="823"/>
        <v>0</v>
      </c>
      <c r="AC525" s="115">
        <f aca="true" t="shared" si="824" ref="AC525:AU525">AC526+AC527+AC528</f>
        <v>0</v>
      </c>
      <c r="AD525" s="115">
        <f t="shared" si="824"/>
        <v>0</v>
      </c>
      <c r="AE525" s="115">
        <f t="shared" si="824"/>
        <v>0</v>
      </c>
      <c r="AF525" s="115">
        <f t="shared" si="824"/>
        <v>594</v>
      </c>
      <c r="AG525" s="115">
        <f t="shared" si="824"/>
        <v>0</v>
      </c>
      <c r="AH525" s="115">
        <f t="shared" si="824"/>
        <v>0</v>
      </c>
      <c r="AI525" s="115">
        <f t="shared" si="824"/>
        <v>0</v>
      </c>
      <c r="AJ525" s="115">
        <f t="shared" si="824"/>
        <v>0</v>
      </c>
      <c r="AK525" s="115">
        <f>AK526+AK527+AK528</f>
        <v>0</v>
      </c>
      <c r="AL525" s="115">
        <f>AL526+AL527+AL528</f>
        <v>0</v>
      </c>
      <c r="AM525" s="115">
        <f>AM526+AM527+AM528</f>
        <v>0</v>
      </c>
      <c r="AN525" s="115">
        <f t="shared" si="824"/>
        <v>594</v>
      </c>
      <c r="AO525" s="115">
        <f t="shared" si="824"/>
        <v>0</v>
      </c>
      <c r="AP525" s="115">
        <f t="shared" si="824"/>
        <v>0</v>
      </c>
      <c r="AQ525" s="115">
        <f>AQ526+AQ527+AQ528</f>
        <v>0</v>
      </c>
      <c r="AR525" s="115">
        <f t="shared" si="824"/>
        <v>0</v>
      </c>
      <c r="AS525" s="115">
        <f t="shared" si="824"/>
        <v>0</v>
      </c>
      <c r="AT525" s="115">
        <f t="shared" si="824"/>
        <v>594</v>
      </c>
      <c r="AU525" s="115">
        <f t="shared" si="824"/>
        <v>0</v>
      </c>
      <c r="AV525" s="115">
        <f aca="true" t="shared" si="825" ref="AV525:BH525">AV526+AV527+AV528</f>
        <v>0</v>
      </c>
      <c r="AW525" s="115">
        <f t="shared" si="825"/>
        <v>0</v>
      </c>
      <c r="AX525" s="115">
        <f t="shared" si="825"/>
        <v>0</v>
      </c>
      <c r="AY525" s="115">
        <f t="shared" si="825"/>
        <v>0</v>
      </c>
      <c r="AZ525" s="115">
        <f>AZ526+AZ527+AZ528</f>
        <v>0</v>
      </c>
      <c r="BA525" s="115">
        <f t="shared" si="825"/>
        <v>594</v>
      </c>
      <c r="BB525" s="115">
        <f t="shared" si="825"/>
        <v>0</v>
      </c>
      <c r="BC525" s="115">
        <f t="shared" si="825"/>
        <v>0</v>
      </c>
      <c r="BD525" s="115">
        <f t="shared" si="825"/>
        <v>0</v>
      </c>
      <c r="BE525" s="115">
        <f t="shared" si="825"/>
        <v>0</v>
      </c>
      <c r="BF525" s="115">
        <f t="shared" si="825"/>
        <v>0</v>
      </c>
      <c r="BG525" s="115">
        <f t="shared" si="825"/>
        <v>594</v>
      </c>
      <c r="BH525" s="115">
        <f t="shared" si="825"/>
        <v>0</v>
      </c>
      <c r="BI525" s="115">
        <f aca="true" t="shared" si="826" ref="BI525:BN525">BI526+BI527+BI528</f>
        <v>0</v>
      </c>
      <c r="BJ525" s="115">
        <f t="shared" si="826"/>
        <v>0</v>
      </c>
      <c r="BK525" s="115">
        <f t="shared" si="826"/>
        <v>0</v>
      </c>
      <c r="BL525" s="115">
        <f t="shared" si="826"/>
        <v>0</v>
      </c>
      <c r="BM525" s="115">
        <f t="shared" si="826"/>
        <v>594</v>
      </c>
      <c r="BN525" s="115">
        <f t="shared" si="826"/>
        <v>0</v>
      </c>
    </row>
    <row r="526" spans="1:66" ht="66" customHeight="1" hidden="1">
      <c r="A526" s="111"/>
      <c r="B526" s="112" t="s">
        <v>130</v>
      </c>
      <c r="C526" s="113" t="s">
        <v>143</v>
      </c>
      <c r="D526" s="113" t="s">
        <v>145</v>
      </c>
      <c r="E526" s="119" t="s">
        <v>211</v>
      </c>
      <c r="F526" s="113" t="s">
        <v>131</v>
      </c>
      <c r="G526" s="115">
        <f>H526+I526</f>
        <v>214</v>
      </c>
      <c r="H526" s="115">
        <v>214</v>
      </c>
      <c r="I526" s="115"/>
      <c r="J526" s="98">
        <f>K526-G526</f>
        <v>225</v>
      </c>
      <c r="K526" s="98">
        <v>439</v>
      </c>
      <c r="L526" s="98"/>
      <c r="M526" s="98"/>
      <c r="N526" s="115">
        <v>470</v>
      </c>
      <c r="O526" s="116"/>
      <c r="P526" s="98">
        <f>O526+K526</f>
        <v>439</v>
      </c>
      <c r="Q526" s="98">
        <f>L526</f>
        <v>0</v>
      </c>
      <c r="R526" s="98"/>
      <c r="S526" s="98">
        <f>T526-P526</f>
        <v>-439</v>
      </c>
      <c r="T526" s="98"/>
      <c r="U526" s="98"/>
      <c r="V526" s="98"/>
      <c r="W526" s="98"/>
      <c r="X526" s="98">
        <f>W526+T526</f>
        <v>0</v>
      </c>
      <c r="Y526" s="98">
        <f>V526</f>
        <v>0</v>
      </c>
      <c r="Z526" s="98">
        <f aca="true" t="shared" si="827" ref="Z526:AB527">Y526+V526</f>
        <v>0</v>
      </c>
      <c r="AA526" s="98">
        <f t="shared" si="827"/>
        <v>0</v>
      </c>
      <c r="AB526" s="98">
        <f t="shared" si="827"/>
        <v>0</v>
      </c>
      <c r="AC526" s="98">
        <f>AB526+Y526</f>
        <v>0</v>
      </c>
      <c r="AD526" s="98">
        <f>AC526+Z526</f>
        <v>0</v>
      </c>
      <c r="AE526" s="98">
        <f>AC526+Z526</f>
        <v>0</v>
      </c>
      <c r="AF526" s="98">
        <f>AE526+AA526</f>
        <v>0</v>
      </c>
      <c r="AG526" s="98">
        <f>AF526+AB526</f>
        <v>0</v>
      </c>
      <c r="AH526" s="98">
        <f aca="true" t="shared" si="828" ref="AH526:AJ527">AF526+AC526</f>
        <v>0</v>
      </c>
      <c r="AI526" s="98">
        <f t="shared" si="828"/>
        <v>0</v>
      </c>
      <c r="AJ526" s="98">
        <f t="shared" si="828"/>
        <v>0</v>
      </c>
      <c r="AK526" s="98">
        <f aca="true" t="shared" si="829" ref="AK526:AM527">AG526+AD526</f>
        <v>0</v>
      </c>
      <c r="AL526" s="98">
        <f t="shared" si="829"/>
        <v>0</v>
      </c>
      <c r="AM526" s="98">
        <f t="shared" si="829"/>
        <v>0</v>
      </c>
      <c r="AN526" s="98">
        <f>AH526+AE526</f>
        <v>0</v>
      </c>
      <c r="AO526" s="98">
        <f>AI526+AF526</f>
        <v>0</v>
      </c>
      <c r="AP526" s="98">
        <f>AL526+AI526</f>
        <v>0</v>
      </c>
      <c r="AQ526" s="98">
        <f>AM526+AJ526</f>
        <v>0</v>
      </c>
      <c r="AR526" s="98">
        <f aca="true" t="shared" si="830" ref="AR526:AU527">AM526+AJ526</f>
        <v>0</v>
      </c>
      <c r="AS526" s="98">
        <f t="shared" si="830"/>
        <v>0</v>
      </c>
      <c r="AT526" s="98">
        <f t="shared" si="830"/>
        <v>0</v>
      </c>
      <c r="AU526" s="98">
        <f t="shared" si="830"/>
        <v>0</v>
      </c>
      <c r="AV526" s="98">
        <f aca="true" t="shared" si="831" ref="AV526:AZ527">AQ526+AN526</f>
        <v>0</v>
      </c>
      <c r="AW526" s="98">
        <f t="shared" si="831"/>
        <v>0</v>
      </c>
      <c r="AX526" s="98">
        <f t="shared" si="831"/>
        <v>0</v>
      </c>
      <c r="AY526" s="98">
        <f t="shared" si="831"/>
        <v>0</v>
      </c>
      <c r="AZ526" s="98">
        <f t="shared" si="831"/>
        <v>0</v>
      </c>
      <c r="BA526" s="98">
        <f>AU526+AR526</f>
        <v>0</v>
      </c>
      <c r="BB526" s="123">
        <f>AV526+AS526</f>
        <v>0</v>
      </c>
      <c r="BC526" s="98">
        <f>AX526+AU526</f>
        <v>0</v>
      </c>
      <c r="BD526" s="120"/>
      <c r="BE526" s="120"/>
      <c r="BF526" s="120"/>
      <c r="BG526" s="98"/>
      <c r="BH526" s="123"/>
      <c r="BI526" s="116"/>
      <c r="BJ526" s="122"/>
      <c r="BK526" s="122"/>
      <c r="BL526" s="122"/>
      <c r="BM526" s="126"/>
      <c r="BN526" s="120"/>
    </row>
    <row r="527" spans="1:66" ht="16.5" customHeight="1" hidden="1">
      <c r="A527" s="111"/>
      <c r="B527" s="112" t="s">
        <v>281</v>
      </c>
      <c r="C527" s="113" t="s">
        <v>143</v>
      </c>
      <c r="D527" s="113" t="s">
        <v>145</v>
      </c>
      <c r="E527" s="119" t="s">
        <v>211</v>
      </c>
      <c r="F527" s="113" t="s">
        <v>168</v>
      </c>
      <c r="G527" s="115">
        <f>H527+I527</f>
        <v>1455</v>
      </c>
      <c r="H527" s="115">
        <v>1455</v>
      </c>
      <c r="I527" s="115"/>
      <c r="J527" s="98">
        <f>K527-G527</f>
        <v>214</v>
      </c>
      <c r="K527" s="98">
        <v>1669</v>
      </c>
      <c r="L527" s="98"/>
      <c r="M527" s="98"/>
      <c r="N527" s="115">
        <v>1787</v>
      </c>
      <c r="O527" s="116"/>
      <c r="P527" s="98">
        <f>O527+K527</f>
        <v>1669</v>
      </c>
      <c r="Q527" s="98">
        <f>L527</f>
        <v>0</v>
      </c>
      <c r="R527" s="98"/>
      <c r="S527" s="98">
        <f>T527-P527</f>
        <v>-1669</v>
      </c>
      <c r="T527" s="98"/>
      <c r="U527" s="98"/>
      <c r="V527" s="98"/>
      <c r="W527" s="98"/>
      <c r="X527" s="98">
        <f>W527+T527</f>
        <v>0</v>
      </c>
      <c r="Y527" s="98">
        <f>V527</f>
        <v>0</v>
      </c>
      <c r="Z527" s="98">
        <f t="shared" si="827"/>
        <v>0</v>
      </c>
      <c r="AA527" s="98">
        <f t="shared" si="827"/>
        <v>0</v>
      </c>
      <c r="AB527" s="98">
        <f t="shared" si="827"/>
        <v>0</v>
      </c>
      <c r="AC527" s="98">
        <f>AB527+Y527</f>
        <v>0</v>
      </c>
      <c r="AD527" s="98">
        <f>AC527+Z527</f>
        <v>0</v>
      </c>
      <c r="AE527" s="98">
        <f>AC527+Z527</f>
        <v>0</v>
      </c>
      <c r="AF527" s="98">
        <f>AE527+AA527</f>
        <v>0</v>
      </c>
      <c r="AG527" s="98">
        <f>AF527+AB527</f>
        <v>0</v>
      </c>
      <c r="AH527" s="98">
        <f t="shared" si="828"/>
        <v>0</v>
      </c>
      <c r="AI527" s="98">
        <f t="shared" si="828"/>
        <v>0</v>
      </c>
      <c r="AJ527" s="98">
        <f t="shared" si="828"/>
        <v>0</v>
      </c>
      <c r="AK527" s="98">
        <f t="shared" si="829"/>
        <v>0</v>
      </c>
      <c r="AL527" s="98">
        <f t="shared" si="829"/>
        <v>0</v>
      </c>
      <c r="AM527" s="98">
        <f t="shared" si="829"/>
        <v>0</v>
      </c>
      <c r="AN527" s="98">
        <f>AH527+AE527</f>
        <v>0</v>
      </c>
      <c r="AO527" s="98">
        <f>AI527+AF527</f>
        <v>0</v>
      </c>
      <c r="AP527" s="98">
        <f>AL527+AI527</f>
        <v>0</v>
      </c>
      <c r="AQ527" s="98">
        <f>AM527+AJ527</f>
        <v>0</v>
      </c>
      <c r="AR527" s="98">
        <f t="shared" si="830"/>
        <v>0</v>
      </c>
      <c r="AS527" s="98">
        <f t="shared" si="830"/>
        <v>0</v>
      </c>
      <c r="AT527" s="98">
        <f t="shared" si="830"/>
        <v>0</v>
      </c>
      <c r="AU527" s="98">
        <f t="shared" si="830"/>
        <v>0</v>
      </c>
      <c r="AV527" s="98">
        <f t="shared" si="831"/>
        <v>0</v>
      </c>
      <c r="AW527" s="98">
        <f t="shared" si="831"/>
        <v>0</v>
      </c>
      <c r="AX527" s="98">
        <f t="shared" si="831"/>
        <v>0</v>
      </c>
      <c r="AY527" s="98">
        <f t="shared" si="831"/>
        <v>0</v>
      </c>
      <c r="AZ527" s="98">
        <f t="shared" si="831"/>
        <v>0</v>
      </c>
      <c r="BA527" s="98">
        <f>AU527+AR527</f>
        <v>0</v>
      </c>
      <c r="BB527" s="123">
        <f>AV527+AS527</f>
        <v>0</v>
      </c>
      <c r="BC527" s="98">
        <f>AX527+AU527</f>
        <v>0</v>
      </c>
      <c r="BD527" s="120"/>
      <c r="BE527" s="120"/>
      <c r="BF527" s="120"/>
      <c r="BG527" s="98"/>
      <c r="BH527" s="123"/>
      <c r="BI527" s="116"/>
      <c r="BJ527" s="122"/>
      <c r="BK527" s="122"/>
      <c r="BL527" s="122"/>
      <c r="BM527" s="126"/>
      <c r="BN527" s="120"/>
    </row>
    <row r="528" spans="1:66" ht="101.25" customHeight="1">
      <c r="A528" s="111"/>
      <c r="B528" s="112" t="s">
        <v>396</v>
      </c>
      <c r="C528" s="113" t="s">
        <v>143</v>
      </c>
      <c r="D528" s="113" t="s">
        <v>145</v>
      </c>
      <c r="E528" s="119" t="s">
        <v>378</v>
      </c>
      <c r="F528" s="113"/>
      <c r="G528" s="115"/>
      <c r="H528" s="115"/>
      <c r="I528" s="115"/>
      <c r="J528" s="98"/>
      <c r="K528" s="98"/>
      <c r="L528" s="98"/>
      <c r="M528" s="98"/>
      <c r="N528" s="115"/>
      <c r="O528" s="116"/>
      <c r="P528" s="98"/>
      <c r="Q528" s="98"/>
      <c r="R528" s="98"/>
      <c r="S528" s="98">
        <f>S529</f>
        <v>594</v>
      </c>
      <c r="T528" s="98">
        <f>T529</f>
        <v>594</v>
      </c>
      <c r="U528" s="98"/>
      <c r="V528" s="98"/>
      <c r="W528" s="98">
        <f aca="true" t="shared" si="832" ref="W528:AQ529">W529</f>
        <v>0</v>
      </c>
      <c r="X528" s="98">
        <f t="shared" si="832"/>
        <v>594</v>
      </c>
      <c r="Y528" s="98">
        <f t="shared" si="832"/>
        <v>0</v>
      </c>
      <c r="Z528" s="98">
        <f t="shared" si="832"/>
        <v>0</v>
      </c>
      <c r="AA528" s="98">
        <f t="shared" si="832"/>
        <v>594</v>
      </c>
      <c r="AB528" s="98">
        <f t="shared" si="832"/>
        <v>0</v>
      </c>
      <c r="AC528" s="98">
        <f t="shared" si="832"/>
        <v>0</v>
      </c>
      <c r="AD528" s="98">
        <f t="shared" si="832"/>
        <v>0</v>
      </c>
      <c r="AE528" s="98">
        <f t="shared" si="832"/>
        <v>0</v>
      </c>
      <c r="AF528" s="98">
        <f t="shared" si="832"/>
        <v>594</v>
      </c>
      <c r="AG528" s="98">
        <f t="shared" si="832"/>
        <v>0</v>
      </c>
      <c r="AH528" s="98">
        <f t="shared" si="832"/>
        <v>0</v>
      </c>
      <c r="AI528" s="98">
        <f t="shared" si="832"/>
        <v>0</v>
      </c>
      <c r="AJ528" s="98">
        <f t="shared" si="832"/>
        <v>0</v>
      </c>
      <c r="AK528" s="98">
        <f t="shared" si="832"/>
        <v>0</v>
      </c>
      <c r="AL528" s="98">
        <f t="shared" si="832"/>
        <v>0</v>
      </c>
      <c r="AM528" s="98">
        <f t="shared" si="832"/>
        <v>0</v>
      </c>
      <c r="AN528" s="98">
        <f t="shared" si="832"/>
        <v>594</v>
      </c>
      <c r="AO528" s="98">
        <f t="shared" si="832"/>
        <v>0</v>
      </c>
      <c r="AP528" s="98">
        <f t="shared" si="832"/>
        <v>0</v>
      </c>
      <c r="AQ528" s="98">
        <f t="shared" si="832"/>
        <v>0</v>
      </c>
      <c r="AR528" s="98">
        <f aca="true" t="shared" si="833" ref="AP528:BE529">AR529</f>
        <v>0</v>
      </c>
      <c r="AS528" s="98">
        <f t="shared" si="833"/>
        <v>0</v>
      </c>
      <c r="AT528" s="98">
        <f t="shared" si="833"/>
        <v>594</v>
      </c>
      <c r="AU528" s="98">
        <f t="shared" si="833"/>
        <v>0</v>
      </c>
      <c r="AV528" s="98">
        <f t="shared" si="833"/>
        <v>0</v>
      </c>
      <c r="AW528" s="98">
        <f t="shared" si="833"/>
        <v>0</v>
      </c>
      <c r="AX528" s="98">
        <f t="shared" si="833"/>
        <v>0</v>
      </c>
      <c r="AY528" s="98">
        <f t="shared" si="833"/>
        <v>0</v>
      </c>
      <c r="AZ528" s="98">
        <f t="shared" si="833"/>
        <v>0</v>
      </c>
      <c r="BA528" s="98">
        <f t="shared" si="833"/>
        <v>594</v>
      </c>
      <c r="BB528" s="98">
        <f t="shared" si="833"/>
        <v>0</v>
      </c>
      <c r="BC528" s="98">
        <f t="shared" si="833"/>
        <v>0</v>
      </c>
      <c r="BD528" s="98">
        <f t="shared" si="833"/>
        <v>0</v>
      </c>
      <c r="BE528" s="98">
        <f t="shared" si="833"/>
        <v>0</v>
      </c>
      <c r="BF528" s="98">
        <f aca="true" t="shared" si="834" ref="BB528:BN529">BF529</f>
        <v>0</v>
      </c>
      <c r="BG528" s="98">
        <f t="shared" si="834"/>
        <v>594</v>
      </c>
      <c r="BH528" s="98">
        <f t="shared" si="834"/>
        <v>0</v>
      </c>
      <c r="BI528" s="98">
        <f t="shared" si="834"/>
        <v>0</v>
      </c>
      <c r="BJ528" s="98">
        <f t="shared" si="834"/>
        <v>0</v>
      </c>
      <c r="BK528" s="98">
        <f t="shared" si="834"/>
        <v>0</v>
      </c>
      <c r="BL528" s="98">
        <f t="shared" si="834"/>
        <v>0</v>
      </c>
      <c r="BM528" s="98">
        <f t="shared" si="834"/>
        <v>594</v>
      </c>
      <c r="BN528" s="98">
        <f t="shared" si="834"/>
        <v>0</v>
      </c>
    </row>
    <row r="529" spans="1:66" ht="69.75" customHeight="1">
      <c r="A529" s="111"/>
      <c r="B529" s="133" t="s">
        <v>427</v>
      </c>
      <c r="C529" s="113" t="s">
        <v>143</v>
      </c>
      <c r="D529" s="113" t="s">
        <v>145</v>
      </c>
      <c r="E529" s="119" t="s">
        <v>390</v>
      </c>
      <c r="F529" s="113"/>
      <c r="G529" s="115"/>
      <c r="H529" s="115"/>
      <c r="I529" s="115"/>
      <c r="J529" s="98"/>
      <c r="K529" s="98"/>
      <c r="L529" s="98"/>
      <c r="M529" s="98"/>
      <c r="N529" s="115"/>
      <c r="O529" s="116"/>
      <c r="P529" s="98"/>
      <c r="Q529" s="98"/>
      <c r="R529" s="98"/>
      <c r="S529" s="98">
        <f>S530</f>
        <v>594</v>
      </c>
      <c r="T529" s="98">
        <f>T530</f>
        <v>594</v>
      </c>
      <c r="U529" s="98"/>
      <c r="V529" s="98"/>
      <c r="W529" s="98">
        <f t="shared" si="832"/>
        <v>0</v>
      </c>
      <c r="X529" s="98">
        <f t="shared" si="832"/>
        <v>594</v>
      </c>
      <c r="Y529" s="98">
        <f t="shared" si="832"/>
        <v>0</v>
      </c>
      <c r="Z529" s="98">
        <f t="shared" si="832"/>
        <v>0</v>
      </c>
      <c r="AA529" s="98">
        <f t="shared" si="832"/>
        <v>594</v>
      </c>
      <c r="AB529" s="98">
        <f t="shared" si="832"/>
        <v>0</v>
      </c>
      <c r="AC529" s="98">
        <f t="shared" si="832"/>
        <v>0</v>
      </c>
      <c r="AD529" s="98">
        <f t="shared" si="832"/>
        <v>0</v>
      </c>
      <c r="AE529" s="98">
        <f t="shared" si="832"/>
        <v>0</v>
      </c>
      <c r="AF529" s="98">
        <f t="shared" si="832"/>
        <v>594</v>
      </c>
      <c r="AG529" s="98">
        <f t="shared" si="832"/>
        <v>0</v>
      </c>
      <c r="AH529" s="98">
        <f t="shared" si="832"/>
        <v>0</v>
      </c>
      <c r="AI529" s="98">
        <f t="shared" si="832"/>
        <v>0</v>
      </c>
      <c r="AJ529" s="98">
        <f t="shared" si="832"/>
        <v>0</v>
      </c>
      <c r="AK529" s="98">
        <f t="shared" si="832"/>
        <v>0</v>
      </c>
      <c r="AL529" s="98">
        <f t="shared" si="832"/>
        <v>0</v>
      </c>
      <c r="AM529" s="98">
        <f t="shared" si="832"/>
        <v>0</v>
      </c>
      <c r="AN529" s="98">
        <f t="shared" si="832"/>
        <v>594</v>
      </c>
      <c r="AO529" s="98">
        <f t="shared" si="832"/>
        <v>0</v>
      </c>
      <c r="AP529" s="98">
        <f t="shared" si="833"/>
        <v>0</v>
      </c>
      <c r="AQ529" s="98">
        <f t="shared" si="833"/>
        <v>0</v>
      </c>
      <c r="AR529" s="98">
        <f t="shared" si="833"/>
        <v>0</v>
      </c>
      <c r="AS529" s="98">
        <f t="shared" si="833"/>
        <v>0</v>
      </c>
      <c r="AT529" s="98">
        <f t="shared" si="833"/>
        <v>594</v>
      </c>
      <c r="AU529" s="98">
        <f t="shared" si="833"/>
        <v>0</v>
      </c>
      <c r="AV529" s="98">
        <f t="shared" si="833"/>
        <v>0</v>
      </c>
      <c r="AW529" s="98">
        <f t="shared" si="833"/>
        <v>0</v>
      </c>
      <c r="AX529" s="98">
        <f t="shared" si="833"/>
        <v>0</v>
      </c>
      <c r="AY529" s="98">
        <f t="shared" si="833"/>
        <v>0</v>
      </c>
      <c r="AZ529" s="98">
        <f t="shared" si="833"/>
        <v>0</v>
      </c>
      <c r="BA529" s="98">
        <f t="shared" si="833"/>
        <v>594</v>
      </c>
      <c r="BB529" s="98">
        <f t="shared" si="834"/>
        <v>0</v>
      </c>
      <c r="BC529" s="98">
        <f t="shared" si="834"/>
        <v>0</v>
      </c>
      <c r="BD529" s="98">
        <f t="shared" si="834"/>
        <v>0</v>
      </c>
      <c r="BE529" s="98">
        <f t="shared" si="834"/>
        <v>0</v>
      </c>
      <c r="BF529" s="98">
        <f t="shared" si="834"/>
        <v>0</v>
      </c>
      <c r="BG529" s="98">
        <f t="shared" si="834"/>
        <v>594</v>
      </c>
      <c r="BH529" s="98">
        <f t="shared" si="834"/>
        <v>0</v>
      </c>
      <c r="BI529" s="98">
        <f t="shared" si="834"/>
        <v>0</v>
      </c>
      <c r="BJ529" s="98">
        <f t="shared" si="834"/>
        <v>0</v>
      </c>
      <c r="BK529" s="98">
        <f t="shared" si="834"/>
        <v>0</v>
      </c>
      <c r="BL529" s="98">
        <f t="shared" si="834"/>
        <v>0</v>
      </c>
      <c r="BM529" s="98">
        <f t="shared" si="834"/>
        <v>594</v>
      </c>
      <c r="BN529" s="98">
        <f t="shared" si="834"/>
        <v>0</v>
      </c>
    </row>
    <row r="530" spans="1:66" ht="16.5">
      <c r="A530" s="111"/>
      <c r="B530" s="112" t="s">
        <v>281</v>
      </c>
      <c r="C530" s="113" t="s">
        <v>143</v>
      </c>
      <c r="D530" s="113" t="s">
        <v>145</v>
      </c>
      <c r="E530" s="119" t="s">
        <v>390</v>
      </c>
      <c r="F530" s="113" t="s">
        <v>168</v>
      </c>
      <c r="G530" s="115"/>
      <c r="H530" s="115"/>
      <c r="I530" s="115"/>
      <c r="J530" s="98"/>
      <c r="K530" s="98"/>
      <c r="L530" s="98"/>
      <c r="M530" s="98"/>
      <c r="N530" s="115"/>
      <c r="O530" s="116"/>
      <c r="P530" s="98"/>
      <c r="Q530" s="98"/>
      <c r="R530" s="98"/>
      <c r="S530" s="98">
        <f>T530-P530</f>
        <v>594</v>
      </c>
      <c r="T530" s="98">
        <v>594</v>
      </c>
      <c r="U530" s="98"/>
      <c r="V530" s="98"/>
      <c r="W530" s="98"/>
      <c r="X530" s="98">
        <f>W530+T530</f>
        <v>594</v>
      </c>
      <c r="Y530" s="98">
        <f>V530</f>
        <v>0</v>
      </c>
      <c r="Z530" s="120"/>
      <c r="AA530" s="98">
        <f>X530+Z530</f>
        <v>594</v>
      </c>
      <c r="AB530" s="98">
        <f>Y530</f>
        <v>0</v>
      </c>
      <c r="AC530" s="120"/>
      <c r="AD530" s="120"/>
      <c r="AE530" s="120"/>
      <c r="AF530" s="98">
        <f>AD530+AC530+AA530+AE530</f>
        <v>594</v>
      </c>
      <c r="AG530" s="116">
        <f>AE530+AB530</f>
        <v>0</v>
      </c>
      <c r="AH530" s="120"/>
      <c r="AI530" s="120"/>
      <c r="AJ530" s="120"/>
      <c r="AK530" s="120"/>
      <c r="AL530" s="120"/>
      <c r="AM530" s="120"/>
      <c r="AN530" s="98">
        <f>AI530+AH530+AF530+AJ530+AK530+AL530+AM530</f>
        <v>594</v>
      </c>
      <c r="AO530" s="98">
        <f>AM530+AG530</f>
        <v>0</v>
      </c>
      <c r="AP530" s="122"/>
      <c r="AQ530" s="120"/>
      <c r="AR530" s="120"/>
      <c r="AS530" s="120"/>
      <c r="AT530" s="98">
        <f>AR530+AQ530+AP530+AN530+AS530</f>
        <v>594</v>
      </c>
      <c r="AU530" s="98">
        <f>AS530+AO530</f>
        <v>0</v>
      </c>
      <c r="AV530" s="98"/>
      <c r="AW530" s="98"/>
      <c r="AX530" s="98"/>
      <c r="AY530" s="98"/>
      <c r="AZ530" s="98"/>
      <c r="BA530" s="98">
        <f>AY530+AX530+AW530+AV530+AT530</f>
        <v>594</v>
      </c>
      <c r="BB530" s="123">
        <f>AU530+AY530</f>
        <v>0</v>
      </c>
      <c r="BC530" s="98"/>
      <c r="BD530" s="120"/>
      <c r="BE530" s="120"/>
      <c r="BF530" s="120"/>
      <c r="BG530" s="98">
        <f>BF530+BE530+BD530+BC530+BA530</f>
        <v>594</v>
      </c>
      <c r="BH530" s="123">
        <f>BB530+BD530</f>
        <v>0</v>
      </c>
      <c r="BI530" s="116"/>
      <c r="BJ530" s="122"/>
      <c r="BK530" s="122"/>
      <c r="BL530" s="122"/>
      <c r="BM530" s="98">
        <f>BG530+BI530+BJ530+BK530+BL530</f>
        <v>594</v>
      </c>
      <c r="BN530" s="98">
        <f>BH530+BJ530</f>
        <v>0</v>
      </c>
    </row>
    <row r="531" spans="1:66" ht="41.25" customHeight="1">
      <c r="A531" s="111"/>
      <c r="B531" s="102" t="s">
        <v>167</v>
      </c>
      <c r="C531" s="103" t="s">
        <v>90</v>
      </c>
      <c r="D531" s="103" t="s">
        <v>121</v>
      </c>
      <c r="E531" s="119"/>
      <c r="F531" s="113"/>
      <c r="G531" s="115"/>
      <c r="H531" s="115"/>
      <c r="I531" s="115"/>
      <c r="J531" s="98"/>
      <c r="K531" s="98"/>
      <c r="L531" s="98"/>
      <c r="M531" s="98"/>
      <c r="N531" s="115"/>
      <c r="O531" s="116"/>
      <c r="P531" s="98"/>
      <c r="Q531" s="98"/>
      <c r="R531" s="98"/>
      <c r="S531" s="125">
        <f>S532</f>
        <v>264</v>
      </c>
      <c r="T531" s="125">
        <f>T532</f>
        <v>264</v>
      </c>
      <c r="U531" s="125">
        <f>U533</f>
        <v>0</v>
      </c>
      <c r="V531" s="125">
        <f>V533</f>
        <v>0</v>
      </c>
      <c r="W531" s="125">
        <f aca="true" t="shared" si="835" ref="W531:AQ534">W532</f>
        <v>0</v>
      </c>
      <c r="X531" s="125">
        <f t="shared" si="835"/>
        <v>264</v>
      </c>
      <c r="Y531" s="125">
        <f t="shared" si="835"/>
        <v>0</v>
      </c>
      <c r="Z531" s="125">
        <f t="shared" si="835"/>
        <v>0</v>
      </c>
      <c r="AA531" s="125">
        <f t="shared" si="835"/>
        <v>264</v>
      </c>
      <c r="AB531" s="125">
        <f t="shared" si="835"/>
        <v>0</v>
      </c>
      <c r="AC531" s="125">
        <f t="shared" si="835"/>
        <v>0</v>
      </c>
      <c r="AD531" s="125">
        <f t="shared" si="835"/>
        <v>0</v>
      </c>
      <c r="AE531" s="125">
        <f t="shared" si="835"/>
        <v>0</v>
      </c>
      <c r="AF531" s="125">
        <f t="shared" si="835"/>
        <v>264</v>
      </c>
      <c r="AG531" s="125">
        <f t="shared" si="835"/>
        <v>0</v>
      </c>
      <c r="AH531" s="125">
        <f t="shared" si="835"/>
        <v>0</v>
      </c>
      <c r="AI531" s="125">
        <f t="shared" si="835"/>
        <v>0</v>
      </c>
      <c r="AJ531" s="125">
        <f t="shared" si="835"/>
        <v>0</v>
      </c>
      <c r="AK531" s="125">
        <f t="shared" si="835"/>
        <v>0</v>
      </c>
      <c r="AL531" s="125">
        <f t="shared" si="835"/>
        <v>0</v>
      </c>
      <c r="AM531" s="125">
        <f t="shared" si="835"/>
        <v>0</v>
      </c>
      <c r="AN531" s="125">
        <f t="shared" si="835"/>
        <v>264</v>
      </c>
      <c r="AO531" s="125">
        <f t="shared" si="835"/>
        <v>0</v>
      </c>
      <c r="AP531" s="125">
        <f t="shared" si="835"/>
        <v>0</v>
      </c>
      <c r="AQ531" s="125">
        <f t="shared" si="835"/>
        <v>0</v>
      </c>
      <c r="AR531" s="125">
        <f aca="true" t="shared" si="836" ref="AP531:BE534">AR532</f>
        <v>0</v>
      </c>
      <c r="AS531" s="125">
        <f t="shared" si="836"/>
        <v>0</v>
      </c>
      <c r="AT531" s="125">
        <f t="shared" si="836"/>
        <v>264</v>
      </c>
      <c r="AU531" s="125">
        <f t="shared" si="836"/>
        <v>0</v>
      </c>
      <c r="AV531" s="99">
        <f t="shared" si="836"/>
        <v>0</v>
      </c>
      <c r="AW531" s="99">
        <f t="shared" si="836"/>
        <v>0</v>
      </c>
      <c r="AX531" s="99">
        <f t="shared" si="836"/>
        <v>0</v>
      </c>
      <c r="AY531" s="99">
        <f t="shared" si="836"/>
        <v>0</v>
      </c>
      <c r="AZ531" s="99">
        <f t="shared" si="836"/>
        <v>0</v>
      </c>
      <c r="BA531" s="125">
        <f t="shared" si="836"/>
        <v>264</v>
      </c>
      <c r="BB531" s="125">
        <f t="shared" si="836"/>
        <v>0</v>
      </c>
      <c r="BC531" s="125">
        <f t="shared" si="836"/>
        <v>0</v>
      </c>
      <c r="BD531" s="125">
        <f t="shared" si="836"/>
        <v>0</v>
      </c>
      <c r="BE531" s="125">
        <f t="shared" si="836"/>
        <v>0</v>
      </c>
      <c r="BF531" s="125">
        <f aca="true" t="shared" si="837" ref="BB531:BN534">BF532</f>
        <v>0</v>
      </c>
      <c r="BG531" s="125">
        <f t="shared" si="837"/>
        <v>264</v>
      </c>
      <c r="BH531" s="125">
        <f t="shared" si="837"/>
        <v>0</v>
      </c>
      <c r="BI531" s="125">
        <f t="shared" si="837"/>
        <v>0</v>
      </c>
      <c r="BJ531" s="125">
        <f t="shared" si="837"/>
        <v>0</v>
      </c>
      <c r="BK531" s="125">
        <f t="shared" si="837"/>
        <v>0</v>
      </c>
      <c r="BL531" s="125">
        <f t="shared" si="837"/>
        <v>0</v>
      </c>
      <c r="BM531" s="125">
        <f t="shared" si="837"/>
        <v>264</v>
      </c>
      <c r="BN531" s="125">
        <f t="shared" si="837"/>
        <v>0</v>
      </c>
    </row>
    <row r="532" spans="1:66" ht="38.25" customHeight="1">
      <c r="A532" s="111"/>
      <c r="B532" s="112" t="s">
        <v>171</v>
      </c>
      <c r="C532" s="113" t="s">
        <v>90</v>
      </c>
      <c r="D532" s="113" t="s">
        <v>121</v>
      </c>
      <c r="E532" s="119" t="s">
        <v>211</v>
      </c>
      <c r="F532" s="113"/>
      <c r="G532" s="115"/>
      <c r="H532" s="115"/>
      <c r="I532" s="115"/>
      <c r="J532" s="98"/>
      <c r="K532" s="98"/>
      <c r="L532" s="98"/>
      <c r="M532" s="98"/>
      <c r="N532" s="115"/>
      <c r="O532" s="116"/>
      <c r="P532" s="98"/>
      <c r="Q532" s="98"/>
      <c r="R532" s="98"/>
      <c r="S532" s="106">
        <f>S533</f>
        <v>264</v>
      </c>
      <c r="T532" s="106">
        <f>T533</f>
        <v>264</v>
      </c>
      <c r="U532" s="125">
        <f>U533</f>
        <v>0</v>
      </c>
      <c r="V532" s="125"/>
      <c r="W532" s="106">
        <f t="shared" si="835"/>
        <v>0</v>
      </c>
      <c r="X532" s="106">
        <f t="shared" si="835"/>
        <v>264</v>
      </c>
      <c r="Y532" s="106">
        <f t="shared" si="835"/>
        <v>0</v>
      </c>
      <c r="Z532" s="106">
        <f t="shared" si="835"/>
        <v>0</v>
      </c>
      <c r="AA532" s="106">
        <f t="shared" si="835"/>
        <v>264</v>
      </c>
      <c r="AB532" s="106">
        <f t="shared" si="835"/>
        <v>0</v>
      </c>
      <c r="AC532" s="106">
        <f t="shared" si="835"/>
        <v>0</v>
      </c>
      <c r="AD532" s="106">
        <f t="shared" si="835"/>
        <v>0</v>
      </c>
      <c r="AE532" s="106">
        <f t="shared" si="835"/>
        <v>0</v>
      </c>
      <c r="AF532" s="106">
        <f t="shared" si="835"/>
        <v>264</v>
      </c>
      <c r="AG532" s="106">
        <f t="shared" si="835"/>
        <v>0</v>
      </c>
      <c r="AH532" s="106">
        <f t="shared" si="835"/>
        <v>0</v>
      </c>
      <c r="AI532" s="106">
        <f t="shared" si="835"/>
        <v>0</v>
      </c>
      <c r="AJ532" s="106">
        <f t="shared" si="835"/>
        <v>0</v>
      </c>
      <c r="AK532" s="106">
        <f t="shared" si="835"/>
        <v>0</v>
      </c>
      <c r="AL532" s="106">
        <f t="shared" si="835"/>
        <v>0</v>
      </c>
      <c r="AM532" s="106">
        <f t="shared" si="835"/>
        <v>0</v>
      </c>
      <c r="AN532" s="106">
        <f t="shared" si="835"/>
        <v>264</v>
      </c>
      <c r="AO532" s="106">
        <f t="shared" si="835"/>
        <v>0</v>
      </c>
      <c r="AP532" s="106">
        <f t="shared" si="836"/>
        <v>0</v>
      </c>
      <c r="AQ532" s="106">
        <f t="shared" si="836"/>
        <v>0</v>
      </c>
      <c r="AR532" s="106">
        <f t="shared" si="836"/>
        <v>0</v>
      </c>
      <c r="AS532" s="106">
        <f t="shared" si="836"/>
        <v>0</v>
      </c>
      <c r="AT532" s="106">
        <f t="shared" si="836"/>
        <v>264</v>
      </c>
      <c r="AU532" s="106">
        <f t="shared" si="836"/>
        <v>0</v>
      </c>
      <c r="AV532" s="98">
        <f t="shared" si="836"/>
        <v>0</v>
      </c>
      <c r="AW532" s="98">
        <f t="shared" si="836"/>
        <v>0</v>
      </c>
      <c r="AX532" s="98">
        <f t="shared" si="836"/>
        <v>0</v>
      </c>
      <c r="AY532" s="98">
        <f t="shared" si="836"/>
        <v>0</v>
      </c>
      <c r="AZ532" s="98">
        <f t="shared" si="836"/>
        <v>0</v>
      </c>
      <c r="BA532" s="98">
        <f t="shared" si="836"/>
        <v>264</v>
      </c>
      <c r="BB532" s="98">
        <f t="shared" si="837"/>
        <v>0</v>
      </c>
      <c r="BC532" s="98">
        <f t="shared" si="837"/>
        <v>0</v>
      </c>
      <c r="BD532" s="98">
        <f t="shared" si="837"/>
        <v>0</v>
      </c>
      <c r="BE532" s="98">
        <f t="shared" si="837"/>
        <v>0</v>
      </c>
      <c r="BF532" s="98">
        <f t="shared" si="837"/>
        <v>0</v>
      </c>
      <c r="BG532" s="98">
        <f t="shared" si="837"/>
        <v>264</v>
      </c>
      <c r="BH532" s="98">
        <f t="shared" si="837"/>
        <v>0</v>
      </c>
      <c r="BI532" s="98">
        <f t="shared" si="837"/>
        <v>0</v>
      </c>
      <c r="BJ532" s="98">
        <f t="shared" si="837"/>
        <v>0</v>
      </c>
      <c r="BK532" s="98">
        <f t="shared" si="837"/>
        <v>0</v>
      </c>
      <c r="BL532" s="98">
        <f t="shared" si="837"/>
        <v>0</v>
      </c>
      <c r="BM532" s="98">
        <f t="shared" si="837"/>
        <v>264</v>
      </c>
      <c r="BN532" s="98">
        <f t="shared" si="837"/>
        <v>0</v>
      </c>
    </row>
    <row r="533" spans="1:66" ht="99.75" customHeight="1">
      <c r="A533" s="111"/>
      <c r="B533" s="112" t="s">
        <v>396</v>
      </c>
      <c r="C533" s="113" t="s">
        <v>90</v>
      </c>
      <c r="D533" s="113" t="s">
        <v>121</v>
      </c>
      <c r="E533" s="119" t="s">
        <v>378</v>
      </c>
      <c r="F533" s="113"/>
      <c r="G533" s="115"/>
      <c r="H533" s="115"/>
      <c r="I533" s="115"/>
      <c r="J533" s="98"/>
      <c r="K533" s="98"/>
      <c r="L533" s="98"/>
      <c r="M533" s="98"/>
      <c r="N533" s="115"/>
      <c r="O533" s="116"/>
      <c r="P533" s="98"/>
      <c r="Q533" s="98"/>
      <c r="R533" s="98"/>
      <c r="S533" s="98">
        <f>S534</f>
        <v>264</v>
      </c>
      <c r="T533" s="98">
        <f aca="true" t="shared" si="838" ref="T533:AM534">T534</f>
        <v>264</v>
      </c>
      <c r="U533" s="98">
        <f t="shared" si="838"/>
        <v>0</v>
      </c>
      <c r="V533" s="98">
        <f t="shared" si="838"/>
        <v>0</v>
      </c>
      <c r="W533" s="98">
        <f t="shared" si="838"/>
        <v>0</v>
      </c>
      <c r="X533" s="98">
        <f t="shared" si="838"/>
        <v>264</v>
      </c>
      <c r="Y533" s="98">
        <f t="shared" si="838"/>
        <v>0</v>
      </c>
      <c r="Z533" s="98">
        <f t="shared" si="838"/>
        <v>0</v>
      </c>
      <c r="AA533" s="98">
        <f t="shared" si="838"/>
        <v>264</v>
      </c>
      <c r="AB533" s="98">
        <f t="shared" si="838"/>
        <v>0</v>
      </c>
      <c r="AC533" s="98">
        <f t="shared" si="838"/>
        <v>0</v>
      </c>
      <c r="AD533" s="98">
        <f t="shared" si="838"/>
        <v>0</v>
      </c>
      <c r="AE533" s="98">
        <f t="shared" si="838"/>
        <v>0</v>
      </c>
      <c r="AF533" s="98">
        <f t="shared" si="838"/>
        <v>264</v>
      </c>
      <c r="AG533" s="98">
        <f t="shared" si="838"/>
        <v>0</v>
      </c>
      <c r="AH533" s="98">
        <f t="shared" si="838"/>
        <v>0</v>
      </c>
      <c r="AI533" s="98">
        <f t="shared" si="838"/>
        <v>0</v>
      </c>
      <c r="AJ533" s="98">
        <f t="shared" si="838"/>
        <v>0</v>
      </c>
      <c r="AK533" s="98">
        <f t="shared" si="838"/>
        <v>0</v>
      </c>
      <c r="AL533" s="98">
        <f t="shared" si="838"/>
        <v>0</v>
      </c>
      <c r="AM533" s="98">
        <f t="shared" si="838"/>
        <v>0</v>
      </c>
      <c r="AN533" s="98">
        <f t="shared" si="835"/>
        <v>264</v>
      </c>
      <c r="AO533" s="98">
        <f t="shared" si="835"/>
        <v>0</v>
      </c>
      <c r="AP533" s="98">
        <f t="shared" si="836"/>
        <v>0</v>
      </c>
      <c r="AQ533" s="98">
        <f t="shared" si="836"/>
        <v>0</v>
      </c>
      <c r="AR533" s="98">
        <f t="shared" si="836"/>
        <v>0</v>
      </c>
      <c r="AS533" s="98">
        <f t="shared" si="836"/>
        <v>0</v>
      </c>
      <c r="AT533" s="98">
        <f t="shared" si="836"/>
        <v>264</v>
      </c>
      <c r="AU533" s="98">
        <f t="shared" si="836"/>
        <v>0</v>
      </c>
      <c r="AV533" s="98">
        <f t="shared" si="836"/>
        <v>0</v>
      </c>
      <c r="AW533" s="98">
        <f t="shared" si="836"/>
        <v>0</v>
      </c>
      <c r="AX533" s="98">
        <f t="shared" si="836"/>
        <v>0</v>
      </c>
      <c r="AY533" s="98">
        <f t="shared" si="836"/>
        <v>0</v>
      </c>
      <c r="AZ533" s="98">
        <f t="shared" si="836"/>
        <v>0</v>
      </c>
      <c r="BA533" s="98">
        <f t="shared" si="836"/>
        <v>264</v>
      </c>
      <c r="BB533" s="98">
        <f t="shared" si="837"/>
        <v>0</v>
      </c>
      <c r="BC533" s="98">
        <f t="shared" si="837"/>
        <v>0</v>
      </c>
      <c r="BD533" s="98">
        <f t="shared" si="837"/>
        <v>0</v>
      </c>
      <c r="BE533" s="98">
        <f t="shared" si="837"/>
        <v>0</v>
      </c>
      <c r="BF533" s="98">
        <f t="shared" si="837"/>
        <v>0</v>
      </c>
      <c r="BG533" s="98">
        <f t="shared" si="837"/>
        <v>264</v>
      </c>
      <c r="BH533" s="98">
        <f t="shared" si="837"/>
        <v>0</v>
      </c>
      <c r="BI533" s="98">
        <f t="shared" si="837"/>
        <v>0</v>
      </c>
      <c r="BJ533" s="98">
        <f t="shared" si="837"/>
        <v>0</v>
      </c>
      <c r="BK533" s="98">
        <f t="shared" si="837"/>
        <v>0</v>
      </c>
      <c r="BL533" s="98">
        <f t="shared" si="837"/>
        <v>0</v>
      </c>
      <c r="BM533" s="98">
        <f t="shared" si="837"/>
        <v>264</v>
      </c>
      <c r="BN533" s="98">
        <f t="shared" si="837"/>
        <v>0</v>
      </c>
    </row>
    <row r="534" spans="1:66" ht="77.25" customHeight="1">
      <c r="A534" s="111"/>
      <c r="B534" s="133" t="s">
        <v>428</v>
      </c>
      <c r="C534" s="113" t="s">
        <v>90</v>
      </c>
      <c r="D534" s="113" t="s">
        <v>121</v>
      </c>
      <c r="E534" s="119" t="s">
        <v>390</v>
      </c>
      <c r="F534" s="113"/>
      <c r="G534" s="115"/>
      <c r="H534" s="115"/>
      <c r="I534" s="115"/>
      <c r="J534" s="98"/>
      <c r="K534" s="98"/>
      <c r="L534" s="98"/>
      <c r="M534" s="98"/>
      <c r="N534" s="115"/>
      <c r="O534" s="116"/>
      <c r="P534" s="98"/>
      <c r="Q534" s="98"/>
      <c r="R534" s="98"/>
      <c r="S534" s="98">
        <f>S535</f>
        <v>264</v>
      </c>
      <c r="T534" s="98">
        <f t="shared" si="838"/>
        <v>264</v>
      </c>
      <c r="U534" s="98">
        <f t="shared" si="838"/>
        <v>0</v>
      </c>
      <c r="V534" s="98">
        <f t="shared" si="838"/>
        <v>0</v>
      </c>
      <c r="W534" s="98">
        <f t="shared" si="838"/>
        <v>0</v>
      </c>
      <c r="X534" s="98">
        <f t="shared" si="838"/>
        <v>264</v>
      </c>
      <c r="Y534" s="98">
        <f t="shared" si="838"/>
        <v>0</v>
      </c>
      <c r="Z534" s="98">
        <f t="shared" si="838"/>
        <v>0</v>
      </c>
      <c r="AA534" s="98">
        <f t="shared" si="838"/>
        <v>264</v>
      </c>
      <c r="AB534" s="98">
        <f t="shared" si="838"/>
        <v>0</v>
      </c>
      <c r="AC534" s="98">
        <f t="shared" si="838"/>
        <v>0</v>
      </c>
      <c r="AD534" s="98">
        <f t="shared" si="838"/>
        <v>0</v>
      </c>
      <c r="AE534" s="98">
        <f t="shared" si="838"/>
        <v>0</v>
      </c>
      <c r="AF534" s="98">
        <f t="shared" si="838"/>
        <v>264</v>
      </c>
      <c r="AG534" s="98">
        <f t="shared" si="838"/>
        <v>0</v>
      </c>
      <c r="AH534" s="98">
        <f t="shared" si="835"/>
        <v>0</v>
      </c>
      <c r="AI534" s="98">
        <f t="shared" si="835"/>
        <v>0</v>
      </c>
      <c r="AJ534" s="98">
        <f t="shared" si="835"/>
        <v>0</v>
      </c>
      <c r="AK534" s="98">
        <f t="shared" si="835"/>
        <v>0</v>
      </c>
      <c r="AL534" s="98">
        <f t="shared" si="835"/>
        <v>0</v>
      </c>
      <c r="AM534" s="98">
        <f t="shared" si="835"/>
        <v>0</v>
      </c>
      <c r="AN534" s="98">
        <f t="shared" si="835"/>
        <v>264</v>
      </c>
      <c r="AO534" s="98">
        <f t="shared" si="835"/>
        <v>0</v>
      </c>
      <c r="AP534" s="98">
        <f t="shared" si="836"/>
        <v>0</v>
      </c>
      <c r="AQ534" s="98">
        <f t="shared" si="836"/>
        <v>0</v>
      </c>
      <c r="AR534" s="98">
        <f t="shared" si="836"/>
        <v>0</v>
      </c>
      <c r="AS534" s="98">
        <f t="shared" si="836"/>
        <v>0</v>
      </c>
      <c r="AT534" s="98">
        <f t="shared" si="836"/>
        <v>264</v>
      </c>
      <c r="AU534" s="98">
        <f t="shared" si="836"/>
        <v>0</v>
      </c>
      <c r="AV534" s="98">
        <f t="shared" si="836"/>
        <v>0</v>
      </c>
      <c r="AW534" s="98">
        <f t="shared" si="836"/>
        <v>0</v>
      </c>
      <c r="AX534" s="98">
        <f t="shared" si="836"/>
        <v>0</v>
      </c>
      <c r="AY534" s="98">
        <f t="shared" si="836"/>
        <v>0</v>
      </c>
      <c r="AZ534" s="98">
        <f t="shared" si="836"/>
        <v>0</v>
      </c>
      <c r="BA534" s="98">
        <f t="shared" si="836"/>
        <v>264</v>
      </c>
      <c r="BB534" s="98">
        <f t="shared" si="836"/>
        <v>0</v>
      </c>
      <c r="BC534" s="98">
        <f t="shared" si="836"/>
        <v>0</v>
      </c>
      <c r="BD534" s="98">
        <f t="shared" si="836"/>
        <v>0</v>
      </c>
      <c r="BE534" s="98">
        <f t="shared" si="836"/>
        <v>0</v>
      </c>
      <c r="BF534" s="98">
        <f t="shared" si="837"/>
        <v>0</v>
      </c>
      <c r="BG534" s="98">
        <f t="shared" si="837"/>
        <v>264</v>
      </c>
      <c r="BH534" s="98">
        <f t="shared" si="837"/>
        <v>0</v>
      </c>
      <c r="BI534" s="98">
        <f t="shared" si="837"/>
        <v>0</v>
      </c>
      <c r="BJ534" s="98">
        <f t="shared" si="837"/>
        <v>0</v>
      </c>
      <c r="BK534" s="98">
        <f t="shared" si="837"/>
        <v>0</v>
      </c>
      <c r="BL534" s="98">
        <f t="shared" si="837"/>
        <v>0</v>
      </c>
      <c r="BM534" s="98">
        <f t="shared" si="837"/>
        <v>264</v>
      </c>
      <c r="BN534" s="98">
        <f t="shared" si="837"/>
        <v>0</v>
      </c>
    </row>
    <row r="535" spans="1:66" ht="27" customHeight="1">
      <c r="A535" s="111"/>
      <c r="B535" s="112" t="s">
        <v>281</v>
      </c>
      <c r="C535" s="113" t="s">
        <v>90</v>
      </c>
      <c r="D535" s="113" t="s">
        <v>121</v>
      </c>
      <c r="E535" s="119" t="s">
        <v>390</v>
      </c>
      <c r="F535" s="113" t="s">
        <v>168</v>
      </c>
      <c r="G535" s="115"/>
      <c r="H535" s="115"/>
      <c r="I535" s="115"/>
      <c r="J535" s="98"/>
      <c r="K535" s="98"/>
      <c r="L535" s="98"/>
      <c r="M535" s="98"/>
      <c r="N535" s="115"/>
      <c r="O535" s="116"/>
      <c r="P535" s="98"/>
      <c r="Q535" s="98"/>
      <c r="R535" s="98"/>
      <c r="S535" s="98">
        <f>T535-P535</f>
        <v>264</v>
      </c>
      <c r="T535" s="98">
        <v>264</v>
      </c>
      <c r="U535" s="98"/>
      <c r="V535" s="98"/>
      <c r="W535" s="98"/>
      <c r="X535" s="98">
        <f>W535+T535</f>
        <v>264</v>
      </c>
      <c r="Y535" s="98">
        <f>V535</f>
        <v>0</v>
      </c>
      <c r="Z535" s="120"/>
      <c r="AA535" s="98">
        <f>X535+Z535</f>
        <v>264</v>
      </c>
      <c r="AB535" s="98">
        <f>Y535</f>
        <v>0</v>
      </c>
      <c r="AC535" s="120"/>
      <c r="AD535" s="120"/>
      <c r="AE535" s="120"/>
      <c r="AF535" s="98">
        <f>AD535+AC535+AA535+AE535</f>
        <v>264</v>
      </c>
      <c r="AG535" s="116">
        <f>AE535+AB535</f>
        <v>0</v>
      </c>
      <c r="AH535" s="120"/>
      <c r="AI535" s="120"/>
      <c r="AJ535" s="120"/>
      <c r="AK535" s="120"/>
      <c r="AL535" s="120"/>
      <c r="AM535" s="120"/>
      <c r="AN535" s="98">
        <f>AI535+AH535+AF535+AJ535+AK535+AL535+AM535</f>
        <v>264</v>
      </c>
      <c r="AO535" s="98">
        <f>AM535+AG535</f>
        <v>0</v>
      </c>
      <c r="AP535" s="122"/>
      <c r="AQ535" s="120"/>
      <c r="AR535" s="120"/>
      <c r="AS535" s="120"/>
      <c r="AT535" s="98">
        <f>AR535+AQ535+AP535+AN535+AS535</f>
        <v>264</v>
      </c>
      <c r="AU535" s="98">
        <f>AS535+AO535</f>
        <v>0</v>
      </c>
      <c r="AV535" s="98"/>
      <c r="AW535" s="98"/>
      <c r="AX535" s="98"/>
      <c r="AY535" s="98"/>
      <c r="AZ535" s="98"/>
      <c r="BA535" s="98">
        <f>AY535+AX535+AW535+AV535+AT535</f>
        <v>264</v>
      </c>
      <c r="BB535" s="123">
        <f>AU535+AY535</f>
        <v>0</v>
      </c>
      <c r="BC535" s="98"/>
      <c r="BD535" s="120"/>
      <c r="BE535" s="120"/>
      <c r="BF535" s="120"/>
      <c r="BG535" s="98">
        <f>BF535+BE535+BD535+BC535+BA535</f>
        <v>264</v>
      </c>
      <c r="BH535" s="123">
        <f>BB535+BD535</f>
        <v>0</v>
      </c>
      <c r="BI535" s="116"/>
      <c r="BJ535" s="122"/>
      <c r="BK535" s="122"/>
      <c r="BL535" s="122"/>
      <c r="BM535" s="98">
        <f>BG535+BI535+BJ535+BK535+BL535</f>
        <v>264</v>
      </c>
      <c r="BN535" s="98">
        <f>BH535+BJ535</f>
        <v>0</v>
      </c>
    </row>
    <row r="536" spans="1:66" ht="16.5">
      <c r="A536" s="127"/>
      <c r="B536" s="112"/>
      <c r="C536" s="113"/>
      <c r="D536" s="113"/>
      <c r="E536" s="119"/>
      <c r="F536" s="113"/>
      <c r="G536" s="107"/>
      <c r="H536" s="107"/>
      <c r="I536" s="107"/>
      <c r="J536" s="121"/>
      <c r="K536" s="107"/>
      <c r="L536" s="107"/>
      <c r="M536" s="107"/>
      <c r="N536" s="107"/>
      <c r="O536" s="116"/>
      <c r="P536" s="126"/>
      <c r="Q536" s="126"/>
      <c r="R536" s="116"/>
      <c r="S536" s="126"/>
      <c r="T536" s="126"/>
      <c r="U536" s="126"/>
      <c r="V536" s="98"/>
      <c r="W536" s="126"/>
      <c r="X536" s="126"/>
      <c r="Y536" s="126"/>
      <c r="Z536" s="120"/>
      <c r="AA536" s="126"/>
      <c r="AB536" s="126"/>
      <c r="AC536" s="120"/>
      <c r="AD536" s="120"/>
      <c r="AE536" s="120"/>
      <c r="AF536" s="116"/>
      <c r="AG536" s="116"/>
      <c r="AH536" s="120"/>
      <c r="AI536" s="120"/>
      <c r="AJ536" s="120"/>
      <c r="AK536" s="120"/>
      <c r="AL536" s="120"/>
      <c r="AM536" s="120"/>
      <c r="AN536" s="120"/>
      <c r="AO536" s="120"/>
      <c r="AP536" s="122"/>
      <c r="AQ536" s="120"/>
      <c r="AR536" s="120"/>
      <c r="AS536" s="120"/>
      <c r="AT536" s="126"/>
      <c r="AU536" s="126"/>
      <c r="AV536" s="98"/>
      <c r="AW536" s="98"/>
      <c r="AX536" s="98"/>
      <c r="AY536" s="98"/>
      <c r="AZ536" s="98"/>
      <c r="BA536" s="98"/>
      <c r="BB536" s="123"/>
      <c r="BC536" s="98"/>
      <c r="BD536" s="120"/>
      <c r="BE536" s="120"/>
      <c r="BF536" s="120"/>
      <c r="BG536" s="98"/>
      <c r="BH536" s="123"/>
      <c r="BI536" s="116"/>
      <c r="BJ536" s="122"/>
      <c r="BK536" s="122"/>
      <c r="BL536" s="122"/>
      <c r="BM536" s="126"/>
      <c r="BN536" s="120"/>
    </row>
    <row r="537" spans="1:66" s="6" customFormat="1" ht="66" customHeight="1">
      <c r="A537" s="91">
        <v>919</v>
      </c>
      <c r="B537" s="92" t="s">
        <v>217</v>
      </c>
      <c r="C537" s="95"/>
      <c r="D537" s="95"/>
      <c r="E537" s="94"/>
      <c r="F537" s="95"/>
      <c r="G537" s="139">
        <f aca="true" t="shared" si="839" ref="G537:N537">G541+G544+G549+G555+G538</f>
        <v>176787</v>
      </c>
      <c r="H537" s="139">
        <f t="shared" si="839"/>
        <v>176787</v>
      </c>
      <c r="I537" s="139">
        <f t="shared" si="839"/>
        <v>0</v>
      </c>
      <c r="J537" s="139">
        <f t="shared" si="839"/>
        <v>-95637</v>
      </c>
      <c r="K537" s="139">
        <f t="shared" si="839"/>
        <v>81150</v>
      </c>
      <c r="L537" s="139">
        <f t="shared" si="839"/>
        <v>0</v>
      </c>
      <c r="M537" s="139"/>
      <c r="N537" s="139">
        <f t="shared" si="839"/>
        <v>87392</v>
      </c>
      <c r="O537" s="139">
        <f aca="true" t="shared" si="840" ref="O537:T537">O541+O544+O549+O555+O538</f>
        <v>0</v>
      </c>
      <c r="P537" s="139">
        <f t="shared" si="840"/>
        <v>81150</v>
      </c>
      <c r="Q537" s="139">
        <f t="shared" si="840"/>
        <v>0</v>
      </c>
      <c r="R537" s="139">
        <f t="shared" si="840"/>
        <v>0</v>
      </c>
      <c r="S537" s="139">
        <f>S541+S544+S549+S555+S538</f>
        <v>53949</v>
      </c>
      <c r="T537" s="139">
        <f t="shared" si="840"/>
        <v>135099</v>
      </c>
      <c r="U537" s="139">
        <f aca="true" t="shared" si="841" ref="U537:AB537">U541+U544+U549+U555+U538</f>
        <v>0</v>
      </c>
      <c r="V537" s="139">
        <f t="shared" si="841"/>
        <v>70859</v>
      </c>
      <c r="W537" s="139">
        <f t="shared" si="841"/>
        <v>0</v>
      </c>
      <c r="X537" s="139">
        <f t="shared" si="841"/>
        <v>135099</v>
      </c>
      <c r="Y537" s="139">
        <f t="shared" si="841"/>
        <v>70859</v>
      </c>
      <c r="Z537" s="139">
        <f t="shared" si="841"/>
        <v>0</v>
      </c>
      <c r="AA537" s="139">
        <f t="shared" si="841"/>
        <v>135099</v>
      </c>
      <c r="AB537" s="139">
        <f t="shared" si="841"/>
        <v>70859</v>
      </c>
      <c r="AC537" s="139">
        <f aca="true" t="shared" si="842" ref="AC537:AU537">AC541+AC544+AC549+AC555+AC538</f>
        <v>0</v>
      </c>
      <c r="AD537" s="139">
        <f t="shared" si="842"/>
        <v>0</v>
      </c>
      <c r="AE537" s="139">
        <f t="shared" si="842"/>
        <v>0</v>
      </c>
      <c r="AF537" s="139">
        <f t="shared" si="842"/>
        <v>135099</v>
      </c>
      <c r="AG537" s="139">
        <f t="shared" si="842"/>
        <v>70859</v>
      </c>
      <c r="AH537" s="139">
        <f t="shared" si="842"/>
        <v>-57</v>
      </c>
      <c r="AI537" s="139">
        <f t="shared" si="842"/>
        <v>260</v>
      </c>
      <c r="AJ537" s="139">
        <f t="shared" si="842"/>
        <v>0</v>
      </c>
      <c r="AK537" s="139">
        <f>AK541+AK544+AK549+AK555+AK538</f>
        <v>200</v>
      </c>
      <c r="AL537" s="139">
        <f>AL541+AL544+AL549+AL555+AL538</f>
        <v>182</v>
      </c>
      <c r="AM537" s="139">
        <f>AM541+AM544+AM549+AM555+AM538</f>
        <v>0</v>
      </c>
      <c r="AN537" s="139">
        <f t="shared" si="842"/>
        <v>135684</v>
      </c>
      <c r="AO537" s="139">
        <f t="shared" si="842"/>
        <v>70859</v>
      </c>
      <c r="AP537" s="139">
        <f t="shared" si="842"/>
        <v>8568</v>
      </c>
      <c r="AQ537" s="139">
        <f>AQ541+AQ544+AQ549+AQ555+AQ538</f>
        <v>0</v>
      </c>
      <c r="AR537" s="139">
        <f t="shared" si="842"/>
        <v>0</v>
      </c>
      <c r="AS537" s="139">
        <f t="shared" si="842"/>
        <v>2500</v>
      </c>
      <c r="AT537" s="139">
        <f t="shared" si="842"/>
        <v>146752</v>
      </c>
      <c r="AU537" s="139">
        <f t="shared" si="842"/>
        <v>73359</v>
      </c>
      <c r="AV537" s="107">
        <f aca="true" t="shared" si="843" ref="AV537:BA537">AV541+AV544+AV549+AV555+AV538</f>
        <v>0</v>
      </c>
      <c r="AW537" s="107">
        <f t="shared" si="843"/>
        <v>0</v>
      </c>
      <c r="AX537" s="107">
        <f t="shared" si="843"/>
        <v>0</v>
      </c>
      <c r="AY537" s="107">
        <f t="shared" si="843"/>
        <v>0</v>
      </c>
      <c r="AZ537" s="107">
        <f>AZ541+AZ544+AZ549+AZ555+AZ538</f>
        <v>0</v>
      </c>
      <c r="BA537" s="139">
        <f t="shared" si="843"/>
        <v>146752</v>
      </c>
      <c r="BB537" s="139">
        <f aca="true" t="shared" si="844" ref="BB537:BH537">BB541+BB544+BB549+BB555+BB538</f>
        <v>73359</v>
      </c>
      <c r="BC537" s="139">
        <f t="shared" si="844"/>
        <v>0</v>
      </c>
      <c r="BD537" s="139">
        <f t="shared" si="844"/>
        <v>0</v>
      </c>
      <c r="BE537" s="139">
        <f t="shared" si="844"/>
        <v>0</v>
      </c>
      <c r="BF537" s="139">
        <f t="shared" si="844"/>
        <v>0</v>
      </c>
      <c r="BG537" s="139">
        <f t="shared" si="844"/>
        <v>146752</v>
      </c>
      <c r="BH537" s="139">
        <f t="shared" si="844"/>
        <v>73359</v>
      </c>
      <c r="BI537" s="139">
        <f aca="true" t="shared" si="845" ref="BI537:BN537">BI541+BI544+BI549+BI555+BI538</f>
        <v>0</v>
      </c>
      <c r="BJ537" s="139">
        <f t="shared" si="845"/>
        <v>0</v>
      </c>
      <c r="BK537" s="139">
        <f t="shared" si="845"/>
        <v>0</v>
      </c>
      <c r="BL537" s="139">
        <f t="shared" si="845"/>
        <v>0</v>
      </c>
      <c r="BM537" s="139">
        <f t="shared" si="845"/>
        <v>146752</v>
      </c>
      <c r="BN537" s="139">
        <f t="shared" si="845"/>
        <v>73359</v>
      </c>
    </row>
    <row r="538" spans="1:66" s="2" customFormat="1" ht="114.75" customHeight="1">
      <c r="A538" s="124"/>
      <c r="B538" s="102" t="s">
        <v>124</v>
      </c>
      <c r="C538" s="103" t="s">
        <v>119</v>
      </c>
      <c r="D538" s="103" t="s">
        <v>122</v>
      </c>
      <c r="E538" s="104"/>
      <c r="F538" s="103"/>
      <c r="G538" s="105">
        <f>H538+I538</f>
        <v>973</v>
      </c>
      <c r="H538" s="105">
        <f>H539</f>
        <v>973</v>
      </c>
      <c r="I538" s="105">
        <f>I539</f>
        <v>0</v>
      </c>
      <c r="J538" s="105">
        <f aca="true" t="shared" si="846" ref="J538:Z539">J539</f>
        <v>3068</v>
      </c>
      <c r="K538" s="105">
        <f t="shared" si="846"/>
        <v>4041</v>
      </c>
      <c r="L538" s="105">
        <f t="shared" si="846"/>
        <v>0</v>
      </c>
      <c r="M538" s="105"/>
      <c r="N538" s="105">
        <f t="shared" si="846"/>
        <v>4329</v>
      </c>
      <c r="O538" s="105">
        <f t="shared" si="846"/>
        <v>0</v>
      </c>
      <c r="P538" s="105">
        <f t="shared" si="846"/>
        <v>4041</v>
      </c>
      <c r="Q538" s="105">
        <f t="shared" si="846"/>
        <v>0</v>
      </c>
      <c r="R538" s="105">
        <f t="shared" si="846"/>
        <v>0</v>
      </c>
      <c r="S538" s="105">
        <f t="shared" si="846"/>
        <v>68635</v>
      </c>
      <c r="T538" s="105">
        <f t="shared" si="846"/>
        <v>72676</v>
      </c>
      <c r="U538" s="105">
        <f t="shared" si="846"/>
        <v>0</v>
      </c>
      <c r="V538" s="105">
        <f t="shared" si="846"/>
        <v>70859</v>
      </c>
      <c r="W538" s="105">
        <f t="shared" si="846"/>
        <v>0</v>
      </c>
      <c r="X538" s="105">
        <f t="shared" si="846"/>
        <v>72676</v>
      </c>
      <c r="Y538" s="105">
        <f t="shared" si="846"/>
        <v>70859</v>
      </c>
      <c r="Z538" s="105">
        <f t="shared" si="846"/>
        <v>0</v>
      </c>
      <c r="AA538" s="105">
        <f aca="true" t="shared" si="847" ref="Z538:AQ539">AA539</f>
        <v>72676</v>
      </c>
      <c r="AB538" s="105">
        <f t="shared" si="847"/>
        <v>70859</v>
      </c>
      <c r="AC538" s="105">
        <f t="shared" si="847"/>
        <v>0</v>
      </c>
      <c r="AD538" s="105">
        <f t="shared" si="847"/>
        <v>0</v>
      </c>
      <c r="AE538" s="105">
        <f t="shared" si="847"/>
        <v>0</v>
      </c>
      <c r="AF538" s="105">
        <f t="shared" si="847"/>
        <v>72676</v>
      </c>
      <c r="AG538" s="105">
        <f t="shared" si="847"/>
        <v>70859</v>
      </c>
      <c r="AH538" s="105">
        <f t="shared" si="847"/>
        <v>0</v>
      </c>
      <c r="AI538" s="105">
        <f t="shared" si="847"/>
        <v>0</v>
      </c>
      <c r="AJ538" s="105">
        <f t="shared" si="847"/>
        <v>0</v>
      </c>
      <c r="AK538" s="105">
        <f t="shared" si="847"/>
        <v>0</v>
      </c>
      <c r="AL538" s="105">
        <f t="shared" si="847"/>
        <v>0</v>
      </c>
      <c r="AM538" s="105">
        <f t="shared" si="847"/>
        <v>0</v>
      </c>
      <c r="AN538" s="105">
        <f t="shared" si="847"/>
        <v>72676</v>
      </c>
      <c r="AO538" s="105">
        <f t="shared" si="847"/>
        <v>70859</v>
      </c>
      <c r="AP538" s="105">
        <f t="shared" si="847"/>
        <v>0</v>
      </c>
      <c r="AQ538" s="105">
        <f t="shared" si="847"/>
        <v>0</v>
      </c>
      <c r="AR538" s="105">
        <f aca="true" t="shared" si="848" ref="AP538:BE539">AR539</f>
        <v>0</v>
      </c>
      <c r="AS538" s="105">
        <f t="shared" si="848"/>
        <v>0</v>
      </c>
      <c r="AT538" s="105">
        <f t="shared" si="848"/>
        <v>72676</v>
      </c>
      <c r="AU538" s="105">
        <f t="shared" si="848"/>
        <v>70859</v>
      </c>
      <c r="AV538" s="107">
        <f t="shared" si="848"/>
        <v>0</v>
      </c>
      <c r="AW538" s="107">
        <f t="shared" si="848"/>
        <v>0</v>
      </c>
      <c r="AX538" s="107">
        <f t="shared" si="848"/>
        <v>0</v>
      </c>
      <c r="AY538" s="107">
        <f t="shared" si="848"/>
        <v>0</v>
      </c>
      <c r="AZ538" s="107">
        <f t="shared" si="848"/>
        <v>0</v>
      </c>
      <c r="BA538" s="105">
        <f t="shared" si="848"/>
        <v>72676</v>
      </c>
      <c r="BB538" s="105">
        <f t="shared" si="848"/>
        <v>70859</v>
      </c>
      <c r="BC538" s="105">
        <f t="shared" si="848"/>
        <v>0</v>
      </c>
      <c r="BD538" s="105">
        <f t="shared" si="848"/>
        <v>0</v>
      </c>
      <c r="BE538" s="105">
        <f t="shared" si="848"/>
        <v>0</v>
      </c>
      <c r="BF538" s="105">
        <f aca="true" t="shared" si="849" ref="BF538:BN539">BF539</f>
        <v>0</v>
      </c>
      <c r="BG538" s="105">
        <f t="shared" si="849"/>
        <v>72676</v>
      </c>
      <c r="BH538" s="105">
        <f t="shared" si="849"/>
        <v>70859</v>
      </c>
      <c r="BI538" s="105">
        <f t="shared" si="849"/>
        <v>0</v>
      </c>
      <c r="BJ538" s="105">
        <f t="shared" si="849"/>
        <v>0</v>
      </c>
      <c r="BK538" s="105">
        <f t="shared" si="849"/>
        <v>0</v>
      </c>
      <c r="BL538" s="105">
        <f t="shared" si="849"/>
        <v>0</v>
      </c>
      <c r="BM538" s="105">
        <f t="shared" si="849"/>
        <v>72676</v>
      </c>
      <c r="BN538" s="105">
        <f t="shared" si="849"/>
        <v>70859</v>
      </c>
    </row>
    <row r="539" spans="1:66" s="4" customFormat="1" ht="105" customHeight="1">
      <c r="A539" s="127"/>
      <c r="B539" s="112" t="s">
        <v>123</v>
      </c>
      <c r="C539" s="113" t="s">
        <v>119</v>
      </c>
      <c r="D539" s="113" t="s">
        <v>122</v>
      </c>
      <c r="E539" s="119" t="s">
        <v>203</v>
      </c>
      <c r="F539" s="153"/>
      <c r="G539" s="115">
        <f>H539+I539</f>
        <v>973</v>
      </c>
      <c r="H539" s="107">
        <f>H540</f>
        <v>973</v>
      </c>
      <c r="I539" s="107">
        <f>I540</f>
        <v>0</v>
      </c>
      <c r="J539" s="115">
        <f t="shared" si="846"/>
        <v>3068</v>
      </c>
      <c r="K539" s="115">
        <f t="shared" si="846"/>
        <v>4041</v>
      </c>
      <c r="L539" s="115">
        <f t="shared" si="846"/>
        <v>0</v>
      </c>
      <c r="M539" s="115"/>
      <c r="N539" s="115">
        <f t="shared" si="846"/>
        <v>4329</v>
      </c>
      <c r="O539" s="115">
        <f t="shared" si="846"/>
        <v>0</v>
      </c>
      <c r="P539" s="115">
        <f t="shared" si="846"/>
        <v>4041</v>
      </c>
      <c r="Q539" s="115">
        <f t="shared" si="846"/>
        <v>0</v>
      </c>
      <c r="R539" s="115">
        <f t="shared" si="846"/>
        <v>0</v>
      </c>
      <c r="S539" s="115">
        <f t="shared" si="846"/>
        <v>68635</v>
      </c>
      <c r="T539" s="115">
        <f t="shared" si="846"/>
        <v>72676</v>
      </c>
      <c r="U539" s="115">
        <f t="shared" si="846"/>
        <v>0</v>
      </c>
      <c r="V539" s="115">
        <f t="shared" si="846"/>
        <v>70859</v>
      </c>
      <c r="W539" s="115">
        <f t="shared" si="846"/>
        <v>0</v>
      </c>
      <c r="X539" s="115">
        <f t="shared" si="846"/>
        <v>72676</v>
      </c>
      <c r="Y539" s="115">
        <f t="shared" si="846"/>
        <v>70859</v>
      </c>
      <c r="Z539" s="115">
        <f t="shared" si="847"/>
        <v>0</v>
      </c>
      <c r="AA539" s="115">
        <f t="shared" si="847"/>
        <v>72676</v>
      </c>
      <c r="AB539" s="115">
        <f t="shared" si="847"/>
        <v>70859</v>
      </c>
      <c r="AC539" s="115">
        <f t="shared" si="847"/>
        <v>0</v>
      </c>
      <c r="AD539" s="115">
        <f t="shared" si="847"/>
        <v>0</v>
      </c>
      <c r="AE539" s="115">
        <f t="shared" si="847"/>
        <v>0</v>
      </c>
      <c r="AF539" s="115">
        <f t="shared" si="847"/>
        <v>72676</v>
      </c>
      <c r="AG539" s="115">
        <f t="shared" si="847"/>
        <v>70859</v>
      </c>
      <c r="AH539" s="115">
        <f t="shared" si="847"/>
        <v>0</v>
      </c>
      <c r="AI539" s="115">
        <f t="shared" si="847"/>
        <v>0</v>
      </c>
      <c r="AJ539" s="115">
        <f t="shared" si="847"/>
        <v>0</v>
      </c>
      <c r="AK539" s="115">
        <f t="shared" si="847"/>
        <v>0</v>
      </c>
      <c r="AL539" s="115">
        <f t="shared" si="847"/>
        <v>0</v>
      </c>
      <c r="AM539" s="115">
        <f t="shared" si="847"/>
        <v>0</v>
      </c>
      <c r="AN539" s="115">
        <f t="shared" si="847"/>
        <v>72676</v>
      </c>
      <c r="AO539" s="115">
        <f t="shared" si="847"/>
        <v>70859</v>
      </c>
      <c r="AP539" s="115">
        <f t="shared" si="848"/>
        <v>0</v>
      </c>
      <c r="AQ539" s="115">
        <f t="shared" si="848"/>
        <v>0</v>
      </c>
      <c r="AR539" s="115">
        <f t="shared" si="848"/>
        <v>0</v>
      </c>
      <c r="AS539" s="115">
        <f t="shared" si="848"/>
        <v>0</v>
      </c>
      <c r="AT539" s="115">
        <f t="shared" si="848"/>
        <v>72676</v>
      </c>
      <c r="AU539" s="115">
        <f t="shared" si="848"/>
        <v>70859</v>
      </c>
      <c r="AV539" s="115">
        <f t="shared" si="848"/>
        <v>0</v>
      </c>
      <c r="AW539" s="115">
        <f t="shared" si="848"/>
        <v>0</v>
      </c>
      <c r="AX539" s="115">
        <f t="shared" si="848"/>
        <v>0</v>
      </c>
      <c r="AY539" s="115">
        <f t="shared" si="848"/>
        <v>0</v>
      </c>
      <c r="AZ539" s="115">
        <f t="shared" si="848"/>
        <v>0</v>
      </c>
      <c r="BA539" s="115">
        <f t="shared" si="848"/>
        <v>72676</v>
      </c>
      <c r="BB539" s="115">
        <f t="shared" si="848"/>
        <v>70859</v>
      </c>
      <c r="BC539" s="115">
        <f t="shared" si="848"/>
        <v>0</v>
      </c>
      <c r="BD539" s="115">
        <f t="shared" si="848"/>
        <v>0</v>
      </c>
      <c r="BE539" s="115">
        <f t="shared" si="848"/>
        <v>0</v>
      </c>
      <c r="BF539" s="115">
        <f t="shared" si="849"/>
        <v>0</v>
      </c>
      <c r="BG539" s="115">
        <f t="shared" si="849"/>
        <v>72676</v>
      </c>
      <c r="BH539" s="115">
        <f t="shared" si="849"/>
        <v>70859</v>
      </c>
      <c r="BI539" s="115">
        <f t="shared" si="849"/>
        <v>0</v>
      </c>
      <c r="BJ539" s="115">
        <f t="shared" si="849"/>
        <v>0</v>
      </c>
      <c r="BK539" s="115">
        <f t="shared" si="849"/>
        <v>0</v>
      </c>
      <c r="BL539" s="115">
        <f t="shared" si="849"/>
        <v>0</v>
      </c>
      <c r="BM539" s="115">
        <f t="shared" si="849"/>
        <v>72676</v>
      </c>
      <c r="BN539" s="115">
        <f t="shared" si="849"/>
        <v>70859</v>
      </c>
    </row>
    <row r="540" spans="1:66" s="4" customFormat="1" ht="50.25" customHeight="1">
      <c r="A540" s="127"/>
      <c r="B540" s="112" t="s">
        <v>126</v>
      </c>
      <c r="C540" s="113" t="s">
        <v>119</v>
      </c>
      <c r="D540" s="113" t="s">
        <v>122</v>
      </c>
      <c r="E540" s="119" t="s">
        <v>203</v>
      </c>
      <c r="F540" s="113" t="s">
        <v>127</v>
      </c>
      <c r="G540" s="115">
        <f>H540+I540</f>
        <v>973</v>
      </c>
      <c r="H540" s="115">
        <v>973</v>
      </c>
      <c r="I540" s="107"/>
      <c r="J540" s="98">
        <f>K540-G540</f>
        <v>3068</v>
      </c>
      <c r="K540" s="98">
        <v>4041</v>
      </c>
      <c r="L540" s="98"/>
      <c r="M540" s="98"/>
      <c r="N540" s="115">
        <v>4329</v>
      </c>
      <c r="O540" s="98"/>
      <c r="P540" s="98">
        <f>O540+K540</f>
        <v>4041</v>
      </c>
      <c r="Q540" s="98">
        <f>L540</f>
        <v>0</v>
      </c>
      <c r="R540" s="98"/>
      <c r="S540" s="98">
        <f>T540-P540</f>
        <v>68635</v>
      </c>
      <c r="T540" s="98">
        <v>72676</v>
      </c>
      <c r="U540" s="98"/>
      <c r="V540" s="98">
        <v>70859</v>
      </c>
      <c r="W540" s="98"/>
      <c r="X540" s="98">
        <f>W540+T540</f>
        <v>72676</v>
      </c>
      <c r="Y540" s="98">
        <f>V540</f>
        <v>70859</v>
      </c>
      <c r="Z540" s="111"/>
      <c r="AA540" s="98">
        <f>X540+Z540</f>
        <v>72676</v>
      </c>
      <c r="AB540" s="98">
        <f>Y540</f>
        <v>70859</v>
      </c>
      <c r="AC540" s="111"/>
      <c r="AD540" s="111"/>
      <c r="AE540" s="111"/>
      <c r="AF540" s="98">
        <f>AD540+AC540+AA540+AE540</f>
        <v>72676</v>
      </c>
      <c r="AG540" s="98">
        <f>AE540+AB540</f>
        <v>70859</v>
      </c>
      <c r="AH540" s="111"/>
      <c r="AI540" s="111"/>
      <c r="AJ540" s="111"/>
      <c r="AK540" s="111"/>
      <c r="AL540" s="111"/>
      <c r="AM540" s="111"/>
      <c r="AN540" s="98">
        <f>AI540+AH540+AF540+AJ540+AK540+AL540+AM540</f>
        <v>72676</v>
      </c>
      <c r="AO540" s="98">
        <f>AM540+AG540</f>
        <v>70859</v>
      </c>
      <c r="AP540" s="129"/>
      <c r="AQ540" s="111"/>
      <c r="AR540" s="111"/>
      <c r="AS540" s="111"/>
      <c r="AT540" s="98">
        <f>AR540+AQ540+AP540+AN540+AS540</f>
        <v>72676</v>
      </c>
      <c r="AU540" s="98">
        <f>AS540+AO540</f>
        <v>70859</v>
      </c>
      <c r="AV540" s="98"/>
      <c r="AW540" s="98"/>
      <c r="AX540" s="98"/>
      <c r="AY540" s="98"/>
      <c r="AZ540" s="98"/>
      <c r="BA540" s="98">
        <f>AY540+AX540+AW540+AV540+AT540</f>
        <v>72676</v>
      </c>
      <c r="BB540" s="123">
        <f>AU540+AY540</f>
        <v>70859</v>
      </c>
      <c r="BC540" s="98"/>
      <c r="BD540" s="111"/>
      <c r="BE540" s="111"/>
      <c r="BF540" s="111"/>
      <c r="BG540" s="98">
        <f>BF540+BE540+BD540+BC540+BA540</f>
        <v>72676</v>
      </c>
      <c r="BH540" s="98">
        <f>BB540+BD540</f>
        <v>70859</v>
      </c>
      <c r="BI540" s="98"/>
      <c r="BJ540" s="129"/>
      <c r="BK540" s="129"/>
      <c r="BL540" s="129"/>
      <c r="BM540" s="98">
        <f>BG540+BI540+BJ540+BK540+BL540</f>
        <v>72676</v>
      </c>
      <c r="BN540" s="98">
        <f>BH540+BJ540</f>
        <v>70859</v>
      </c>
    </row>
    <row r="541" spans="1:66" s="2" customFormat="1" ht="18.75" customHeight="1" hidden="1">
      <c r="A541" s="124"/>
      <c r="B541" s="102" t="s">
        <v>173</v>
      </c>
      <c r="C541" s="103" t="s">
        <v>90</v>
      </c>
      <c r="D541" s="103" t="s">
        <v>119</v>
      </c>
      <c r="E541" s="104"/>
      <c r="F541" s="103"/>
      <c r="G541" s="105">
        <f aca="true" t="shared" si="850" ref="G541:W542">G542</f>
        <v>19352</v>
      </c>
      <c r="H541" s="105">
        <f t="shared" si="850"/>
        <v>19352</v>
      </c>
      <c r="I541" s="105">
        <f t="shared" si="850"/>
        <v>0</v>
      </c>
      <c r="J541" s="105">
        <f t="shared" si="850"/>
        <v>-19352</v>
      </c>
      <c r="K541" s="105">
        <f t="shared" si="850"/>
        <v>0</v>
      </c>
      <c r="L541" s="105">
        <f t="shared" si="850"/>
        <v>0</v>
      </c>
      <c r="M541" s="105"/>
      <c r="N541" s="105">
        <f t="shared" si="850"/>
        <v>0</v>
      </c>
      <c r="O541" s="105">
        <f t="shared" si="850"/>
        <v>0</v>
      </c>
      <c r="P541" s="105">
        <f t="shared" si="850"/>
        <v>0</v>
      </c>
      <c r="Q541" s="105">
        <f t="shared" si="850"/>
        <v>0</v>
      </c>
      <c r="R541" s="105">
        <f t="shared" si="850"/>
        <v>0</v>
      </c>
      <c r="S541" s="105">
        <f t="shared" si="850"/>
        <v>0</v>
      </c>
      <c r="T541" s="105">
        <f t="shared" si="850"/>
        <v>0</v>
      </c>
      <c r="U541" s="105">
        <f t="shared" si="850"/>
        <v>0</v>
      </c>
      <c r="V541" s="98"/>
      <c r="W541" s="105">
        <f t="shared" si="850"/>
        <v>0</v>
      </c>
      <c r="X541" s="105">
        <f aca="true" t="shared" si="851" ref="W541:Y542">X542</f>
        <v>0</v>
      </c>
      <c r="Y541" s="105">
        <f t="shared" si="851"/>
        <v>0</v>
      </c>
      <c r="Z541" s="101"/>
      <c r="AA541" s="145"/>
      <c r="AB541" s="145"/>
      <c r="AC541" s="101"/>
      <c r="AD541" s="101"/>
      <c r="AE541" s="101"/>
      <c r="AF541" s="106"/>
      <c r="AG541" s="106"/>
      <c r="AH541" s="101"/>
      <c r="AI541" s="101"/>
      <c r="AJ541" s="101"/>
      <c r="AK541" s="101"/>
      <c r="AL541" s="101"/>
      <c r="AM541" s="101"/>
      <c r="AN541" s="101"/>
      <c r="AO541" s="101"/>
      <c r="AP541" s="144"/>
      <c r="AQ541" s="101"/>
      <c r="AR541" s="101"/>
      <c r="AS541" s="101"/>
      <c r="AT541" s="145"/>
      <c r="AU541" s="145"/>
      <c r="AV541" s="98"/>
      <c r="AW541" s="98"/>
      <c r="AX541" s="98"/>
      <c r="AY541" s="98"/>
      <c r="AZ541" s="98"/>
      <c r="BA541" s="98"/>
      <c r="BB541" s="123"/>
      <c r="BC541" s="98"/>
      <c r="BD541" s="101"/>
      <c r="BE541" s="101"/>
      <c r="BF541" s="101"/>
      <c r="BG541" s="98"/>
      <c r="BH541" s="123"/>
      <c r="BI541" s="106"/>
      <c r="BJ541" s="144"/>
      <c r="BK541" s="144"/>
      <c r="BL541" s="144"/>
      <c r="BM541" s="145"/>
      <c r="BN541" s="101"/>
    </row>
    <row r="542" spans="1:66" ht="33" customHeight="1" hidden="1">
      <c r="A542" s="111"/>
      <c r="B542" s="112" t="s">
        <v>174</v>
      </c>
      <c r="C542" s="113" t="s">
        <v>90</v>
      </c>
      <c r="D542" s="113" t="s">
        <v>119</v>
      </c>
      <c r="E542" s="119" t="s">
        <v>287</v>
      </c>
      <c r="F542" s="113"/>
      <c r="G542" s="115">
        <f t="shared" si="850"/>
        <v>19352</v>
      </c>
      <c r="H542" s="115">
        <f t="shared" si="850"/>
        <v>19352</v>
      </c>
      <c r="I542" s="115">
        <f t="shared" si="850"/>
        <v>0</v>
      </c>
      <c r="J542" s="115">
        <f t="shared" si="850"/>
        <v>-19352</v>
      </c>
      <c r="K542" s="115">
        <f t="shared" si="850"/>
        <v>0</v>
      </c>
      <c r="L542" s="115">
        <f t="shared" si="850"/>
        <v>0</v>
      </c>
      <c r="M542" s="115"/>
      <c r="N542" s="115">
        <f t="shared" si="850"/>
        <v>0</v>
      </c>
      <c r="O542" s="115">
        <f t="shared" si="850"/>
        <v>0</v>
      </c>
      <c r="P542" s="115">
        <f t="shared" si="850"/>
        <v>0</v>
      </c>
      <c r="Q542" s="115">
        <f t="shared" si="850"/>
        <v>0</v>
      </c>
      <c r="R542" s="115">
        <f t="shared" si="850"/>
        <v>0</v>
      </c>
      <c r="S542" s="115">
        <f t="shared" si="850"/>
        <v>0</v>
      </c>
      <c r="T542" s="115">
        <f t="shared" si="850"/>
        <v>0</v>
      </c>
      <c r="U542" s="115">
        <f t="shared" si="850"/>
        <v>0</v>
      </c>
      <c r="V542" s="98"/>
      <c r="W542" s="115">
        <f t="shared" si="851"/>
        <v>0</v>
      </c>
      <c r="X542" s="115">
        <f t="shared" si="851"/>
        <v>0</v>
      </c>
      <c r="Y542" s="115">
        <f t="shared" si="851"/>
        <v>0</v>
      </c>
      <c r="Z542" s="120"/>
      <c r="AA542" s="126"/>
      <c r="AB542" s="126"/>
      <c r="AC542" s="120"/>
      <c r="AD542" s="120"/>
      <c r="AE542" s="120"/>
      <c r="AF542" s="116"/>
      <c r="AG542" s="116"/>
      <c r="AH542" s="120"/>
      <c r="AI542" s="120"/>
      <c r="AJ542" s="120"/>
      <c r="AK542" s="120"/>
      <c r="AL542" s="120"/>
      <c r="AM542" s="120"/>
      <c r="AN542" s="120"/>
      <c r="AO542" s="120"/>
      <c r="AP542" s="122"/>
      <c r="AQ542" s="120"/>
      <c r="AR542" s="120"/>
      <c r="AS542" s="120"/>
      <c r="AT542" s="126"/>
      <c r="AU542" s="126"/>
      <c r="AV542" s="98"/>
      <c r="AW542" s="98"/>
      <c r="AX542" s="98"/>
      <c r="AY542" s="98"/>
      <c r="AZ542" s="98"/>
      <c r="BA542" s="98"/>
      <c r="BB542" s="123"/>
      <c r="BC542" s="98"/>
      <c r="BD542" s="120"/>
      <c r="BE542" s="120"/>
      <c r="BF542" s="120"/>
      <c r="BG542" s="98"/>
      <c r="BH542" s="123"/>
      <c r="BI542" s="116"/>
      <c r="BJ542" s="122"/>
      <c r="BK542" s="122"/>
      <c r="BL542" s="122"/>
      <c r="BM542" s="126"/>
      <c r="BN542" s="120"/>
    </row>
    <row r="543" spans="1:66" ht="16.5" customHeight="1" hidden="1">
      <c r="A543" s="111"/>
      <c r="B543" s="112" t="s">
        <v>281</v>
      </c>
      <c r="C543" s="113" t="s">
        <v>90</v>
      </c>
      <c r="D543" s="113" t="s">
        <v>119</v>
      </c>
      <c r="E543" s="119" t="s">
        <v>287</v>
      </c>
      <c r="F543" s="113" t="s">
        <v>168</v>
      </c>
      <c r="G543" s="115">
        <f>H543+I543</f>
        <v>19352</v>
      </c>
      <c r="H543" s="115">
        <v>19352</v>
      </c>
      <c r="I543" s="115"/>
      <c r="J543" s="98">
        <f>K543-G543</f>
        <v>-19352</v>
      </c>
      <c r="K543" s="98"/>
      <c r="L543" s="98"/>
      <c r="M543" s="98"/>
      <c r="N543" s="115"/>
      <c r="O543" s="116"/>
      <c r="P543" s="98">
        <f>O543+K543</f>
        <v>0</v>
      </c>
      <c r="Q543" s="98">
        <f>L543</f>
        <v>0</v>
      </c>
      <c r="R543" s="98"/>
      <c r="S543" s="98">
        <f>R543+N543</f>
        <v>0</v>
      </c>
      <c r="T543" s="98">
        <f>S543+O543</f>
        <v>0</v>
      </c>
      <c r="U543" s="98">
        <f>T543+P543</f>
        <v>0</v>
      </c>
      <c r="V543" s="98"/>
      <c r="W543" s="98">
        <f>V543+R543</f>
        <v>0</v>
      </c>
      <c r="X543" s="98">
        <f>W543+S543</f>
        <v>0</v>
      </c>
      <c r="Y543" s="98">
        <f>X543+T543</f>
        <v>0</v>
      </c>
      <c r="Z543" s="120"/>
      <c r="AA543" s="126"/>
      <c r="AB543" s="126"/>
      <c r="AC543" s="120"/>
      <c r="AD543" s="120"/>
      <c r="AE543" s="120"/>
      <c r="AF543" s="116"/>
      <c r="AG543" s="116"/>
      <c r="AH543" s="120"/>
      <c r="AI543" s="120"/>
      <c r="AJ543" s="120"/>
      <c r="AK543" s="120"/>
      <c r="AL543" s="120"/>
      <c r="AM543" s="120"/>
      <c r="AN543" s="120"/>
      <c r="AO543" s="120"/>
      <c r="AP543" s="122"/>
      <c r="AQ543" s="120"/>
      <c r="AR543" s="120"/>
      <c r="AS543" s="120"/>
      <c r="AT543" s="126"/>
      <c r="AU543" s="126"/>
      <c r="AV543" s="98"/>
      <c r="AW543" s="98"/>
      <c r="AX543" s="98"/>
      <c r="AY543" s="98"/>
      <c r="AZ543" s="98"/>
      <c r="BA543" s="98"/>
      <c r="BB543" s="123"/>
      <c r="BC543" s="98"/>
      <c r="BD543" s="120"/>
      <c r="BE543" s="120"/>
      <c r="BF543" s="120"/>
      <c r="BG543" s="98"/>
      <c r="BH543" s="123"/>
      <c r="BI543" s="116"/>
      <c r="BJ543" s="122"/>
      <c r="BK543" s="122"/>
      <c r="BL543" s="122"/>
      <c r="BM543" s="126"/>
      <c r="BN543" s="120"/>
    </row>
    <row r="544" spans="1:66" s="2" customFormat="1" ht="45" customHeight="1">
      <c r="A544" s="124"/>
      <c r="B544" s="102" t="s">
        <v>169</v>
      </c>
      <c r="C544" s="103" t="s">
        <v>90</v>
      </c>
      <c r="D544" s="103" t="s">
        <v>120</v>
      </c>
      <c r="E544" s="104"/>
      <c r="F544" s="103"/>
      <c r="G544" s="105">
        <f aca="true" t="shared" si="852" ref="G544:W545">G545</f>
        <v>43934</v>
      </c>
      <c r="H544" s="105">
        <f t="shared" si="852"/>
        <v>43934</v>
      </c>
      <c r="I544" s="105">
        <f t="shared" si="852"/>
        <v>0</v>
      </c>
      <c r="J544" s="105">
        <f t="shared" si="852"/>
        <v>-21871</v>
      </c>
      <c r="K544" s="105">
        <f t="shared" si="852"/>
        <v>22063</v>
      </c>
      <c r="L544" s="105">
        <f t="shared" si="852"/>
        <v>0</v>
      </c>
      <c r="M544" s="105"/>
      <c r="N544" s="105">
        <f t="shared" si="852"/>
        <v>24207</v>
      </c>
      <c r="O544" s="105">
        <f t="shared" si="852"/>
        <v>0</v>
      </c>
      <c r="P544" s="105">
        <f t="shared" si="852"/>
        <v>22063</v>
      </c>
      <c r="Q544" s="105">
        <f t="shared" si="852"/>
        <v>0</v>
      </c>
      <c r="R544" s="105">
        <f t="shared" si="852"/>
        <v>0</v>
      </c>
      <c r="S544" s="105">
        <f>S545+S547</f>
        <v>-4322</v>
      </c>
      <c r="T544" s="105">
        <f>T545+T547</f>
        <v>17741</v>
      </c>
      <c r="U544" s="105">
        <f>U545+U547</f>
        <v>0</v>
      </c>
      <c r="V544" s="98"/>
      <c r="W544" s="105">
        <f aca="true" t="shared" si="853" ref="W544:AB544">W545+W547</f>
        <v>0</v>
      </c>
      <c r="X544" s="105">
        <f t="shared" si="853"/>
        <v>17741</v>
      </c>
      <c r="Y544" s="105">
        <f t="shared" si="853"/>
        <v>0</v>
      </c>
      <c r="Z544" s="105">
        <f t="shared" si="853"/>
        <v>0</v>
      </c>
      <c r="AA544" s="105">
        <f t="shared" si="853"/>
        <v>17741</v>
      </c>
      <c r="AB544" s="105">
        <f t="shared" si="853"/>
        <v>0</v>
      </c>
      <c r="AC544" s="105">
        <f aca="true" t="shared" si="854" ref="AC544:AU544">AC545+AC547</f>
        <v>0</v>
      </c>
      <c r="AD544" s="105">
        <f t="shared" si="854"/>
        <v>0</v>
      </c>
      <c r="AE544" s="105">
        <f t="shared" si="854"/>
        <v>0</v>
      </c>
      <c r="AF544" s="105">
        <f t="shared" si="854"/>
        <v>17741</v>
      </c>
      <c r="AG544" s="105">
        <f t="shared" si="854"/>
        <v>0</v>
      </c>
      <c r="AH544" s="105">
        <f t="shared" si="854"/>
        <v>-57</v>
      </c>
      <c r="AI544" s="105">
        <f t="shared" si="854"/>
        <v>260</v>
      </c>
      <c r="AJ544" s="105">
        <f t="shared" si="854"/>
        <v>0</v>
      </c>
      <c r="AK544" s="105">
        <f>AK545+AK547</f>
        <v>200</v>
      </c>
      <c r="AL544" s="105">
        <f>AL545+AL547</f>
        <v>182</v>
      </c>
      <c r="AM544" s="105">
        <f>AM545+AM547</f>
        <v>0</v>
      </c>
      <c r="AN544" s="105">
        <f t="shared" si="854"/>
        <v>18326</v>
      </c>
      <c r="AO544" s="105">
        <f t="shared" si="854"/>
        <v>0</v>
      </c>
      <c r="AP544" s="105">
        <f t="shared" si="854"/>
        <v>8218</v>
      </c>
      <c r="AQ544" s="105">
        <f>AQ545+AQ547</f>
        <v>0</v>
      </c>
      <c r="AR544" s="105">
        <f t="shared" si="854"/>
        <v>0</v>
      </c>
      <c r="AS544" s="105">
        <f t="shared" si="854"/>
        <v>2500</v>
      </c>
      <c r="AT544" s="105">
        <f t="shared" si="854"/>
        <v>29044</v>
      </c>
      <c r="AU544" s="105">
        <f t="shared" si="854"/>
        <v>2500</v>
      </c>
      <c r="AV544" s="107">
        <f aca="true" t="shared" si="855" ref="AV544:BA544">AV545+AV547</f>
        <v>0</v>
      </c>
      <c r="AW544" s="107">
        <f t="shared" si="855"/>
        <v>0</v>
      </c>
      <c r="AX544" s="107">
        <f t="shared" si="855"/>
        <v>0</v>
      </c>
      <c r="AY544" s="107">
        <f t="shared" si="855"/>
        <v>0</v>
      </c>
      <c r="AZ544" s="107">
        <f>AZ545+AZ547</f>
        <v>0</v>
      </c>
      <c r="BA544" s="105">
        <f t="shared" si="855"/>
        <v>29044</v>
      </c>
      <c r="BB544" s="105">
        <f aca="true" t="shared" si="856" ref="BB544:BH544">BB545+BB547</f>
        <v>2500</v>
      </c>
      <c r="BC544" s="105">
        <f t="shared" si="856"/>
        <v>0</v>
      </c>
      <c r="BD544" s="105">
        <f t="shared" si="856"/>
        <v>0</v>
      </c>
      <c r="BE544" s="105">
        <f t="shared" si="856"/>
        <v>0</v>
      </c>
      <c r="BF544" s="105">
        <f t="shared" si="856"/>
        <v>0</v>
      </c>
      <c r="BG544" s="105">
        <f t="shared" si="856"/>
        <v>29044</v>
      </c>
      <c r="BH544" s="105">
        <f t="shared" si="856"/>
        <v>2500</v>
      </c>
      <c r="BI544" s="105">
        <f aca="true" t="shared" si="857" ref="BI544:BN544">BI545+BI547</f>
        <v>0</v>
      </c>
      <c r="BJ544" s="105">
        <f t="shared" si="857"/>
        <v>0</v>
      </c>
      <c r="BK544" s="105">
        <f t="shared" si="857"/>
        <v>0</v>
      </c>
      <c r="BL544" s="105">
        <f t="shared" si="857"/>
        <v>0</v>
      </c>
      <c r="BM544" s="105">
        <f t="shared" si="857"/>
        <v>29044</v>
      </c>
      <c r="BN544" s="105">
        <f t="shared" si="857"/>
        <v>2500</v>
      </c>
    </row>
    <row r="545" spans="1:66" ht="16.5" customHeight="1" hidden="1">
      <c r="A545" s="111"/>
      <c r="B545" s="112" t="s">
        <v>175</v>
      </c>
      <c r="C545" s="113" t="s">
        <v>90</v>
      </c>
      <c r="D545" s="113" t="s">
        <v>120</v>
      </c>
      <c r="E545" s="119" t="s">
        <v>250</v>
      </c>
      <c r="F545" s="113"/>
      <c r="G545" s="115">
        <f t="shared" si="852"/>
        <v>43934</v>
      </c>
      <c r="H545" s="115">
        <f t="shared" si="852"/>
        <v>43934</v>
      </c>
      <c r="I545" s="115">
        <f t="shared" si="852"/>
        <v>0</v>
      </c>
      <c r="J545" s="115">
        <f t="shared" si="852"/>
        <v>-21871</v>
      </c>
      <c r="K545" s="115">
        <f t="shared" si="852"/>
        <v>22063</v>
      </c>
      <c r="L545" s="115">
        <f t="shared" si="852"/>
        <v>0</v>
      </c>
      <c r="M545" s="115"/>
      <c r="N545" s="115">
        <f t="shared" si="852"/>
        <v>24207</v>
      </c>
      <c r="O545" s="115">
        <f t="shared" si="852"/>
        <v>0</v>
      </c>
      <c r="P545" s="115">
        <f t="shared" si="852"/>
        <v>22063</v>
      </c>
      <c r="Q545" s="115">
        <f t="shared" si="852"/>
        <v>0</v>
      </c>
      <c r="R545" s="115">
        <f t="shared" si="852"/>
        <v>0</v>
      </c>
      <c r="S545" s="115">
        <f t="shared" si="852"/>
        <v>-22063</v>
      </c>
      <c r="T545" s="115">
        <f t="shared" si="852"/>
        <v>0</v>
      </c>
      <c r="U545" s="115">
        <f t="shared" si="852"/>
        <v>0</v>
      </c>
      <c r="V545" s="98"/>
      <c r="W545" s="115">
        <f t="shared" si="852"/>
        <v>0</v>
      </c>
      <c r="X545" s="115">
        <f aca="true" t="shared" si="858" ref="X545:BN545">X546</f>
        <v>0</v>
      </c>
      <c r="Y545" s="115">
        <f t="shared" si="858"/>
        <v>0</v>
      </c>
      <c r="Z545" s="115">
        <f t="shared" si="858"/>
        <v>0</v>
      </c>
      <c r="AA545" s="115">
        <f t="shared" si="858"/>
        <v>0</v>
      </c>
      <c r="AB545" s="115">
        <f t="shared" si="858"/>
        <v>0</v>
      </c>
      <c r="AC545" s="115">
        <f t="shared" si="858"/>
        <v>0</v>
      </c>
      <c r="AD545" s="115">
        <f t="shared" si="858"/>
        <v>0</v>
      </c>
      <c r="AE545" s="115">
        <f t="shared" si="858"/>
        <v>0</v>
      </c>
      <c r="AF545" s="115">
        <f t="shared" si="858"/>
        <v>0</v>
      </c>
      <c r="AG545" s="115">
        <f t="shared" si="858"/>
        <v>0</v>
      </c>
      <c r="AH545" s="115">
        <f t="shared" si="858"/>
        <v>0</v>
      </c>
      <c r="AI545" s="115">
        <f t="shared" si="858"/>
        <v>0</v>
      </c>
      <c r="AJ545" s="115">
        <f t="shared" si="858"/>
        <v>0</v>
      </c>
      <c r="AK545" s="115">
        <f t="shared" si="858"/>
        <v>0</v>
      </c>
      <c r="AL545" s="115">
        <f t="shared" si="858"/>
        <v>0</v>
      </c>
      <c r="AM545" s="115">
        <f t="shared" si="858"/>
        <v>0</v>
      </c>
      <c r="AN545" s="115">
        <f t="shared" si="858"/>
        <v>0</v>
      </c>
      <c r="AO545" s="115">
        <f t="shared" si="858"/>
        <v>0</v>
      </c>
      <c r="AP545" s="115">
        <f t="shared" si="858"/>
        <v>0</v>
      </c>
      <c r="AQ545" s="115">
        <f t="shared" si="858"/>
        <v>0</v>
      </c>
      <c r="AR545" s="115">
        <f t="shared" si="858"/>
        <v>0</v>
      </c>
      <c r="AS545" s="115">
        <f t="shared" si="858"/>
        <v>0</v>
      </c>
      <c r="AT545" s="115">
        <f t="shared" si="858"/>
        <v>0</v>
      </c>
      <c r="AU545" s="115">
        <f t="shared" si="858"/>
        <v>0</v>
      </c>
      <c r="AV545" s="115">
        <f t="shared" si="858"/>
        <v>0</v>
      </c>
      <c r="AW545" s="115">
        <f t="shared" si="858"/>
        <v>0</v>
      </c>
      <c r="AX545" s="115">
        <f t="shared" si="858"/>
        <v>0</v>
      </c>
      <c r="AY545" s="115">
        <f t="shared" si="858"/>
        <v>0</v>
      </c>
      <c r="AZ545" s="115">
        <f t="shared" si="858"/>
        <v>0</v>
      </c>
      <c r="BA545" s="115">
        <f t="shared" si="858"/>
        <v>0</v>
      </c>
      <c r="BB545" s="115">
        <f t="shared" si="858"/>
        <v>0</v>
      </c>
      <c r="BC545" s="115">
        <f t="shared" si="858"/>
        <v>0</v>
      </c>
      <c r="BD545" s="115">
        <f t="shared" si="858"/>
        <v>0</v>
      </c>
      <c r="BE545" s="115">
        <f t="shared" si="858"/>
        <v>0</v>
      </c>
      <c r="BF545" s="115">
        <f t="shared" si="858"/>
        <v>0</v>
      </c>
      <c r="BG545" s="115">
        <f t="shared" si="858"/>
        <v>0</v>
      </c>
      <c r="BH545" s="115">
        <f t="shared" si="858"/>
        <v>0</v>
      </c>
      <c r="BI545" s="115">
        <f t="shared" si="858"/>
        <v>0</v>
      </c>
      <c r="BJ545" s="115">
        <f t="shared" si="858"/>
        <v>0</v>
      </c>
      <c r="BK545" s="115">
        <f t="shared" si="858"/>
        <v>0</v>
      </c>
      <c r="BL545" s="115">
        <f t="shared" si="858"/>
        <v>0</v>
      </c>
      <c r="BM545" s="115">
        <f t="shared" si="858"/>
        <v>0</v>
      </c>
      <c r="BN545" s="115">
        <f t="shared" si="858"/>
        <v>0</v>
      </c>
    </row>
    <row r="546" spans="1:66" ht="33" customHeight="1" hidden="1">
      <c r="A546" s="111"/>
      <c r="B546" s="112" t="s">
        <v>126</v>
      </c>
      <c r="C546" s="113" t="s">
        <v>90</v>
      </c>
      <c r="D546" s="113" t="s">
        <v>120</v>
      </c>
      <c r="E546" s="119" t="s">
        <v>250</v>
      </c>
      <c r="F546" s="113" t="s">
        <v>127</v>
      </c>
      <c r="G546" s="115">
        <f>H546+I546</f>
        <v>43934</v>
      </c>
      <c r="H546" s="115">
        <f>26434+17500</f>
        <v>43934</v>
      </c>
      <c r="I546" s="115"/>
      <c r="J546" s="98">
        <f>K546-G546</f>
        <v>-21871</v>
      </c>
      <c r="K546" s="98">
        <v>22063</v>
      </c>
      <c r="L546" s="98"/>
      <c r="M546" s="98"/>
      <c r="N546" s="115">
        <v>24207</v>
      </c>
      <c r="O546" s="116"/>
      <c r="P546" s="98">
        <f>O546+K546</f>
        <v>22063</v>
      </c>
      <c r="Q546" s="98">
        <f>L546</f>
        <v>0</v>
      </c>
      <c r="R546" s="98"/>
      <c r="S546" s="98">
        <f>T546-P546</f>
        <v>-22063</v>
      </c>
      <c r="T546" s="98"/>
      <c r="U546" s="98"/>
      <c r="V546" s="98"/>
      <c r="W546" s="98"/>
      <c r="X546" s="98">
        <f>W546+T546</f>
        <v>0</v>
      </c>
      <c r="Y546" s="98">
        <f>V546</f>
        <v>0</v>
      </c>
      <c r="Z546" s="98">
        <f>Y546+V546</f>
        <v>0</v>
      </c>
      <c r="AA546" s="98">
        <f>Z546+W546</f>
        <v>0</v>
      </c>
      <c r="AB546" s="98">
        <f>AA546+X546</f>
        <v>0</v>
      </c>
      <c r="AC546" s="98">
        <f>AB546+Y546</f>
        <v>0</v>
      </c>
      <c r="AD546" s="98">
        <f>AC546+Z546</f>
        <v>0</v>
      </c>
      <c r="AE546" s="98">
        <f>AC546+Z546</f>
        <v>0</v>
      </c>
      <c r="AF546" s="98">
        <f>AE546+AA546</f>
        <v>0</v>
      </c>
      <c r="AG546" s="98">
        <f>AF546+AB546</f>
        <v>0</v>
      </c>
      <c r="AH546" s="98">
        <f>AF546+AC546</f>
        <v>0</v>
      </c>
      <c r="AI546" s="98">
        <f>AG546+AD546</f>
        <v>0</v>
      </c>
      <c r="AJ546" s="98">
        <f>AH546+AE546</f>
        <v>0</v>
      </c>
      <c r="AK546" s="98">
        <f>AG546+AD546</f>
        <v>0</v>
      </c>
      <c r="AL546" s="98">
        <f>AH546+AE546</f>
        <v>0</v>
      </c>
      <c r="AM546" s="98">
        <f>AI546+AF546</f>
        <v>0</v>
      </c>
      <c r="AN546" s="98">
        <f>AH546+AE546</f>
        <v>0</v>
      </c>
      <c r="AO546" s="98">
        <f>AI546+AF546</f>
        <v>0</v>
      </c>
      <c r="AP546" s="98">
        <f>AL546+AI546</f>
        <v>0</v>
      </c>
      <c r="AQ546" s="98">
        <f>AM546+AJ546</f>
        <v>0</v>
      </c>
      <c r="AR546" s="98">
        <f aca="true" t="shared" si="859" ref="AR546:AZ546">AM546+AJ546</f>
        <v>0</v>
      </c>
      <c r="AS546" s="98">
        <f t="shared" si="859"/>
        <v>0</v>
      </c>
      <c r="AT546" s="98">
        <f t="shared" si="859"/>
        <v>0</v>
      </c>
      <c r="AU546" s="98">
        <f t="shared" si="859"/>
        <v>0</v>
      </c>
      <c r="AV546" s="98">
        <f t="shared" si="859"/>
        <v>0</v>
      </c>
      <c r="AW546" s="98">
        <f t="shared" si="859"/>
        <v>0</v>
      </c>
      <c r="AX546" s="98">
        <f t="shared" si="859"/>
        <v>0</v>
      </c>
      <c r="AY546" s="98">
        <f t="shared" si="859"/>
        <v>0</v>
      </c>
      <c r="AZ546" s="98">
        <f t="shared" si="859"/>
        <v>0</v>
      </c>
      <c r="BA546" s="98">
        <f>AU546+AR546</f>
        <v>0</v>
      </c>
      <c r="BB546" s="98">
        <f aca="true" t="shared" si="860" ref="BB546:BI546">AV546+AS546</f>
        <v>0</v>
      </c>
      <c r="BC546" s="98">
        <f t="shared" si="860"/>
        <v>0</v>
      </c>
      <c r="BD546" s="98">
        <f t="shared" si="860"/>
        <v>0</v>
      </c>
      <c r="BE546" s="98">
        <f t="shared" si="860"/>
        <v>0</v>
      </c>
      <c r="BF546" s="98">
        <f t="shared" si="860"/>
        <v>0</v>
      </c>
      <c r="BG546" s="98">
        <f t="shared" si="860"/>
        <v>0</v>
      </c>
      <c r="BH546" s="98">
        <f t="shared" si="860"/>
        <v>0</v>
      </c>
      <c r="BI546" s="98">
        <f t="shared" si="860"/>
        <v>0</v>
      </c>
      <c r="BJ546" s="98">
        <f>BD546+BA546</f>
        <v>0</v>
      </c>
      <c r="BK546" s="98">
        <f>BE546+BB546</f>
        <v>0</v>
      </c>
      <c r="BL546" s="98">
        <f>BF546+BC546</f>
        <v>0</v>
      </c>
      <c r="BM546" s="98">
        <f>BG546+BD546</f>
        <v>0</v>
      </c>
      <c r="BN546" s="98">
        <f>BH546+BE546</f>
        <v>0</v>
      </c>
    </row>
    <row r="547" spans="1:66" ht="37.5" customHeight="1">
      <c r="A547" s="111"/>
      <c r="B547" s="112" t="s">
        <v>175</v>
      </c>
      <c r="C547" s="113" t="s">
        <v>90</v>
      </c>
      <c r="D547" s="113" t="s">
        <v>120</v>
      </c>
      <c r="E547" s="119" t="s">
        <v>338</v>
      </c>
      <c r="F547" s="113"/>
      <c r="G547" s="115"/>
      <c r="H547" s="115"/>
      <c r="I547" s="115"/>
      <c r="J547" s="98"/>
      <c r="K547" s="98"/>
      <c r="L547" s="98"/>
      <c r="M547" s="98"/>
      <c r="N547" s="115"/>
      <c r="O547" s="116"/>
      <c r="P547" s="98"/>
      <c r="Q547" s="98"/>
      <c r="R547" s="98"/>
      <c r="S547" s="98">
        <f>S548</f>
        <v>17741</v>
      </c>
      <c r="T547" s="98">
        <f>T548</f>
        <v>17741</v>
      </c>
      <c r="U547" s="98">
        <f>U548</f>
        <v>0</v>
      </c>
      <c r="V547" s="98"/>
      <c r="W547" s="98">
        <f aca="true" t="shared" si="861" ref="W547:BN547">W548</f>
        <v>0</v>
      </c>
      <c r="X547" s="98">
        <f t="shared" si="861"/>
        <v>17741</v>
      </c>
      <c r="Y547" s="98">
        <f t="shared" si="861"/>
        <v>0</v>
      </c>
      <c r="Z547" s="98">
        <f t="shared" si="861"/>
        <v>0</v>
      </c>
      <c r="AA547" s="98">
        <f t="shared" si="861"/>
        <v>17741</v>
      </c>
      <c r="AB547" s="98">
        <f t="shared" si="861"/>
        <v>0</v>
      </c>
      <c r="AC547" s="98">
        <f t="shared" si="861"/>
        <v>0</v>
      </c>
      <c r="AD547" s="98">
        <f t="shared" si="861"/>
        <v>0</v>
      </c>
      <c r="AE547" s="98">
        <f t="shared" si="861"/>
        <v>0</v>
      </c>
      <c r="AF547" s="98">
        <f t="shared" si="861"/>
        <v>17741</v>
      </c>
      <c r="AG547" s="98">
        <f t="shared" si="861"/>
        <v>0</v>
      </c>
      <c r="AH547" s="98">
        <f t="shared" si="861"/>
        <v>-57</v>
      </c>
      <c r="AI547" s="98">
        <f t="shared" si="861"/>
        <v>260</v>
      </c>
      <c r="AJ547" s="98">
        <f t="shared" si="861"/>
        <v>0</v>
      </c>
      <c r="AK547" s="98">
        <f t="shared" si="861"/>
        <v>200</v>
      </c>
      <c r="AL547" s="98">
        <f t="shared" si="861"/>
        <v>182</v>
      </c>
      <c r="AM547" s="98">
        <f t="shared" si="861"/>
        <v>0</v>
      </c>
      <c r="AN547" s="98">
        <f t="shared" si="861"/>
        <v>18326</v>
      </c>
      <c r="AO547" s="98">
        <f t="shared" si="861"/>
        <v>0</v>
      </c>
      <c r="AP547" s="98">
        <f t="shared" si="861"/>
        <v>8218</v>
      </c>
      <c r="AQ547" s="98">
        <f t="shared" si="861"/>
        <v>0</v>
      </c>
      <c r="AR547" s="98">
        <f t="shared" si="861"/>
        <v>0</v>
      </c>
      <c r="AS547" s="98">
        <f t="shared" si="861"/>
        <v>2500</v>
      </c>
      <c r="AT547" s="98">
        <f t="shared" si="861"/>
        <v>29044</v>
      </c>
      <c r="AU547" s="98">
        <f t="shared" si="861"/>
        <v>2500</v>
      </c>
      <c r="AV547" s="98">
        <f t="shared" si="861"/>
        <v>0</v>
      </c>
      <c r="AW547" s="98">
        <f t="shared" si="861"/>
        <v>0</v>
      </c>
      <c r="AX547" s="98">
        <f t="shared" si="861"/>
        <v>0</v>
      </c>
      <c r="AY547" s="98">
        <f t="shared" si="861"/>
        <v>0</v>
      </c>
      <c r="AZ547" s="98">
        <f t="shared" si="861"/>
        <v>0</v>
      </c>
      <c r="BA547" s="98">
        <f t="shared" si="861"/>
        <v>29044</v>
      </c>
      <c r="BB547" s="98">
        <f t="shared" si="861"/>
        <v>2500</v>
      </c>
      <c r="BC547" s="98">
        <f t="shared" si="861"/>
        <v>0</v>
      </c>
      <c r="BD547" s="98">
        <f t="shared" si="861"/>
        <v>0</v>
      </c>
      <c r="BE547" s="98">
        <f t="shared" si="861"/>
        <v>0</v>
      </c>
      <c r="BF547" s="98">
        <f t="shared" si="861"/>
        <v>0</v>
      </c>
      <c r="BG547" s="98">
        <f t="shared" si="861"/>
        <v>29044</v>
      </c>
      <c r="BH547" s="98">
        <f t="shared" si="861"/>
        <v>2500</v>
      </c>
      <c r="BI547" s="98">
        <f t="shared" si="861"/>
        <v>0</v>
      </c>
      <c r="BJ547" s="98">
        <f t="shared" si="861"/>
        <v>0</v>
      </c>
      <c r="BK547" s="98">
        <f t="shared" si="861"/>
        <v>0</v>
      </c>
      <c r="BL547" s="98">
        <f t="shared" si="861"/>
        <v>0</v>
      </c>
      <c r="BM547" s="98">
        <f t="shared" si="861"/>
        <v>29044</v>
      </c>
      <c r="BN547" s="98">
        <f t="shared" si="861"/>
        <v>2500</v>
      </c>
    </row>
    <row r="548" spans="1:66" ht="41.25" customHeight="1">
      <c r="A548" s="111"/>
      <c r="B548" s="112" t="s">
        <v>126</v>
      </c>
      <c r="C548" s="113" t="s">
        <v>90</v>
      </c>
      <c r="D548" s="113" t="s">
        <v>120</v>
      </c>
      <c r="E548" s="119" t="s">
        <v>338</v>
      </c>
      <c r="F548" s="113" t="s">
        <v>127</v>
      </c>
      <c r="G548" s="115"/>
      <c r="H548" s="115"/>
      <c r="I548" s="115"/>
      <c r="J548" s="98"/>
      <c r="K548" s="98"/>
      <c r="L548" s="98"/>
      <c r="M548" s="98"/>
      <c r="N548" s="115"/>
      <c r="O548" s="116"/>
      <c r="P548" s="98"/>
      <c r="Q548" s="98"/>
      <c r="R548" s="98"/>
      <c r="S548" s="98">
        <f>T548-P548</f>
        <v>17741</v>
      </c>
      <c r="T548" s="98">
        <f>19201-1460</f>
        <v>17741</v>
      </c>
      <c r="U548" s="98"/>
      <c r="V548" s="98"/>
      <c r="W548" s="98"/>
      <c r="X548" s="98">
        <f>W548+T548</f>
        <v>17741</v>
      </c>
      <c r="Y548" s="98">
        <f>V548</f>
        <v>0</v>
      </c>
      <c r="Z548" s="120"/>
      <c r="AA548" s="98">
        <f>X548+Z548</f>
        <v>17741</v>
      </c>
      <c r="AB548" s="98">
        <f>Y548</f>
        <v>0</v>
      </c>
      <c r="AC548" s="120"/>
      <c r="AD548" s="120"/>
      <c r="AE548" s="120"/>
      <c r="AF548" s="98">
        <f>AD548+AC548+AA548+AE548</f>
        <v>17741</v>
      </c>
      <c r="AG548" s="116">
        <f>AE548+AB548</f>
        <v>0</v>
      </c>
      <c r="AH548" s="98">
        <f>-86+29</f>
        <v>-57</v>
      </c>
      <c r="AI548" s="121">
        <v>260</v>
      </c>
      <c r="AJ548" s="121"/>
      <c r="AK548" s="121">
        <v>200</v>
      </c>
      <c r="AL548" s="121">
        <v>182</v>
      </c>
      <c r="AM548" s="120"/>
      <c r="AN548" s="98">
        <f>AI548+AH548+AF548+AJ548+AK548+AL548+AM548</f>
        <v>18326</v>
      </c>
      <c r="AO548" s="98">
        <f>AM548+AG548</f>
        <v>0</v>
      </c>
      <c r="AP548" s="98">
        <v>8218</v>
      </c>
      <c r="AQ548" s="120"/>
      <c r="AR548" s="120"/>
      <c r="AS548" s="98">
        <v>2500</v>
      </c>
      <c r="AT548" s="98">
        <f>AR548+AQ548+AP548+AN548+AS548</f>
        <v>29044</v>
      </c>
      <c r="AU548" s="98">
        <f>AS548+AO548</f>
        <v>2500</v>
      </c>
      <c r="AV548" s="98"/>
      <c r="AW548" s="98"/>
      <c r="AX548" s="98"/>
      <c r="AY548" s="98"/>
      <c r="AZ548" s="98"/>
      <c r="BA548" s="98">
        <f>AY548+AX548+AW548+AV548+AT548</f>
        <v>29044</v>
      </c>
      <c r="BB548" s="123">
        <f>AU548+AY548</f>
        <v>2500</v>
      </c>
      <c r="BC548" s="98"/>
      <c r="BD548" s="120"/>
      <c r="BE548" s="120"/>
      <c r="BF548" s="120"/>
      <c r="BG548" s="98">
        <f>BF548+BE548+BD548+BC548+BA548</f>
        <v>29044</v>
      </c>
      <c r="BH548" s="98">
        <f>BB548+BD548</f>
        <v>2500</v>
      </c>
      <c r="BI548" s="116"/>
      <c r="BJ548" s="122"/>
      <c r="BK548" s="122"/>
      <c r="BL548" s="122"/>
      <c r="BM548" s="98">
        <f>BG548+BI548+BJ548+BK548+BL548</f>
        <v>29044</v>
      </c>
      <c r="BN548" s="98">
        <f>BH548+BJ548</f>
        <v>2500</v>
      </c>
    </row>
    <row r="549" spans="1:66" s="2" customFormat="1" ht="37.5">
      <c r="A549" s="124"/>
      <c r="B549" s="102" t="s">
        <v>167</v>
      </c>
      <c r="C549" s="103" t="s">
        <v>90</v>
      </c>
      <c r="D549" s="103" t="s">
        <v>121</v>
      </c>
      <c r="E549" s="104"/>
      <c r="F549" s="103"/>
      <c r="G549" s="105">
        <f aca="true" t="shared" si="862" ref="G549:N549">G550+G553</f>
        <v>53494</v>
      </c>
      <c r="H549" s="105">
        <f t="shared" si="862"/>
        <v>53494</v>
      </c>
      <c r="I549" s="105">
        <f t="shared" si="862"/>
        <v>0</v>
      </c>
      <c r="J549" s="105">
        <f t="shared" si="862"/>
        <v>-43344</v>
      </c>
      <c r="K549" s="105">
        <f t="shared" si="862"/>
        <v>10150</v>
      </c>
      <c r="L549" s="105">
        <f t="shared" si="862"/>
        <v>0</v>
      </c>
      <c r="M549" s="105"/>
      <c r="N549" s="105">
        <f t="shared" si="862"/>
        <v>10150</v>
      </c>
      <c r="O549" s="105">
        <f aca="true" t="shared" si="863" ref="O549:U549">O550+O553</f>
        <v>0</v>
      </c>
      <c r="P549" s="105">
        <f t="shared" si="863"/>
        <v>10150</v>
      </c>
      <c r="Q549" s="105">
        <f t="shared" si="863"/>
        <v>0</v>
      </c>
      <c r="R549" s="105">
        <f t="shared" si="863"/>
        <v>0</v>
      </c>
      <c r="S549" s="105">
        <f t="shared" si="863"/>
        <v>-600</v>
      </c>
      <c r="T549" s="105">
        <f t="shared" si="863"/>
        <v>9550</v>
      </c>
      <c r="U549" s="105">
        <f t="shared" si="863"/>
        <v>0</v>
      </c>
      <c r="V549" s="98"/>
      <c r="W549" s="105">
        <f aca="true" t="shared" si="864" ref="W549:AB549">W550+W553</f>
        <v>0</v>
      </c>
      <c r="X549" s="105">
        <f t="shared" si="864"/>
        <v>9550</v>
      </c>
      <c r="Y549" s="105">
        <f t="shared" si="864"/>
        <v>0</v>
      </c>
      <c r="Z549" s="105">
        <f t="shared" si="864"/>
        <v>0</v>
      </c>
      <c r="AA549" s="105">
        <f t="shared" si="864"/>
        <v>9550</v>
      </c>
      <c r="AB549" s="105">
        <f t="shared" si="864"/>
        <v>0</v>
      </c>
      <c r="AC549" s="105">
        <f aca="true" t="shared" si="865" ref="AC549:AU549">AC550+AC553</f>
        <v>0</v>
      </c>
      <c r="AD549" s="105">
        <f t="shared" si="865"/>
        <v>0</v>
      </c>
      <c r="AE549" s="105">
        <f t="shared" si="865"/>
        <v>0</v>
      </c>
      <c r="AF549" s="105">
        <f t="shared" si="865"/>
        <v>9550</v>
      </c>
      <c r="AG549" s="105">
        <f t="shared" si="865"/>
        <v>0</v>
      </c>
      <c r="AH549" s="105">
        <f t="shared" si="865"/>
        <v>0</v>
      </c>
      <c r="AI549" s="105">
        <f t="shared" si="865"/>
        <v>0</v>
      </c>
      <c r="AJ549" s="105">
        <f t="shared" si="865"/>
        <v>0</v>
      </c>
      <c r="AK549" s="105">
        <f>AK550+AK553</f>
        <v>0</v>
      </c>
      <c r="AL549" s="105">
        <f>AL550+AL553</f>
        <v>0</v>
      </c>
      <c r="AM549" s="105">
        <f>AM550+AM553</f>
        <v>0</v>
      </c>
      <c r="AN549" s="105">
        <f t="shared" si="865"/>
        <v>9550</v>
      </c>
      <c r="AO549" s="105">
        <f t="shared" si="865"/>
        <v>0</v>
      </c>
      <c r="AP549" s="105">
        <f t="shared" si="865"/>
        <v>0</v>
      </c>
      <c r="AQ549" s="105">
        <f>AQ550+AQ553</f>
        <v>0</v>
      </c>
      <c r="AR549" s="105">
        <f t="shared" si="865"/>
        <v>0</v>
      </c>
      <c r="AS549" s="105">
        <f t="shared" si="865"/>
        <v>0</v>
      </c>
      <c r="AT549" s="105">
        <f t="shared" si="865"/>
        <v>9550</v>
      </c>
      <c r="AU549" s="105">
        <f t="shared" si="865"/>
        <v>0</v>
      </c>
      <c r="AV549" s="107">
        <f aca="true" t="shared" si="866" ref="AV549:BA549">AV550+AV553</f>
        <v>0</v>
      </c>
      <c r="AW549" s="107">
        <f t="shared" si="866"/>
        <v>0</v>
      </c>
      <c r="AX549" s="107">
        <f t="shared" si="866"/>
        <v>0</v>
      </c>
      <c r="AY549" s="107">
        <f t="shared" si="866"/>
        <v>0</v>
      </c>
      <c r="AZ549" s="107">
        <f>AZ550+AZ553</f>
        <v>0</v>
      </c>
      <c r="BA549" s="105">
        <f t="shared" si="866"/>
        <v>9550</v>
      </c>
      <c r="BB549" s="105">
        <f aca="true" t="shared" si="867" ref="BB549:BH549">BB550+BB553</f>
        <v>0</v>
      </c>
      <c r="BC549" s="105">
        <f t="shared" si="867"/>
        <v>0</v>
      </c>
      <c r="BD549" s="105">
        <f t="shared" si="867"/>
        <v>0</v>
      </c>
      <c r="BE549" s="105">
        <f t="shared" si="867"/>
        <v>0</v>
      </c>
      <c r="BF549" s="105">
        <f t="shared" si="867"/>
        <v>0</v>
      </c>
      <c r="BG549" s="105">
        <f t="shared" si="867"/>
        <v>9550</v>
      </c>
      <c r="BH549" s="105">
        <f t="shared" si="867"/>
        <v>0</v>
      </c>
      <c r="BI549" s="105">
        <f aca="true" t="shared" si="868" ref="BI549:BN549">BI550+BI553</f>
        <v>0</v>
      </c>
      <c r="BJ549" s="105">
        <f t="shared" si="868"/>
        <v>0</v>
      </c>
      <c r="BK549" s="105">
        <f t="shared" si="868"/>
        <v>0</v>
      </c>
      <c r="BL549" s="105">
        <f t="shared" si="868"/>
        <v>0</v>
      </c>
      <c r="BM549" s="105">
        <f t="shared" si="868"/>
        <v>9550</v>
      </c>
      <c r="BN549" s="105">
        <f t="shared" si="868"/>
        <v>0</v>
      </c>
    </row>
    <row r="550" spans="1:66" ht="16.5">
      <c r="A550" s="111"/>
      <c r="B550" s="112" t="s">
        <v>176</v>
      </c>
      <c r="C550" s="113" t="s">
        <v>90</v>
      </c>
      <c r="D550" s="113" t="s">
        <v>121</v>
      </c>
      <c r="E550" s="119" t="s">
        <v>255</v>
      </c>
      <c r="F550" s="113"/>
      <c r="G550" s="115">
        <f aca="true" t="shared" si="869" ref="G550:N550">G552+G551</f>
        <v>10132</v>
      </c>
      <c r="H550" s="115">
        <f t="shared" si="869"/>
        <v>10132</v>
      </c>
      <c r="I550" s="115">
        <f t="shared" si="869"/>
        <v>0</v>
      </c>
      <c r="J550" s="115">
        <f t="shared" si="869"/>
        <v>18</v>
      </c>
      <c r="K550" s="115">
        <f t="shared" si="869"/>
        <v>10150</v>
      </c>
      <c r="L550" s="115">
        <f t="shared" si="869"/>
        <v>0</v>
      </c>
      <c r="M550" s="115"/>
      <c r="N550" s="115">
        <f t="shared" si="869"/>
        <v>10150</v>
      </c>
      <c r="O550" s="115">
        <f aca="true" t="shared" si="870" ref="O550:U550">O552+O551</f>
        <v>0</v>
      </c>
      <c r="P550" s="115">
        <f t="shared" si="870"/>
        <v>10150</v>
      </c>
      <c r="Q550" s="115">
        <f t="shared" si="870"/>
        <v>0</v>
      </c>
      <c r="R550" s="115">
        <f t="shared" si="870"/>
        <v>0</v>
      </c>
      <c r="S550" s="115">
        <f t="shared" si="870"/>
        <v>-600</v>
      </c>
      <c r="T550" s="115">
        <f t="shared" si="870"/>
        <v>9550</v>
      </c>
      <c r="U550" s="115">
        <f t="shared" si="870"/>
        <v>0</v>
      </c>
      <c r="V550" s="98"/>
      <c r="W550" s="115">
        <f aca="true" t="shared" si="871" ref="W550:AB550">W552+W551</f>
        <v>0</v>
      </c>
      <c r="X550" s="115">
        <f t="shared" si="871"/>
        <v>9550</v>
      </c>
      <c r="Y550" s="115">
        <f t="shared" si="871"/>
        <v>0</v>
      </c>
      <c r="Z550" s="115">
        <f t="shared" si="871"/>
        <v>0</v>
      </c>
      <c r="AA550" s="115">
        <f t="shared" si="871"/>
        <v>9550</v>
      </c>
      <c r="AB550" s="115">
        <f t="shared" si="871"/>
        <v>0</v>
      </c>
      <c r="AC550" s="115">
        <f aca="true" t="shared" si="872" ref="AC550:AU550">AC552+AC551</f>
        <v>0</v>
      </c>
      <c r="AD550" s="115">
        <f t="shared" si="872"/>
        <v>0</v>
      </c>
      <c r="AE550" s="115">
        <f t="shared" si="872"/>
        <v>0</v>
      </c>
      <c r="AF550" s="115">
        <f t="shared" si="872"/>
        <v>9550</v>
      </c>
      <c r="AG550" s="115">
        <f t="shared" si="872"/>
        <v>0</v>
      </c>
      <c r="AH550" s="115">
        <f t="shared" si="872"/>
        <v>0</v>
      </c>
      <c r="AI550" s="115">
        <f t="shared" si="872"/>
        <v>0</v>
      </c>
      <c r="AJ550" s="115">
        <f t="shared" si="872"/>
        <v>0</v>
      </c>
      <c r="AK550" s="115">
        <f>AK552+AK551</f>
        <v>0</v>
      </c>
      <c r="AL550" s="115">
        <f>AL552+AL551</f>
        <v>0</v>
      </c>
      <c r="AM550" s="115">
        <f>AM552+AM551</f>
        <v>0</v>
      </c>
      <c r="AN550" s="115">
        <f t="shared" si="872"/>
        <v>9550</v>
      </c>
      <c r="AO550" s="115">
        <f t="shared" si="872"/>
        <v>0</v>
      </c>
      <c r="AP550" s="115">
        <f t="shared" si="872"/>
        <v>0</v>
      </c>
      <c r="AQ550" s="115">
        <f>AQ552+AQ551</f>
        <v>0</v>
      </c>
      <c r="AR550" s="115">
        <f t="shared" si="872"/>
        <v>0</v>
      </c>
      <c r="AS550" s="115">
        <f t="shared" si="872"/>
        <v>0</v>
      </c>
      <c r="AT550" s="115">
        <f t="shared" si="872"/>
        <v>9550</v>
      </c>
      <c r="AU550" s="115">
        <f t="shared" si="872"/>
        <v>0</v>
      </c>
      <c r="AV550" s="115">
        <f aca="true" t="shared" si="873" ref="AV550:BA550">AV552+AV551</f>
        <v>0</v>
      </c>
      <c r="AW550" s="115">
        <f t="shared" si="873"/>
        <v>0</v>
      </c>
      <c r="AX550" s="115">
        <f t="shared" si="873"/>
        <v>0</v>
      </c>
      <c r="AY550" s="115">
        <f t="shared" si="873"/>
        <v>0</v>
      </c>
      <c r="AZ550" s="115">
        <f>AZ552+AZ551</f>
        <v>0</v>
      </c>
      <c r="BA550" s="115">
        <f t="shared" si="873"/>
        <v>9550</v>
      </c>
      <c r="BB550" s="115">
        <f aca="true" t="shared" si="874" ref="BB550:BH550">BB552+BB551</f>
        <v>0</v>
      </c>
      <c r="BC550" s="115">
        <f t="shared" si="874"/>
        <v>0</v>
      </c>
      <c r="BD550" s="115">
        <f t="shared" si="874"/>
        <v>0</v>
      </c>
      <c r="BE550" s="115">
        <f t="shared" si="874"/>
        <v>0</v>
      </c>
      <c r="BF550" s="115">
        <f t="shared" si="874"/>
        <v>0</v>
      </c>
      <c r="BG550" s="115">
        <f t="shared" si="874"/>
        <v>9550</v>
      </c>
      <c r="BH550" s="115">
        <f t="shared" si="874"/>
        <v>0</v>
      </c>
      <c r="BI550" s="115">
        <f aca="true" t="shared" si="875" ref="BI550:BN550">BI552+BI551</f>
        <v>0</v>
      </c>
      <c r="BJ550" s="115">
        <f t="shared" si="875"/>
        <v>0</v>
      </c>
      <c r="BK550" s="115">
        <f t="shared" si="875"/>
        <v>0</v>
      </c>
      <c r="BL550" s="115">
        <f t="shared" si="875"/>
        <v>0</v>
      </c>
      <c r="BM550" s="115">
        <f t="shared" si="875"/>
        <v>9550</v>
      </c>
      <c r="BN550" s="115">
        <f t="shared" si="875"/>
        <v>0</v>
      </c>
    </row>
    <row r="551" spans="1:66" ht="66" customHeight="1" hidden="1">
      <c r="A551" s="111"/>
      <c r="B551" s="112" t="s">
        <v>130</v>
      </c>
      <c r="C551" s="113" t="s">
        <v>90</v>
      </c>
      <c r="D551" s="113" t="s">
        <v>121</v>
      </c>
      <c r="E551" s="119" t="s">
        <v>255</v>
      </c>
      <c r="F551" s="113" t="s">
        <v>131</v>
      </c>
      <c r="G551" s="115">
        <f>H551+I551</f>
        <v>760</v>
      </c>
      <c r="H551" s="115">
        <v>760</v>
      </c>
      <c r="I551" s="115"/>
      <c r="J551" s="98">
        <f>K551-G551</f>
        <v>-160</v>
      </c>
      <c r="K551" s="98">
        <v>600</v>
      </c>
      <c r="L551" s="98"/>
      <c r="M551" s="98"/>
      <c r="N551" s="115">
        <v>600</v>
      </c>
      <c r="O551" s="116"/>
      <c r="P551" s="98">
        <f>O551+K551</f>
        <v>600</v>
      </c>
      <c r="Q551" s="98">
        <f>L551</f>
        <v>0</v>
      </c>
      <c r="R551" s="98"/>
      <c r="S551" s="98">
        <f>T551-P551</f>
        <v>-600</v>
      </c>
      <c r="T551" s="98"/>
      <c r="U551" s="98"/>
      <c r="V551" s="98"/>
      <c r="W551" s="98"/>
      <c r="X551" s="98">
        <f>W551+T551</f>
        <v>0</v>
      </c>
      <c r="Y551" s="98">
        <f>V551</f>
        <v>0</v>
      </c>
      <c r="Z551" s="120"/>
      <c r="AA551" s="126"/>
      <c r="AB551" s="126"/>
      <c r="AC551" s="120"/>
      <c r="AD551" s="120"/>
      <c r="AE551" s="120"/>
      <c r="AF551" s="116"/>
      <c r="AG551" s="116"/>
      <c r="AH551" s="120"/>
      <c r="AI551" s="120"/>
      <c r="AJ551" s="120"/>
      <c r="AK551" s="120"/>
      <c r="AL551" s="120"/>
      <c r="AM551" s="120"/>
      <c r="AN551" s="120"/>
      <c r="AO551" s="120"/>
      <c r="AP551" s="122"/>
      <c r="AQ551" s="120"/>
      <c r="AR551" s="120"/>
      <c r="AS551" s="120"/>
      <c r="AT551" s="126"/>
      <c r="AU551" s="126"/>
      <c r="AV551" s="98"/>
      <c r="AW551" s="98"/>
      <c r="AX551" s="98"/>
      <c r="AY551" s="98"/>
      <c r="AZ551" s="98"/>
      <c r="BA551" s="98"/>
      <c r="BB551" s="123"/>
      <c r="BC551" s="98"/>
      <c r="BD551" s="120"/>
      <c r="BE551" s="120"/>
      <c r="BF551" s="120"/>
      <c r="BG551" s="98"/>
      <c r="BH551" s="123"/>
      <c r="BI551" s="116"/>
      <c r="BJ551" s="122"/>
      <c r="BK551" s="122"/>
      <c r="BL551" s="122"/>
      <c r="BM551" s="126"/>
      <c r="BN551" s="120"/>
    </row>
    <row r="552" spans="1:66" ht="18.75" customHeight="1">
      <c r="A552" s="111"/>
      <c r="B552" s="112" t="s">
        <v>281</v>
      </c>
      <c r="C552" s="113" t="s">
        <v>90</v>
      </c>
      <c r="D552" s="113" t="s">
        <v>121</v>
      </c>
      <c r="E552" s="119" t="s">
        <v>255</v>
      </c>
      <c r="F552" s="113" t="s">
        <v>168</v>
      </c>
      <c r="G552" s="115">
        <f>H552+I552</f>
        <v>9372</v>
      </c>
      <c r="H552" s="115">
        <f>9372</f>
        <v>9372</v>
      </c>
      <c r="I552" s="115"/>
      <c r="J552" s="98">
        <f>K552-G552</f>
        <v>178</v>
      </c>
      <c r="K552" s="98">
        <v>9550</v>
      </c>
      <c r="L552" s="98"/>
      <c r="M552" s="98"/>
      <c r="N552" s="115">
        <v>9550</v>
      </c>
      <c r="O552" s="116"/>
      <c r="P552" s="98">
        <f>O552+K552</f>
        <v>9550</v>
      </c>
      <c r="Q552" s="98">
        <f>L552</f>
        <v>0</v>
      </c>
      <c r="R552" s="98"/>
      <c r="S552" s="98">
        <f>T552-P552</f>
        <v>0</v>
      </c>
      <c r="T552" s="98">
        <v>9550</v>
      </c>
      <c r="U552" s="98"/>
      <c r="V552" s="98"/>
      <c r="W552" s="98"/>
      <c r="X552" s="98">
        <f>W552+T552</f>
        <v>9550</v>
      </c>
      <c r="Y552" s="98">
        <f>V552</f>
        <v>0</v>
      </c>
      <c r="Z552" s="120"/>
      <c r="AA552" s="98">
        <f>X552+Z552</f>
        <v>9550</v>
      </c>
      <c r="AB552" s="98">
        <f>Y552</f>
        <v>0</v>
      </c>
      <c r="AC552" s="120"/>
      <c r="AD552" s="120"/>
      <c r="AE552" s="120"/>
      <c r="AF552" s="98">
        <f>AD552+AC552+AA552+AE552</f>
        <v>9550</v>
      </c>
      <c r="AG552" s="116">
        <f>AE552+AB552</f>
        <v>0</v>
      </c>
      <c r="AH552" s="120"/>
      <c r="AI552" s="120"/>
      <c r="AJ552" s="120"/>
      <c r="AK552" s="120"/>
      <c r="AL552" s="120"/>
      <c r="AM552" s="120"/>
      <c r="AN552" s="98">
        <f>AI552+AH552+AF552+AJ552+AK552+AL552+AM552</f>
        <v>9550</v>
      </c>
      <c r="AO552" s="98">
        <f>AM552+AG552</f>
        <v>0</v>
      </c>
      <c r="AP552" s="122"/>
      <c r="AQ552" s="120"/>
      <c r="AR552" s="120"/>
      <c r="AS552" s="120"/>
      <c r="AT552" s="98">
        <f>AR552+AQ552+AP552+AN552+AS552</f>
        <v>9550</v>
      </c>
      <c r="AU552" s="98">
        <f>AS552+AO552</f>
        <v>0</v>
      </c>
      <c r="AV552" s="98"/>
      <c r="AW552" s="98"/>
      <c r="AX552" s="98"/>
      <c r="AY552" s="98"/>
      <c r="AZ552" s="98"/>
      <c r="BA552" s="98">
        <f>AY552+AX552+AW552+AV552+AT552</f>
        <v>9550</v>
      </c>
      <c r="BB552" s="123">
        <f>AU552+AY552</f>
        <v>0</v>
      </c>
      <c r="BC552" s="98"/>
      <c r="BD552" s="120"/>
      <c r="BE552" s="120"/>
      <c r="BF552" s="120"/>
      <c r="BG552" s="98">
        <f>BF552+BE552+BD552+BC552+BA552</f>
        <v>9550</v>
      </c>
      <c r="BH552" s="123">
        <f>BB552+BD552</f>
        <v>0</v>
      </c>
      <c r="BI552" s="116"/>
      <c r="BJ552" s="122"/>
      <c r="BK552" s="122"/>
      <c r="BL552" s="122"/>
      <c r="BM552" s="98">
        <f>BG552+BI552+BJ552+BK552+BL552</f>
        <v>9550</v>
      </c>
      <c r="BN552" s="98">
        <f>BH552+BJ552</f>
        <v>0</v>
      </c>
    </row>
    <row r="553" spans="1:66" ht="33" customHeight="1" hidden="1">
      <c r="A553" s="111"/>
      <c r="B553" s="112" t="s">
        <v>171</v>
      </c>
      <c r="C553" s="113" t="s">
        <v>90</v>
      </c>
      <c r="D553" s="113" t="s">
        <v>121</v>
      </c>
      <c r="E553" s="119" t="s">
        <v>211</v>
      </c>
      <c r="F553" s="113"/>
      <c r="G553" s="115">
        <f aca="true" t="shared" si="876" ref="G553:Y553">G554</f>
        <v>43362</v>
      </c>
      <c r="H553" s="115">
        <f t="shared" si="876"/>
        <v>43362</v>
      </c>
      <c r="I553" s="115">
        <f t="shared" si="876"/>
        <v>0</v>
      </c>
      <c r="J553" s="115">
        <f t="shared" si="876"/>
        <v>-43362</v>
      </c>
      <c r="K553" s="115">
        <f t="shared" si="876"/>
        <v>0</v>
      </c>
      <c r="L553" s="115">
        <f t="shared" si="876"/>
        <v>0</v>
      </c>
      <c r="M553" s="115"/>
      <c r="N553" s="115">
        <f t="shared" si="876"/>
        <v>0</v>
      </c>
      <c r="O553" s="115">
        <f t="shared" si="876"/>
        <v>0</v>
      </c>
      <c r="P553" s="115">
        <f t="shared" si="876"/>
        <v>0</v>
      </c>
      <c r="Q553" s="115">
        <f t="shared" si="876"/>
        <v>0</v>
      </c>
      <c r="R553" s="115">
        <f t="shared" si="876"/>
        <v>0</v>
      </c>
      <c r="S553" s="115">
        <f t="shared" si="876"/>
        <v>0</v>
      </c>
      <c r="T553" s="115">
        <f t="shared" si="876"/>
        <v>0</v>
      </c>
      <c r="U553" s="115">
        <f t="shared" si="876"/>
        <v>0</v>
      </c>
      <c r="V553" s="98"/>
      <c r="W553" s="115">
        <f t="shared" si="876"/>
        <v>0</v>
      </c>
      <c r="X553" s="115">
        <f t="shared" si="876"/>
        <v>0</v>
      </c>
      <c r="Y553" s="115">
        <f t="shared" si="876"/>
        <v>0</v>
      </c>
      <c r="Z553" s="120"/>
      <c r="AA553" s="126"/>
      <c r="AB553" s="126"/>
      <c r="AC553" s="120"/>
      <c r="AD553" s="120"/>
      <c r="AE553" s="120"/>
      <c r="AF553" s="116"/>
      <c r="AG553" s="116"/>
      <c r="AH553" s="120"/>
      <c r="AI553" s="120"/>
      <c r="AJ553" s="120"/>
      <c r="AK553" s="120"/>
      <c r="AL553" s="120"/>
      <c r="AM553" s="120"/>
      <c r="AN553" s="120"/>
      <c r="AO553" s="120"/>
      <c r="AP553" s="122"/>
      <c r="AQ553" s="120"/>
      <c r="AR553" s="120"/>
      <c r="AS553" s="120"/>
      <c r="AT553" s="126"/>
      <c r="AU553" s="126"/>
      <c r="AV553" s="98"/>
      <c r="AW553" s="98"/>
      <c r="AX553" s="98"/>
      <c r="AY553" s="98"/>
      <c r="AZ553" s="98"/>
      <c r="BA553" s="98"/>
      <c r="BB553" s="123"/>
      <c r="BC553" s="98"/>
      <c r="BD553" s="120"/>
      <c r="BE553" s="120"/>
      <c r="BF553" s="120"/>
      <c r="BG553" s="98"/>
      <c r="BH553" s="123"/>
      <c r="BI553" s="116"/>
      <c r="BJ553" s="122"/>
      <c r="BK553" s="122"/>
      <c r="BL553" s="122"/>
      <c r="BM553" s="126"/>
      <c r="BN553" s="120"/>
    </row>
    <row r="554" spans="1:66" ht="16.5" customHeight="1" hidden="1">
      <c r="A554" s="111"/>
      <c r="B554" s="112" t="s">
        <v>281</v>
      </c>
      <c r="C554" s="113" t="s">
        <v>90</v>
      </c>
      <c r="D554" s="113" t="s">
        <v>121</v>
      </c>
      <c r="E554" s="119" t="s">
        <v>211</v>
      </c>
      <c r="F554" s="113" t="s">
        <v>168</v>
      </c>
      <c r="G554" s="115">
        <f>H554+I554</f>
        <v>43362</v>
      </c>
      <c r="H554" s="115">
        <v>43362</v>
      </c>
      <c r="I554" s="115"/>
      <c r="J554" s="98">
        <f>K554-G554</f>
        <v>-43362</v>
      </c>
      <c r="K554" s="98"/>
      <c r="L554" s="98"/>
      <c r="M554" s="98"/>
      <c r="N554" s="115"/>
      <c r="O554" s="116"/>
      <c r="P554" s="98">
        <f>O554+K554</f>
        <v>0</v>
      </c>
      <c r="Q554" s="98">
        <f>L554</f>
        <v>0</v>
      </c>
      <c r="R554" s="98"/>
      <c r="S554" s="98">
        <f>R554+N554</f>
        <v>0</v>
      </c>
      <c r="T554" s="98">
        <f>S554+O554</f>
        <v>0</v>
      </c>
      <c r="U554" s="98">
        <f>T554+P554</f>
        <v>0</v>
      </c>
      <c r="V554" s="98"/>
      <c r="W554" s="98">
        <f>V554+R554</f>
        <v>0</v>
      </c>
      <c r="X554" s="98">
        <f>W554+S554</f>
        <v>0</v>
      </c>
      <c r="Y554" s="98">
        <f>X554+T554</f>
        <v>0</v>
      </c>
      <c r="Z554" s="120"/>
      <c r="AA554" s="126"/>
      <c r="AB554" s="126"/>
      <c r="AC554" s="120"/>
      <c r="AD554" s="120"/>
      <c r="AE554" s="120"/>
      <c r="AF554" s="116"/>
      <c r="AG554" s="116"/>
      <c r="AH554" s="120"/>
      <c r="AI554" s="120"/>
      <c r="AJ554" s="120"/>
      <c r="AK554" s="120"/>
      <c r="AL554" s="120"/>
      <c r="AM554" s="120"/>
      <c r="AN554" s="120"/>
      <c r="AO554" s="120"/>
      <c r="AP554" s="122"/>
      <c r="AQ554" s="120"/>
      <c r="AR554" s="120"/>
      <c r="AS554" s="120"/>
      <c r="AT554" s="126"/>
      <c r="AU554" s="126"/>
      <c r="AV554" s="98"/>
      <c r="AW554" s="98"/>
      <c r="AX554" s="98"/>
      <c r="AY554" s="98"/>
      <c r="AZ554" s="98"/>
      <c r="BA554" s="98"/>
      <c r="BB554" s="123"/>
      <c r="BC554" s="98"/>
      <c r="BD554" s="120"/>
      <c r="BE554" s="120"/>
      <c r="BF554" s="120"/>
      <c r="BG554" s="98"/>
      <c r="BH554" s="123"/>
      <c r="BI554" s="116"/>
      <c r="BJ554" s="122"/>
      <c r="BK554" s="122"/>
      <c r="BL554" s="122"/>
      <c r="BM554" s="126"/>
      <c r="BN554" s="120"/>
    </row>
    <row r="555" spans="1:66" s="2" customFormat="1" ht="42.75" customHeight="1">
      <c r="A555" s="124"/>
      <c r="B555" s="102" t="s">
        <v>172</v>
      </c>
      <c r="C555" s="103" t="s">
        <v>90</v>
      </c>
      <c r="D555" s="103" t="s">
        <v>146</v>
      </c>
      <c r="E555" s="104"/>
      <c r="F555" s="103"/>
      <c r="G555" s="105">
        <f aca="true" t="shared" si="877" ref="G555:BN555">G556</f>
        <v>59034</v>
      </c>
      <c r="H555" s="105">
        <f t="shared" si="877"/>
        <v>59034</v>
      </c>
      <c r="I555" s="105">
        <f t="shared" si="877"/>
        <v>0</v>
      </c>
      <c r="J555" s="105">
        <f t="shared" si="877"/>
        <v>-14138</v>
      </c>
      <c r="K555" s="105">
        <f t="shared" si="877"/>
        <v>44896</v>
      </c>
      <c r="L555" s="105">
        <f t="shared" si="877"/>
        <v>0</v>
      </c>
      <c r="M555" s="105"/>
      <c r="N555" s="105">
        <f t="shared" si="877"/>
        <v>48706</v>
      </c>
      <c r="O555" s="105">
        <f t="shared" si="877"/>
        <v>0</v>
      </c>
      <c r="P555" s="105">
        <f t="shared" si="877"/>
        <v>44896</v>
      </c>
      <c r="Q555" s="105">
        <f t="shared" si="877"/>
        <v>0</v>
      </c>
      <c r="R555" s="105">
        <f t="shared" si="877"/>
        <v>0</v>
      </c>
      <c r="S555" s="105">
        <f t="shared" si="877"/>
        <v>-9764</v>
      </c>
      <c r="T555" s="105">
        <f t="shared" si="877"/>
        <v>35132</v>
      </c>
      <c r="U555" s="105">
        <f t="shared" si="877"/>
        <v>0</v>
      </c>
      <c r="V555" s="98"/>
      <c r="W555" s="105">
        <f t="shared" si="877"/>
        <v>0</v>
      </c>
      <c r="X555" s="105">
        <f t="shared" si="877"/>
        <v>35132</v>
      </c>
      <c r="Y555" s="105">
        <f t="shared" si="877"/>
        <v>0</v>
      </c>
      <c r="Z555" s="105">
        <f t="shared" si="877"/>
        <v>0</v>
      </c>
      <c r="AA555" s="105">
        <f t="shared" si="877"/>
        <v>35132</v>
      </c>
      <c r="AB555" s="105">
        <f t="shared" si="877"/>
        <v>0</v>
      </c>
      <c r="AC555" s="105">
        <f t="shared" si="877"/>
        <v>0</v>
      </c>
      <c r="AD555" s="105">
        <f t="shared" si="877"/>
        <v>0</v>
      </c>
      <c r="AE555" s="105">
        <f t="shared" si="877"/>
        <v>0</v>
      </c>
      <c r="AF555" s="105">
        <f t="shared" si="877"/>
        <v>35132</v>
      </c>
      <c r="AG555" s="105">
        <f t="shared" si="877"/>
        <v>0</v>
      </c>
      <c r="AH555" s="105">
        <f t="shared" si="877"/>
        <v>0</v>
      </c>
      <c r="AI555" s="105">
        <f t="shared" si="877"/>
        <v>0</v>
      </c>
      <c r="AJ555" s="105">
        <f t="shared" si="877"/>
        <v>0</v>
      </c>
      <c r="AK555" s="105">
        <f t="shared" si="877"/>
        <v>0</v>
      </c>
      <c r="AL555" s="105">
        <f t="shared" si="877"/>
        <v>0</v>
      </c>
      <c r="AM555" s="105">
        <f t="shared" si="877"/>
        <v>0</v>
      </c>
      <c r="AN555" s="105">
        <f t="shared" si="877"/>
        <v>35132</v>
      </c>
      <c r="AO555" s="105">
        <f t="shared" si="877"/>
        <v>0</v>
      </c>
      <c r="AP555" s="105">
        <f t="shared" si="877"/>
        <v>350</v>
      </c>
      <c r="AQ555" s="105">
        <f t="shared" si="877"/>
        <v>0</v>
      </c>
      <c r="AR555" s="105">
        <f t="shared" si="877"/>
        <v>0</v>
      </c>
      <c r="AS555" s="105">
        <f t="shared" si="877"/>
        <v>0</v>
      </c>
      <c r="AT555" s="105">
        <f t="shared" si="877"/>
        <v>35482</v>
      </c>
      <c r="AU555" s="105">
        <f t="shared" si="877"/>
        <v>0</v>
      </c>
      <c r="AV555" s="107">
        <f t="shared" si="877"/>
        <v>0</v>
      </c>
      <c r="AW555" s="107">
        <f t="shared" si="877"/>
        <v>0</v>
      </c>
      <c r="AX555" s="107">
        <f t="shared" si="877"/>
        <v>0</v>
      </c>
      <c r="AY555" s="107">
        <f t="shared" si="877"/>
        <v>0</v>
      </c>
      <c r="AZ555" s="107">
        <f t="shared" si="877"/>
        <v>0</v>
      </c>
      <c r="BA555" s="105">
        <f t="shared" si="877"/>
        <v>35482</v>
      </c>
      <c r="BB555" s="105">
        <f t="shared" si="877"/>
        <v>0</v>
      </c>
      <c r="BC555" s="105">
        <f t="shared" si="877"/>
        <v>0</v>
      </c>
      <c r="BD555" s="105">
        <f t="shared" si="877"/>
        <v>0</v>
      </c>
      <c r="BE555" s="105">
        <f t="shared" si="877"/>
        <v>0</v>
      </c>
      <c r="BF555" s="105">
        <f t="shared" si="877"/>
        <v>0</v>
      </c>
      <c r="BG555" s="105">
        <f t="shared" si="877"/>
        <v>35482</v>
      </c>
      <c r="BH555" s="105">
        <f t="shared" si="877"/>
        <v>0</v>
      </c>
      <c r="BI555" s="105">
        <f t="shared" si="877"/>
        <v>0</v>
      </c>
      <c r="BJ555" s="105">
        <f t="shared" si="877"/>
        <v>0</v>
      </c>
      <c r="BK555" s="105">
        <f t="shared" si="877"/>
        <v>0</v>
      </c>
      <c r="BL555" s="105">
        <f t="shared" si="877"/>
        <v>0</v>
      </c>
      <c r="BM555" s="105">
        <f t="shared" si="877"/>
        <v>35482</v>
      </c>
      <c r="BN555" s="105">
        <f t="shared" si="877"/>
        <v>0</v>
      </c>
    </row>
    <row r="556" spans="1:66" ht="44.25" customHeight="1" hidden="1">
      <c r="A556" s="111"/>
      <c r="B556" s="112" t="s">
        <v>171</v>
      </c>
      <c r="C556" s="113" t="s">
        <v>90</v>
      </c>
      <c r="D556" s="113" t="s">
        <v>146</v>
      </c>
      <c r="E556" s="119" t="s">
        <v>211</v>
      </c>
      <c r="F556" s="113"/>
      <c r="G556" s="115">
        <f aca="true" t="shared" si="878" ref="G556:N556">G557+G558+G562</f>
        <v>59034</v>
      </c>
      <c r="H556" s="115">
        <f t="shared" si="878"/>
        <v>59034</v>
      </c>
      <c r="I556" s="115">
        <f t="shared" si="878"/>
        <v>0</v>
      </c>
      <c r="J556" s="115">
        <f>J557+J558+J562</f>
        <v>-14138</v>
      </c>
      <c r="K556" s="115">
        <f t="shared" si="878"/>
        <v>44896</v>
      </c>
      <c r="L556" s="115">
        <f t="shared" si="878"/>
        <v>0</v>
      </c>
      <c r="M556" s="115"/>
      <c r="N556" s="115">
        <f t="shared" si="878"/>
        <v>48706</v>
      </c>
      <c r="O556" s="115">
        <f>O557+O558+O562</f>
        <v>0</v>
      </c>
      <c r="P556" s="115">
        <f>P557+P558+P562</f>
        <v>44896</v>
      </c>
      <c r="Q556" s="115">
        <f>Q557+Q558+Q562</f>
        <v>0</v>
      </c>
      <c r="R556" s="115">
        <f>R557+R558+R562</f>
        <v>0</v>
      </c>
      <c r="S556" s="115">
        <f>S557+S558+S562+S560+S564+S571</f>
        <v>-9764</v>
      </c>
      <c r="T556" s="115">
        <f>T557+T558+T562+T560+T564+T571</f>
        <v>35132</v>
      </c>
      <c r="U556" s="115">
        <f>U557+U558+U562+U560</f>
        <v>0</v>
      </c>
      <c r="V556" s="98"/>
      <c r="W556" s="115">
        <f aca="true" t="shared" si="879" ref="W556:AB556">W557+W558+W562+W560+W564+W571</f>
        <v>0</v>
      </c>
      <c r="X556" s="115">
        <f t="shared" si="879"/>
        <v>35132</v>
      </c>
      <c r="Y556" s="115">
        <f t="shared" si="879"/>
        <v>0</v>
      </c>
      <c r="Z556" s="115">
        <f t="shared" si="879"/>
        <v>0</v>
      </c>
      <c r="AA556" s="115">
        <f t="shared" si="879"/>
        <v>35132</v>
      </c>
      <c r="AB556" s="115">
        <f t="shared" si="879"/>
        <v>0</v>
      </c>
      <c r="AC556" s="115">
        <f aca="true" t="shared" si="880" ref="AC556:AU556">AC557+AC558+AC562+AC560+AC564+AC571</f>
        <v>0</v>
      </c>
      <c r="AD556" s="115">
        <f t="shared" si="880"/>
        <v>0</v>
      </c>
      <c r="AE556" s="115">
        <f t="shared" si="880"/>
        <v>0</v>
      </c>
      <c r="AF556" s="115">
        <f t="shared" si="880"/>
        <v>35132</v>
      </c>
      <c r="AG556" s="115">
        <f t="shared" si="880"/>
        <v>0</v>
      </c>
      <c r="AH556" s="115">
        <f t="shared" si="880"/>
        <v>0</v>
      </c>
      <c r="AI556" s="115">
        <f t="shared" si="880"/>
        <v>0</v>
      </c>
      <c r="AJ556" s="115">
        <f t="shared" si="880"/>
        <v>0</v>
      </c>
      <c r="AK556" s="115">
        <f>AK557+AK558+AK562+AK560+AK564+AK571</f>
        <v>0</v>
      </c>
      <c r="AL556" s="115">
        <f>AL557+AL558+AL562+AL560+AL564+AL571</f>
        <v>0</v>
      </c>
      <c r="AM556" s="115">
        <f>AM557+AM558+AM562+AM560+AM564+AM571</f>
        <v>0</v>
      </c>
      <c r="AN556" s="115">
        <f t="shared" si="880"/>
        <v>35132</v>
      </c>
      <c r="AO556" s="115">
        <f t="shared" si="880"/>
        <v>0</v>
      </c>
      <c r="AP556" s="115">
        <f t="shared" si="880"/>
        <v>350</v>
      </c>
      <c r="AQ556" s="115">
        <f>AQ557+AQ558+AQ562+AQ560+AQ564+AQ571</f>
        <v>0</v>
      </c>
      <c r="AR556" s="115">
        <f t="shared" si="880"/>
        <v>0</v>
      </c>
      <c r="AS556" s="115">
        <f t="shared" si="880"/>
        <v>0</v>
      </c>
      <c r="AT556" s="115">
        <f t="shared" si="880"/>
        <v>35482</v>
      </c>
      <c r="AU556" s="115">
        <f t="shared" si="880"/>
        <v>0</v>
      </c>
      <c r="AV556" s="115">
        <f aca="true" t="shared" si="881" ref="AV556:BA556">AV557+AV558+AV562+AV560+AV564+AV571</f>
        <v>0</v>
      </c>
      <c r="AW556" s="115">
        <f t="shared" si="881"/>
        <v>0</v>
      </c>
      <c r="AX556" s="115">
        <f t="shared" si="881"/>
        <v>0</v>
      </c>
      <c r="AY556" s="115">
        <f t="shared" si="881"/>
        <v>0</v>
      </c>
      <c r="AZ556" s="115">
        <f>AZ557+AZ558+AZ562+AZ560+AZ564+AZ571</f>
        <v>0</v>
      </c>
      <c r="BA556" s="115">
        <f t="shared" si="881"/>
        <v>35482</v>
      </c>
      <c r="BB556" s="115">
        <f aca="true" t="shared" si="882" ref="BB556:BH556">BB557+BB558+BB562+BB560+BB564+BB571</f>
        <v>0</v>
      </c>
      <c r="BC556" s="115">
        <f t="shared" si="882"/>
        <v>0</v>
      </c>
      <c r="BD556" s="115">
        <f t="shared" si="882"/>
        <v>0</v>
      </c>
      <c r="BE556" s="115">
        <f t="shared" si="882"/>
        <v>0</v>
      </c>
      <c r="BF556" s="115">
        <f t="shared" si="882"/>
        <v>0</v>
      </c>
      <c r="BG556" s="115">
        <f t="shared" si="882"/>
        <v>35482</v>
      </c>
      <c r="BH556" s="115">
        <f t="shared" si="882"/>
        <v>0</v>
      </c>
      <c r="BI556" s="115">
        <f aca="true" t="shared" si="883" ref="BI556:BN556">BI557+BI558+BI562+BI560+BI564+BI571</f>
        <v>0</v>
      </c>
      <c r="BJ556" s="115">
        <f t="shared" si="883"/>
        <v>0</v>
      </c>
      <c r="BK556" s="115">
        <f t="shared" si="883"/>
        <v>0</v>
      </c>
      <c r="BL556" s="115">
        <f t="shared" si="883"/>
        <v>0</v>
      </c>
      <c r="BM556" s="115">
        <f t="shared" si="883"/>
        <v>35482</v>
      </c>
      <c r="BN556" s="115">
        <f t="shared" si="883"/>
        <v>0</v>
      </c>
    </row>
    <row r="557" spans="1:66" ht="66" customHeight="1" hidden="1">
      <c r="A557" s="111"/>
      <c r="B557" s="112" t="s">
        <v>130</v>
      </c>
      <c r="C557" s="113" t="s">
        <v>90</v>
      </c>
      <c r="D557" s="113" t="s">
        <v>146</v>
      </c>
      <c r="E557" s="119" t="s">
        <v>211</v>
      </c>
      <c r="F557" s="113" t="s">
        <v>131</v>
      </c>
      <c r="G557" s="115">
        <f>H557+I557</f>
        <v>56029</v>
      </c>
      <c r="H557" s="115">
        <f>84034-1500-1505-25000</f>
        <v>56029</v>
      </c>
      <c r="I557" s="115"/>
      <c r="J557" s="98">
        <f>K557-G557</f>
        <v>-14133</v>
      </c>
      <c r="K557" s="98">
        <v>41896</v>
      </c>
      <c r="L557" s="98"/>
      <c r="M557" s="98"/>
      <c r="N557" s="115">
        <v>45506</v>
      </c>
      <c r="O557" s="116"/>
      <c r="P557" s="98">
        <f>O557+K557</f>
        <v>41896</v>
      </c>
      <c r="Q557" s="98">
        <f>L557</f>
        <v>0</v>
      </c>
      <c r="R557" s="98"/>
      <c r="S557" s="98">
        <f>T557-P557</f>
        <v>-41896</v>
      </c>
      <c r="T557" s="98"/>
      <c r="U557" s="98"/>
      <c r="V557" s="98"/>
      <c r="W557" s="98"/>
      <c r="X557" s="98">
        <f>W557+T557</f>
        <v>0</v>
      </c>
      <c r="Y557" s="98">
        <f>V557</f>
        <v>0</v>
      </c>
      <c r="Z557" s="98">
        <f>Y557+V557</f>
        <v>0</v>
      </c>
      <c r="AA557" s="98">
        <f>Z557+W557</f>
        <v>0</v>
      </c>
      <c r="AB557" s="98">
        <f>AA557+X557</f>
        <v>0</v>
      </c>
      <c r="AC557" s="98">
        <f>AB557+Y557</f>
        <v>0</v>
      </c>
      <c r="AD557" s="98">
        <f>AC557+Z557</f>
        <v>0</v>
      </c>
      <c r="AE557" s="98">
        <f>AC557+Z557</f>
        <v>0</v>
      </c>
      <c r="AF557" s="98">
        <f>AE557+AA557</f>
        <v>0</v>
      </c>
      <c r="AG557" s="98">
        <f>AF557+AB557</f>
        <v>0</v>
      </c>
      <c r="AH557" s="98">
        <f>AF557+AC557</f>
        <v>0</v>
      </c>
      <c r="AI557" s="98">
        <f>AG557+AD557</f>
        <v>0</v>
      </c>
      <c r="AJ557" s="98">
        <f>AH557+AE557</f>
        <v>0</v>
      </c>
      <c r="AK557" s="98">
        <f>AG557+AD557</f>
        <v>0</v>
      </c>
      <c r="AL557" s="98">
        <f>AH557+AE557</f>
        <v>0</v>
      </c>
      <c r="AM557" s="98">
        <f>AI557+AF557</f>
        <v>0</v>
      </c>
      <c r="AN557" s="98">
        <f>AH557+AE557</f>
        <v>0</v>
      </c>
      <c r="AO557" s="98">
        <f>AI557+AF557</f>
        <v>0</v>
      </c>
      <c r="AP557" s="98">
        <f>AL557+AI557</f>
        <v>0</v>
      </c>
      <c r="AQ557" s="98">
        <f>AM557+AJ557</f>
        <v>0</v>
      </c>
      <c r="AR557" s="98">
        <f aca="true" t="shared" si="884" ref="AR557:AZ557">AM557+AJ557</f>
        <v>0</v>
      </c>
      <c r="AS557" s="98">
        <f t="shared" si="884"/>
        <v>0</v>
      </c>
      <c r="AT557" s="98">
        <f t="shared" si="884"/>
        <v>0</v>
      </c>
      <c r="AU557" s="98">
        <f t="shared" si="884"/>
        <v>0</v>
      </c>
      <c r="AV557" s="98">
        <f t="shared" si="884"/>
        <v>0</v>
      </c>
      <c r="AW557" s="98">
        <f t="shared" si="884"/>
        <v>0</v>
      </c>
      <c r="AX557" s="98">
        <f t="shared" si="884"/>
        <v>0</v>
      </c>
      <c r="AY557" s="98">
        <f t="shared" si="884"/>
        <v>0</v>
      </c>
      <c r="AZ557" s="98">
        <f t="shared" si="884"/>
        <v>0</v>
      </c>
      <c r="BA557" s="98">
        <f>AU557+AR557</f>
        <v>0</v>
      </c>
      <c r="BB557" s="98">
        <f aca="true" t="shared" si="885" ref="BB557:BI557">AV557+AS557</f>
        <v>0</v>
      </c>
      <c r="BC557" s="98">
        <f t="shared" si="885"/>
        <v>0</v>
      </c>
      <c r="BD557" s="98">
        <f t="shared" si="885"/>
        <v>0</v>
      </c>
      <c r="BE557" s="98">
        <f t="shared" si="885"/>
        <v>0</v>
      </c>
      <c r="BF557" s="98">
        <f t="shared" si="885"/>
        <v>0</v>
      </c>
      <c r="BG557" s="98">
        <f t="shared" si="885"/>
        <v>0</v>
      </c>
      <c r="BH557" s="98">
        <f t="shared" si="885"/>
        <v>0</v>
      </c>
      <c r="BI557" s="98">
        <f t="shared" si="885"/>
        <v>0</v>
      </c>
      <c r="BJ557" s="98">
        <f>BD557+BA557</f>
        <v>0</v>
      </c>
      <c r="BK557" s="98">
        <f>BE557+BB557</f>
        <v>0</v>
      </c>
      <c r="BL557" s="98">
        <f>BF557+BC557</f>
        <v>0</v>
      </c>
      <c r="BM557" s="98">
        <f>BG557+BD557</f>
        <v>0</v>
      </c>
      <c r="BN557" s="98">
        <f>BH557+BE557</f>
        <v>0</v>
      </c>
    </row>
    <row r="558" spans="1:66" ht="66" customHeight="1" hidden="1">
      <c r="A558" s="111"/>
      <c r="B558" s="112" t="s">
        <v>362</v>
      </c>
      <c r="C558" s="113" t="s">
        <v>90</v>
      </c>
      <c r="D558" s="113" t="s">
        <v>146</v>
      </c>
      <c r="E558" s="137" t="s">
        <v>264</v>
      </c>
      <c r="F558" s="113"/>
      <c r="G558" s="115">
        <f>H558+I558</f>
        <v>1500</v>
      </c>
      <c r="H558" s="115">
        <f aca="true" t="shared" si="886" ref="H558:BN558">H559</f>
        <v>1500</v>
      </c>
      <c r="I558" s="115">
        <f t="shared" si="886"/>
        <v>0</v>
      </c>
      <c r="J558" s="115">
        <f t="shared" si="886"/>
        <v>0</v>
      </c>
      <c r="K558" s="115">
        <f t="shared" si="886"/>
        <v>1500</v>
      </c>
      <c r="L558" s="115">
        <f t="shared" si="886"/>
        <v>0</v>
      </c>
      <c r="M558" s="115"/>
      <c r="N558" s="115">
        <f t="shared" si="886"/>
        <v>1600</v>
      </c>
      <c r="O558" s="115">
        <f t="shared" si="886"/>
        <v>0</v>
      </c>
      <c r="P558" s="115">
        <f t="shared" si="886"/>
        <v>1500</v>
      </c>
      <c r="Q558" s="115">
        <f t="shared" si="886"/>
        <v>0</v>
      </c>
      <c r="R558" s="115">
        <f t="shared" si="886"/>
        <v>0</v>
      </c>
      <c r="S558" s="115">
        <f t="shared" si="886"/>
        <v>-1500</v>
      </c>
      <c r="T558" s="115">
        <f t="shared" si="886"/>
        <v>0</v>
      </c>
      <c r="U558" s="115">
        <f t="shared" si="886"/>
        <v>0</v>
      </c>
      <c r="V558" s="98"/>
      <c r="W558" s="115">
        <f t="shared" si="886"/>
        <v>0</v>
      </c>
      <c r="X558" s="115">
        <f t="shared" si="886"/>
        <v>0</v>
      </c>
      <c r="Y558" s="115">
        <f t="shared" si="886"/>
        <v>0</v>
      </c>
      <c r="Z558" s="115">
        <f t="shared" si="886"/>
        <v>0</v>
      </c>
      <c r="AA558" s="115">
        <f t="shared" si="886"/>
        <v>0</v>
      </c>
      <c r="AB558" s="115">
        <f t="shared" si="886"/>
        <v>0</v>
      </c>
      <c r="AC558" s="115">
        <f t="shared" si="886"/>
        <v>0</v>
      </c>
      <c r="AD558" s="115">
        <f t="shared" si="886"/>
        <v>0</v>
      </c>
      <c r="AE558" s="115">
        <f t="shared" si="886"/>
        <v>0</v>
      </c>
      <c r="AF558" s="115">
        <f t="shared" si="886"/>
        <v>0</v>
      </c>
      <c r="AG558" s="115">
        <f t="shared" si="886"/>
        <v>0</v>
      </c>
      <c r="AH558" s="115">
        <f t="shared" si="886"/>
        <v>0</v>
      </c>
      <c r="AI558" s="115">
        <f t="shared" si="886"/>
        <v>0</v>
      </c>
      <c r="AJ558" s="115">
        <f t="shared" si="886"/>
        <v>0</v>
      </c>
      <c r="AK558" s="115">
        <f t="shared" si="886"/>
        <v>0</v>
      </c>
      <c r="AL558" s="115">
        <f t="shared" si="886"/>
        <v>0</v>
      </c>
      <c r="AM558" s="115">
        <f t="shared" si="886"/>
        <v>0</v>
      </c>
      <c r="AN558" s="115">
        <f t="shared" si="886"/>
        <v>0</v>
      </c>
      <c r="AO558" s="115">
        <f t="shared" si="886"/>
        <v>0</v>
      </c>
      <c r="AP558" s="115">
        <f t="shared" si="886"/>
        <v>0</v>
      </c>
      <c r="AQ558" s="115">
        <f t="shared" si="886"/>
        <v>0</v>
      </c>
      <c r="AR558" s="115">
        <f t="shared" si="886"/>
        <v>0</v>
      </c>
      <c r="AS558" s="115">
        <f t="shared" si="886"/>
        <v>0</v>
      </c>
      <c r="AT558" s="115">
        <f t="shared" si="886"/>
        <v>0</v>
      </c>
      <c r="AU558" s="115">
        <f t="shared" si="886"/>
        <v>0</v>
      </c>
      <c r="AV558" s="115">
        <f t="shared" si="886"/>
        <v>0</v>
      </c>
      <c r="AW558" s="115">
        <f t="shared" si="886"/>
        <v>0</v>
      </c>
      <c r="AX558" s="115">
        <f t="shared" si="886"/>
        <v>0</v>
      </c>
      <c r="AY558" s="115">
        <f t="shared" si="886"/>
        <v>0</v>
      </c>
      <c r="AZ558" s="115">
        <f t="shared" si="886"/>
        <v>0</v>
      </c>
      <c r="BA558" s="115">
        <f t="shared" si="886"/>
        <v>0</v>
      </c>
      <c r="BB558" s="115">
        <f t="shared" si="886"/>
        <v>0</v>
      </c>
      <c r="BC558" s="115">
        <f t="shared" si="886"/>
        <v>0</v>
      </c>
      <c r="BD558" s="115">
        <f t="shared" si="886"/>
        <v>0</v>
      </c>
      <c r="BE558" s="115">
        <f t="shared" si="886"/>
        <v>0</v>
      </c>
      <c r="BF558" s="115">
        <f t="shared" si="886"/>
        <v>0</v>
      </c>
      <c r="BG558" s="115">
        <f t="shared" si="886"/>
        <v>0</v>
      </c>
      <c r="BH558" s="115">
        <f t="shared" si="886"/>
        <v>0</v>
      </c>
      <c r="BI558" s="115">
        <f t="shared" si="886"/>
        <v>0</v>
      </c>
      <c r="BJ558" s="115">
        <f t="shared" si="886"/>
        <v>0</v>
      </c>
      <c r="BK558" s="115">
        <f t="shared" si="886"/>
        <v>0</v>
      </c>
      <c r="BL558" s="115">
        <f t="shared" si="886"/>
        <v>0</v>
      </c>
      <c r="BM558" s="115">
        <f t="shared" si="886"/>
        <v>0</v>
      </c>
      <c r="BN558" s="115">
        <f t="shared" si="886"/>
        <v>0</v>
      </c>
    </row>
    <row r="559" spans="1:66" ht="115.5" customHeight="1" hidden="1">
      <c r="A559" s="111"/>
      <c r="B559" s="132" t="s">
        <v>330</v>
      </c>
      <c r="C559" s="113" t="s">
        <v>90</v>
      </c>
      <c r="D559" s="113" t="s">
        <v>146</v>
      </c>
      <c r="E559" s="137" t="s">
        <v>264</v>
      </c>
      <c r="F559" s="113" t="s">
        <v>142</v>
      </c>
      <c r="G559" s="115">
        <f>H559</f>
        <v>1500</v>
      </c>
      <c r="H559" s="115">
        <v>1500</v>
      </c>
      <c r="I559" s="115"/>
      <c r="J559" s="98">
        <f>K559-G559</f>
        <v>0</v>
      </c>
      <c r="K559" s="98">
        <v>1500</v>
      </c>
      <c r="L559" s="98"/>
      <c r="M559" s="98"/>
      <c r="N559" s="115">
        <v>1600</v>
      </c>
      <c r="O559" s="116"/>
      <c r="P559" s="98">
        <f>O559+K559</f>
        <v>1500</v>
      </c>
      <c r="Q559" s="98">
        <f>L559</f>
        <v>0</v>
      </c>
      <c r="R559" s="98"/>
      <c r="S559" s="98">
        <f>T559-P559</f>
        <v>-1500</v>
      </c>
      <c r="T559" s="98"/>
      <c r="U559" s="98"/>
      <c r="V559" s="98"/>
      <c r="W559" s="98"/>
      <c r="X559" s="98">
        <f>W559+T559</f>
        <v>0</v>
      </c>
      <c r="Y559" s="98">
        <f>V559</f>
        <v>0</v>
      </c>
      <c r="Z559" s="98">
        <f>Y559+V559</f>
        <v>0</v>
      </c>
      <c r="AA559" s="98">
        <f>Z559+W559</f>
        <v>0</v>
      </c>
      <c r="AB559" s="98">
        <f>AA559+X559</f>
        <v>0</v>
      </c>
      <c r="AC559" s="98">
        <f>AB559+Y559</f>
        <v>0</v>
      </c>
      <c r="AD559" s="98">
        <f>AC559+Z559</f>
        <v>0</v>
      </c>
      <c r="AE559" s="98">
        <f>AC559+Z559</f>
        <v>0</v>
      </c>
      <c r="AF559" s="98">
        <f>AE559+AA559</f>
        <v>0</v>
      </c>
      <c r="AG559" s="98">
        <f>AF559+AB559</f>
        <v>0</v>
      </c>
      <c r="AH559" s="98">
        <f>AF559+AC559</f>
        <v>0</v>
      </c>
      <c r="AI559" s="98">
        <f>AG559+AD559</f>
        <v>0</v>
      </c>
      <c r="AJ559" s="98">
        <f>AH559+AE559</f>
        <v>0</v>
      </c>
      <c r="AK559" s="98">
        <f>AG559+AD559</f>
        <v>0</v>
      </c>
      <c r="AL559" s="98">
        <f>AH559+AE559</f>
        <v>0</v>
      </c>
      <c r="AM559" s="98">
        <f>AI559+AF559</f>
        <v>0</v>
      </c>
      <c r="AN559" s="98">
        <f>AH559+AE559</f>
        <v>0</v>
      </c>
      <c r="AO559" s="98">
        <f>AI559+AF559</f>
        <v>0</v>
      </c>
      <c r="AP559" s="98">
        <f>AL559+AI559</f>
        <v>0</v>
      </c>
      <c r="AQ559" s="98">
        <f>AM559+AJ559</f>
        <v>0</v>
      </c>
      <c r="AR559" s="98">
        <f aca="true" t="shared" si="887" ref="AR559:AZ559">AM559+AJ559</f>
        <v>0</v>
      </c>
      <c r="AS559" s="98">
        <f t="shared" si="887"/>
        <v>0</v>
      </c>
      <c r="AT559" s="98">
        <f t="shared" si="887"/>
        <v>0</v>
      </c>
      <c r="AU559" s="98">
        <f t="shared" si="887"/>
        <v>0</v>
      </c>
      <c r="AV559" s="98">
        <f t="shared" si="887"/>
        <v>0</v>
      </c>
      <c r="AW559" s="98">
        <f t="shared" si="887"/>
        <v>0</v>
      </c>
      <c r="AX559" s="98">
        <f t="shared" si="887"/>
        <v>0</v>
      </c>
      <c r="AY559" s="98">
        <f t="shared" si="887"/>
        <v>0</v>
      </c>
      <c r="AZ559" s="98">
        <f t="shared" si="887"/>
        <v>0</v>
      </c>
      <c r="BA559" s="98">
        <f>AU559+AR559</f>
        <v>0</v>
      </c>
      <c r="BB559" s="98">
        <f aca="true" t="shared" si="888" ref="BB559:BI559">AV559+AS559</f>
        <v>0</v>
      </c>
      <c r="BC559" s="98">
        <f t="shared" si="888"/>
        <v>0</v>
      </c>
      <c r="BD559" s="98">
        <f t="shared" si="888"/>
        <v>0</v>
      </c>
      <c r="BE559" s="98">
        <f t="shared" si="888"/>
        <v>0</v>
      </c>
      <c r="BF559" s="98">
        <f t="shared" si="888"/>
        <v>0</v>
      </c>
      <c r="BG559" s="98">
        <f t="shared" si="888"/>
        <v>0</v>
      </c>
      <c r="BH559" s="98">
        <f t="shared" si="888"/>
        <v>0</v>
      </c>
      <c r="BI559" s="98">
        <f t="shared" si="888"/>
        <v>0</v>
      </c>
      <c r="BJ559" s="98">
        <f>BD559+BA559</f>
        <v>0</v>
      </c>
      <c r="BK559" s="98">
        <f>BE559+BB559</f>
        <v>0</v>
      </c>
      <c r="BL559" s="98">
        <f>BF559+BC559</f>
        <v>0</v>
      </c>
      <c r="BM559" s="98">
        <f>BG559+BD559</f>
        <v>0</v>
      </c>
      <c r="BN559" s="98">
        <f>BH559+BE559</f>
        <v>0</v>
      </c>
    </row>
    <row r="560" spans="1:66" ht="82.5" customHeight="1" hidden="1">
      <c r="A560" s="111"/>
      <c r="B560" s="163" t="s">
        <v>377</v>
      </c>
      <c r="C560" s="113" t="s">
        <v>90</v>
      </c>
      <c r="D560" s="113" t="s">
        <v>146</v>
      </c>
      <c r="E560" s="137" t="s">
        <v>264</v>
      </c>
      <c r="F560" s="113"/>
      <c r="G560" s="115"/>
      <c r="H560" s="115"/>
      <c r="I560" s="115"/>
      <c r="J560" s="98"/>
      <c r="K560" s="98"/>
      <c r="L560" s="98"/>
      <c r="M560" s="98"/>
      <c r="N560" s="115"/>
      <c r="O560" s="116"/>
      <c r="P560" s="98"/>
      <c r="Q560" s="98"/>
      <c r="R560" s="98"/>
      <c r="S560" s="98">
        <f>S561</f>
        <v>0</v>
      </c>
      <c r="T560" s="98">
        <f>T561</f>
        <v>0</v>
      </c>
      <c r="U560" s="98">
        <f>U561</f>
        <v>0</v>
      </c>
      <c r="V560" s="98"/>
      <c r="W560" s="98">
        <f aca="true" t="shared" si="889" ref="W560:BN560">W561</f>
        <v>0</v>
      </c>
      <c r="X560" s="98">
        <f t="shared" si="889"/>
        <v>0</v>
      </c>
      <c r="Y560" s="98">
        <f t="shared" si="889"/>
        <v>0</v>
      </c>
      <c r="Z560" s="98">
        <f t="shared" si="889"/>
        <v>0</v>
      </c>
      <c r="AA560" s="98">
        <f t="shared" si="889"/>
        <v>0</v>
      </c>
      <c r="AB560" s="98">
        <f t="shared" si="889"/>
        <v>0</v>
      </c>
      <c r="AC560" s="98">
        <f t="shared" si="889"/>
        <v>0</v>
      </c>
      <c r="AD560" s="98">
        <f t="shared" si="889"/>
        <v>0</v>
      </c>
      <c r="AE560" s="98">
        <f t="shared" si="889"/>
        <v>0</v>
      </c>
      <c r="AF560" s="98">
        <f t="shared" si="889"/>
        <v>0</v>
      </c>
      <c r="AG560" s="98">
        <f t="shared" si="889"/>
        <v>0</v>
      </c>
      <c r="AH560" s="98">
        <f t="shared" si="889"/>
        <v>0</v>
      </c>
      <c r="AI560" s="98">
        <f t="shared" si="889"/>
        <v>0</v>
      </c>
      <c r="AJ560" s="98">
        <f t="shared" si="889"/>
        <v>0</v>
      </c>
      <c r="AK560" s="98">
        <f t="shared" si="889"/>
        <v>0</v>
      </c>
      <c r="AL560" s="98">
        <f t="shared" si="889"/>
        <v>0</v>
      </c>
      <c r="AM560" s="98">
        <f t="shared" si="889"/>
        <v>0</v>
      </c>
      <c r="AN560" s="98">
        <f t="shared" si="889"/>
        <v>0</v>
      </c>
      <c r="AO560" s="98">
        <f t="shared" si="889"/>
        <v>0</v>
      </c>
      <c r="AP560" s="98">
        <f t="shared" si="889"/>
        <v>0</v>
      </c>
      <c r="AQ560" s="98">
        <f t="shared" si="889"/>
        <v>0</v>
      </c>
      <c r="AR560" s="98">
        <f t="shared" si="889"/>
        <v>0</v>
      </c>
      <c r="AS560" s="98">
        <f t="shared" si="889"/>
        <v>0</v>
      </c>
      <c r="AT560" s="98">
        <f t="shared" si="889"/>
        <v>0</v>
      </c>
      <c r="AU560" s="98">
        <f t="shared" si="889"/>
        <v>0</v>
      </c>
      <c r="AV560" s="98">
        <f t="shared" si="889"/>
        <v>0</v>
      </c>
      <c r="AW560" s="98">
        <f t="shared" si="889"/>
        <v>0</v>
      </c>
      <c r="AX560" s="98">
        <f t="shared" si="889"/>
        <v>0</v>
      </c>
      <c r="AY560" s="98">
        <f t="shared" si="889"/>
        <v>0</v>
      </c>
      <c r="AZ560" s="98">
        <f t="shared" si="889"/>
        <v>0</v>
      </c>
      <c r="BA560" s="98">
        <f t="shared" si="889"/>
        <v>0</v>
      </c>
      <c r="BB560" s="98">
        <f t="shared" si="889"/>
        <v>0</v>
      </c>
      <c r="BC560" s="98">
        <f t="shared" si="889"/>
        <v>0</v>
      </c>
      <c r="BD560" s="98">
        <f t="shared" si="889"/>
        <v>0</v>
      </c>
      <c r="BE560" s="98">
        <f t="shared" si="889"/>
        <v>0</v>
      </c>
      <c r="BF560" s="98">
        <f t="shared" si="889"/>
        <v>0</v>
      </c>
      <c r="BG560" s="98">
        <f t="shared" si="889"/>
        <v>0</v>
      </c>
      <c r="BH560" s="98">
        <f t="shared" si="889"/>
        <v>0</v>
      </c>
      <c r="BI560" s="98">
        <f t="shared" si="889"/>
        <v>0</v>
      </c>
      <c r="BJ560" s="98">
        <f t="shared" si="889"/>
        <v>0</v>
      </c>
      <c r="BK560" s="98">
        <f t="shared" si="889"/>
        <v>0</v>
      </c>
      <c r="BL560" s="98">
        <f t="shared" si="889"/>
        <v>0</v>
      </c>
      <c r="BM560" s="98">
        <f t="shared" si="889"/>
        <v>0</v>
      </c>
      <c r="BN560" s="98">
        <f t="shared" si="889"/>
        <v>0</v>
      </c>
    </row>
    <row r="561" spans="1:66" ht="115.5" customHeight="1" hidden="1">
      <c r="A561" s="111"/>
      <c r="B561" s="163" t="s">
        <v>330</v>
      </c>
      <c r="C561" s="113" t="s">
        <v>90</v>
      </c>
      <c r="D561" s="113" t="s">
        <v>146</v>
      </c>
      <c r="E561" s="137" t="s">
        <v>264</v>
      </c>
      <c r="F561" s="113" t="s">
        <v>142</v>
      </c>
      <c r="G561" s="115"/>
      <c r="H561" s="115"/>
      <c r="I561" s="115"/>
      <c r="J561" s="98"/>
      <c r="K561" s="98"/>
      <c r="L561" s="98"/>
      <c r="M561" s="98"/>
      <c r="N561" s="115"/>
      <c r="O561" s="116"/>
      <c r="P561" s="98"/>
      <c r="Q561" s="98"/>
      <c r="R561" s="98"/>
      <c r="S561" s="98">
        <f>T561-P561</f>
        <v>0</v>
      </c>
      <c r="T561" s="98">
        <f>240-240</f>
        <v>0</v>
      </c>
      <c r="U561" s="98"/>
      <c r="V561" s="98"/>
      <c r="W561" s="98">
        <f aca="true" t="shared" si="890" ref="W561:BN561">240-240</f>
        <v>0</v>
      </c>
      <c r="X561" s="98">
        <f t="shared" si="890"/>
        <v>0</v>
      </c>
      <c r="Y561" s="98">
        <f t="shared" si="890"/>
        <v>0</v>
      </c>
      <c r="Z561" s="98">
        <f t="shared" si="890"/>
        <v>0</v>
      </c>
      <c r="AA561" s="98">
        <f t="shared" si="890"/>
        <v>0</v>
      </c>
      <c r="AB561" s="98">
        <f t="shared" si="890"/>
        <v>0</v>
      </c>
      <c r="AC561" s="98">
        <f t="shared" si="890"/>
        <v>0</v>
      </c>
      <c r="AD561" s="98">
        <f t="shared" si="890"/>
        <v>0</v>
      </c>
      <c r="AE561" s="98">
        <f t="shared" si="890"/>
        <v>0</v>
      </c>
      <c r="AF561" s="98">
        <f t="shared" si="890"/>
        <v>0</v>
      </c>
      <c r="AG561" s="98">
        <f t="shared" si="890"/>
        <v>0</v>
      </c>
      <c r="AH561" s="98">
        <f t="shared" si="890"/>
        <v>0</v>
      </c>
      <c r="AI561" s="98">
        <f t="shared" si="890"/>
        <v>0</v>
      </c>
      <c r="AJ561" s="98">
        <f t="shared" si="890"/>
        <v>0</v>
      </c>
      <c r="AK561" s="98">
        <f t="shared" si="890"/>
        <v>0</v>
      </c>
      <c r="AL561" s="98">
        <f t="shared" si="890"/>
        <v>0</v>
      </c>
      <c r="AM561" s="98">
        <f t="shared" si="890"/>
        <v>0</v>
      </c>
      <c r="AN561" s="98">
        <f t="shared" si="890"/>
        <v>0</v>
      </c>
      <c r="AO561" s="98">
        <f t="shared" si="890"/>
        <v>0</v>
      </c>
      <c r="AP561" s="98">
        <f t="shared" si="890"/>
        <v>0</v>
      </c>
      <c r="AQ561" s="98">
        <f t="shared" si="890"/>
        <v>0</v>
      </c>
      <c r="AR561" s="98">
        <f t="shared" si="890"/>
        <v>0</v>
      </c>
      <c r="AS561" s="98">
        <f t="shared" si="890"/>
        <v>0</v>
      </c>
      <c r="AT561" s="98">
        <f t="shared" si="890"/>
        <v>0</v>
      </c>
      <c r="AU561" s="98">
        <f t="shared" si="890"/>
        <v>0</v>
      </c>
      <c r="AV561" s="98">
        <f t="shared" si="890"/>
        <v>0</v>
      </c>
      <c r="AW561" s="98">
        <f t="shared" si="890"/>
        <v>0</v>
      </c>
      <c r="AX561" s="98">
        <f t="shared" si="890"/>
        <v>0</v>
      </c>
      <c r="AY561" s="98">
        <f t="shared" si="890"/>
        <v>0</v>
      </c>
      <c r="AZ561" s="98">
        <f t="shared" si="890"/>
        <v>0</v>
      </c>
      <c r="BA561" s="98">
        <f t="shared" si="890"/>
        <v>0</v>
      </c>
      <c r="BB561" s="98">
        <f t="shared" si="890"/>
        <v>0</v>
      </c>
      <c r="BC561" s="98">
        <f t="shared" si="890"/>
        <v>0</v>
      </c>
      <c r="BD561" s="98">
        <f t="shared" si="890"/>
        <v>0</v>
      </c>
      <c r="BE561" s="98">
        <f t="shared" si="890"/>
        <v>0</v>
      </c>
      <c r="BF561" s="98">
        <f t="shared" si="890"/>
        <v>0</v>
      </c>
      <c r="BG561" s="98">
        <f t="shared" si="890"/>
        <v>0</v>
      </c>
      <c r="BH561" s="98">
        <f t="shared" si="890"/>
        <v>0</v>
      </c>
      <c r="BI561" s="98">
        <f t="shared" si="890"/>
        <v>0</v>
      </c>
      <c r="BJ561" s="98">
        <f t="shared" si="890"/>
        <v>0</v>
      </c>
      <c r="BK561" s="98">
        <f t="shared" si="890"/>
        <v>0</v>
      </c>
      <c r="BL561" s="98">
        <f t="shared" si="890"/>
        <v>0</v>
      </c>
      <c r="BM561" s="98">
        <f t="shared" si="890"/>
        <v>0</v>
      </c>
      <c r="BN561" s="98">
        <f t="shared" si="890"/>
        <v>0</v>
      </c>
    </row>
    <row r="562" spans="1:66" ht="115.5" customHeight="1" hidden="1">
      <c r="A562" s="111"/>
      <c r="B562" s="112" t="s">
        <v>363</v>
      </c>
      <c r="C562" s="113" t="s">
        <v>90</v>
      </c>
      <c r="D562" s="113" t="s">
        <v>146</v>
      </c>
      <c r="E562" s="137" t="s">
        <v>265</v>
      </c>
      <c r="F562" s="113"/>
      <c r="G562" s="115">
        <f>H562+I562</f>
        <v>1505</v>
      </c>
      <c r="H562" s="115">
        <f aca="true" t="shared" si="891" ref="H562:BN562">H563</f>
        <v>1505</v>
      </c>
      <c r="I562" s="115">
        <f t="shared" si="891"/>
        <v>0</v>
      </c>
      <c r="J562" s="115">
        <f t="shared" si="891"/>
        <v>-5</v>
      </c>
      <c r="K562" s="115">
        <f t="shared" si="891"/>
        <v>1500</v>
      </c>
      <c r="L562" s="115">
        <f t="shared" si="891"/>
        <v>0</v>
      </c>
      <c r="M562" s="115"/>
      <c r="N562" s="115">
        <f t="shared" si="891"/>
        <v>1600</v>
      </c>
      <c r="O562" s="115">
        <f t="shared" si="891"/>
        <v>0</v>
      </c>
      <c r="P562" s="115">
        <f t="shared" si="891"/>
        <v>1500</v>
      </c>
      <c r="Q562" s="115">
        <f t="shared" si="891"/>
        <v>0</v>
      </c>
      <c r="R562" s="115">
        <f t="shared" si="891"/>
        <v>0</v>
      </c>
      <c r="S562" s="115">
        <f t="shared" si="891"/>
        <v>-1500</v>
      </c>
      <c r="T562" s="115">
        <f t="shared" si="891"/>
        <v>0</v>
      </c>
      <c r="U562" s="115">
        <f t="shared" si="891"/>
        <v>0</v>
      </c>
      <c r="V562" s="98"/>
      <c r="W562" s="115">
        <f t="shared" si="891"/>
        <v>0</v>
      </c>
      <c r="X562" s="115">
        <f t="shared" si="891"/>
        <v>0</v>
      </c>
      <c r="Y562" s="115">
        <f t="shared" si="891"/>
        <v>0</v>
      </c>
      <c r="Z562" s="115">
        <f t="shared" si="891"/>
        <v>0</v>
      </c>
      <c r="AA562" s="115">
        <f t="shared" si="891"/>
        <v>0</v>
      </c>
      <c r="AB562" s="115">
        <f t="shared" si="891"/>
        <v>0</v>
      </c>
      <c r="AC562" s="115">
        <f t="shared" si="891"/>
        <v>0</v>
      </c>
      <c r="AD562" s="115">
        <f t="shared" si="891"/>
        <v>0</v>
      </c>
      <c r="AE562" s="115">
        <f t="shared" si="891"/>
        <v>0</v>
      </c>
      <c r="AF562" s="115">
        <f t="shared" si="891"/>
        <v>0</v>
      </c>
      <c r="AG562" s="115">
        <f t="shared" si="891"/>
        <v>0</v>
      </c>
      <c r="AH562" s="115">
        <f t="shared" si="891"/>
        <v>0</v>
      </c>
      <c r="AI562" s="115">
        <f t="shared" si="891"/>
        <v>0</v>
      </c>
      <c r="AJ562" s="115">
        <f t="shared" si="891"/>
        <v>0</v>
      </c>
      <c r="AK562" s="115">
        <f t="shared" si="891"/>
        <v>0</v>
      </c>
      <c r="AL562" s="115">
        <f t="shared" si="891"/>
        <v>0</v>
      </c>
      <c r="AM562" s="115">
        <f t="shared" si="891"/>
        <v>0</v>
      </c>
      <c r="AN562" s="115">
        <f t="shared" si="891"/>
        <v>0</v>
      </c>
      <c r="AO562" s="115">
        <f t="shared" si="891"/>
        <v>0</v>
      </c>
      <c r="AP562" s="115">
        <f t="shared" si="891"/>
        <v>0</v>
      </c>
      <c r="AQ562" s="115">
        <f t="shared" si="891"/>
        <v>0</v>
      </c>
      <c r="AR562" s="115">
        <f t="shared" si="891"/>
        <v>0</v>
      </c>
      <c r="AS562" s="115">
        <f t="shared" si="891"/>
        <v>0</v>
      </c>
      <c r="AT562" s="115">
        <f t="shared" si="891"/>
        <v>0</v>
      </c>
      <c r="AU562" s="115">
        <f t="shared" si="891"/>
        <v>0</v>
      </c>
      <c r="AV562" s="115">
        <f t="shared" si="891"/>
        <v>0</v>
      </c>
      <c r="AW562" s="115">
        <f t="shared" si="891"/>
        <v>0</v>
      </c>
      <c r="AX562" s="115">
        <f t="shared" si="891"/>
        <v>0</v>
      </c>
      <c r="AY562" s="115">
        <f t="shared" si="891"/>
        <v>0</v>
      </c>
      <c r="AZ562" s="115">
        <f t="shared" si="891"/>
        <v>0</v>
      </c>
      <c r="BA562" s="115">
        <f t="shared" si="891"/>
        <v>0</v>
      </c>
      <c r="BB562" s="115">
        <f t="shared" si="891"/>
        <v>0</v>
      </c>
      <c r="BC562" s="115">
        <f t="shared" si="891"/>
        <v>0</v>
      </c>
      <c r="BD562" s="115">
        <f t="shared" si="891"/>
        <v>0</v>
      </c>
      <c r="BE562" s="115">
        <f t="shared" si="891"/>
        <v>0</v>
      </c>
      <c r="BF562" s="115">
        <f t="shared" si="891"/>
        <v>0</v>
      </c>
      <c r="BG562" s="115">
        <f t="shared" si="891"/>
        <v>0</v>
      </c>
      <c r="BH562" s="115">
        <f t="shared" si="891"/>
        <v>0</v>
      </c>
      <c r="BI562" s="115">
        <f t="shared" si="891"/>
        <v>0</v>
      </c>
      <c r="BJ562" s="115">
        <f t="shared" si="891"/>
        <v>0</v>
      </c>
      <c r="BK562" s="115">
        <f t="shared" si="891"/>
        <v>0</v>
      </c>
      <c r="BL562" s="115">
        <f t="shared" si="891"/>
        <v>0</v>
      </c>
      <c r="BM562" s="115">
        <f t="shared" si="891"/>
        <v>0</v>
      </c>
      <c r="BN562" s="115">
        <f t="shared" si="891"/>
        <v>0</v>
      </c>
    </row>
    <row r="563" spans="1:66" ht="57.75" customHeight="1" hidden="1">
      <c r="A563" s="111"/>
      <c r="B563" s="132" t="s">
        <v>330</v>
      </c>
      <c r="C563" s="113" t="s">
        <v>90</v>
      </c>
      <c r="D563" s="113" t="s">
        <v>146</v>
      </c>
      <c r="E563" s="137" t="s">
        <v>265</v>
      </c>
      <c r="F563" s="113" t="s">
        <v>142</v>
      </c>
      <c r="G563" s="115">
        <f>H563</f>
        <v>1505</v>
      </c>
      <c r="H563" s="115">
        <v>1505</v>
      </c>
      <c r="I563" s="115"/>
      <c r="J563" s="98">
        <f>K563-G563</f>
        <v>-5</v>
      </c>
      <c r="K563" s="98">
        <v>1500</v>
      </c>
      <c r="L563" s="98"/>
      <c r="M563" s="98"/>
      <c r="N563" s="115">
        <v>1600</v>
      </c>
      <c r="O563" s="116"/>
      <c r="P563" s="98">
        <f>O563+K563</f>
        <v>1500</v>
      </c>
      <c r="Q563" s="98">
        <f>L563</f>
        <v>0</v>
      </c>
      <c r="R563" s="98"/>
      <c r="S563" s="98">
        <f>T563-P563</f>
        <v>-1500</v>
      </c>
      <c r="T563" s="98"/>
      <c r="U563" s="98"/>
      <c r="V563" s="98"/>
      <c r="W563" s="98"/>
      <c r="X563" s="98">
        <f>W563+T563</f>
        <v>0</v>
      </c>
      <c r="Y563" s="98">
        <f>V563</f>
        <v>0</v>
      </c>
      <c r="Z563" s="98">
        <f>Y563+V563</f>
        <v>0</v>
      </c>
      <c r="AA563" s="98">
        <f>Z563+W563</f>
        <v>0</v>
      </c>
      <c r="AB563" s="98">
        <f>AA563+X563</f>
        <v>0</v>
      </c>
      <c r="AC563" s="98">
        <f>AB563+Y563</f>
        <v>0</v>
      </c>
      <c r="AD563" s="98">
        <f>AC563+Z563</f>
        <v>0</v>
      </c>
      <c r="AE563" s="98">
        <f>AC563+Z563</f>
        <v>0</v>
      </c>
      <c r="AF563" s="98">
        <f>AE563+AA563</f>
        <v>0</v>
      </c>
      <c r="AG563" s="98">
        <f>AF563+AB563</f>
        <v>0</v>
      </c>
      <c r="AH563" s="98">
        <f>AF563+AC563</f>
        <v>0</v>
      </c>
      <c r="AI563" s="98">
        <f>AG563+AD563</f>
        <v>0</v>
      </c>
      <c r="AJ563" s="98">
        <f>AH563+AE563</f>
        <v>0</v>
      </c>
      <c r="AK563" s="98">
        <f>AG563+AD563</f>
        <v>0</v>
      </c>
      <c r="AL563" s="98">
        <f>AH563+AE563</f>
        <v>0</v>
      </c>
      <c r="AM563" s="98">
        <f>AI563+AF563</f>
        <v>0</v>
      </c>
      <c r="AN563" s="98">
        <f>AH563+AE563</f>
        <v>0</v>
      </c>
      <c r="AO563" s="98">
        <f>AI563+AF563</f>
        <v>0</v>
      </c>
      <c r="AP563" s="98">
        <f>AL563+AI563</f>
        <v>0</v>
      </c>
      <c r="AQ563" s="98">
        <f>AM563+AJ563</f>
        <v>0</v>
      </c>
      <c r="AR563" s="98">
        <f aca="true" t="shared" si="892" ref="AR563:AZ563">AM563+AJ563</f>
        <v>0</v>
      </c>
      <c r="AS563" s="98">
        <f t="shared" si="892"/>
        <v>0</v>
      </c>
      <c r="AT563" s="98">
        <f t="shared" si="892"/>
        <v>0</v>
      </c>
      <c r="AU563" s="98">
        <f t="shared" si="892"/>
        <v>0</v>
      </c>
      <c r="AV563" s="98">
        <f t="shared" si="892"/>
        <v>0</v>
      </c>
      <c r="AW563" s="98">
        <f t="shared" si="892"/>
        <v>0</v>
      </c>
      <c r="AX563" s="98">
        <f t="shared" si="892"/>
        <v>0</v>
      </c>
      <c r="AY563" s="98">
        <f t="shared" si="892"/>
        <v>0</v>
      </c>
      <c r="AZ563" s="98">
        <f t="shared" si="892"/>
        <v>0</v>
      </c>
      <c r="BA563" s="98">
        <f>AU563+AR563</f>
        <v>0</v>
      </c>
      <c r="BB563" s="98">
        <f aca="true" t="shared" si="893" ref="BB563:BI563">AV563+AS563</f>
        <v>0</v>
      </c>
      <c r="BC563" s="98">
        <f t="shared" si="893"/>
        <v>0</v>
      </c>
      <c r="BD563" s="98">
        <f t="shared" si="893"/>
        <v>0</v>
      </c>
      <c r="BE563" s="98">
        <f t="shared" si="893"/>
        <v>0</v>
      </c>
      <c r="BF563" s="98">
        <f t="shared" si="893"/>
        <v>0</v>
      </c>
      <c r="BG563" s="98">
        <f t="shared" si="893"/>
        <v>0</v>
      </c>
      <c r="BH563" s="98">
        <f t="shared" si="893"/>
        <v>0</v>
      </c>
      <c r="BI563" s="98">
        <f t="shared" si="893"/>
        <v>0</v>
      </c>
      <c r="BJ563" s="98">
        <f>BD563+BA563</f>
        <v>0</v>
      </c>
      <c r="BK563" s="98">
        <f>BE563+BB563</f>
        <v>0</v>
      </c>
      <c r="BL563" s="98">
        <f>BF563+BC563</f>
        <v>0</v>
      </c>
      <c r="BM563" s="98">
        <f>BG563+BD563</f>
        <v>0</v>
      </c>
      <c r="BN563" s="98">
        <f>BH563+BE563</f>
        <v>0</v>
      </c>
    </row>
    <row r="564" spans="1:66" ht="86.25" customHeight="1">
      <c r="A564" s="111"/>
      <c r="B564" s="112" t="s">
        <v>396</v>
      </c>
      <c r="C564" s="113" t="s">
        <v>90</v>
      </c>
      <c r="D564" s="113" t="s">
        <v>146</v>
      </c>
      <c r="E564" s="137" t="s">
        <v>378</v>
      </c>
      <c r="F564" s="113"/>
      <c r="G564" s="115"/>
      <c r="H564" s="115"/>
      <c r="I564" s="115"/>
      <c r="J564" s="98"/>
      <c r="K564" s="98"/>
      <c r="L564" s="98"/>
      <c r="M564" s="98"/>
      <c r="N564" s="115"/>
      <c r="O564" s="116"/>
      <c r="P564" s="98"/>
      <c r="Q564" s="98"/>
      <c r="R564" s="98"/>
      <c r="S564" s="98">
        <f>S565+S567+S569</f>
        <v>35095</v>
      </c>
      <c r="T564" s="98">
        <f>T565+T567+T569</f>
        <v>35095</v>
      </c>
      <c r="U564" s="98"/>
      <c r="V564" s="98"/>
      <c r="W564" s="98">
        <f aca="true" t="shared" si="894" ref="W564:AB564">W565+W567+W569</f>
        <v>0</v>
      </c>
      <c r="X564" s="98">
        <f t="shared" si="894"/>
        <v>35095</v>
      </c>
      <c r="Y564" s="98">
        <f t="shared" si="894"/>
        <v>0</v>
      </c>
      <c r="Z564" s="98">
        <f t="shared" si="894"/>
        <v>0</v>
      </c>
      <c r="AA564" s="98">
        <f t="shared" si="894"/>
        <v>35095</v>
      </c>
      <c r="AB564" s="98">
        <f t="shared" si="894"/>
        <v>0</v>
      </c>
      <c r="AC564" s="98">
        <f aca="true" t="shared" si="895" ref="AC564:AU564">AC565+AC567+AC569</f>
        <v>0</v>
      </c>
      <c r="AD564" s="98">
        <f t="shared" si="895"/>
        <v>0</v>
      </c>
      <c r="AE564" s="98">
        <f t="shared" si="895"/>
        <v>0</v>
      </c>
      <c r="AF564" s="98">
        <f t="shared" si="895"/>
        <v>35095</v>
      </c>
      <c r="AG564" s="98">
        <f t="shared" si="895"/>
        <v>0</v>
      </c>
      <c r="AH564" s="98">
        <f t="shared" si="895"/>
        <v>0</v>
      </c>
      <c r="AI564" s="98">
        <f t="shared" si="895"/>
        <v>0</v>
      </c>
      <c r="AJ564" s="98">
        <f t="shared" si="895"/>
        <v>0</v>
      </c>
      <c r="AK564" s="98">
        <f>AK565+AK567+AK569</f>
        <v>0</v>
      </c>
      <c r="AL564" s="98">
        <f>AL565+AL567+AL569</f>
        <v>0</v>
      </c>
      <c r="AM564" s="98">
        <f>AM565+AM567+AM569</f>
        <v>0</v>
      </c>
      <c r="AN564" s="98">
        <f t="shared" si="895"/>
        <v>35095</v>
      </c>
      <c r="AO564" s="98">
        <f t="shared" si="895"/>
        <v>0</v>
      </c>
      <c r="AP564" s="98">
        <f t="shared" si="895"/>
        <v>350</v>
      </c>
      <c r="AQ564" s="98">
        <f>AQ565+AQ567+AQ569</f>
        <v>0</v>
      </c>
      <c r="AR564" s="98">
        <f t="shared" si="895"/>
        <v>0</v>
      </c>
      <c r="AS564" s="98">
        <f t="shared" si="895"/>
        <v>0</v>
      </c>
      <c r="AT564" s="98">
        <f t="shared" si="895"/>
        <v>35445</v>
      </c>
      <c r="AU564" s="98">
        <f t="shared" si="895"/>
        <v>0</v>
      </c>
      <c r="AV564" s="98">
        <f aca="true" t="shared" si="896" ref="AV564:BA564">AV565+AV567+AV569</f>
        <v>0</v>
      </c>
      <c r="AW564" s="98">
        <f t="shared" si="896"/>
        <v>0</v>
      </c>
      <c r="AX564" s="98">
        <f t="shared" si="896"/>
        <v>0</v>
      </c>
      <c r="AY564" s="98">
        <f t="shared" si="896"/>
        <v>0</v>
      </c>
      <c r="AZ564" s="98">
        <f>AZ565+AZ567+AZ569</f>
        <v>0</v>
      </c>
      <c r="BA564" s="98">
        <f t="shared" si="896"/>
        <v>35445</v>
      </c>
      <c r="BB564" s="98">
        <f aca="true" t="shared" si="897" ref="BB564:BH564">BB565+BB567+BB569</f>
        <v>0</v>
      </c>
      <c r="BC564" s="98">
        <f t="shared" si="897"/>
        <v>0</v>
      </c>
      <c r="BD564" s="98">
        <f t="shared" si="897"/>
        <v>0</v>
      </c>
      <c r="BE564" s="98">
        <f t="shared" si="897"/>
        <v>0</v>
      </c>
      <c r="BF564" s="98">
        <f t="shared" si="897"/>
        <v>0</v>
      </c>
      <c r="BG564" s="98">
        <f t="shared" si="897"/>
        <v>35445</v>
      </c>
      <c r="BH564" s="98">
        <f t="shared" si="897"/>
        <v>0</v>
      </c>
      <c r="BI564" s="98">
        <f aca="true" t="shared" si="898" ref="BI564:BN564">BI565+BI567+BI569</f>
        <v>0</v>
      </c>
      <c r="BJ564" s="98">
        <f t="shared" si="898"/>
        <v>0</v>
      </c>
      <c r="BK564" s="98">
        <f t="shared" si="898"/>
        <v>0</v>
      </c>
      <c r="BL564" s="98">
        <f t="shared" si="898"/>
        <v>0</v>
      </c>
      <c r="BM564" s="98">
        <f t="shared" si="898"/>
        <v>35445</v>
      </c>
      <c r="BN564" s="98">
        <f t="shared" si="898"/>
        <v>0</v>
      </c>
    </row>
    <row r="565" spans="1:66" s="13" customFormat="1" ht="87" customHeight="1">
      <c r="A565" s="171"/>
      <c r="B565" s="112" t="s">
        <v>377</v>
      </c>
      <c r="C565" s="113" t="s">
        <v>90</v>
      </c>
      <c r="D565" s="113" t="s">
        <v>146</v>
      </c>
      <c r="E565" s="137" t="s">
        <v>379</v>
      </c>
      <c r="F565" s="113"/>
      <c r="G565" s="115"/>
      <c r="H565" s="115"/>
      <c r="I565" s="115"/>
      <c r="J565" s="98"/>
      <c r="K565" s="98"/>
      <c r="L565" s="98"/>
      <c r="M565" s="98"/>
      <c r="N565" s="115"/>
      <c r="O565" s="98"/>
      <c r="P565" s="98"/>
      <c r="Q565" s="98"/>
      <c r="R565" s="98"/>
      <c r="S565" s="98">
        <f>S566</f>
        <v>240</v>
      </c>
      <c r="T565" s="98">
        <f>T566</f>
        <v>240</v>
      </c>
      <c r="U565" s="98"/>
      <c r="V565" s="98"/>
      <c r="W565" s="98">
        <f aca="true" t="shared" si="899" ref="W565:BN565">W566</f>
        <v>0</v>
      </c>
      <c r="X565" s="98">
        <f t="shared" si="899"/>
        <v>240</v>
      </c>
      <c r="Y565" s="98">
        <f t="shared" si="899"/>
        <v>0</v>
      </c>
      <c r="Z565" s="98">
        <f t="shared" si="899"/>
        <v>0</v>
      </c>
      <c r="AA565" s="98">
        <f t="shared" si="899"/>
        <v>240</v>
      </c>
      <c r="AB565" s="98">
        <f t="shared" si="899"/>
        <v>0</v>
      </c>
      <c r="AC565" s="98">
        <f t="shared" si="899"/>
        <v>0</v>
      </c>
      <c r="AD565" s="98">
        <f t="shared" si="899"/>
        <v>0</v>
      </c>
      <c r="AE565" s="98">
        <f t="shared" si="899"/>
        <v>0</v>
      </c>
      <c r="AF565" s="98">
        <f t="shared" si="899"/>
        <v>240</v>
      </c>
      <c r="AG565" s="98">
        <f t="shared" si="899"/>
        <v>0</v>
      </c>
      <c r="AH565" s="98">
        <f t="shared" si="899"/>
        <v>0</v>
      </c>
      <c r="AI565" s="98">
        <f t="shared" si="899"/>
        <v>0</v>
      </c>
      <c r="AJ565" s="98">
        <f t="shared" si="899"/>
        <v>0</v>
      </c>
      <c r="AK565" s="98">
        <f t="shared" si="899"/>
        <v>0</v>
      </c>
      <c r="AL565" s="98">
        <f t="shared" si="899"/>
        <v>0</v>
      </c>
      <c r="AM565" s="98">
        <f t="shared" si="899"/>
        <v>0</v>
      </c>
      <c r="AN565" s="98">
        <f t="shared" si="899"/>
        <v>240</v>
      </c>
      <c r="AO565" s="98">
        <f t="shared" si="899"/>
        <v>0</v>
      </c>
      <c r="AP565" s="98">
        <f t="shared" si="899"/>
        <v>390</v>
      </c>
      <c r="AQ565" s="98">
        <f t="shared" si="899"/>
        <v>0</v>
      </c>
      <c r="AR565" s="98">
        <f t="shared" si="899"/>
        <v>0</v>
      </c>
      <c r="AS565" s="98">
        <f t="shared" si="899"/>
        <v>0</v>
      </c>
      <c r="AT565" s="98">
        <f t="shared" si="899"/>
        <v>630</v>
      </c>
      <c r="AU565" s="98">
        <f t="shared" si="899"/>
        <v>0</v>
      </c>
      <c r="AV565" s="98">
        <f t="shared" si="899"/>
        <v>0</v>
      </c>
      <c r="AW565" s="98">
        <f t="shared" si="899"/>
        <v>0</v>
      </c>
      <c r="AX565" s="98">
        <f t="shared" si="899"/>
        <v>0</v>
      </c>
      <c r="AY565" s="98">
        <f t="shared" si="899"/>
        <v>0</v>
      </c>
      <c r="AZ565" s="98">
        <f t="shared" si="899"/>
        <v>0</v>
      </c>
      <c r="BA565" s="98">
        <f t="shared" si="899"/>
        <v>630</v>
      </c>
      <c r="BB565" s="98">
        <f t="shared" si="899"/>
        <v>0</v>
      </c>
      <c r="BC565" s="98">
        <f t="shared" si="899"/>
        <v>0</v>
      </c>
      <c r="BD565" s="98">
        <f t="shared" si="899"/>
        <v>0</v>
      </c>
      <c r="BE565" s="98">
        <f t="shared" si="899"/>
        <v>0</v>
      </c>
      <c r="BF565" s="98">
        <f t="shared" si="899"/>
        <v>0</v>
      </c>
      <c r="BG565" s="98">
        <f t="shared" si="899"/>
        <v>630</v>
      </c>
      <c r="BH565" s="98">
        <f t="shared" si="899"/>
        <v>0</v>
      </c>
      <c r="BI565" s="98">
        <f t="shared" si="899"/>
        <v>0</v>
      </c>
      <c r="BJ565" s="98">
        <f t="shared" si="899"/>
        <v>0</v>
      </c>
      <c r="BK565" s="98">
        <f t="shared" si="899"/>
        <v>0</v>
      </c>
      <c r="BL565" s="98">
        <f t="shared" si="899"/>
        <v>0</v>
      </c>
      <c r="BM565" s="98">
        <f t="shared" si="899"/>
        <v>630</v>
      </c>
      <c r="BN565" s="98">
        <f t="shared" si="899"/>
        <v>0</v>
      </c>
    </row>
    <row r="566" spans="1:66" ht="105.75" customHeight="1">
      <c r="A566" s="111"/>
      <c r="B566" s="132" t="s">
        <v>330</v>
      </c>
      <c r="C566" s="113" t="s">
        <v>90</v>
      </c>
      <c r="D566" s="113" t="s">
        <v>146</v>
      </c>
      <c r="E566" s="137" t="s">
        <v>379</v>
      </c>
      <c r="F566" s="113" t="s">
        <v>142</v>
      </c>
      <c r="G566" s="115"/>
      <c r="H566" s="115"/>
      <c r="I566" s="115"/>
      <c r="J566" s="98"/>
      <c r="K566" s="98"/>
      <c r="L566" s="98"/>
      <c r="M566" s="98"/>
      <c r="N566" s="115"/>
      <c r="O566" s="116"/>
      <c r="P566" s="98"/>
      <c r="Q566" s="98"/>
      <c r="R566" s="98"/>
      <c r="S566" s="98">
        <f>T566-P566</f>
        <v>240</v>
      </c>
      <c r="T566" s="98">
        <v>240</v>
      </c>
      <c r="U566" s="98"/>
      <c r="V566" s="98"/>
      <c r="W566" s="98"/>
      <c r="X566" s="98">
        <f>W566+T566</f>
        <v>240</v>
      </c>
      <c r="Y566" s="98">
        <f>V566</f>
        <v>0</v>
      </c>
      <c r="Z566" s="120"/>
      <c r="AA566" s="98">
        <f>X566+Z566</f>
        <v>240</v>
      </c>
      <c r="AB566" s="98">
        <f>Y566</f>
        <v>0</v>
      </c>
      <c r="AC566" s="120"/>
      <c r="AD566" s="120"/>
      <c r="AE566" s="120"/>
      <c r="AF566" s="98">
        <f>AD566+AC566+AA566+AE566</f>
        <v>240</v>
      </c>
      <c r="AG566" s="116">
        <f>AE566+AB566</f>
        <v>0</v>
      </c>
      <c r="AH566" s="120"/>
      <c r="AI566" s="120"/>
      <c r="AJ566" s="120"/>
      <c r="AK566" s="120"/>
      <c r="AL566" s="120"/>
      <c r="AM566" s="120"/>
      <c r="AN566" s="98">
        <f>AI566+AH566+AF566+AJ566+AK566+AL566+AM566</f>
        <v>240</v>
      </c>
      <c r="AO566" s="98">
        <f>AM566+AG566</f>
        <v>0</v>
      </c>
      <c r="AP566" s="98">
        <v>390</v>
      </c>
      <c r="AQ566" s="120"/>
      <c r="AR566" s="120"/>
      <c r="AS566" s="120"/>
      <c r="AT566" s="98">
        <f>AR566+AQ566+AP566+AN566+AS566</f>
        <v>630</v>
      </c>
      <c r="AU566" s="98">
        <f>AS566+AO566</f>
        <v>0</v>
      </c>
      <c r="AV566" s="98"/>
      <c r="AW566" s="98"/>
      <c r="AX566" s="98"/>
      <c r="AY566" s="98"/>
      <c r="AZ566" s="98"/>
      <c r="BA566" s="98">
        <f>AY566+AX566+AW566+AV566+AT566</f>
        <v>630</v>
      </c>
      <c r="BB566" s="123">
        <f>AU566+AY566</f>
        <v>0</v>
      </c>
      <c r="BC566" s="98"/>
      <c r="BD566" s="120"/>
      <c r="BE566" s="120"/>
      <c r="BF566" s="120"/>
      <c r="BG566" s="98">
        <f>BF566+BE566+BD566+BC566+BA566</f>
        <v>630</v>
      </c>
      <c r="BH566" s="123">
        <f>BB566+BD566</f>
        <v>0</v>
      </c>
      <c r="BI566" s="116"/>
      <c r="BJ566" s="122"/>
      <c r="BK566" s="122"/>
      <c r="BL566" s="122"/>
      <c r="BM566" s="98">
        <f>BG566+BI566+BJ566+BK566+BL566</f>
        <v>630</v>
      </c>
      <c r="BN566" s="98">
        <f>BH566+BJ566</f>
        <v>0</v>
      </c>
    </row>
    <row r="567" spans="1:66" s="4" customFormat="1" ht="145.5" customHeight="1">
      <c r="A567" s="111"/>
      <c r="B567" s="112" t="s">
        <v>25</v>
      </c>
      <c r="C567" s="113" t="s">
        <v>90</v>
      </c>
      <c r="D567" s="113" t="s">
        <v>146</v>
      </c>
      <c r="E567" s="137" t="s">
        <v>426</v>
      </c>
      <c r="F567" s="113"/>
      <c r="G567" s="115"/>
      <c r="H567" s="115"/>
      <c r="I567" s="115"/>
      <c r="J567" s="98"/>
      <c r="K567" s="98"/>
      <c r="L567" s="98"/>
      <c r="M567" s="98"/>
      <c r="N567" s="115"/>
      <c r="O567" s="98"/>
      <c r="P567" s="98"/>
      <c r="Q567" s="98"/>
      <c r="R567" s="98"/>
      <c r="S567" s="98">
        <f>S568</f>
        <v>4000</v>
      </c>
      <c r="T567" s="98">
        <f>T568</f>
        <v>4000</v>
      </c>
      <c r="U567" s="98"/>
      <c r="V567" s="98"/>
      <c r="W567" s="98">
        <f aca="true" t="shared" si="900" ref="W567:BN567">W568</f>
        <v>0</v>
      </c>
      <c r="X567" s="98">
        <f t="shared" si="900"/>
        <v>4000</v>
      </c>
      <c r="Y567" s="98">
        <f t="shared" si="900"/>
        <v>0</v>
      </c>
      <c r="Z567" s="98">
        <f t="shared" si="900"/>
        <v>0</v>
      </c>
      <c r="AA567" s="98">
        <f t="shared" si="900"/>
        <v>4000</v>
      </c>
      <c r="AB567" s="98">
        <f t="shared" si="900"/>
        <v>0</v>
      </c>
      <c r="AC567" s="98">
        <f t="shared" si="900"/>
        <v>0</v>
      </c>
      <c r="AD567" s="98">
        <f t="shared" si="900"/>
        <v>0</v>
      </c>
      <c r="AE567" s="98">
        <f t="shared" si="900"/>
        <v>0</v>
      </c>
      <c r="AF567" s="98">
        <f t="shared" si="900"/>
        <v>4000</v>
      </c>
      <c r="AG567" s="98">
        <f t="shared" si="900"/>
        <v>0</v>
      </c>
      <c r="AH567" s="98">
        <f t="shared" si="900"/>
        <v>0</v>
      </c>
      <c r="AI567" s="98">
        <f t="shared" si="900"/>
        <v>0</v>
      </c>
      <c r="AJ567" s="98">
        <f t="shared" si="900"/>
        <v>0</v>
      </c>
      <c r="AK567" s="98">
        <f t="shared" si="900"/>
        <v>0</v>
      </c>
      <c r="AL567" s="98">
        <f t="shared" si="900"/>
        <v>0</v>
      </c>
      <c r="AM567" s="98">
        <f t="shared" si="900"/>
        <v>0</v>
      </c>
      <c r="AN567" s="98">
        <f t="shared" si="900"/>
        <v>4000</v>
      </c>
      <c r="AO567" s="98">
        <f t="shared" si="900"/>
        <v>0</v>
      </c>
      <c r="AP567" s="98">
        <f t="shared" si="900"/>
        <v>0</v>
      </c>
      <c r="AQ567" s="98">
        <f t="shared" si="900"/>
        <v>0</v>
      </c>
      <c r="AR567" s="98">
        <f t="shared" si="900"/>
        <v>0</v>
      </c>
      <c r="AS567" s="98">
        <f t="shared" si="900"/>
        <v>0</v>
      </c>
      <c r="AT567" s="98">
        <f t="shared" si="900"/>
        <v>4000</v>
      </c>
      <c r="AU567" s="98">
        <f t="shared" si="900"/>
        <v>0</v>
      </c>
      <c r="AV567" s="98">
        <f t="shared" si="900"/>
        <v>0</v>
      </c>
      <c r="AW567" s="98">
        <f t="shared" si="900"/>
        <v>0</v>
      </c>
      <c r="AX567" s="98">
        <f t="shared" si="900"/>
        <v>0</v>
      </c>
      <c r="AY567" s="98">
        <f t="shared" si="900"/>
        <v>0</v>
      </c>
      <c r="AZ567" s="98">
        <f t="shared" si="900"/>
        <v>0</v>
      </c>
      <c r="BA567" s="98">
        <f t="shared" si="900"/>
        <v>4000</v>
      </c>
      <c r="BB567" s="98">
        <f t="shared" si="900"/>
        <v>0</v>
      </c>
      <c r="BC567" s="98">
        <f t="shared" si="900"/>
        <v>0</v>
      </c>
      <c r="BD567" s="98">
        <f t="shared" si="900"/>
        <v>0</v>
      </c>
      <c r="BE567" s="98">
        <f t="shared" si="900"/>
        <v>0</v>
      </c>
      <c r="BF567" s="98">
        <f t="shared" si="900"/>
        <v>0</v>
      </c>
      <c r="BG567" s="98">
        <f t="shared" si="900"/>
        <v>4000</v>
      </c>
      <c r="BH567" s="98">
        <f t="shared" si="900"/>
        <v>0</v>
      </c>
      <c r="BI567" s="98">
        <f t="shared" si="900"/>
        <v>0</v>
      </c>
      <c r="BJ567" s="98">
        <f t="shared" si="900"/>
        <v>0</v>
      </c>
      <c r="BK567" s="98">
        <f t="shared" si="900"/>
        <v>0</v>
      </c>
      <c r="BL567" s="98">
        <f t="shared" si="900"/>
        <v>0</v>
      </c>
      <c r="BM567" s="98">
        <f t="shared" si="900"/>
        <v>4000</v>
      </c>
      <c r="BN567" s="98">
        <f t="shared" si="900"/>
        <v>0</v>
      </c>
    </row>
    <row r="568" spans="1:66" ht="99" customHeight="1">
      <c r="A568" s="111"/>
      <c r="B568" s="132" t="s">
        <v>330</v>
      </c>
      <c r="C568" s="113" t="s">
        <v>90</v>
      </c>
      <c r="D568" s="113" t="s">
        <v>146</v>
      </c>
      <c r="E568" s="137" t="s">
        <v>426</v>
      </c>
      <c r="F568" s="113" t="s">
        <v>142</v>
      </c>
      <c r="G568" s="115"/>
      <c r="H568" s="115"/>
      <c r="I568" s="115"/>
      <c r="J568" s="98"/>
      <c r="K568" s="98"/>
      <c r="L568" s="98"/>
      <c r="M568" s="98"/>
      <c r="N568" s="115"/>
      <c r="O568" s="116"/>
      <c r="P568" s="98"/>
      <c r="Q568" s="98"/>
      <c r="R568" s="98"/>
      <c r="S568" s="98">
        <f>T568-P568</f>
        <v>4000</v>
      </c>
      <c r="T568" s="98">
        <v>4000</v>
      </c>
      <c r="U568" s="98"/>
      <c r="V568" s="98"/>
      <c r="W568" s="98"/>
      <c r="X568" s="98">
        <f>W568+T568</f>
        <v>4000</v>
      </c>
      <c r="Y568" s="98">
        <f>V568</f>
        <v>0</v>
      </c>
      <c r="Z568" s="120"/>
      <c r="AA568" s="98">
        <f>X568+Z568</f>
        <v>4000</v>
      </c>
      <c r="AB568" s="98">
        <f>Y568</f>
        <v>0</v>
      </c>
      <c r="AC568" s="120"/>
      <c r="AD568" s="120"/>
      <c r="AE568" s="120"/>
      <c r="AF568" s="98">
        <f>AD568+AC568+AA568+AE568</f>
        <v>4000</v>
      </c>
      <c r="AG568" s="116">
        <f>AE568+AB568</f>
        <v>0</v>
      </c>
      <c r="AH568" s="120"/>
      <c r="AI568" s="120"/>
      <c r="AJ568" s="120"/>
      <c r="AK568" s="120"/>
      <c r="AL568" s="120"/>
      <c r="AM568" s="120"/>
      <c r="AN568" s="98">
        <f>AI568+AH568+AF568+AJ568+AK568+AL568+AM568</f>
        <v>4000</v>
      </c>
      <c r="AO568" s="98">
        <f>AM568+AG568</f>
        <v>0</v>
      </c>
      <c r="AP568" s="122"/>
      <c r="AQ568" s="120"/>
      <c r="AR568" s="120"/>
      <c r="AS568" s="120"/>
      <c r="AT568" s="98">
        <f>AR568+AQ568+AP568+AN568+AS568</f>
        <v>4000</v>
      </c>
      <c r="AU568" s="98">
        <f>AS568+AO568</f>
        <v>0</v>
      </c>
      <c r="AV568" s="98"/>
      <c r="AW568" s="98"/>
      <c r="AX568" s="98"/>
      <c r="AY568" s="98"/>
      <c r="AZ568" s="98"/>
      <c r="BA568" s="98">
        <f>AY568+AX568+AW568+AV568+AT568</f>
        <v>4000</v>
      </c>
      <c r="BB568" s="123"/>
      <c r="BC568" s="98"/>
      <c r="BD568" s="120"/>
      <c r="BE568" s="120"/>
      <c r="BF568" s="120"/>
      <c r="BG568" s="98">
        <f>BF568+BE568+BD568+BC568+BA568</f>
        <v>4000</v>
      </c>
      <c r="BH568" s="123">
        <f>BB568+BD568</f>
        <v>0</v>
      </c>
      <c r="BI568" s="116"/>
      <c r="BJ568" s="122"/>
      <c r="BK568" s="122"/>
      <c r="BL568" s="122"/>
      <c r="BM568" s="98">
        <f>BG568+BI568+BJ568+BK568+BL568</f>
        <v>4000</v>
      </c>
      <c r="BN568" s="98">
        <f>BH568+BJ568</f>
        <v>0</v>
      </c>
    </row>
    <row r="569" spans="1:66" ht="79.5" customHeight="1">
      <c r="A569" s="111"/>
      <c r="B569" s="133" t="s">
        <v>427</v>
      </c>
      <c r="C569" s="113" t="s">
        <v>90</v>
      </c>
      <c r="D569" s="113" t="s">
        <v>146</v>
      </c>
      <c r="E569" s="119" t="s">
        <v>390</v>
      </c>
      <c r="F569" s="113"/>
      <c r="G569" s="115"/>
      <c r="H569" s="115"/>
      <c r="I569" s="115"/>
      <c r="J569" s="98"/>
      <c r="K569" s="98"/>
      <c r="L569" s="98"/>
      <c r="M569" s="98"/>
      <c r="N569" s="115"/>
      <c r="O569" s="116"/>
      <c r="P569" s="98"/>
      <c r="Q569" s="98"/>
      <c r="R569" s="98"/>
      <c r="S569" s="98">
        <f>S570</f>
        <v>30855</v>
      </c>
      <c r="T569" s="98">
        <f>T570</f>
        <v>30855</v>
      </c>
      <c r="U569" s="98"/>
      <c r="V569" s="98"/>
      <c r="W569" s="98">
        <f aca="true" t="shared" si="901" ref="W569:BN569">W570</f>
        <v>0</v>
      </c>
      <c r="X569" s="98">
        <f t="shared" si="901"/>
        <v>30855</v>
      </c>
      <c r="Y569" s="98">
        <f t="shared" si="901"/>
        <v>0</v>
      </c>
      <c r="Z569" s="98">
        <f t="shared" si="901"/>
        <v>0</v>
      </c>
      <c r="AA569" s="98">
        <f t="shared" si="901"/>
        <v>30855</v>
      </c>
      <c r="AB569" s="98">
        <f t="shared" si="901"/>
        <v>0</v>
      </c>
      <c r="AC569" s="98">
        <f t="shared" si="901"/>
        <v>0</v>
      </c>
      <c r="AD569" s="98">
        <f t="shared" si="901"/>
        <v>0</v>
      </c>
      <c r="AE569" s="98">
        <f t="shared" si="901"/>
        <v>0</v>
      </c>
      <c r="AF569" s="98">
        <f t="shared" si="901"/>
        <v>30855</v>
      </c>
      <c r="AG569" s="98">
        <f t="shared" si="901"/>
        <v>0</v>
      </c>
      <c r="AH569" s="98">
        <f t="shared" si="901"/>
        <v>0</v>
      </c>
      <c r="AI569" s="98">
        <f t="shared" si="901"/>
        <v>0</v>
      </c>
      <c r="AJ569" s="98">
        <f t="shared" si="901"/>
        <v>0</v>
      </c>
      <c r="AK569" s="98">
        <f t="shared" si="901"/>
        <v>0</v>
      </c>
      <c r="AL569" s="98">
        <f t="shared" si="901"/>
        <v>0</v>
      </c>
      <c r="AM569" s="98">
        <f t="shared" si="901"/>
        <v>0</v>
      </c>
      <c r="AN569" s="98">
        <f t="shared" si="901"/>
        <v>30855</v>
      </c>
      <c r="AO569" s="98">
        <f t="shared" si="901"/>
        <v>0</v>
      </c>
      <c r="AP569" s="98">
        <f t="shared" si="901"/>
        <v>-40</v>
      </c>
      <c r="AQ569" s="98">
        <f t="shared" si="901"/>
        <v>0</v>
      </c>
      <c r="AR569" s="98">
        <f t="shared" si="901"/>
        <v>0</v>
      </c>
      <c r="AS569" s="98">
        <f t="shared" si="901"/>
        <v>0</v>
      </c>
      <c r="AT569" s="98">
        <f t="shared" si="901"/>
        <v>30815</v>
      </c>
      <c r="AU569" s="98">
        <f t="shared" si="901"/>
        <v>0</v>
      </c>
      <c r="AV569" s="98">
        <f t="shared" si="901"/>
        <v>0</v>
      </c>
      <c r="AW569" s="98">
        <f t="shared" si="901"/>
        <v>0</v>
      </c>
      <c r="AX569" s="98">
        <f t="shared" si="901"/>
        <v>0</v>
      </c>
      <c r="AY569" s="98">
        <f t="shared" si="901"/>
        <v>0</v>
      </c>
      <c r="AZ569" s="98">
        <f t="shared" si="901"/>
        <v>0</v>
      </c>
      <c r="BA569" s="98">
        <f t="shared" si="901"/>
        <v>30815</v>
      </c>
      <c r="BB569" s="98">
        <f t="shared" si="901"/>
        <v>0</v>
      </c>
      <c r="BC569" s="98">
        <f t="shared" si="901"/>
        <v>0</v>
      </c>
      <c r="BD569" s="98">
        <f t="shared" si="901"/>
        <v>0</v>
      </c>
      <c r="BE569" s="98">
        <f t="shared" si="901"/>
        <v>0</v>
      </c>
      <c r="BF569" s="98">
        <f t="shared" si="901"/>
        <v>0</v>
      </c>
      <c r="BG569" s="98">
        <f t="shared" si="901"/>
        <v>30815</v>
      </c>
      <c r="BH569" s="98">
        <f t="shared" si="901"/>
        <v>0</v>
      </c>
      <c r="BI569" s="98">
        <f t="shared" si="901"/>
        <v>0</v>
      </c>
      <c r="BJ569" s="98">
        <f t="shared" si="901"/>
        <v>0</v>
      </c>
      <c r="BK569" s="98">
        <f t="shared" si="901"/>
        <v>0</v>
      </c>
      <c r="BL569" s="98">
        <f t="shared" si="901"/>
        <v>0</v>
      </c>
      <c r="BM569" s="98">
        <f t="shared" si="901"/>
        <v>30815</v>
      </c>
      <c r="BN569" s="98">
        <f t="shared" si="901"/>
        <v>0</v>
      </c>
    </row>
    <row r="570" spans="1:66" ht="74.25" customHeight="1">
      <c r="A570" s="111"/>
      <c r="B570" s="112" t="s">
        <v>130</v>
      </c>
      <c r="C570" s="113" t="s">
        <v>90</v>
      </c>
      <c r="D570" s="113" t="s">
        <v>146</v>
      </c>
      <c r="E570" s="119" t="s">
        <v>390</v>
      </c>
      <c r="F570" s="113" t="s">
        <v>131</v>
      </c>
      <c r="G570" s="115"/>
      <c r="H570" s="115"/>
      <c r="I570" s="115"/>
      <c r="J570" s="98"/>
      <c r="K570" s="98"/>
      <c r="L570" s="98"/>
      <c r="M570" s="98"/>
      <c r="N570" s="115"/>
      <c r="O570" s="116"/>
      <c r="P570" s="98"/>
      <c r="Q570" s="98"/>
      <c r="R570" s="98"/>
      <c r="S570" s="98">
        <f>T570-P570</f>
        <v>30855</v>
      </c>
      <c r="T570" s="98">
        <v>30855</v>
      </c>
      <c r="U570" s="98"/>
      <c r="V570" s="98"/>
      <c r="W570" s="98"/>
      <c r="X570" s="98">
        <f>W570+T570</f>
        <v>30855</v>
      </c>
      <c r="Y570" s="98">
        <f>V570</f>
        <v>0</v>
      </c>
      <c r="Z570" s="120"/>
      <c r="AA570" s="98">
        <f>X570+Z570</f>
        <v>30855</v>
      </c>
      <c r="AB570" s="98">
        <f>Y570</f>
        <v>0</v>
      </c>
      <c r="AC570" s="120"/>
      <c r="AD570" s="120"/>
      <c r="AE570" s="120"/>
      <c r="AF570" s="98">
        <f>AD570+AC570+AA570+AE570</f>
        <v>30855</v>
      </c>
      <c r="AG570" s="116">
        <f>AE570+AB570</f>
        <v>0</v>
      </c>
      <c r="AH570" s="120"/>
      <c r="AI570" s="120"/>
      <c r="AJ570" s="120"/>
      <c r="AK570" s="120"/>
      <c r="AL570" s="120"/>
      <c r="AM570" s="120"/>
      <c r="AN570" s="98">
        <f>AI570+AH570+AF570+AJ570+AK570+AL570+AM570</f>
        <v>30855</v>
      </c>
      <c r="AO570" s="98">
        <f>AM570+AG570</f>
        <v>0</v>
      </c>
      <c r="AP570" s="98">
        <f>-15-25</f>
        <v>-40</v>
      </c>
      <c r="AQ570" s="120"/>
      <c r="AR570" s="120"/>
      <c r="AS570" s="120"/>
      <c r="AT570" s="98">
        <f>AR570+AQ570+AP570+AN570+AS570</f>
        <v>30815</v>
      </c>
      <c r="AU570" s="98">
        <f>AS570+AO570</f>
        <v>0</v>
      </c>
      <c r="AV570" s="98"/>
      <c r="AW570" s="98"/>
      <c r="AX570" s="98"/>
      <c r="AY570" s="98"/>
      <c r="AZ570" s="98"/>
      <c r="BA570" s="98">
        <f>AY570+AX570+AW570+AV570+AT570</f>
        <v>30815</v>
      </c>
      <c r="BB570" s="123">
        <f>AU570+AY570</f>
        <v>0</v>
      </c>
      <c r="BC570" s="98"/>
      <c r="BD570" s="120"/>
      <c r="BE570" s="120"/>
      <c r="BF570" s="120"/>
      <c r="BG570" s="98">
        <f>BF570+BE570+BD570+BC570+BA570</f>
        <v>30815</v>
      </c>
      <c r="BH570" s="123"/>
      <c r="BI570" s="98"/>
      <c r="BJ570" s="98"/>
      <c r="BK570" s="98"/>
      <c r="BL570" s="98"/>
      <c r="BM570" s="98">
        <f>BG570+BI570</f>
        <v>30815</v>
      </c>
      <c r="BN570" s="98">
        <f>BH570+BJ570</f>
        <v>0</v>
      </c>
    </row>
    <row r="571" spans="1:66" ht="56.25" customHeight="1">
      <c r="A571" s="111"/>
      <c r="B571" s="133" t="s">
        <v>455</v>
      </c>
      <c r="C571" s="113" t="s">
        <v>90</v>
      </c>
      <c r="D571" s="113" t="s">
        <v>146</v>
      </c>
      <c r="E571" s="119" t="s">
        <v>391</v>
      </c>
      <c r="F571" s="113"/>
      <c r="G571" s="115"/>
      <c r="H571" s="115"/>
      <c r="I571" s="115"/>
      <c r="J571" s="98"/>
      <c r="K571" s="98"/>
      <c r="L571" s="98"/>
      <c r="M571" s="98"/>
      <c r="N571" s="115"/>
      <c r="O571" s="116"/>
      <c r="P571" s="98"/>
      <c r="Q571" s="98"/>
      <c r="R571" s="98"/>
      <c r="S571" s="98">
        <f>S572</f>
        <v>37</v>
      </c>
      <c r="T571" s="98">
        <f>T572</f>
        <v>37</v>
      </c>
      <c r="U571" s="98"/>
      <c r="V571" s="98"/>
      <c r="W571" s="98">
        <f aca="true" t="shared" si="902" ref="W571:AQ572">W572</f>
        <v>0</v>
      </c>
      <c r="X571" s="98">
        <f t="shared" si="902"/>
        <v>37</v>
      </c>
      <c r="Y571" s="98">
        <f t="shared" si="902"/>
        <v>0</v>
      </c>
      <c r="Z571" s="98">
        <f t="shared" si="902"/>
        <v>0</v>
      </c>
      <c r="AA571" s="98">
        <f t="shared" si="902"/>
        <v>37</v>
      </c>
      <c r="AB571" s="98">
        <f t="shared" si="902"/>
        <v>0</v>
      </c>
      <c r="AC571" s="98">
        <f t="shared" si="902"/>
        <v>0</v>
      </c>
      <c r="AD571" s="98">
        <f t="shared" si="902"/>
        <v>0</v>
      </c>
      <c r="AE571" s="98">
        <f t="shared" si="902"/>
        <v>0</v>
      </c>
      <c r="AF571" s="98">
        <f t="shared" si="902"/>
        <v>37</v>
      </c>
      <c r="AG571" s="98">
        <f t="shared" si="902"/>
        <v>0</v>
      </c>
      <c r="AH571" s="98">
        <f t="shared" si="902"/>
        <v>0</v>
      </c>
      <c r="AI571" s="98">
        <f t="shared" si="902"/>
        <v>0</v>
      </c>
      <c r="AJ571" s="98">
        <f t="shared" si="902"/>
        <v>0</v>
      </c>
      <c r="AK571" s="98">
        <f t="shared" si="902"/>
        <v>0</v>
      </c>
      <c r="AL571" s="98">
        <f t="shared" si="902"/>
        <v>0</v>
      </c>
      <c r="AM571" s="98">
        <f t="shared" si="902"/>
        <v>0</v>
      </c>
      <c r="AN571" s="98">
        <f t="shared" si="902"/>
        <v>37</v>
      </c>
      <c r="AO571" s="98">
        <f t="shared" si="902"/>
        <v>0</v>
      </c>
      <c r="AP571" s="98">
        <f t="shared" si="902"/>
        <v>0</v>
      </c>
      <c r="AQ571" s="98">
        <f t="shared" si="902"/>
        <v>0</v>
      </c>
      <c r="AR571" s="98">
        <f aca="true" t="shared" si="903" ref="AP571:BE572">AR572</f>
        <v>0</v>
      </c>
      <c r="AS571" s="98">
        <f t="shared" si="903"/>
        <v>0</v>
      </c>
      <c r="AT571" s="98">
        <f t="shared" si="903"/>
        <v>37</v>
      </c>
      <c r="AU571" s="98">
        <f t="shared" si="903"/>
        <v>0</v>
      </c>
      <c r="AV571" s="98">
        <f t="shared" si="903"/>
        <v>0</v>
      </c>
      <c r="AW571" s="98">
        <f t="shared" si="903"/>
        <v>0</v>
      </c>
      <c r="AX571" s="98">
        <f t="shared" si="903"/>
        <v>0</v>
      </c>
      <c r="AY571" s="98">
        <f t="shared" si="903"/>
        <v>0</v>
      </c>
      <c r="AZ571" s="98">
        <f t="shared" si="903"/>
        <v>0</v>
      </c>
      <c r="BA571" s="98">
        <f t="shared" si="903"/>
        <v>37</v>
      </c>
      <c r="BB571" s="98">
        <f t="shared" si="903"/>
        <v>0</v>
      </c>
      <c r="BC571" s="98">
        <f t="shared" si="903"/>
        <v>0</v>
      </c>
      <c r="BD571" s="98">
        <f t="shared" si="903"/>
        <v>0</v>
      </c>
      <c r="BE571" s="98">
        <f t="shared" si="903"/>
        <v>0</v>
      </c>
      <c r="BF571" s="98">
        <f aca="true" t="shared" si="904" ref="BB571:BN572">BF572</f>
        <v>0</v>
      </c>
      <c r="BG571" s="98">
        <f t="shared" si="904"/>
        <v>37</v>
      </c>
      <c r="BH571" s="98">
        <f t="shared" si="904"/>
        <v>0</v>
      </c>
      <c r="BI571" s="98">
        <f t="shared" si="904"/>
        <v>0</v>
      </c>
      <c r="BJ571" s="98">
        <f t="shared" si="904"/>
        <v>0</v>
      </c>
      <c r="BK571" s="98">
        <f t="shared" si="904"/>
        <v>0</v>
      </c>
      <c r="BL571" s="98">
        <f t="shared" si="904"/>
        <v>0</v>
      </c>
      <c r="BM571" s="98">
        <f t="shared" si="904"/>
        <v>37</v>
      </c>
      <c r="BN571" s="98">
        <f t="shared" si="904"/>
        <v>0</v>
      </c>
    </row>
    <row r="572" spans="1:66" ht="74.25" customHeight="1">
      <c r="A572" s="111"/>
      <c r="B572" s="172" t="s">
        <v>449</v>
      </c>
      <c r="C572" s="113" t="s">
        <v>90</v>
      </c>
      <c r="D572" s="113" t="s">
        <v>146</v>
      </c>
      <c r="E572" s="119" t="s">
        <v>392</v>
      </c>
      <c r="F572" s="113"/>
      <c r="G572" s="115"/>
      <c r="H572" s="115"/>
      <c r="I572" s="115"/>
      <c r="J572" s="98"/>
      <c r="K572" s="98"/>
      <c r="L572" s="98"/>
      <c r="M572" s="98"/>
      <c r="N572" s="115"/>
      <c r="O572" s="116"/>
      <c r="P572" s="98"/>
      <c r="Q572" s="98"/>
      <c r="R572" s="98"/>
      <c r="S572" s="98">
        <f>S573</f>
        <v>37</v>
      </c>
      <c r="T572" s="98">
        <f>T573</f>
        <v>37</v>
      </c>
      <c r="U572" s="98"/>
      <c r="V572" s="98"/>
      <c r="W572" s="98">
        <f t="shared" si="902"/>
        <v>0</v>
      </c>
      <c r="X572" s="98">
        <f t="shared" si="902"/>
        <v>37</v>
      </c>
      <c r="Y572" s="98">
        <f t="shared" si="902"/>
        <v>0</v>
      </c>
      <c r="Z572" s="98">
        <f t="shared" si="902"/>
        <v>0</v>
      </c>
      <c r="AA572" s="98">
        <f t="shared" si="902"/>
        <v>37</v>
      </c>
      <c r="AB572" s="98">
        <f t="shared" si="902"/>
        <v>0</v>
      </c>
      <c r="AC572" s="98">
        <f t="shared" si="902"/>
        <v>0</v>
      </c>
      <c r="AD572" s="98">
        <f t="shared" si="902"/>
        <v>0</v>
      </c>
      <c r="AE572" s="98">
        <f t="shared" si="902"/>
        <v>0</v>
      </c>
      <c r="AF572" s="98">
        <f t="shared" si="902"/>
        <v>37</v>
      </c>
      <c r="AG572" s="98">
        <f t="shared" si="902"/>
        <v>0</v>
      </c>
      <c r="AH572" s="98">
        <f t="shared" si="902"/>
        <v>0</v>
      </c>
      <c r="AI572" s="98">
        <f t="shared" si="902"/>
        <v>0</v>
      </c>
      <c r="AJ572" s="98">
        <f t="shared" si="902"/>
        <v>0</v>
      </c>
      <c r="AK572" s="98">
        <f t="shared" si="902"/>
        <v>0</v>
      </c>
      <c r="AL572" s="98">
        <f t="shared" si="902"/>
        <v>0</v>
      </c>
      <c r="AM572" s="98">
        <f t="shared" si="902"/>
        <v>0</v>
      </c>
      <c r="AN572" s="98">
        <f t="shared" si="902"/>
        <v>37</v>
      </c>
      <c r="AO572" s="98">
        <f t="shared" si="902"/>
        <v>0</v>
      </c>
      <c r="AP572" s="98">
        <f t="shared" si="903"/>
        <v>0</v>
      </c>
      <c r="AQ572" s="98">
        <f t="shared" si="903"/>
        <v>0</v>
      </c>
      <c r="AR572" s="98">
        <f t="shared" si="903"/>
        <v>0</v>
      </c>
      <c r="AS572" s="98">
        <f t="shared" si="903"/>
        <v>0</v>
      </c>
      <c r="AT572" s="98">
        <f t="shared" si="903"/>
        <v>37</v>
      </c>
      <c r="AU572" s="98">
        <f t="shared" si="903"/>
        <v>0</v>
      </c>
      <c r="AV572" s="98">
        <f t="shared" si="903"/>
        <v>0</v>
      </c>
      <c r="AW572" s="98">
        <f t="shared" si="903"/>
        <v>0</v>
      </c>
      <c r="AX572" s="98">
        <f t="shared" si="903"/>
        <v>0</v>
      </c>
      <c r="AY572" s="98">
        <f t="shared" si="903"/>
        <v>0</v>
      </c>
      <c r="AZ572" s="98">
        <f t="shared" si="903"/>
        <v>0</v>
      </c>
      <c r="BA572" s="98">
        <f t="shared" si="903"/>
        <v>37</v>
      </c>
      <c r="BB572" s="98">
        <f t="shared" si="904"/>
        <v>0</v>
      </c>
      <c r="BC572" s="98">
        <f t="shared" si="904"/>
        <v>0</v>
      </c>
      <c r="BD572" s="98">
        <f t="shared" si="904"/>
        <v>0</v>
      </c>
      <c r="BE572" s="98">
        <f t="shared" si="904"/>
        <v>0</v>
      </c>
      <c r="BF572" s="98">
        <f t="shared" si="904"/>
        <v>0</v>
      </c>
      <c r="BG572" s="98">
        <f t="shared" si="904"/>
        <v>37</v>
      </c>
      <c r="BH572" s="98">
        <f t="shared" si="904"/>
        <v>0</v>
      </c>
      <c r="BI572" s="98">
        <f t="shared" si="904"/>
        <v>0</v>
      </c>
      <c r="BJ572" s="98">
        <f t="shared" si="904"/>
        <v>0</v>
      </c>
      <c r="BK572" s="98">
        <f t="shared" si="904"/>
        <v>0</v>
      </c>
      <c r="BL572" s="98">
        <f t="shared" si="904"/>
        <v>0</v>
      </c>
      <c r="BM572" s="98">
        <f t="shared" si="904"/>
        <v>37</v>
      </c>
      <c r="BN572" s="98">
        <f t="shared" si="904"/>
        <v>0</v>
      </c>
    </row>
    <row r="573" spans="1:66" ht="69" customHeight="1">
      <c r="A573" s="111"/>
      <c r="B573" s="112" t="s">
        <v>130</v>
      </c>
      <c r="C573" s="113" t="s">
        <v>90</v>
      </c>
      <c r="D573" s="113" t="s">
        <v>146</v>
      </c>
      <c r="E573" s="119" t="s">
        <v>392</v>
      </c>
      <c r="F573" s="113" t="s">
        <v>131</v>
      </c>
      <c r="G573" s="115"/>
      <c r="H573" s="115"/>
      <c r="I573" s="115"/>
      <c r="J573" s="98"/>
      <c r="K573" s="98"/>
      <c r="L573" s="98"/>
      <c r="M573" s="98"/>
      <c r="N573" s="115"/>
      <c r="O573" s="116"/>
      <c r="P573" s="98"/>
      <c r="Q573" s="98"/>
      <c r="R573" s="98"/>
      <c r="S573" s="98">
        <f>T573-P573</f>
        <v>37</v>
      </c>
      <c r="T573" s="98">
        <v>37</v>
      </c>
      <c r="U573" s="98"/>
      <c r="V573" s="98"/>
      <c r="W573" s="98"/>
      <c r="X573" s="98">
        <f>W573+T573</f>
        <v>37</v>
      </c>
      <c r="Y573" s="98">
        <f>V573</f>
        <v>0</v>
      </c>
      <c r="Z573" s="120"/>
      <c r="AA573" s="98">
        <f>X573+Z573</f>
        <v>37</v>
      </c>
      <c r="AB573" s="98">
        <f>Y573</f>
        <v>0</v>
      </c>
      <c r="AC573" s="120"/>
      <c r="AD573" s="120"/>
      <c r="AE573" s="120"/>
      <c r="AF573" s="98">
        <f>AD573+AC573+AA573+AE573</f>
        <v>37</v>
      </c>
      <c r="AG573" s="116">
        <f>AE573+AB573</f>
        <v>0</v>
      </c>
      <c r="AH573" s="120"/>
      <c r="AI573" s="120"/>
      <c r="AJ573" s="120"/>
      <c r="AK573" s="120"/>
      <c r="AL573" s="120"/>
      <c r="AM573" s="120"/>
      <c r="AN573" s="98">
        <f>AI573+AH573+AF573+AJ573+AK573+AL573+AM573</f>
        <v>37</v>
      </c>
      <c r="AO573" s="98">
        <f>AM573+AG573</f>
        <v>0</v>
      </c>
      <c r="AP573" s="122"/>
      <c r="AQ573" s="120"/>
      <c r="AR573" s="120"/>
      <c r="AS573" s="120"/>
      <c r="AT573" s="98">
        <f>AR573+AQ573+AP573+AN573+AS573</f>
        <v>37</v>
      </c>
      <c r="AU573" s="98">
        <f>AS573+AO573</f>
        <v>0</v>
      </c>
      <c r="AV573" s="98"/>
      <c r="AW573" s="98"/>
      <c r="AX573" s="98"/>
      <c r="AY573" s="98"/>
      <c r="AZ573" s="98"/>
      <c r="BA573" s="98">
        <f>AY573+AX573+AW573+AV573+AT573</f>
        <v>37</v>
      </c>
      <c r="BB573" s="123">
        <f>AU573+AY573</f>
        <v>0</v>
      </c>
      <c r="BC573" s="98"/>
      <c r="BD573" s="120"/>
      <c r="BE573" s="120"/>
      <c r="BF573" s="120"/>
      <c r="BG573" s="98">
        <f>BF573+BE573+BD573+BC573+BA573</f>
        <v>37</v>
      </c>
      <c r="BH573" s="123">
        <f>BB573+BD573</f>
        <v>0</v>
      </c>
      <c r="BI573" s="116"/>
      <c r="BJ573" s="122"/>
      <c r="BK573" s="122"/>
      <c r="BL573" s="122"/>
      <c r="BM573" s="98">
        <f>BG573+BI573+BJ573+BK573+BL573</f>
        <v>37</v>
      </c>
      <c r="BN573" s="98">
        <f>BH573+BJ573</f>
        <v>0</v>
      </c>
    </row>
    <row r="574" spans="1:66" ht="16.5">
      <c r="A574" s="127"/>
      <c r="B574" s="154"/>
      <c r="C574" s="153"/>
      <c r="D574" s="153"/>
      <c r="E574" s="155"/>
      <c r="F574" s="153"/>
      <c r="G574" s="107"/>
      <c r="H574" s="107"/>
      <c r="I574" s="107"/>
      <c r="J574" s="107"/>
      <c r="K574" s="107"/>
      <c r="L574" s="107"/>
      <c r="M574" s="107"/>
      <c r="N574" s="107"/>
      <c r="O574" s="116"/>
      <c r="P574" s="126"/>
      <c r="Q574" s="126"/>
      <c r="R574" s="116"/>
      <c r="S574" s="126"/>
      <c r="T574" s="126"/>
      <c r="U574" s="126"/>
      <c r="V574" s="98"/>
      <c r="W574" s="126"/>
      <c r="X574" s="126"/>
      <c r="Y574" s="126"/>
      <c r="Z574" s="120"/>
      <c r="AA574" s="126"/>
      <c r="AB574" s="126"/>
      <c r="AC574" s="120"/>
      <c r="AD574" s="120"/>
      <c r="AE574" s="120"/>
      <c r="AF574" s="116"/>
      <c r="AG574" s="116"/>
      <c r="AH574" s="120"/>
      <c r="AI574" s="120"/>
      <c r="AJ574" s="120"/>
      <c r="AK574" s="120"/>
      <c r="AL574" s="120"/>
      <c r="AM574" s="120"/>
      <c r="AN574" s="120"/>
      <c r="AO574" s="120"/>
      <c r="AP574" s="122"/>
      <c r="AQ574" s="120"/>
      <c r="AR574" s="120"/>
      <c r="AS574" s="120"/>
      <c r="AT574" s="126"/>
      <c r="AU574" s="126"/>
      <c r="AV574" s="98"/>
      <c r="AW574" s="98"/>
      <c r="AX574" s="98"/>
      <c r="AY574" s="98"/>
      <c r="AZ574" s="98"/>
      <c r="BA574" s="98"/>
      <c r="BB574" s="123"/>
      <c r="BC574" s="98"/>
      <c r="BD574" s="120"/>
      <c r="BE574" s="120"/>
      <c r="BF574" s="120"/>
      <c r="BG574" s="98"/>
      <c r="BH574" s="123"/>
      <c r="BI574" s="116"/>
      <c r="BJ574" s="122"/>
      <c r="BK574" s="122"/>
      <c r="BL574" s="122"/>
      <c r="BM574" s="126"/>
      <c r="BN574" s="120"/>
    </row>
    <row r="575" spans="1:66" s="6" customFormat="1" ht="72.75" customHeight="1">
      <c r="A575" s="91">
        <v>920</v>
      </c>
      <c r="B575" s="92" t="s">
        <v>292</v>
      </c>
      <c r="C575" s="95"/>
      <c r="D575" s="95"/>
      <c r="E575" s="94"/>
      <c r="F575" s="95"/>
      <c r="G575" s="139">
        <f aca="true" t="shared" si="905" ref="G575:L575">G582+G642+G660+G615+G670+G677+G579</f>
        <v>700565</v>
      </c>
      <c r="H575" s="139">
        <f t="shared" si="905"/>
        <v>700565</v>
      </c>
      <c r="I575" s="139">
        <f t="shared" si="905"/>
        <v>0</v>
      </c>
      <c r="J575" s="139" t="e">
        <f t="shared" si="905"/>
        <v>#REF!</v>
      </c>
      <c r="K575" s="139" t="e">
        <f t="shared" si="905"/>
        <v>#REF!</v>
      </c>
      <c r="L575" s="139" t="e">
        <f t="shared" si="905"/>
        <v>#REF!</v>
      </c>
      <c r="M575" s="139"/>
      <c r="N575" s="139" t="e">
        <f aca="true" t="shared" si="906" ref="N575:V575">N582+N642+N660+N615+N670+N677+N579</f>
        <v>#REF!</v>
      </c>
      <c r="O575" s="139" t="e">
        <f t="shared" si="906"/>
        <v>#REF!</v>
      </c>
      <c r="P575" s="139">
        <f t="shared" si="906"/>
        <v>1296085</v>
      </c>
      <c r="Q575" s="139">
        <f t="shared" si="906"/>
        <v>0</v>
      </c>
      <c r="R575" s="139">
        <f t="shared" si="906"/>
        <v>0</v>
      </c>
      <c r="S575" s="139">
        <f t="shared" si="906"/>
        <v>-390025</v>
      </c>
      <c r="T575" s="139">
        <f>T579+T582+T615+T642+T660+T670</f>
        <v>909060</v>
      </c>
      <c r="U575" s="139">
        <f t="shared" si="906"/>
        <v>0</v>
      </c>
      <c r="V575" s="139">
        <f t="shared" si="906"/>
        <v>3566</v>
      </c>
      <c r="W575" s="139">
        <f>W579+W582+W615+W642+W660+W670</f>
        <v>50000</v>
      </c>
      <c r="X575" s="96">
        <f>X579+X582+X615+X642+X660+X670</f>
        <v>959060</v>
      </c>
      <c r="Y575" s="139">
        <f>Y582+Y642+Y660+Y615+Y670+Y677+Y579</f>
        <v>3566</v>
      </c>
      <c r="Z575" s="96">
        <f aca="true" t="shared" si="907" ref="Z575:AG575">Z579+Z582+Z615+Z642+Z660+Z670</f>
        <v>0</v>
      </c>
      <c r="AA575" s="96">
        <f t="shared" si="907"/>
        <v>959060</v>
      </c>
      <c r="AB575" s="96">
        <f t="shared" si="907"/>
        <v>3566</v>
      </c>
      <c r="AC575" s="96">
        <f t="shared" si="907"/>
        <v>0</v>
      </c>
      <c r="AD575" s="96">
        <f t="shared" si="907"/>
        <v>-286</v>
      </c>
      <c r="AE575" s="96">
        <f t="shared" si="907"/>
        <v>0</v>
      </c>
      <c r="AF575" s="96">
        <f t="shared" si="907"/>
        <v>958774</v>
      </c>
      <c r="AG575" s="96">
        <f t="shared" si="907"/>
        <v>3566</v>
      </c>
      <c r="AH575" s="96">
        <f aca="true" t="shared" si="908" ref="AH575:AM575">AH579+AH582+AH615+AH642+AH660+AH670</f>
        <v>-263</v>
      </c>
      <c r="AI575" s="96">
        <f t="shared" si="908"/>
        <v>1421</v>
      </c>
      <c r="AJ575" s="96">
        <f t="shared" si="908"/>
        <v>0</v>
      </c>
      <c r="AK575" s="96">
        <f t="shared" si="908"/>
        <v>0</v>
      </c>
      <c r="AL575" s="96">
        <f t="shared" si="908"/>
        <v>34</v>
      </c>
      <c r="AM575" s="96">
        <f t="shared" si="908"/>
        <v>0</v>
      </c>
      <c r="AN575" s="96">
        <f aca="true" t="shared" si="909" ref="AN575:AU575">AN579+AN582+AN615+AN642+AN660+AN670+AN666+AN677</f>
        <v>959966</v>
      </c>
      <c r="AO575" s="96">
        <f t="shared" si="909"/>
        <v>3566</v>
      </c>
      <c r="AP575" s="96">
        <f t="shared" si="909"/>
        <v>2877</v>
      </c>
      <c r="AQ575" s="96">
        <f t="shared" si="909"/>
        <v>0</v>
      </c>
      <c r="AR575" s="96">
        <f t="shared" si="909"/>
        <v>0</v>
      </c>
      <c r="AS575" s="96">
        <f t="shared" si="909"/>
        <v>13221</v>
      </c>
      <c r="AT575" s="96">
        <f t="shared" si="909"/>
        <v>976064</v>
      </c>
      <c r="AU575" s="96">
        <f t="shared" si="909"/>
        <v>16787</v>
      </c>
      <c r="AV575" s="125">
        <f aca="true" t="shared" si="910" ref="AV575:BA575">AV579+AV582+AV615+AV642+AV660+AV670+AV666+AV677+AV576</f>
        <v>2749</v>
      </c>
      <c r="AW575" s="125">
        <f t="shared" si="910"/>
        <v>0</v>
      </c>
      <c r="AX575" s="125">
        <f t="shared" si="910"/>
        <v>0</v>
      </c>
      <c r="AY575" s="125">
        <f t="shared" si="910"/>
        <v>955147</v>
      </c>
      <c r="AZ575" s="125">
        <f t="shared" si="910"/>
        <v>0</v>
      </c>
      <c r="BA575" s="125">
        <f t="shared" si="910"/>
        <v>1933960</v>
      </c>
      <c r="BB575" s="125">
        <f aca="true" t="shared" si="911" ref="BB575:BH575">BB579+BB582+BB615+BB642+BB660+BB670+BB666+BB677+BB576</f>
        <v>971934</v>
      </c>
      <c r="BC575" s="125">
        <f t="shared" si="911"/>
        <v>0</v>
      </c>
      <c r="BD575" s="125">
        <f t="shared" si="911"/>
        <v>0</v>
      </c>
      <c r="BE575" s="125">
        <f t="shared" si="911"/>
        <v>0</v>
      </c>
      <c r="BF575" s="125">
        <f t="shared" si="911"/>
        <v>0</v>
      </c>
      <c r="BG575" s="125">
        <f t="shared" si="911"/>
        <v>1933960</v>
      </c>
      <c r="BH575" s="125">
        <f t="shared" si="911"/>
        <v>971934</v>
      </c>
      <c r="BI575" s="125">
        <f aca="true" t="shared" si="912" ref="BI575:BN575">BI579+BI582+BI615+BI642+BI660+BI670+BI666+BI677+BI576+BI686+BI663</f>
        <v>0</v>
      </c>
      <c r="BJ575" s="125">
        <f t="shared" si="912"/>
        <v>915850</v>
      </c>
      <c r="BK575" s="125">
        <f t="shared" si="912"/>
        <v>0</v>
      </c>
      <c r="BL575" s="125">
        <f t="shared" si="912"/>
        <v>0</v>
      </c>
      <c r="BM575" s="96">
        <f t="shared" si="912"/>
        <v>2849810</v>
      </c>
      <c r="BN575" s="96">
        <f t="shared" si="912"/>
        <v>1887784</v>
      </c>
    </row>
    <row r="576" spans="1:66" s="6" customFormat="1" ht="40.5" customHeight="1">
      <c r="A576" s="91"/>
      <c r="B576" s="102" t="s">
        <v>102</v>
      </c>
      <c r="C576" s="103" t="s">
        <v>119</v>
      </c>
      <c r="D576" s="103" t="s">
        <v>129</v>
      </c>
      <c r="E576" s="104"/>
      <c r="F576" s="103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96"/>
      <c r="Y576" s="139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96"/>
      <c r="AO576" s="96"/>
      <c r="AP576" s="96"/>
      <c r="AQ576" s="96"/>
      <c r="AR576" s="96"/>
      <c r="AS576" s="96"/>
      <c r="AT576" s="96"/>
      <c r="AU576" s="96"/>
      <c r="AV576" s="98">
        <f>AV577</f>
        <v>3000</v>
      </c>
      <c r="AW576" s="98">
        <f aca="true" t="shared" si="913" ref="AW576:BM577">AW577</f>
        <v>0</v>
      </c>
      <c r="AX576" s="98">
        <f t="shared" si="913"/>
        <v>0</v>
      </c>
      <c r="AY576" s="98">
        <f t="shared" si="913"/>
        <v>0</v>
      </c>
      <c r="AZ576" s="98">
        <f t="shared" si="913"/>
        <v>0</v>
      </c>
      <c r="BA576" s="125">
        <f t="shared" si="913"/>
        <v>3000</v>
      </c>
      <c r="BB576" s="125">
        <f t="shared" si="913"/>
        <v>0</v>
      </c>
      <c r="BC576" s="125">
        <f t="shared" si="913"/>
        <v>0</v>
      </c>
      <c r="BD576" s="125">
        <f t="shared" si="913"/>
        <v>0</v>
      </c>
      <c r="BE576" s="125">
        <f t="shared" si="913"/>
        <v>0</v>
      </c>
      <c r="BF576" s="125">
        <f t="shared" si="913"/>
        <v>0</v>
      </c>
      <c r="BG576" s="125">
        <f t="shared" si="913"/>
        <v>3000</v>
      </c>
      <c r="BH576" s="125">
        <f t="shared" si="913"/>
        <v>0</v>
      </c>
      <c r="BI576" s="125">
        <f t="shared" si="913"/>
        <v>0</v>
      </c>
      <c r="BJ576" s="125">
        <f t="shared" si="913"/>
        <v>0</v>
      </c>
      <c r="BK576" s="125">
        <f t="shared" si="913"/>
        <v>0</v>
      </c>
      <c r="BL576" s="125">
        <f t="shared" si="913"/>
        <v>0</v>
      </c>
      <c r="BM576" s="125">
        <f t="shared" si="913"/>
        <v>3000</v>
      </c>
      <c r="BN576" s="125">
        <f>BN577</f>
        <v>0</v>
      </c>
    </row>
    <row r="577" spans="1:66" s="6" customFormat="1" ht="52.5" customHeight="1">
      <c r="A577" s="91"/>
      <c r="B577" s="112" t="s">
        <v>103</v>
      </c>
      <c r="C577" s="113" t="s">
        <v>119</v>
      </c>
      <c r="D577" s="113" t="s">
        <v>129</v>
      </c>
      <c r="E577" s="119" t="s">
        <v>221</v>
      </c>
      <c r="F577" s="113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96"/>
      <c r="Y577" s="139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6"/>
      <c r="AU577" s="96"/>
      <c r="AV577" s="98">
        <f>AV578</f>
        <v>3000</v>
      </c>
      <c r="AW577" s="98">
        <f t="shared" si="913"/>
        <v>0</v>
      </c>
      <c r="AX577" s="98">
        <f t="shared" si="913"/>
        <v>0</v>
      </c>
      <c r="AY577" s="98">
        <f t="shared" si="913"/>
        <v>0</v>
      </c>
      <c r="AZ577" s="98">
        <f t="shared" si="913"/>
        <v>0</v>
      </c>
      <c r="BA577" s="98">
        <f t="shared" si="913"/>
        <v>3000</v>
      </c>
      <c r="BB577" s="98">
        <f t="shared" si="913"/>
        <v>0</v>
      </c>
      <c r="BC577" s="98">
        <f t="shared" si="913"/>
        <v>0</v>
      </c>
      <c r="BD577" s="98">
        <f t="shared" si="913"/>
        <v>0</v>
      </c>
      <c r="BE577" s="98">
        <f t="shared" si="913"/>
        <v>0</v>
      </c>
      <c r="BF577" s="98">
        <f t="shared" si="913"/>
        <v>0</v>
      </c>
      <c r="BG577" s="98">
        <f t="shared" si="913"/>
        <v>3000</v>
      </c>
      <c r="BH577" s="98">
        <f t="shared" si="913"/>
        <v>0</v>
      </c>
      <c r="BI577" s="98">
        <f t="shared" si="913"/>
        <v>0</v>
      </c>
      <c r="BJ577" s="98">
        <f t="shared" si="913"/>
        <v>0</v>
      </c>
      <c r="BK577" s="98">
        <f t="shared" si="913"/>
        <v>0</v>
      </c>
      <c r="BL577" s="98">
        <f t="shared" si="913"/>
        <v>0</v>
      </c>
      <c r="BM577" s="98">
        <f>BM578</f>
        <v>3000</v>
      </c>
      <c r="BN577" s="98">
        <f>BN578</f>
        <v>0</v>
      </c>
    </row>
    <row r="578" spans="1:66" s="6" customFormat="1" ht="72.75" customHeight="1">
      <c r="A578" s="91"/>
      <c r="B578" s="112" t="s">
        <v>130</v>
      </c>
      <c r="C578" s="113" t="s">
        <v>119</v>
      </c>
      <c r="D578" s="113" t="s">
        <v>129</v>
      </c>
      <c r="E578" s="119" t="s">
        <v>221</v>
      </c>
      <c r="F578" s="113" t="s">
        <v>131</v>
      </c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96"/>
      <c r="Y578" s="139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96"/>
      <c r="AO578" s="96"/>
      <c r="AP578" s="96"/>
      <c r="AQ578" s="96"/>
      <c r="AR578" s="96"/>
      <c r="AS578" s="96"/>
      <c r="AT578" s="96"/>
      <c r="AU578" s="96"/>
      <c r="AV578" s="98">
        <v>3000</v>
      </c>
      <c r="AW578" s="98"/>
      <c r="AX578" s="98"/>
      <c r="AY578" s="98"/>
      <c r="AZ578" s="98"/>
      <c r="BA578" s="98">
        <f>AY578+AX578+AW578+AV578+AT578</f>
        <v>3000</v>
      </c>
      <c r="BB578" s="123">
        <f>AU578+AY578</f>
        <v>0</v>
      </c>
      <c r="BC578" s="98"/>
      <c r="BD578" s="158"/>
      <c r="BE578" s="158"/>
      <c r="BF578" s="158"/>
      <c r="BG578" s="98">
        <f>BF578+BE578+BD578+BC578+BA578</f>
        <v>3000</v>
      </c>
      <c r="BH578" s="123">
        <f>BB578+BD578</f>
        <v>0</v>
      </c>
      <c r="BI578" s="97"/>
      <c r="BJ578" s="159"/>
      <c r="BK578" s="159"/>
      <c r="BL578" s="159"/>
      <c r="BM578" s="98">
        <f>BG578+BI578+BJ578+BK578+BL578</f>
        <v>3000</v>
      </c>
      <c r="BN578" s="98">
        <f>BH578+BJ578</f>
        <v>0</v>
      </c>
    </row>
    <row r="579" spans="1:66" s="6" customFormat="1" ht="24" customHeight="1">
      <c r="A579" s="91"/>
      <c r="B579" s="102" t="s">
        <v>148</v>
      </c>
      <c r="C579" s="103" t="s">
        <v>122</v>
      </c>
      <c r="D579" s="103" t="s">
        <v>132</v>
      </c>
      <c r="E579" s="138"/>
      <c r="F579" s="103"/>
      <c r="G579" s="105">
        <f>G580</f>
        <v>0</v>
      </c>
      <c r="H579" s="105">
        <f aca="true" t="shared" si="914" ref="H579:AD580">H580</f>
        <v>0</v>
      </c>
      <c r="I579" s="105">
        <f t="shared" si="914"/>
        <v>0</v>
      </c>
      <c r="J579" s="105">
        <f t="shared" si="914"/>
        <v>3469</v>
      </c>
      <c r="K579" s="105">
        <f t="shared" si="914"/>
        <v>3469</v>
      </c>
      <c r="L579" s="105">
        <f t="shared" si="914"/>
        <v>0</v>
      </c>
      <c r="M579" s="105"/>
      <c r="N579" s="105">
        <f t="shared" si="914"/>
        <v>3715</v>
      </c>
      <c r="O579" s="105">
        <f t="shared" si="914"/>
        <v>0</v>
      </c>
      <c r="P579" s="105">
        <f t="shared" si="914"/>
        <v>3469</v>
      </c>
      <c r="Q579" s="105">
        <f t="shared" si="914"/>
        <v>0</v>
      </c>
      <c r="R579" s="105">
        <f t="shared" si="914"/>
        <v>0</v>
      </c>
      <c r="S579" s="105">
        <f t="shared" si="914"/>
        <v>-227</v>
      </c>
      <c r="T579" s="105">
        <f t="shared" si="914"/>
        <v>3242</v>
      </c>
      <c r="U579" s="105">
        <f t="shared" si="914"/>
        <v>0</v>
      </c>
      <c r="V579" s="98"/>
      <c r="W579" s="105">
        <f t="shared" si="914"/>
        <v>0</v>
      </c>
      <c r="X579" s="105">
        <f>X580</f>
        <v>3242</v>
      </c>
      <c r="Y579" s="105">
        <f t="shared" si="914"/>
        <v>0</v>
      </c>
      <c r="Z579" s="105">
        <f t="shared" si="914"/>
        <v>0</v>
      </c>
      <c r="AA579" s="105">
        <f t="shared" si="914"/>
        <v>3242</v>
      </c>
      <c r="AB579" s="105">
        <f t="shared" si="914"/>
        <v>0</v>
      </c>
      <c r="AC579" s="105">
        <f t="shared" si="914"/>
        <v>0</v>
      </c>
      <c r="AD579" s="105">
        <f t="shared" si="914"/>
        <v>0</v>
      </c>
      <c r="AE579" s="105">
        <f aca="true" t="shared" si="915" ref="AC579:AS580">AE580</f>
        <v>0</v>
      </c>
      <c r="AF579" s="105">
        <f t="shared" si="915"/>
        <v>3242</v>
      </c>
      <c r="AG579" s="105">
        <f t="shared" si="915"/>
        <v>0</v>
      </c>
      <c r="AH579" s="105">
        <f t="shared" si="915"/>
        <v>0</v>
      </c>
      <c r="AI579" s="105">
        <f t="shared" si="915"/>
        <v>0</v>
      </c>
      <c r="AJ579" s="105">
        <f t="shared" si="915"/>
        <v>0</v>
      </c>
      <c r="AK579" s="105">
        <f t="shared" si="915"/>
        <v>0</v>
      </c>
      <c r="AL579" s="105">
        <f t="shared" si="915"/>
        <v>0</v>
      </c>
      <c r="AM579" s="105">
        <f t="shared" si="915"/>
        <v>0</v>
      </c>
      <c r="AN579" s="105">
        <f t="shared" si="915"/>
        <v>3242</v>
      </c>
      <c r="AO579" s="105">
        <f t="shared" si="915"/>
        <v>0</v>
      </c>
      <c r="AP579" s="105">
        <f t="shared" si="915"/>
        <v>0</v>
      </c>
      <c r="AQ579" s="105">
        <f t="shared" si="915"/>
        <v>0</v>
      </c>
      <c r="AR579" s="105">
        <f t="shared" si="915"/>
        <v>0</v>
      </c>
      <c r="AS579" s="105">
        <f t="shared" si="915"/>
        <v>0</v>
      </c>
      <c r="AT579" s="105">
        <f aca="true" t="shared" si="916" ref="AP579:BE580">AT580</f>
        <v>3242</v>
      </c>
      <c r="AU579" s="105">
        <f t="shared" si="916"/>
        <v>0</v>
      </c>
      <c r="AV579" s="107">
        <f t="shared" si="916"/>
        <v>0</v>
      </c>
      <c r="AW579" s="107">
        <f t="shared" si="916"/>
        <v>0</v>
      </c>
      <c r="AX579" s="107">
        <f t="shared" si="916"/>
        <v>0</v>
      </c>
      <c r="AY579" s="107">
        <f t="shared" si="916"/>
        <v>0</v>
      </c>
      <c r="AZ579" s="107">
        <f t="shared" si="916"/>
        <v>0</v>
      </c>
      <c r="BA579" s="105">
        <f t="shared" si="916"/>
        <v>3242</v>
      </c>
      <c r="BB579" s="105">
        <f t="shared" si="916"/>
        <v>0</v>
      </c>
      <c r="BC579" s="105">
        <f t="shared" si="916"/>
        <v>0</v>
      </c>
      <c r="BD579" s="105">
        <f t="shared" si="916"/>
        <v>0</v>
      </c>
      <c r="BE579" s="105">
        <f t="shared" si="916"/>
        <v>0</v>
      </c>
      <c r="BF579" s="105">
        <f aca="true" t="shared" si="917" ref="BB579:BN580">BF580</f>
        <v>0</v>
      </c>
      <c r="BG579" s="105">
        <f t="shared" si="917"/>
        <v>3242</v>
      </c>
      <c r="BH579" s="105">
        <f t="shared" si="917"/>
        <v>0</v>
      </c>
      <c r="BI579" s="105">
        <f t="shared" si="917"/>
        <v>0</v>
      </c>
      <c r="BJ579" s="105">
        <f t="shared" si="917"/>
        <v>0</v>
      </c>
      <c r="BK579" s="105">
        <f t="shared" si="917"/>
        <v>0</v>
      </c>
      <c r="BL579" s="105">
        <f t="shared" si="917"/>
        <v>0</v>
      </c>
      <c r="BM579" s="105">
        <f t="shared" si="917"/>
        <v>3242</v>
      </c>
      <c r="BN579" s="105">
        <f t="shared" si="917"/>
        <v>0</v>
      </c>
    </row>
    <row r="580" spans="1:66" s="6" customFormat="1" ht="26.25" customHeight="1">
      <c r="A580" s="91"/>
      <c r="B580" s="112" t="s">
        <v>149</v>
      </c>
      <c r="C580" s="113" t="s">
        <v>122</v>
      </c>
      <c r="D580" s="113" t="s">
        <v>132</v>
      </c>
      <c r="E580" s="137" t="s">
        <v>222</v>
      </c>
      <c r="F580" s="113"/>
      <c r="G580" s="115">
        <f>G581</f>
        <v>0</v>
      </c>
      <c r="H580" s="115">
        <f aca="true" t="shared" si="918" ref="H580:Y580">H581</f>
        <v>0</v>
      </c>
      <c r="I580" s="115">
        <f t="shared" si="918"/>
        <v>0</v>
      </c>
      <c r="J580" s="115">
        <f t="shared" si="918"/>
        <v>3469</v>
      </c>
      <c r="K580" s="115">
        <f t="shared" si="918"/>
        <v>3469</v>
      </c>
      <c r="L580" s="115">
        <f t="shared" si="918"/>
        <v>0</v>
      </c>
      <c r="M580" s="115"/>
      <c r="N580" s="115">
        <f t="shared" si="918"/>
        <v>3715</v>
      </c>
      <c r="O580" s="115">
        <f t="shared" si="918"/>
        <v>0</v>
      </c>
      <c r="P580" s="115">
        <f t="shared" si="918"/>
        <v>3469</v>
      </c>
      <c r="Q580" s="115">
        <f t="shared" si="918"/>
        <v>0</v>
      </c>
      <c r="R580" s="115">
        <f t="shared" si="918"/>
        <v>0</v>
      </c>
      <c r="S580" s="115">
        <f t="shared" si="918"/>
        <v>-227</v>
      </c>
      <c r="T580" s="115">
        <f t="shared" si="918"/>
        <v>3242</v>
      </c>
      <c r="U580" s="115">
        <f t="shared" si="918"/>
        <v>0</v>
      </c>
      <c r="V580" s="98"/>
      <c r="W580" s="115">
        <f t="shared" si="918"/>
        <v>0</v>
      </c>
      <c r="X580" s="115">
        <f>X581</f>
        <v>3242</v>
      </c>
      <c r="Y580" s="115">
        <f t="shared" si="918"/>
        <v>0</v>
      </c>
      <c r="Z580" s="115">
        <f t="shared" si="914"/>
        <v>0</v>
      </c>
      <c r="AA580" s="115">
        <f t="shared" si="914"/>
        <v>3242</v>
      </c>
      <c r="AB580" s="115">
        <f t="shared" si="914"/>
        <v>0</v>
      </c>
      <c r="AC580" s="115">
        <f t="shared" si="915"/>
        <v>0</v>
      </c>
      <c r="AD580" s="115">
        <f t="shared" si="915"/>
        <v>0</v>
      </c>
      <c r="AE580" s="115">
        <f t="shared" si="915"/>
        <v>0</v>
      </c>
      <c r="AF580" s="115">
        <f t="shared" si="915"/>
        <v>3242</v>
      </c>
      <c r="AG580" s="115">
        <f t="shared" si="915"/>
        <v>0</v>
      </c>
      <c r="AH580" s="115">
        <f t="shared" si="915"/>
        <v>0</v>
      </c>
      <c r="AI580" s="115">
        <f t="shared" si="915"/>
        <v>0</v>
      </c>
      <c r="AJ580" s="115">
        <f t="shared" si="915"/>
        <v>0</v>
      </c>
      <c r="AK580" s="115">
        <f t="shared" si="915"/>
        <v>0</v>
      </c>
      <c r="AL580" s="115">
        <f t="shared" si="915"/>
        <v>0</v>
      </c>
      <c r="AM580" s="115">
        <f t="shared" si="915"/>
        <v>0</v>
      </c>
      <c r="AN580" s="115">
        <f t="shared" si="915"/>
        <v>3242</v>
      </c>
      <c r="AO580" s="115">
        <f t="shared" si="915"/>
        <v>0</v>
      </c>
      <c r="AP580" s="115">
        <f t="shared" si="916"/>
        <v>0</v>
      </c>
      <c r="AQ580" s="115">
        <f t="shared" si="916"/>
        <v>0</v>
      </c>
      <c r="AR580" s="115">
        <f t="shared" si="916"/>
        <v>0</v>
      </c>
      <c r="AS580" s="115">
        <f t="shared" si="916"/>
        <v>0</v>
      </c>
      <c r="AT580" s="115">
        <f t="shared" si="916"/>
        <v>3242</v>
      </c>
      <c r="AU580" s="115">
        <f t="shared" si="916"/>
        <v>0</v>
      </c>
      <c r="AV580" s="115">
        <f t="shared" si="916"/>
        <v>0</v>
      </c>
      <c r="AW580" s="115">
        <f t="shared" si="916"/>
        <v>0</v>
      </c>
      <c r="AX580" s="115">
        <f t="shared" si="916"/>
        <v>0</v>
      </c>
      <c r="AY580" s="115">
        <f t="shared" si="916"/>
        <v>0</v>
      </c>
      <c r="AZ580" s="115">
        <f t="shared" si="916"/>
        <v>0</v>
      </c>
      <c r="BA580" s="115">
        <f t="shared" si="916"/>
        <v>3242</v>
      </c>
      <c r="BB580" s="115">
        <f t="shared" si="917"/>
        <v>0</v>
      </c>
      <c r="BC580" s="115">
        <f t="shared" si="917"/>
        <v>0</v>
      </c>
      <c r="BD580" s="115">
        <f t="shared" si="917"/>
        <v>0</v>
      </c>
      <c r="BE580" s="115">
        <f t="shared" si="917"/>
        <v>0</v>
      </c>
      <c r="BF580" s="115">
        <f t="shared" si="917"/>
        <v>0</v>
      </c>
      <c r="BG580" s="115">
        <f t="shared" si="917"/>
        <v>3242</v>
      </c>
      <c r="BH580" s="115">
        <f t="shared" si="917"/>
        <v>0</v>
      </c>
      <c r="BI580" s="115">
        <f t="shared" si="917"/>
        <v>0</v>
      </c>
      <c r="BJ580" s="115">
        <f t="shared" si="917"/>
        <v>0</v>
      </c>
      <c r="BK580" s="115">
        <f t="shared" si="917"/>
        <v>0</v>
      </c>
      <c r="BL580" s="115">
        <f t="shared" si="917"/>
        <v>0</v>
      </c>
      <c r="BM580" s="115">
        <f t="shared" si="917"/>
        <v>3242</v>
      </c>
      <c r="BN580" s="115">
        <f t="shared" si="917"/>
        <v>0</v>
      </c>
    </row>
    <row r="581" spans="1:66" s="6" customFormat="1" ht="78" customHeight="1">
      <c r="A581" s="91"/>
      <c r="B581" s="112" t="s">
        <v>130</v>
      </c>
      <c r="C581" s="113" t="s">
        <v>122</v>
      </c>
      <c r="D581" s="113" t="s">
        <v>132</v>
      </c>
      <c r="E581" s="137" t="s">
        <v>222</v>
      </c>
      <c r="F581" s="113" t="s">
        <v>131</v>
      </c>
      <c r="G581" s="115"/>
      <c r="H581" s="115"/>
      <c r="I581" s="115"/>
      <c r="J581" s="98">
        <f>K581-G581</f>
        <v>3469</v>
      </c>
      <c r="K581" s="115">
        <v>3469</v>
      </c>
      <c r="L581" s="115"/>
      <c r="M581" s="115"/>
      <c r="N581" s="115">
        <v>3715</v>
      </c>
      <c r="O581" s="97"/>
      <c r="P581" s="98">
        <f>O581+K581</f>
        <v>3469</v>
      </c>
      <c r="Q581" s="98">
        <f>L581</f>
        <v>0</v>
      </c>
      <c r="R581" s="98"/>
      <c r="S581" s="98">
        <f>T581-P581</f>
        <v>-227</v>
      </c>
      <c r="T581" s="98">
        <v>3242</v>
      </c>
      <c r="U581" s="98"/>
      <c r="V581" s="98"/>
      <c r="W581" s="98"/>
      <c r="X581" s="98">
        <f>W581+T581</f>
        <v>3242</v>
      </c>
      <c r="Y581" s="98">
        <f>V581</f>
        <v>0</v>
      </c>
      <c r="Z581" s="158"/>
      <c r="AA581" s="98">
        <f>X581+Z581</f>
        <v>3242</v>
      </c>
      <c r="AB581" s="98">
        <f>Y581</f>
        <v>0</v>
      </c>
      <c r="AC581" s="158"/>
      <c r="AD581" s="158"/>
      <c r="AE581" s="158"/>
      <c r="AF581" s="98">
        <f>AD581+AC581+AA581+AE581</f>
        <v>3242</v>
      </c>
      <c r="AG581" s="116">
        <f>AE581+AB581</f>
        <v>0</v>
      </c>
      <c r="AH581" s="158"/>
      <c r="AI581" s="158"/>
      <c r="AJ581" s="158"/>
      <c r="AK581" s="158"/>
      <c r="AL581" s="158"/>
      <c r="AM581" s="158"/>
      <c r="AN581" s="98">
        <f>AI581+AH581+AF581+AJ581+AK581+AL581+AM581</f>
        <v>3242</v>
      </c>
      <c r="AO581" s="98">
        <f>AM581+AG581</f>
        <v>0</v>
      </c>
      <c r="AP581" s="159"/>
      <c r="AQ581" s="158"/>
      <c r="AR581" s="158"/>
      <c r="AS581" s="158"/>
      <c r="AT581" s="98">
        <f>AR581+AQ581+AP581+AN581+AS581</f>
        <v>3242</v>
      </c>
      <c r="AU581" s="98">
        <f>AS581+AO581</f>
        <v>0</v>
      </c>
      <c r="AV581" s="98"/>
      <c r="AW581" s="98"/>
      <c r="AX581" s="98"/>
      <c r="AY581" s="98"/>
      <c r="AZ581" s="98"/>
      <c r="BA581" s="98">
        <f>AY581+AX581+AW581+AV581+AT581</f>
        <v>3242</v>
      </c>
      <c r="BB581" s="123">
        <f>AU581+AY581</f>
        <v>0</v>
      </c>
      <c r="BC581" s="98"/>
      <c r="BD581" s="158"/>
      <c r="BE581" s="158"/>
      <c r="BF581" s="158"/>
      <c r="BG581" s="98">
        <f>BF581+BE581+BD581+BC581+BA581</f>
        <v>3242</v>
      </c>
      <c r="BH581" s="123">
        <f>BB581+BD581</f>
        <v>0</v>
      </c>
      <c r="BI581" s="97"/>
      <c r="BJ581" s="159"/>
      <c r="BK581" s="159"/>
      <c r="BL581" s="159"/>
      <c r="BM581" s="98">
        <f>BG581+BI581+BJ581+BK581+BL581</f>
        <v>3242</v>
      </c>
      <c r="BN581" s="98">
        <f>BH581+BJ581</f>
        <v>0</v>
      </c>
    </row>
    <row r="582" spans="1:66" s="2" customFormat="1" ht="21.75" customHeight="1">
      <c r="A582" s="124"/>
      <c r="B582" s="157" t="s">
        <v>195</v>
      </c>
      <c r="C582" s="103" t="s">
        <v>147</v>
      </c>
      <c r="D582" s="103" t="s">
        <v>119</v>
      </c>
      <c r="E582" s="104"/>
      <c r="F582" s="103"/>
      <c r="G582" s="105">
        <f>G590</f>
        <v>212082</v>
      </c>
      <c r="H582" s="105">
        <f>H590</f>
        <v>212082</v>
      </c>
      <c r="I582" s="105">
        <f>I590</f>
        <v>0</v>
      </c>
      <c r="J582" s="105">
        <f>J590+J584+J602</f>
        <v>-6100</v>
      </c>
      <c r="K582" s="105">
        <f>K590+K584+K602</f>
        <v>205982</v>
      </c>
      <c r="L582" s="105">
        <f>L590+L584+L602</f>
        <v>0</v>
      </c>
      <c r="M582" s="105"/>
      <c r="N582" s="105">
        <f>N590+N584+N602</f>
        <v>222894</v>
      </c>
      <c r="O582" s="105">
        <f>O590+O584+O602</f>
        <v>0</v>
      </c>
      <c r="P582" s="105">
        <f>P590+P584+P602</f>
        <v>205982</v>
      </c>
      <c r="Q582" s="105">
        <f>Q590+Q584+Q602</f>
        <v>0</v>
      </c>
      <c r="R582" s="105">
        <f>R590+R584+R602</f>
        <v>0</v>
      </c>
      <c r="S582" s="105">
        <f>S583+S590+S602</f>
        <v>-119520</v>
      </c>
      <c r="T582" s="105">
        <f>T583+T590+T602</f>
        <v>86462</v>
      </c>
      <c r="U582" s="105">
        <f>U584+U590+U602</f>
        <v>0</v>
      </c>
      <c r="V582" s="98"/>
      <c r="W582" s="105"/>
      <c r="X582" s="105">
        <f aca="true" t="shared" si="919" ref="X582:AG582">X583+X590+X602</f>
        <v>86462</v>
      </c>
      <c r="Y582" s="105">
        <f t="shared" si="919"/>
        <v>0</v>
      </c>
      <c r="Z582" s="105">
        <f t="shared" si="919"/>
        <v>0</v>
      </c>
      <c r="AA582" s="105">
        <f t="shared" si="919"/>
        <v>86462</v>
      </c>
      <c r="AB582" s="105">
        <f t="shared" si="919"/>
        <v>0</v>
      </c>
      <c r="AC582" s="105">
        <f t="shared" si="919"/>
        <v>0</v>
      </c>
      <c r="AD582" s="105">
        <f t="shared" si="919"/>
        <v>-286</v>
      </c>
      <c r="AE582" s="105">
        <f t="shared" si="919"/>
        <v>0</v>
      </c>
      <c r="AF582" s="105">
        <f t="shared" si="919"/>
        <v>86176</v>
      </c>
      <c r="AG582" s="105">
        <f t="shared" si="919"/>
        <v>0</v>
      </c>
      <c r="AH582" s="105">
        <f aca="true" t="shared" si="920" ref="AH582:AO582">AH583+AH590+AH602</f>
        <v>0</v>
      </c>
      <c r="AI582" s="105">
        <f t="shared" si="920"/>
        <v>0</v>
      </c>
      <c r="AJ582" s="105">
        <f t="shared" si="920"/>
        <v>0</v>
      </c>
      <c r="AK582" s="105">
        <f t="shared" si="920"/>
        <v>0</v>
      </c>
      <c r="AL582" s="105">
        <f t="shared" si="920"/>
        <v>0</v>
      </c>
      <c r="AM582" s="105">
        <f t="shared" si="920"/>
        <v>0</v>
      </c>
      <c r="AN582" s="105">
        <f t="shared" si="920"/>
        <v>86176</v>
      </c>
      <c r="AO582" s="105">
        <f t="shared" si="920"/>
        <v>0</v>
      </c>
      <c r="AP582" s="105">
        <f aca="true" t="shared" si="921" ref="AP582:AU582">AP583+AP590+AP602</f>
        <v>0</v>
      </c>
      <c r="AQ582" s="105">
        <f>AQ583+AQ590+AQ602</f>
        <v>0</v>
      </c>
      <c r="AR582" s="105">
        <f t="shared" si="921"/>
        <v>0</v>
      </c>
      <c r="AS582" s="105">
        <f t="shared" si="921"/>
        <v>0</v>
      </c>
      <c r="AT582" s="105">
        <f t="shared" si="921"/>
        <v>86176</v>
      </c>
      <c r="AU582" s="105">
        <f t="shared" si="921"/>
        <v>0</v>
      </c>
      <c r="AV582" s="107">
        <f aca="true" t="shared" si="922" ref="AV582:BB582">AV583+AV590+AV602</f>
        <v>-1467</v>
      </c>
      <c r="AW582" s="107">
        <f t="shared" si="922"/>
        <v>0</v>
      </c>
      <c r="AX582" s="107">
        <f t="shared" si="922"/>
        <v>0</v>
      </c>
      <c r="AY582" s="107">
        <f t="shared" si="922"/>
        <v>932045</v>
      </c>
      <c r="AZ582" s="107">
        <f>AZ583+AZ590+AZ602</f>
        <v>0</v>
      </c>
      <c r="BA582" s="105">
        <f t="shared" si="922"/>
        <v>1016754</v>
      </c>
      <c r="BB582" s="105">
        <f t="shared" si="922"/>
        <v>932045</v>
      </c>
      <c r="BC582" s="107">
        <f>BC583+BC590+BC602</f>
        <v>0</v>
      </c>
      <c r="BD582" s="101"/>
      <c r="BE582" s="101"/>
      <c r="BF582" s="101"/>
      <c r="BG582" s="105">
        <f>BG583+BG590+BG602</f>
        <v>1016754</v>
      </c>
      <c r="BH582" s="105">
        <f aca="true" t="shared" si="923" ref="BH582:BN582">BH583+BH590+BH602</f>
        <v>932045</v>
      </c>
      <c r="BI582" s="105">
        <f t="shared" si="923"/>
        <v>0</v>
      </c>
      <c r="BJ582" s="105">
        <f t="shared" si="923"/>
        <v>915850</v>
      </c>
      <c r="BK582" s="105">
        <f t="shared" si="923"/>
        <v>0</v>
      </c>
      <c r="BL582" s="105">
        <f t="shared" si="923"/>
        <v>0</v>
      </c>
      <c r="BM582" s="105">
        <f t="shared" si="923"/>
        <v>1932604</v>
      </c>
      <c r="BN582" s="105">
        <f t="shared" si="923"/>
        <v>1847895</v>
      </c>
    </row>
    <row r="583" spans="1:66" s="2" customFormat="1" ht="87" customHeight="1">
      <c r="A583" s="124"/>
      <c r="B583" s="163" t="s">
        <v>411</v>
      </c>
      <c r="C583" s="113" t="s">
        <v>147</v>
      </c>
      <c r="D583" s="113" t="s">
        <v>119</v>
      </c>
      <c r="E583" s="113" t="s">
        <v>412</v>
      </c>
      <c r="F583" s="103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15">
        <f>S584+S587</f>
        <v>-60400</v>
      </c>
      <c r="T583" s="115">
        <f>T584+T587</f>
        <v>38000</v>
      </c>
      <c r="U583" s="105"/>
      <c r="V583" s="98"/>
      <c r="W583" s="115">
        <f aca="true" t="shared" si="924" ref="W583:AB583">W584+W587</f>
        <v>0</v>
      </c>
      <c r="X583" s="115">
        <f t="shared" si="924"/>
        <v>38000</v>
      </c>
      <c r="Y583" s="115">
        <f t="shared" si="924"/>
        <v>0</v>
      </c>
      <c r="Z583" s="115">
        <f t="shared" si="924"/>
        <v>0</v>
      </c>
      <c r="AA583" s="115">
        <f t="shared" si="924"/>
        <v>38000</v>
      </c>
      <c r="AB583" s="115">
        <f t="shared" si="924"/>
        <v>0</v>
      </c>
      <c r="AC583" s="115">
        <f aca="true" t="shared" si="925" ref="AC583:AU583">AC584+AC587</f>
        <v>0</v>
      </c>
      <c r="AD583" s="115">
        <f t="shared" si="925"/>
        <v>0</v>
      </c>
      <c r="AE583" s="115">
        <f t="shared" si="925"/>
        <v>0</v>
      </c>
      <c r="AF583" s="115">
        <f t="shared" si="925"/>
        <v>38000</v>
      </c>
      <c r="AG583" s="115">
        <f t="shared" si="925"/>
        <v>0</v>
      </c>
      <c r="AH583" s="115">
        <f t="shared" si="925"/>
        <v>0</v>
      </c>
      <c r="AI583" s="115">
        <f t="shared" si="925"/>
        <v>0</v>
      </c>
      <c r="AJ583" s="115">
        <f t="shared" si="925"/>
        <v>0</v>
      </c>
      <c r="AK583" s="115">
        <f>AK584+AK587</f>
        <v>0</v>
      </c>
      <c r="AL583" s="115">
        <f>AL584+AL587</f>
        <v>0</v>
      </c>
      <c r="AM583" s="115">
        <f>AM584+AM587</f>
        <v>0</v>
      </c>
      <c r="AN583" s="115">
        <f t="shared" si="925"/>
        <v>38000</v>
      </c>
      <c r="AO583" s="115">
        <f t="shared" si="925"/>
        <v>0</v>
      </c>
      <c r="AP583" s="115">
        <f t="shared" si="925"/>
        <v>0</v>
      </c>
      <c r="AQ583" s="115">
        <f>AQ584+AQ587</f>
        <v>0</v>
      </c>
      <c r="AR583" s="115">
        <f t="shared" si="925"/>
        <v>0</v>
      </c>
      <c r="AS583" s="115">
        <f t="shared" si="925"/>
        <v>0</v>
      </c>
      <c r="AT583" s="115">
        <f t="shared" si="925"/>
        <v>38000</v>
      </c>
      <c r="AU583" s="115">
        <f t="shared" si="925"/>
        <v>0</v>
      </c>
      <c r="AV583" s="115">
        <f aca="true" t="shared" si="926" ref="AV583:BH583">AV584+AV587</f>
        <v>0</v>
      </c>
      <c r="AW583" s="115">
        <f t="shared" si="926"/>
        <v>0</v>
      </c>
      <c r="AX583" s="115">
        <f t="shared" si="926"/>
        <v>0</v>
      </c>
      <c r="AY583" s="115">
        <f t="shared" si="926"/>
        <v>932045</v>
      </c>
      <c r="AZ583" s="115">
        <f>AZ584+AZ587</f>
        <v>0</v>
      </c>
      <c r="BA583" s="115">
        <f t="shared" si="926"/>
        <v>970045</v>
      </c>
      <c r="BB583" s="115">
        <f t="shared" si="926"/>
        <v>932045</v>
      </c>
      <c r="BC583" s="115">
        <f t="shared" si="926"/>
        <v>0</v>
      </c>
      <c r="BD583" s="115">
        <f t="shared" si="926"/>
        <v>0</v>
      </c>
      <c r="BE583" s="115">
        <f t="shared" si="926"/>
        <v>0</v>
      </c>
      <c r="BF583" s="115">
        <f t="shared" si="926"/>
        <v>0</v>
      </c>
      <c r="BG583" s="115">
        <f t="shared" si="926"/>
        <v>970045</v>
      </c>
      <c r="BH583" s="115">
        <f t="shared" si="926"/>
        <v>932045</v>
      </c>
      <c r="BI583" s="115">
        <f aca="true" t="shared" si="927" ref="BI583:BN583">BI584+BI587</f>
        <v>-2402</v>
      </c>
      <c r="BJ583" s="115">
        <f t="shared" si="927"/>
        <v>915850</v>
      </c>
      <c r="BK583" s="115">
        <f t="shared" si="927"/>
        <v>0</v>
      </c>
      <c r="BL583" s="115">
        <f t="shared" si="927"/>
        <v>0</v>
      </c>
      <c r="BM583" s="115">
        <f t="shared" si="927"/>
        <v>1883493</v>
      </c>
      <c r="BN583" s="115">
        <f t="shared" si="927"/>
        <v>1847895</v>
      </c>
    </row>
    <row r="584" spans="1:66" s="2" customFormat="1" ht="138" customHeight="1">
      <c r="A584" s="124"/>
      <c r="B584" s="182" t="s">
        <v>73</v>
      </c>
      <c r="C584" s="113" t="s">
        <v>147</v>
      </c>
      <c r="D584" s="113" t="s">
        <v>119</v>
      </c>
      <c r="E584" s="113" t="s">
        <v>72</v>
      </c>
      <c r="F584" s="113"/>
      <c r="G584" s="105"/>
      <c r="H584" s="105"/>
      <c r="I584" s="105"/>
      <c r="J584" s="115">
        <f>J585</f>
        <v>98400</v>
      </c>
      <c r="K584" s="115">
        <f aca="true" t="shared" si="928" ref="K584:Z585">K585</f>
        <v>98400</v>
      </c>
      <c r="L584" s="115">
        <f t="shared" si="928"/>
        <v>0</v>
      </c>
      <c r="M584" s="115"/>
      <c r="N584" s="115">
        <f t="shared" si="928"/>
        <v>105000</v>
      </c>
      <c r="O584" s="115">
        <f t="shared" si="928"/>
        <v>0</v>
      </c>
      <c r="P584" s="115">
        <f t="shared" si="928"/>
        <v>98400</v>
      </c>
      <c r="Q584" s="115">
        <f t="shared" si="928"/>
        <v>0</v>
      </c>
      <c r="R584" s="115">
        <f t="shared" si="928"/>
        <v>0</v>
      </c>
      <c r="S584" s="115">
        <f t="shared" si="928"/>
        <v>-98400</v>
      </c>
      <c r="T584" s="115">
        <f t="shared" si="928"/>
        <v>0</v>
      </c>
      <c r="U584" s="115">
        <f t="shared" si="928"/>
        <v>0</v>
      </c>
      <c r="V584" s="98"/>
      <c r="W584" s="115">
        <f t="shared" si="928"/>
        <v>0</v>
      </c>
      <c r="X584" s="115">
        <f t="shared" si="928"/>
        <v>0</v>
      </c>
      <c r="Y584" s="115">
        <f t="shared" si="928"/>
        <v>0</v>
      </c>
      <c r="Z584" s="115">
        <f t="shared" si="928"/>
        <v>0</v>
      </c>
      <c r="AA584" s="115">
        <f aca="true" t="shared" si="929" ref="Z584:AQ585">AA585</f>
        <v>0</v>
      </c>
      <c r="AB584" s="115">
        <f t="shared" si="929"/>
        <v>0</v>
      </c>
      <c r="AC584" s="115">
        <f t="shared" si="929"/>
        <v>0</v>
      </c>
      <c r="AD584" s="115">
        <f t="shared" si="929"/>
        <v>0</v>
      </c>
      <c r="AE584" s="115">
        <f t="shared" si="929"/>
        <v>0</v>
      </c>
      <c r="AF584" s="115">
        <f t="shared" si="929"/>
        <v>0</v>
      </c>
      <c r="AG584" s="115">
        <f t="shared" si="929"/>
        <v>0</v>
      </c>
      <c r="AH584" s="115">
        <f t="shared" si="929"/>
        <v>0</v>
      </c>
      <c r="AI584" s="115">
        <f t="shared" si="929"/>
        <v>0</v>
      </c>
      <c r="AJ584" s="115">
        <f t="shared" si="929"/>
        <v>0</v>
      </c>
      <c r="AK584" s="115">
        <f t="shared" si="929"/>
        <v>0</v>
      </c>
      <c r="AL584" s="115">
        <f t="shared" si="929"/>
        <v>0</v>
      </c>
      <c r="AM584" s="115">
        <f t="shared" si="929"/>
        <v>0</v>
      </c>
      <c r="AN584" s="115">
        <f t="shared" si="929"/>
        <v>0</v>
      </c>
      <c r="AO584" s="115">
        <f t="shared" si="929"/>
        <v>0</v>
      </c>
      <c r="AP584" s="115">
        <f t="shared" si="929"/>
        <v>0</v>
      </c>
      <c r="AQ584" s="115">
        <f t="shared" si="929"/>
        <v>0</v>
      </c>
      <c r="AR584" s="115">
        <f aca="true" t="shared" si="930" ref="AP584:BE585">AR585</f>
        <v>0</v>
      </c>
      <c r="AS584" s="115">
        <f t="shared" si="930"/>
        <v>0</v>
      </c>
      <c r="AT584" s="115">
        <f t="shared" si="930"/>
        <v>0</v>
      </c>
      <c r="AU584" s="115">
        <f t="shared" si="930"/>
        <v>0</v>
      </c>
      <c r="AV584" s="115">
        <f t="shared" si="930"/>
        <v>0</v>
      </c>
      <c r="AW584" s="115">
        <f t="shared" si="930"/>
        <v>0</v>
      </c>
      <c r="AX584" s="115">
        <f t="shared" si="930"/>
        <v>0</v>
      </c>
      <c r="AY584" s="115">
        <f>AY585</f>
        <v>837045</v>
      </c>
      <c r="AZ584" s="115">
        <f t="shared" si="930"/>
        <v>0</v>
      </c>
      <c r="BA584" s="115">
        <f t="shared" si="930"/>
        <v>837045</v>
      </c>
      <c r="BB584" s="115">
        <f t="shared" si="930"/>
        <v>837045</v>
      </c>
      <c r="BC584" s="115">
        <f t="shared" si="930"/>
        <v>0</v>
      </c>
      <c r="BD584" s="115">
        <f t="shared" si="930"/>
        <v>0</v>
      </c>
      <c r="BE584" s="115">
        <f t="shared" si="930"/>
        <v>0</v>
      </c>
      <c r="BF584" s="115">
        <f aca="true" t="shared" si="931" ref="BB584:BN585">BF585</f>
        <v>0</v>
      </c>
      <c r="BG584" s="115">
        <f t="shared" si="931"/>
        <v>837045</v>
      </c>
      <c r="BH584" s="115">
        <f t="shared" si="931"/>
        <v>837045</v>
      </c>
      <c r="BI584" s="115">
        <f t="shared" si="931"/>
        <v>0</v>
      </c>
      <c r="BJ584" s="115">
        <f t="shared" si="931"/>
        <v>822500</v>
      </c>
      <c r="BK584" s="115">
        <f t="shared" si="931"/>
        <v>0</v>
      </c>
      <c r="BL584" s="115">
        <f t="shared" si="931"/>
        <v>0</v>
      </c>
      <c r="BM584" s="115">
        <f t="shared" si="931"/>
        <v>1659545</v>
      </c>
      <c r="BN584" s="115">
        <f t="shared" si="931"/>
        <v>1659545</v>
      </c>
    </row>
    <row r="585" spans="1:66" s="11" customFormat="1" ht="53.25" customHeight="1">
      <c r="A585" s="183"/>
      <c r="B585" s="182" t="s">
        <v>86</v>
      </c>
      <c r="C585" s="113" t="s">
        <v>147</v>
      </c>
      <c r="D585" s="113" t="s">
        <v>119</v>
      </c>
      <c r="E585" s="113" t="s">
        <v>71</v>
      </c>
      <c r="F585" s="113"/>
      <c r="G585" s="105"/>
      <c r="H585" s="105"/>
      <c r="I585" s="105"/>
      <c r="J585" s="115">
        <f>J586</f>
        <v>98400</v>
      </c>
      <c r="K585" s="115">
        <f t="shared" si="928"/>
        <v>98400</v>
      </c>
      <c r="L585" s="115">
        <f t="shared" si="928"/>
        <v>0</v>
      </c>
      <c r="M585" s="115"/>
      <c r="N585" s="115">
        <f t="shared" si="928"/>
        <v>105000</v>
      </c>
      <c r="O585" s="115">
        <f t="shared" si="928"/>
        <v>0</v>
      </c>
      <c r="P585" s="115">
        <f t="shared" si="928"/>
        <v>98400</v>
      </c>
      <c r="Q585" s="115">
        <f t="shared" si="928"/>
        <v>0</v>
      </c>
      <c r="R585" s="115">
        <f t="shared" si="928"/>
        <v>0</v>
      </c>
      <c r="S585" s="115">
        <f t="shared" si="928"/>
        <v>-98400</v>
      </c>
      <c r="T585" s="115">
        <f t="shared" si="928"/>
        <v>0</v>
      </c>
      <c r="U585" s="115">
        <f t="shared" si="928"/>
        <v>0</v>
      </c>
      <c r="V585" s="98"/>
      <c r="W585" s="115">
        <f t="shared" si="928"/>
        <v>0</v>
      </c>
      <c r="X585" s="115">
        <f t="shared" si="928"/>
        <v>0</v>
      </c>
      <c r="Y585" s="115">
        <f t="shared" si="928"/>
        <v>0</v>
      </c>
      <c r="Z585" s="115">
        <f t="shared" si="929"/>
        <v>0</v>
      </c>
      <c r="AA585" s="115">
        <f t="shared" si="929"/>
        <v>0</v>
      </c>
      <c r="AB585" s="115">
        <f t="shared" si="929"/>
        <v>0</v>
      </c>
      <c r="AC585" s="115">
        <f t="shared" si="929"/>
        <v>0</v>
      </c>
      <c r="AD585" s="115">
        <f t="shared" si="929"/>
        <v>0</v>
      </c>
      <c r="AE585" s="115">
        <f t="shared" si="929"/>
        <v>0</v>
      </c>
      <c r="AF585" s="115">
        <f t="shared" si="929"/>
        <v>0</v>
      </c>
      <c r="AG585" s="115">
        <f t="shared" si="929"/>
        <v>0</v>
      </c>
      <c r="AH585" s="115">
        <f t="shared" si="929"/>
        <v>0</v>
      </c>
      <c r="AI585" s="115">
        <f t="shared" si="929"/>
        <v>0</v>
      </c>
      <c r="AJ585" s="115">
        <f t="shared" si="929"/>
        <v>0</v>
      </c>
      <c r="AK585" s="115">
        <f t="shared" si="929"/>
        <v>0</v>
      </c>
      <c r="AL585" s="115">
        <f t="shared" si="929"/>
        <v>0</v>
      </c>
      <c r="AM585" s="115">
        <f t="shared" si="929"/>
        <v>0</v>
      </c>
      <c r="AN585" s="115">
        <f t="shared" si="929"/>
        <v>0</v>
      </c>
      <c r="AO585" s="115">
        <f t="shared" si="929"/>
        <v>0</v>
      </c>
      <c r="AP585" s="115">
        <f t="shared" si="930"/>
        <v>0</v>
      </c>
      <c r="AQ585" s="115">
        <f t="shared" si="930"/>
        <v>0</v>
      </c>
      <c r="AR585" s="115">
        <f t="shared" si="930"/>
        <v>0</v>
      </c>
      <c r="AS585" s="115">
        <f t="shared" si="930"/>
        <v>0</v>
      </c>
      <c r="AT585" s="115">
        <f t="shared" si="930"/>
        <v>0</v>
      </c>
      <c r="AU585" s="115">
        <f t="shared" si="930"/>
        <v>0</v>
      </c>
      <c r="AV585" s="115">
        <f t="shared" si="930"/>
        <v>0</v>
      </c>
      <c r="AW585" s="115">
        <f t="shared" si="930"/>
        <v>0</v>
      </c>
      <c r="AX585" s="115">
        <f t="shared" si="930"/>
        <v>0</v>
      </c>
      <c r="AY585" s="115">
        <f>AY586</f>
        <v>837045</v>
      </c>
      <c r="AZ585" s="115">
        <f t="shared" si="930"/>
        <v>0</v>
      </c>
      <c r="BA585" s="115">
        <f t="shared" si="930"/>
        <v>837045</v>
      </c>
      <c r="BB585" s="115">
        <f t="shared" si="931"/>
        <v>837045</v>
      </c>
      <c r="BC585" s="115">
        <f t="shared" si="931"/>
        <v>0</v>
      </c>
      <c r="BD585" s="115">
        <f t="shared" si="931"/>
        <v>0</v>
      </c>
      <c r="BE585" s="115">
        <f t="shared" si="931"/>
        <v>0</v>
      </c>
      <c r="BF585" s="115">
        <f t="shared" si="931"/>
        <v>0</v>
      </c>
      <c r="BG585" s="115">
        <f t="shared" si="931"/>
        <v>837045</v>
      </c>
      <c r="BH585" s="115">
        <f t="shared" si="931"/>
        <v>837045</v>
      </c>
      <c r="BI585" s="115">
        <f t="shared" si="931"/>
        <v>0</v>
      </c>
      <c r="BJ585" s="115">
        <f t="shared" si="931"/>
        <v>822500</v>
      </c>
      <c r="BK585" s="115">
        <f t="shared" si="931"/>
        <v>0</v>
      </c>
      <c r="BL585" s="115">
        <f t="shared" si="931"/>
        <v>0</v>
      </c>
      <c r="BM585" s="115">
        <f t="shared" si="931"/>
        <v>1659545</v>
      </c>
      <c r="BN585" s="115">
        <f t="shared" si="931"/>
        <v>1659545</v>
      </c>
    </row>
    <row r="586" spans="1:66" s="11" customFormat="1" ht="108.75" customHeight="1">
      <c r="A586" s="183"/>
      <c r="B586" s="132" t="s">
        <v>330</v>
      </c>
      <c r="C586" s="113" t="s">
        <v>147</v>
      </c>
      <c r="D586" s="113" t="s">
        <v>119</v>
      </c>
      <c r="E586" s="113" t="s">
        <v>71</v>
      </c>
      <c r="F586" s="113" t="s">
        <v>142</v>
      </c>
      <c r="G586" s="105"/>
      <c r="H586" s="105"/>
      <c r="I586" s="105"/>
      <c r="J586" s="98">
        <f>K586-G586</f>
        <v>98400</v>
      </c>
      <c r="K586" s="143">
        <v>98400</v>
      </c>
      <c r="L586" s="143"/>
      <c r="M586" s="143"/>
      <c r="N586" s="143">
        <v>105000</v>
      </c>
      <c r="O586" s="106"/>
      <c r="P586" s="98">
        <f>O586+K586</f>
        <v>98400</v>
      </c>
      <c r="Q586" s="98">
        <f>L586</f>
        <v>0</v>
      </c>
      <c r="R586" s="98"/>
      <c r="S586" s="98">
        <f>T586-P586</f>
        <v>-98400</v>
      </c>
      <c r="T586" s="98"/>
      <c r="U586" s="98"/>
      <c r="V586" s="98"/>
      <c r="W586" s="98"/>
      <c r="X586" s="98">
        <f>W586+T586</f>
        <v>0</v>
      </c>
      <c r="Y586" s="98">
        <f>V586</f>
        <v>0</v>
      </c>
      <c r="Z586" s="98">
        <f>Y586+V586</f>
        <v>0</v>
      </c>
      <c r="AA586" s="98">
        <f>Z586+W586</f>
        <v>0</v>
      </c>
      <c r="AB586" s="98">
        <f>AA586+X586</f>
        <v>0</v>
      </c>
      <c r="AC586" s="98">
        <f>AB586+Y586</f>
        <v>0</v>
      </c>
      <c r="AD586" s="98">
        <f>AC586+Z586</f>
        <v>0</v>
      </c>
      <c r="AE586" s="98">
        <f>AC586+Z586</f>
        <v>0</v>
      </c>
      <c r="AF586" s="98">
        <f>AE586+AA586</f>
        <v>0</v>
      </c>
      <c r="AG586" s="98">
        <f>AF586+AB586</f>
        <v>0</v>
      </c>
      <c r="AH586" s="98">
        <f>AF586+AC586</f>
        <v>0</v>
      </c>
      <c r="AI586" s="98">
        <f>AG586+AD586</f>
        <v>0</v>
      </c>
      <c r="AJ586" s="98">
        <f>AH586+AE586</f>
        <v>0</v>
      </c>
      <c r="AK586" s="98">
        <f>AG586+AD586</f>
        <v>0</v>
      </c>
      <c r="AL586" s="98">
        <f>AH586+AE586</f>
        <v>0</v>
      </c>
      <c r="AM586" s="98">
        <f>AI586+AF586</f>
        <v>0</v>
      </c>
      <c r="AN586" s="98">
        <f>AH586+AE586</f>
        <v>0</v>
      </c>
      <c r="AO586" s="98">
        <f>AI586+AF586</f>
        <v>0</v>
      </c>
      <c r="AP586" s="98">
        <f>AL586+AI586</f>
        <v>0</v>
      </c>
      <c r="AQ586" s="98">
        <f>AM586+AJ586</f>
        <v>0</v>
      </c>
      <c r="AR586" s="98">
        <f aca="true" t="shared" si="932" ref="AR586:AZ586">AM586+AJ586</f>
        <v>0</v>
      </c>
      <c r="AS586" s="98">
        <f t="shared" si="932"/>
        <v>0</v>
      </c>
      <c r="AT586" s="98">
        <f t="shared" si="932"/>
        <v>0</v>
      </c>
      <c r="AU586" s="98">
        <f t="shared" si="932"/>
        <v>0</v>
      </c>
      <c r="AV586" s="98">
        <f t="shared" si="932"/>
        <v>0</v>
      </c>
      <c r="AW586" s="98">
        <f t="shared" si="932"/>
        <v>0</v>
      </c>
      <c r="AX586" s="98">
        <f t="shared" si="932"/>
        <v>0</v>
      </c>
      <c r="AY586" s="98">
        <v>837045</v>
      </c>
      <c r="AZ586" s="98">
        <f t="shared" si="932"/>
        <v>0</v>
      </c>
      <c r="BA586" s="98">
        <f>AY586+AX586+AW586+AV586+AT586</f>
        <v>837045</v>
      </c>
      <c r="BB586" s="98">
        <f>AZ586+AY586+AX586+AW586+AU586</f>
        <v>837045</v>
      </c>
      <c r="BC586" s="98">
        <f>AX586+AU586</f>
        <v>0</v>
      </c>
      <c r="BD586" s="184"/>
      <c r="BE586" s="184"/>
      <c r="BF586" s="184"/>
      <c r="BG586" s="98">
        <f>BF586+BE586+BD586+BC586+BA586</f>
        <v>837045</v>
      </c>
      <c r="BH586" s="98">
        <f>BB586+BD586</f>
        <v>837045</v>
      </c>
      <c r="BI586" s="106"/>
      <c r="BJ586" s="98">
        <v>822500</v>
      </c>
      <c r="BK586" s="185"/>
      <c r="BL586" s="185"/>
      <c r="BM586" s="98">
        <f>BG586+BI586+BJ586+BK586+BL586</f>
        <v>1659545</v>
      </c>
      <c r="BN586" s="98">
        <f>BH586+BJ586</f>
        <v>1659545</v>
      </c>
    </row>
    <row r="587" spans="1:66" s="17" customFormat="1" ht="87" customHeight="1">
      <c r="A587" s="186"/>
      <c r="B587" s="182" t="s">
        <v>413</v>
      </c>
      <c r="C587" s="113" t="s">
        <v>147</v>
      </c>
      <c r="D587" s="113" t="s">
        <v>119</v>
      </c>
      <c r="E587" s="113" t="s">
        <v>375</v>
      </c>
      <c r="F587" s="113"/>
      <c r="G587" s="107"/>
      <c r="H587" s="107"/>
      <c r="I587" s="107"/>
      <c r="J587" s="98"/>
      <c r="K587" s="115"/>
      <c r="L587" s="115"/>
      <c r="M587" s="115"/>
      <c r="N587" s="115"/>
      <c r="O587" s="98"/>
      <c r="P587" s="98"/>
      <c r="Q587" s="98"/>
      <c r="R587" s="98"/>
      <c r="S587" s="98">
        <f>S588</f>
        <v>38000</v>
      </c>
      <c r="T587" s="98">
        <f>T588</f>
        <v>38000</v>
      </c>
      <c r="U587" s="98"/>
      <c r="V587" s="98"/>
      <c r="W587" s="98">
        <f aca="true" t="shared" si="933" ref="W587:AQ588">W588</f>
        <v>0</v>
      </c>
      <c r="X587" s="98">
        <f t="shared" si="933"/>
        <v>38000</v>
      </c>
      <c r="Y587" s="98">
        <f t="shared" si="933"/>
        <v>0</v>
      </c>
      <c r="Z587" s="98">
        <f t="shared" si="933"/>
        <v>0</v>
      </c>
      <c r="AA587" s="98">
        <f t="shared" si="933"/>
        <v>38000</v>
      </c>
      <c r="AB587" s="98">
        <f t="shared" si="933"/>
        <v>0</v>
      </c>
      <c r="AC587" s="98">
        <f t="shared" si="933"/>
        <v>0</v>
      </c>
      <c r="AD587" s="98">
        <f t="shared" si="933"/>
        <v>0</v>
      </c>
      <c r="AE587" s="98">
        <f t="shared" si="933"/>
        <v>0</v>
      </c>
      <c r="AF587" s="98">
        <f t="shared" si="933"/>
        <v>38000</v>
      </c>
      <c r="AG587" s="98">
        <f t="shared" si="933"/>
        <v>0</v>
      </c>
      <c r="AH587" s="98">
        <f t="shared" si="933"/>
        <v>0</v>
      </c>
      <c r="AI587" s="98">
        <f t="shared" si="933"/>
        <v>0</v>
      </c>
      <c r="AJ587" s="98">
        <f t="shared" si="933"/>
        <v>0</v>
      </c>
      <c r="AK587" s="98">
        <f t="shared" si="933"/>
        <v>0</v>
      </c>
      <c r="AL587" s="98">
        <f t="shared" si="933"/>
        <v>0</v>
      </c>
      <c r="AM587" s="98">
        <f t="shared" si="933"/>
        <v>0</v>
      </c>
      <c r="AN587" s="98">
        <f t="shared" si="933"/>
        <v>38000</v>
      </c>
      <c r="AO587" s="98">
        <f t="shared" si="933"/>
        <v>0</v>
      </c>
      <c r="AP587" s="98">
        <f t="shared" si="933"/>
        <v>0</v>
      </c>
      <c r="AQ587" s="98">
        <f t="shared" si="933"/>
        <v>0</v>
      </c>
      <c r="AR587" s="98">
        <f aca="true" t="shared" si="934" ref="AP587:BE588">AR588</f>
        <v>0</v>
      </c>
      <c r="AS587" s="98">
        <f t="shared" si="934"/>
        <v>0</v>
      </c>
      <c r="AT587" s="98">
        <f t="shared" si="934"/>
        <v>38000</v>
      </c>
      <c r="AU587" s="98">
        <f t="shared" si="934"/>
        <v>0</v>
      </c>
      <c r="AV587" s="98">
        <f t="shared" si="934"/>
        <v>0</v>
      </c>
      <c r="AW587" s="98">
        <f t="shared" si="934"/>
        <v>0</v>
      </c>
      <c r="AX587" s="98">
        <f t="shared" si="934"/>
        <v>0</v>
      </c>
      <c r="AY587" s="98">
        <f t="shared" si="934"/>
        <v>95000</v>
      </c>
      <c r="AZ587" s="98">
        <f t="shared" si="934"/>
        <v>0</v>
      </c>
      <c r="BA587" s="98">
        <f t="shared" si="934"/>
        <v>133000</v>
      </c>
      <c r="BB587" s="98">
        <f t="shared" si="934"/>
        <v>95000</v>
      </c>
      <c r="BC587" s="98">
        <f t="shared" si="934"/>
        <v>0</v>
      </c>
      <c r="BD587" s="98">
        <f t="shared" si="934"/>
        <v>0</v>
      </c>
      <c r="BE587" s="98">
        <f t="shared" si="934"/>
        <v>0</v>
      </c>
      <c r="BF587" s="98">
        <f aca="true" t="shared" si="935" ref="BB587:BN588">BF588</f>
        <v>0</v>
      </c>
      <c r="BG587" s="98">
        <f t="shared" si="935"/>
        <v>133000</v>
      </c>
      <c r="BH587" s="98">
        <f t="shared" si="935"/>
        <v>95000</v>
      </c>
      <c r="BI587" s="98">
        <f t="shared" si="935"/>
        <v>-2402</v>
      </c>
      <c r="BJ587" s="98">
        <f t="shared" si="935"/>
        <v>93350</v>
      </c>
      <c r="BK587" s="98">
        <f t="shared" si="935"/>
        <v>0</v>
      </c>
      <c r="BL587" s="98">
        <f t="shared" si="935"/>
        <v>0</v>
      </c>
      <c r="BM587" s="98">
        <f t="shared" si="935"/>
        <v>223948</v>
      </c>
      <c r="BN587" s="98">
        <f t="shared" si="935"/>
        <v>188350</v>
      </c>
    </row>
    <row r="588" spans="1:66" s="17" customFormat="1" ht="50.25" customHeight="1">
      <c r="A588" s="186"/>
      <c r="B588" s="182" t="s">
        <v>87</v>
      </c>
      <c r="C588" s="113" t="s">
        <v>147</v>
      </c>
      <c r="D588" s="113" t="s">
        <v>119</v>
      </c>
      <c r="E588" s="113" t="s">
        <v>376</v>
      </c>
      <c r="F588" s="113"/>
      <c r="G588" s="107"/>
      <c r="H588" s="107"/>
      <c r="I588" s="107"/>
      <c r="J588" s="98"/>
      <c r="K588" s="115"/>
      <c r="L588" s="115"/>
      <c r="M588" s="115"/>
      <c r="N588" s="115"/>
      <c r="O588" s="98"/>
      <c r="P588" s="98"/>
      <c r="Q588" s="98"/>
      <c r="R588" s="98"/>
      <c r="S588" s="98">
        <f>S589</f>
        <v>38000</v>
      </c>
      <c r="T588" s="98">
        <f>T589</f>
        <v>38000</v>
      </c>
      <c r="U588" s="98"/>
      <c r="V588" s="98"/>
      <c r="W588" s="98">
        <f t="shared" si="933"/>
        <v>0</v>
      </c>
      <c r="X588" s="98">
        <f t="shared" si="933"/>
        <v>38000</v>
      </c>
      <c r="Y588" s="98">
        <f t="shared" si="933"/>
        <v>0</v>
      </c>
      <c r="Z588" s="98">
        <f t="shared" si="933"/>
        <v>0</v>
      </c>
      <c r="AA588" s="98">
        <f t="shared" si="933"/>
        <v>38000</v>
      </c>
      <c r="AB588" s="98">
        <f t="shared" si="933"/>
        <v>0</v>
      </c>
      <c r="AC588" s="98">
        <f t="shared" si="933"/>
        <v>0</v>
      </c>
      <c r="AD588" s="98">
        <f t="shared" si="933"/>
        <v>0</v>
      </c>
      <c r="AE588" s="98">
        <f t="shared" si="933"/>
        <v>0</v>
      </c>
      <c r="AF588" s="98">
        <f t="shared" si="933"/>
        <v>38000</v>
      </c>
      <c r="AG588" s="98">
        <f t="shared" si="933"/>
        <v>0</v>
      </c>
      <c r="AH588" s="98">
        <f t="shared" si="933"/>
        <v>0</v>
      </c>
      <c r="AI588" s="98">
        <f t="shared" si="933"/>
        <v>0</v>
      </c>
      <c r="AJ588" s="98">
        <f t="shared" si="933"/>
        <v>0</v>
      </c>
      <c r="AK588" s="98">
        <f t="shared" si="933"/>
        <v>0</v>
      </c>
      <c r="AL588" s="98">
        <f t="shared" si="933"/>
        <v>0</v>
      </c>
      <c r="AM588" s="98">
        <f t="shared" si="933"/>
        <v>0</v>
      </c>
      <c r="AN588" s="98">
        <f t="shared" si="933"/>
        <v>38000</v>
      </c>
      <c r="AO588" s="98">
        <f t="shared" si="933"/>
        <v>0</v>
      </c>
      <c r="AP588" s="98">
        <f t="shared" si="934"/>
        <v>0</v>
      </c>
      <c r="AQ588" s="98">
        <f t="shared" si="934"/>
        <v>0</v>
      </c>
      <c r="AR588" s="98">
        <f t="shared" si="934"/>
        <v>0</v>
      </c>
      <c r="AS588" s="98">
        <f t="shared" si="934"/>
        <v>0</v>
      </c>
      <c r="AT588" s="98">
        <f t="shared" si="934"/>
        <v>38000</v>
      </c>
      <c r="AU588" s="98">
        <f t="shared" si="934"/>
        <v>0</v>
      </c>
      <c r="AV588" s="98">
        <f t="shared" si="934"/>
        <v>0</v>
      </c>
      <c r="AW588" s="98">
        <f t="shared" si="934"/>
        <v>0</v>
      </c>
      <c r="AX588" s="98">
        <f t="shared" si="934"/>
        <v>0</v>
      </c>
      <c r="AY588" s="98">
        <f t="shared" si="934"/>
        <v>95000</v>
      </c>
      <c r="AZ588" s="98">
        <f t="shared" si="934"/>
        <v>0</v>
      </c>
      <c r="BA588" s="98">
        <f t="shared" si="934"/>
        <v>133000</v>
      </c>
      <c r="BB588" s="98">
        <f t="shared" si="935"/>
        <v>95000</v>
      </c>
      <c r="BC588" s="98">
        <f t="shared" si="935"/>
        <v>0</v>
      </c>
      <c r="BD588" s="98">
        <f t="shared" si="935"/>
        <v>0</v>
      </c>
      <c r="BE588" s="98">
        <f t="shared" si="935"/>
        <v>0</v>
      </c>
      <c r="BF588" s="98">
        <f t="shared" si="935"/>
        <v>0</v>
      </c>
      <c r="BG588" s="98">
        <f t="shared" si="935"/>
        <v>133000</v>
      </c>
      <c r="BH588" s="98">
        <f t="shared" si="935"/>
        <v>95000</v>
      </c>
      <c r="BI588" s="98">
        <f t="shared" si="935"/>
        <v>-2402</v>
      </c>
      <c r="BJ588" s="98">
        <f t="shared" si="935"/>
        <v>93350</v>
      </c>
      <c r="BK588" s="98">
        <f t="shared" si="935"/>
        <v>0</v>
      </c>
      <c r="BL588" s="98">
        <f t="shared" si="935"/>
        <v>0</v>
      </c>
      <c r="BM588" s="98">
        <f t="shared" si="935"/>
        <v>223948</v>
      </c>
      <c r="BN588" s="98">
        <f t="shared" si="935"/>
        <v>188350</v>
      </c>
    </row>
    <row r="589" spans="1:66" s="17" customFormat="1" ht="102.75" customHeight="1">
      <c r="A589" s="186"/>
      <c r="B589" s="182" t="s">
        <v>330</v>
      </c>
      <c r="C589" s="113" t="s">
        <v>147</v>
      </c>
      <c r="D589" s="113" t="s">
        <v>119</v>
      </c>
      <c r="E589" s="113" t="s">
        <v>376</v>
      </c>
      <c r="F589" s="113" t="s">
        <v>142</v>
      </c>
      <c r="G589" s="107"/>
      <c r="H589" s="107"/>
      <c r="I589" s="107"/>
      <c r="J589" s="98"/>
      <c r="K589" s="115"/>
      <c r="L589" s="115"/>
      <c r="M589" s="115"/>
      <c r="N589" s="115"/>
      <c r="O589" s="98"/>
      <c r="P589" s="98"/>
      <c r="Q589" s="98"/>
      <c r="R589" s="98"/>
      <c r="S589" s="98">
        <f>T589-P589</f>
        <v>38000</v>
      </c>
      <c r="T589" s="98">
        <v>38000</v>
      </c>
      <c r="U589" s="98"/>
      <c r="V589" s="98"/>
      <c r="W589" s="98"/>
      <c r="X589" s="98">
        <f>W589+T589</f>
        <v>38000</v>
      </c>
      <c r="Y589" s="98">
        <f>V589</f>
        <v>0</v>
      </c>
      <c r="Z589" s="171"/>
      <c r="AA589" s="98">
        <f>X589+Z589</f>
        <v>38000</v>
      </c>
      <c r="AB589" s="98">
        <f>Y589</f>
        <v>0</v>
      </c>
      <c r="AC589" s="171"/>
      <c r="AD589" s="171"/>
      <c r="AE589" s="171"/>
      <c r="AF589" s="98">
        <f>AD589+AC589+AA589+AE589</f>
        <v>38000</v>
      </c>
      <c r="AG589" s="116">
        <f>AE589+AB589</f>
        <v>0</v>
      </c>
      <c r="AH589" s="171"/>
      <c r="AI589" s="171"/>
      <c r="AJ589" s="171"/>
      <c r="AK589" s="171"/>
      <c r="AL589" s="171"/>
      <c r="AM589" s="171"/>
      <c r="AN589" s="98">
        <f>AI589+AH589+AF589+AJ589+AK589+AL589+AM589</f>
        <v>38000</v>
      </c>
      <c r="AO589" s="98">
        <f>AM589+AG589</f>
        <v>0</v>
      </c>
      <c r="AP589" s="166"/>
      <c r="AQ589" s="171"/>
      <c r="AR589" s="171"/>
      <c r="AS589" s="171"/>
      <c r="AT589" s="98">
        <f>AR589+AQ589+AP589+AN589+AS589</f>
        <v>38000</v>
      </c>
      <c r="AU589" s="98">
        <f>AS589+AO589</f>
        <v>0</v>
      </c>
      <c r="AV589" s="98"/>
      <c r="AW589" s="98"/>
      <c r="AX589" s="98"/>
      <c r="AY589" s="98">
        <v>95000</v>
      </c>
      <c r="AZ589" s="98"/>
      <c r="BA589" s="98">
        <f>AY589+AX589+AW589+AV589+AT589</f>
        <v>133000</v>
      </c>
      <c r="BB589" s="123">
        <f>AU589+AY589</f>
        <v>95000</v>
      </c>
      <c r="BC589" s="98"/>
      <c r="BD589" s="171"/>
      <c r="BE589" s="171"/>
      <c r="BF589" s="171"/>
      <c r="BG589" s="98">
        <f>BF589+BE589+BD589+BC589+BA589</f>
        <v>133000</v>
      </c>
      <c r="BH589" s="98">
        <f>BB589+BD589</f>
        <v>95000</v>
      </c>
      <c r="BI589" s="98">
        <v>-2402</v>
      </c>
      <c r="BJ589" s="98">
        <v>93350</v>
      </c>
      <c r="BK589" s="166"/>
      <c r="BL589" s="166"/>
      <c r="BM589" s="98">
        <f>BG589+BI589+BJ589+BK589+BL589</f>
        <v>223948</v>
      </c>
      <c r="BN589" s="98">
        <f>BH589+BJ589</f>
        <v>188350</v>
      </c>
    </row>
    <row r="590" spans="1:66" s="2" customFormat="1" ht="27.75" customHeight="1">
      <c r="A590" s="124"/>
      <c r="B590" s="163" t="s">
        <v>1</v>
      </c>
      <c r="C590" s="113" t="s">
        <v>147</v>
      </c>
      <c r="D590" s="113" t="s">
        <v>119</v>
      </c>
      <c r="E590" s="119" t="s">
        <v>196</v>
      </c>
      <c r="F590" s="113"/>
      <c r="G590" s="115">
        <f aca="true" t="shared" si="936" ref="G590:L590">G591+G594+G596+G600</f>
        <v>212082</v>
      </c>
      <c r="H590" s="115">
        <f t="shared" si="936"/>
        <v>212082</v>
      </c>
      <c r="I590" s="115">
        <f t="shared" si="936"/>
        <v>0</v>
      </c>
      <c r="J590" s="115">
        <f t="shared" si="936"/>
        <v>-158807</v>
      </c>
      <c r="K590" s="115">
        <f t="shared" si="936"/>
        <v>53275</v>
      </c>
      <c r="L590" s="115">
        <f t="shared" si="936"/>
        <v>0</v>
      </c>
      <c r="M590" s="115"/>
      <c r="N590" s="115">
        <f>N591+N594+N596+N600</f>
        <v>59731</v>
      </c>
      <c r="O590" s="115">
        <f>O591+O594+O596+O600</f>
        <v>0</v>
      </c>
      <c r="P590" s="115">
        <f>P591+P594+P596+P600</f>
        <v>53275</v>
      </c>
      <c r="Q590" s="115">
        <f>Q591+Q594+Q596+Q600</f>
        <v>0</v>
      </c>
      <c r="R590" s="115">
        <f>R591+R594+R596+R600</f>
        <v>0</v>
      </c>
      <c r="S590" s="115">
        <f>S594+S598+S591+S592+S600</f>
        <v>-10813</v>
      </c>
      <c r="T590" s="115">
        <f>T594+T598+T591+T592</f>
        <v>42462</v>
      </c>
      <c r="U590" s="115">
        <f>U591+U594+U596+U600</f>
        <v>0</v>
      </c>
      <c r="V590" s="98"/>
      <c r="W590" s="115">
        <f aca="true" t="shared" si="937" ref="W590:AB590">W594+W598+W591+W592</f>
        <v>0</v>
      </c>
      <c r="X590" s="115">
        <f t="shared" si="937"/>
        <v>42462</v>
      </c>
      <c r="Y590" s="115">
        <f t="shared" si="937"/>
        <v>0</v>
      </c>
      <c r="Z590" s="115">
        <f t="shared" si="937"/>
        <v>0</v>
      </c>
      <c r="AA590" s="115">
        <f t="shared" si="937"/>
        <v>42462</v>
      </c>
      <c r="AB590" s="115">
        <f t="shared" si="937"/>
        <v>0</v>
      </c>
      <c r="AC590" s="115">
        <f aca="true" t="shared" si="938" ref="AC590:AU590">AC594+AC598+AC591+AC592</f>
        <v>0</v>
      </c>
      <c r="AD590" s="115">
        <f t="shared" si="938"/>
        <v>-286</v>
      </c>
      <c r="AE590" s="115">
        <f t="shared" si="938"/>
        <v>0</v>
      </c>
      <c r="AF590" s="115">
        <f t="shared" si="938"/>
        <v>42176</v>
      </c>
      <c r="AG590" s="115">
        <f t="shared" si="938"/>
        <v>0</v>
      </c>
      <c r="AH590" s="115">
        <f t="shared" si="938"/>
        <v>0</v>
      </c>
      <c r="AI590" s="115">
        <f t="shared" si="938"/>
        <v>0</v>
      </c>
      <c r="AJ590" s="115">
        <f t="shared" si="938"/>
        <v>0</v>
      </c>
      <c r="AK590" s="115">
        <f>AK594+AK598+AK591+AK592</f>
        <v>0</v>
      </c>
      <c r="AL590" s="115">
        <f>AL594+AL598+AL591+AL592</f>
        <v>0</v>
      </c>
      <c r="AM590" s="115">
        <f>AM594+AM598+AM591+AM592</f>
        <v>0</v>
      </c>
      <c r="AN590" s="115">
        <f t="shared" si="938"/>
        <v>42176</v>
      </c>
      <c r="AO590" s="115">
        <f t="shared" si="938"/>
        <v>0</v>
      </c>
      <c r="AP590" s="115">
        <f t="shared" si="938"/>
        <v>0</v>
      </c>
      <c r="AQ590" s="115">
        <f>AQ594+AQ598+AQ591+AQ592</f>
        <v>0</v>
      </c>
      <c r="AR590" s="115">
        <f t="shared" si="938"/>
        <v>0</v>
      </c>
      <c r="AS590" s="115">
        <f t="shared" si="938"/>
        <v>0</v>
      </c>
      <c r="AT590" s="115">
        <f t="shared" si="938"/>
        <v>42176</v>
      </c>
      <c r="AU590" s="115">
        <f t="shared" si="938"/>
        <v>0</v>
      </c>
      <c r="AV590" s="115">
        <f aca="true" t="shared" si="939" ref="AV590:BN590">AV594+AV598+AV591+AV592</f>
        <v>-1467</v>
      </c>
      <c r="AW590" s="115">
        <f t="shared" si="939"/>
        <v>0</v>
      </c>
      <c r="AX590" s="115">
        <f t="shared" si="939"/>
        <v>0</v>
      </c>
      <c r="AY590" s="115">
        <f t="shared" si="939"/>
        <v>0</v>
      </c>
      <c r="AZ590" s="115">
        <f>AZ594+AZ598+AZ591+AZ592</f>
        <v>0</v>
      </c>
      <c r="BA590" s="115">
        <f t="shared" si="939"/>
        <v>40709</v>
      </c>
      <c r="BB590" s="115">
        <f t="shared" si="939"/>
        <v>0</v>
      </c>
      <c r="BC590" s="115">
        <f t="shared" si="939"/>
        <v>0</v>
      </c>
      <c r="BD590" s="115">
        <f t="shared" si="939"/>
        <v>0</v>
      </c>
      <c r="BE590" s="115">
        <f t="shared" si="939"/>
        <v>0</v>
      </c>
      <c r="BF590" s="115">
        <f t="shared" si="939"/>
        <v>0</v>
      </c>
      <c r="BG590" s="115">
        <f t="shared" si="939"/>
        <v>40709</v>
      </c>
      <c r="BH590" s="115">
        <f t="shared" si="939"/>
        <v>0</v>
      </c>
      <c r="BI590" s="115">
        <f t="shared" si="939"/>
        <v>2402</v>
      </c>
      <c r="BJ590" s="115">
        <f t="shared" si="939"/>
        <v>0</v>
      </c>
      <c r="BK590" s="115">
        <f t="shared" si="939"/>
        <v>0</v>
      </c>
      <c r="BL590" s="115">
        <f t="shared" si="939"/>
        <v>0</v>
      </c>
      <c r="BM590" s="115">
        <f t="shared" si="939"/>
        <v>43111</v>
      </c>
      <c r="BN590" s="115">
        <f t="shared" si="939"/>
        <v>0</v>
      </c>
    </row>
    <row r="591" spans="1:66" s="10" customFormat="1" ht="72" customHeight="1">
      <c r="A591" s="135"/>
      <c r="B591" s="112" t="s">
        <v>130</v>
      </c>
      <c r="C591" s="113" t="s">
        <v>147</v>
      </c>
      <c r="D591" s="113" t="s">
        <v>119</v>
      </c>
      <c r="E591" s="119" t="s">
        <v>196</v>
      </c>
      <c r="F591" s="113" t="s">
        <v>131</v>
      </c>
      <c r="G591" s="115">
        <f>H591</f>
        <v>68234</v>
      </c>
      <c r="H591" s="115">
        <v>68234</v>
      </c>
      <c r="I591" s="115"/>
      <c r="J591" s="98">
        <f>K591-G591</f>
        <v>-56893</v>
      </c>
      <c r="K591" s="98">
        <v>11341</v>
      </c>
      <c r="L591" s="98"/>
      <c r="M591" s="98"/>
      <c r="N591" s="115">
        <v>12549</v>
      </c>
      <c r="O591" s="106"/>
      <c r="P591" s="98">
        <f>O591+K591</f>
        <v>11341</v>
      </c>
      <c r="Q591" s="98">
        <f>L591</f>
        <v>0</v>
      </c>
      <c r="R591" s="98"/>
      <c r="S591" s="98">
        <f>T591-P591</f>
        <v>1443</v>
      </c>
      <c r="T591" s="98">
        <v>12784</v>
      </c>
      <c r="U591" s="98"/>
      <c r="V591" s="98"/>
      <c r="W591" s="98"/>
      <c r="X591" s="98">
        <f>W591+T591</f>
        <v>12784</v>
      </c>
      <c r="Y591" s="98">
        <f>V591</f>
        <v>0</v>
      </c>
      <c r="Z591" s="145"/>
      <c r="AA591" s="98">
        <f>X591+Z591</f>
        <v>12784</v>
      </c>
      <c r="AB591" s="98">
        <f>Y591</f>
        <v>0</v>
      </c>
      <c r="AC591" s="145"/>
      <c r="AD591" s="145">
        <v>-286</v>
      </c>
      <c r="AE591" s="145"/>
      <c r="AF591" s="98">
        <f>AD591+AC591+AA591+AE591</f>
        <v>12498</v>
      </c>
      <c r="AG591" s="116">
        <f>AE591+AB591</f>
        <v>0</v>
      </c>
      <c r="AH591" s="145"/>
      <c r="AI591" s="145"/>
      <c r="AJ591" s="145"/>
      <c r="AK591" s="145"/>
      <c r="AL591" s="145"/>
      <c r="AM591" s="145"/>
      <c r="AN591" s="98">
        <f>AI591+AH591+AF591+AJ591+AK591+AL591+AM591</f>
        <v>12498</v>
      </c>
      <c r="AO591" s="98">
        <f>AM591+AG591</f>
        <v>0</v>
      </c>
      <c r="AP591" s="106"/>
      <c r="AQ591" s="145"/>
      <c r="AR591" s="145"/>
      <c r="AS591" s="145"/>
      <c r="AT591" s="98">
        <f>AR591+AQ591+AP591+AN591+AS591</f>
        <v>12498</v>
      </c>
      <c r="AU591" s="98">
        <f>AS591+AO591</f>
        <v>0</v>
      </c>
      <c r="AV591" s="98">
        <f>-3000+1533</f>
        <v>-1467</v>
      </c>
      <c r="AW591" s="98"/>
      <c r="AX591" s="98"/>
      <c r="AY591" s="98"/>
      <c r="AZ591" s="98"/>
      <c r="BA591" s="98">
        <f>AY591+AX591+AW591+AV591+AT591</f>
        <v>11031</v>
      </c>
      <c r="BB591" s="123">
        <f>AU591+AY591</f>
        <v>0</v>
      </c>
      <c r="BC591" s="98"/>
      <c r="BD591" s="145"/>
      <c r="BE591" s="145"/>
      <c r="BF591" s="145"/>
      <c r="BG591" s="98">
        <f>BF591+BE591+BD591+BC591+BA591</f>
        <v>11031</v>
      </c>
      <c r="BH591" s="123">
        <f>BB591+BD591</f>
        <v>0</v>
      </c>
      <c r="BI591" s="98">
        <v>2402</v>
      </c>
      <c r="BJ591" s="98"/>
      <c r="BK591" s="98"/>
      <c r="BL591" s="98"/>
      <c r="BM591" s="98">
        <f>BG591+BI591+BJ591+BK591+BL591</f>
        <v>13433</v>
      </c>
      <c r="BN591" s="98">
        <f>BH591+BJ591</f>
        <v>0</v>
      </c>
    </row>
    <row r="592" spans="1:66" s="10" customFormat="1" ht="170.25" customHeight="1">
      <c r="A592" s="135"/>
      <c r="B592" s="112" t="s">
        <v>420</v>
      </c>
      <c r="C592" s="113" t="s">
        <v>147</v>
      </c>
      <c r="D592" s="113" t="s">
        <v>119</v>
      </c>
      <c r="E592" s="137" t="s">
        <v>266</v>
      </c>
      <c r="F592" s="113"/>
      <c r="G592" s="115"/>
      <c r="H592" s="115"/>
      <c r="I592" s="115"/>
      <c r="J592" s="98"/>
      <c r="K592" s="98"/>
      <c r="L592" s="98"/>
      <c r="M592" s="98"/>
      <c r="N592" s="115"/>
      <c r="O592" s="106"/>
      <c r="P592" s="98"/>
      <c r="Q592" s="98"/>
      <c r="R592" s="98"/>
      <c r="S592" s="98">
        <f>S593</f>
        <v>14123</v>
      </c>
      <c r="T592" s="98">
        <f>T593</f>
        <v>14123</v>
      </c>
      <c r="U592" s="98"/>
      <c r="V592" s="98"/>
      <c r="W592" s="98">
        <f aca="true" t="shared" si="940" ref="W592:BN592">W593</f>
        <v>0</v>
      </c>
      <c r="X592" s="98">
        <f t="shared" si="940"/>
        <v>14123</v>
      </c>
      <c r="Y592" s="98">
        <f t="shared" si="940"/>
        <v>0</v>
      </c>
      <c r="Z592" s="98">
        <f t="shared" si="940"/>
        <v>0</v>
      </c>
      <c r="AA592" s="98">
        <f t="shared" si="940"/>
        <v>14123</v>
      </c>
      <c r="AB592" s="98">
        <f t="shared" si="940"/>
        <v>0</v>
      </c>
      <c r="AC592" s="98">
        <f t="shared" si="940"/>
        <v>0</v>
      </c>
      <c r="AD592" s="98">
        <f t="shared" si="940"/>
        <v>0</v>
      </c>
      <c r="AE592" s="98">
        <f t="shared" si="940"/>
        <v>0</v>
      </c>
      <c r="AF592" s="98">
        <f t="shared" si="940"/>
        <v>14123</v>
      </c>
      <c r="AG592" s="98">
        <f t="shared" si="940"/>
        <v>0</v>
      </c>
      <c r="AH592" s="98">
        <f t="shared" si="940"/>
        <v>0</v>
      </c>
      <c r="AI592" s="98">
        <f t="shared" si="940"/>
        <v>0</v>
      </c>
      <c r="AJ592" s="98">
        <f t="shared" si="940"/>
        <v>0</v>
      </c>
      <c r="AK592" s="98">
        <f t="shared" si="940"/>
        <v>0</v>
      </c>
      <c r="AL592" s="98">
        <f t="shared" si="940"/>
        <v>0</v>
      </c>
      <c r="AM592" s="98">
        <f t="shared" si="940"/>
        <v>0</v>
      </c>
      <c r="AN592" s="98">
        <f t="shared" si="940"/>
        <v>14123</v>
      </c>
      <c r="AO592" s="98">
        <f t="shared" si="940"/>
        <v>0</v>
      </c>
      <c r="AP592" s="98">
        <f t="shared" si="940"/>
        <v>0</v>
      </c>
      <c r="AQ592" s="98">
        <f t="shared" si="940"/>
        <v>0</v>
      </c>
      <c r="AR592" s="98">
        <f t="shared" si="940"/>
        <v>0</v>
      </c>
      <c r="AS592" s="98">
        <f t="shared" si="940"/>
        <v>0</v>
      </c>
      <c r="AT592" s="98">
        <f t="shared" si="940"/>
        <v>14123</v>
      </c>
      <c r="AU592" s="98">
        <f t="shared" si="940"/>
        <v>0</v>
      </c>
      <c r="AV592" s="98">
        <f t="shared" si="940"/>
        <v>0</v>
      </c>
      <c r="AW592" s="98">
        <f t="shared" si="940"/>
        <v>0</v>
      </c>
      <c r="AX592" s="98">
        <f t="shared" si="940"/>
        <v>0</v>
      </c>
      <c r="AY592" s="98">
        <f t="shared" si="940"/>
        <v>0</v>
      </c>
      <c r="AZ592" s="98">
        <f t="shared" si="940"/>
        <v>0</v>
      </c>
      <c r="BA592" s="98">
        <f t="shared" si="940"/>
        <v>14123</v>
      </c>
      <c r="BB592" s="98">
        <f t="shared" si="940"/>
        <v>0</v>
      </c>
      <c r="BC592" s="98">
        <f t="shared" si="940"/>
        <v>0</v>
      </c>
      <c r="BD592" s="98">
        <f t="shared" si="940"/>
        <v>0</v>
      </c>
      <c r="BE592" s="98">
        <f t="shared" si="940"/>
        <v>0</v>
      </c>
      <c r="BF592" s="98">
        <f t="shared" si="940"/>
        <v>0</v>
      </c>
      <c r="BG592" s="98">
        <f t="shared" si="940"/>
        <v>14123</v>
      </c>
      <c r="BH592" s="98">
        <f t="shared" si="940"/>
        <v>0</v>
      </c>
      <c r="BI592" s="98">
        <f t="shared" si="940"/>
        <v>0</v>
      </c>
      <c r="BJ592" s="98">
        <f t="shared" si="940"/>
        <v>0</v>
      </c>
      <c r="BK592" s="98">
        <f t="shared" si="940"/>
        <v>0</v>
      </c>
      <c r="BL592" s="98">
        <f t="shared" si="940"/>
        <v>0</v>
      </c>
      <c r="BM592" s="98">
        <f t="shared" si="940"/>
        <v>14123</v>
      </c>
      <c r="BN592" s="98">
        <f t="shared" si="940"/>
        <v>0</v>
      </c>
    </row>
    <row r="593" spans="1:66" s="10" customFormat="1" ht="108.75" customHeight="1">
      <c r="A593" s="135"/>
      <c r="B593" s="132" t="s">
        <v>456</v>
      </c>
      <c r="C593" s="113" t="s">
        <v>147</v>
      </c>
      <c r="D593" s="113" t="s">
        <v>119</v>
      </c>
      <c r="E593" s="137" t="s">
        <v>266</v>
      </c>
      <c r="F593" s="113" t="s">
        <v>142</v>
      </c>
      <c r="G593" s="115"/>
      <c r="H593" s="115"/>
      <c r="I593" s="115"/>
      <c r="J593" s="98"/>
      <c r="K593" s="98"/>
      <c r="L593" s="98"/>
      <c r="M593" s="98"/>
      <c r="N593" s="115"/>
      <c r="O593" s="106"/>
      <c r="P593" s="98"/>
      <c r="Q593" s="98"/>
      <c r="R593" s="98"/>
      <c r="S593" s="98">
        <f>T593-P593</f>
        <v>14123</v>
      </c>
      <c r="T593" s="98">
        <v>14123</v>
      </c>
      <c r="U593" s="98"/>
      <c r="V593" s="98"/>
      <c r="W593" s="98"/>
      <c r="X593" s="98">
        <f>W593+T593</f>
        <v>14123</v>
      </c>
      <c r="Y593" s="98">
        <f>V593</f>
        <v>0</v>
      </c>
      <c r="Z593" s="145"/>
      <c r="AA593" s="98">
        <f>X593+Z593</f>
        <v>14123</v>
      </c>
      <c r="AB593" s="98">
        <f>Y593</f>
        <v>0</v>
      </c>
      <c r="AC593" s="145"/>
      <c r="AD593" s="145"/>
      <c r="AE593" s="145"/>
      <c r="AF593" s="98">
        <f>AD593+AC593+AA593+AE593</f>
        <v>14123</v>
      </c>
      <c r="AG593" s="116">
        <f>AE593+AB593</f>
        <v>0</v>
      </c>
      <c r="AH593" s="145"/>
      <c r="AI593" s="145"/>
      <c r="AJ593" s="145"/>
      <c r="AK593" s="145"/>
      <c r="AL593" s="145"/>
      <c r="AM593" s="145"/>
      <c r="AN593" s="98">
        <f>AI593+AH593+AF593+AJ593+AK593+AL593+AM593</f>
        <v>14123</v>
      </c>
      <c r="AO593" s="98">
        <f>AM593+AG593</f>
        <v>0</v>
      </c>
      <c r="AP593" s="106"/>
      <c r="AQ593" s="145"/>
      <c r="AR593" s="145"/>
      <c r="AS593" s="145"/>
      <c r="AT593" s="98">
        <f>AR593+AQ593+AP593+AN593+AS593</f>
        <v>14123</v>
      </c>
      <c r="AU593" s="98">
        <f>AS593+AO593</f>
        <v>0</v>
      </c>
      <c r="AV593" s="98"/>
      <c r="AW593" s="98"/>
      <c r="AX593" s="98"/>
      <c r="AY593" s="98"/>
      <c r="AZ593" s="98"/>
      <c r="BA593" s="98">
        <f>AY593+AX593+AW593+AV593+AT593</f>
        <v>14123</v>
      </c>
      <c r="BB593" s="123">
        <f>AU593+AY593</f>
        <v>0</v>
      </c>
      <c r="BC593" s="98"/>
      <c r="BD593" s="145"/>
      <c r="BE593" s="145"/>
      <c r="BF593" s="145"/>
      <c r="BG593" s="98">
        <f>BF593+BE593+BD593+BC593+BA593</f>
        <v>14123</v>
      </c>
      <c r="BH593" s="123">
        <f>BB593+BD593</f>
        <v>0</v>
      </c>
      <c r="BI593" s="106"/>
      <c r="BJ593" s="106"/>
      <c r="BK593" s="106"/>
      <c r="BL593" s="106"/>
      <c r="BM593" s="98">
        <f>BG593+BI593+BJ593+BK593+BL593</f>
        <v>14123</v>
      </c>
      <c r="BN593" s="98">
        <f>BH593+BJ593</f>
        <v>0</v>
      </c>
    </row>
    <row r="594" spans="1:66" s="2" customFormat="1" ht="115.5" customHeight="1" hidden="1">
      <c r="A594" s="124"/>
      <c r="B594" s="132" t="s">
        <v>293</v>
      </c>
      <c r="C594" s="113" t="s">
        <v>147</v>
      </c>
      <c r="D594" s="113" t="s">
        <v>119</v>
      </c>
      <c r="E594" s="137" t="s">
        <v>266</v>
      </c>
      <c r="F594" s="113"/>
      <c r="G594" s="115">
        <f aca="true" t="shared" si="941" ref="G594:Y594">G595</f>
        <v>21620</v>
      </c>
      <c r="H594" s="115">
        <f t="shared" si="941"/>
        <v>21620</v>
      </c>
      <c r="I594" s="115">
        <f t="shared" si="941"/>
        <v>0</v>
      </c>
      <c r="J594" s="115">
        <f t="shared" si="941"/>
        <v>-4743</v>
      </c>
      <c r="K594" s="115">
        <f t="shared" si="941"/>
        <v>16877</v>
      </c>
      <c r="L594" s="115">
        <f t="shared" si="941"/>
        <v>0</v>
      </c>
      <c r="M594" s="115"/>
      <c r="N594" s="115">
        <f t="shared" si="941"/>
        <v>20337</v>
      </c>
      <c r="O594" s="115">
        <f t="shared" si="941"/>
        <v>0</v>
      </c>
      <c r="P594" s="115">
        <f t="shared" si="941"/>
        <v>16877</v>
      </c>
      <c r="Q594" s="115">
        <f t="shared" si="941"/>
        <v>0</v>
      </c>
      <c r="R594" s="115">
        <f t="shared" si="941"/>
        <v>0</v>
      </c>
      <c r="S594" s="115">
        <f t="shared" si="941"/>
        <v>-16877</v>
      </c>
      <c r="T594" s="115">
        <f t="shared" si="941"/>
        <v>0</v>
      </c>
      <c r="U594" s="115">
        <f t="shared" si="941"/>
        <v>0</v>
      </c>
      <c r="V594" s="98"/>
      <c r="W594" s="115">
        <f t="shared" si="941"/>
        <v>0</v>
      </c>
      <c r="X594" s="115">
        <f t="shared" si="941"/>
        <v>0</v>
      </c>
      <c r="Y594" s="115">
        <f t="shared" si="941"/>
        <v>0</v>
      </c>
      <c r="Z594" s="101"/>
      <c r="AA594" s="145"/>
      <c r="AB594" s="145"/>
      <c r="AC594" s="101"/>
      <c r="AD594" s="101"/>
      <c r="AE594" s="101"/>
      <c r="AF594" s="106"/>
      <c r="AG594" s="106"/>
      <c r="AH594" s="101"/>
      <c r="AI594" s="101"/>
      <c r="AJ594" s="101"/>
      <c r="AK594" s="101"/>
      <c r="AL594" s="101"/>
      <c r="AM594" s="101"/>
      <c r="AN594" s="101"/>
      <c r="AO594" s="101"/>
      <c r="AP594" s="144"/>
      <c r="AQ594" s="101"/>
      <c r="AR594" s="101"/>
      <c r="AS594" s="101"/>
      <c r="AT594" s="145"/>
      <c r="AU594" s="145"/>
      <c r="AV594" s="98"/>
      <c r="AW594" s="98"/>
      <c r="AX594" s="98"/>
      <c r="AY594" s="98"/>
      <c r="AZ594" s="98"/>
      <c r="BA594" s="98"/>
      <c r="BB594" s="123"/>
      <c r="BC594" s="98"/>
      <c r="BD594" s="101"/>
      <c r="BE594" s="101"/>
      <c r="BF594" s="101"/>
      <c r="BG594" s="98"/>
      <c r="BH594" s="123"/>
      <c r="BI594" s="106"/>
      <c r="BJ594" s="144"/>
      <c r="BK594" s="144"/>
      <c r="BL594" s="144"/>
      <c r="BM594" s="145"/>
      <c r="BN594" s="101"/>
    </row>
    <row r="595" spans="1:66" s="2" customFormat="1" ht="115.5" customHeight="1" hidden="1">
      <c r="A595" s="124"/>
      <c r="B595" s="132" t="s">
        <v>330</v>
      </c>
      <c r="C595" s="113" t="s">
        <v>147</v>
      </c>
      <c r="D595" s="113" t="s">
        <v>119</v>
      </c>
      <c r="E595" s="137" t="s">
        <v>266</v>
      </c>
      <c r="F595" s="113" t="s">
        <v>142</v>
      </c>
      <c r="G595" s="115">
        <f>H595</f>
        <v>21620</v>
      </c>
      <c r="H595" s="115">
        <v>21620</v>
      </c>
      <c r="I595" s="115"/>
      <c r="J595" s="98">
        <f>K595-G595</f>
        <v>-4743</v>
      </c>
      <c r="K595" s="98">
        <v>16877</v>
      </c>
      <c r="L595" s="98"/>
      <c r="M595" s="98"/>
      <c r="N595" s="115">
        <v>20337</v>
      </c>
      <c r="O595" s="106"/>
      <c r="P595" s="98">
        <f>O595+K595</f>
        <v>16877</v>
      </c>
      <c r="Q595" s="98">
        <f>L595</f>
        <v>0</v>
      </c>
      <c r="R595" s="98"/>
      <c r="S595" s="98">
        <f>T595-P595</f>
        <v>-16877</v>
      </c>
      <c r="T595" s="98"/>
      <c r="U595" s="98"/>
      <c r="V595" s="98"/>
      <c r="W595" s="98"/>
      <c r="X595" s="98">
        <f>W595+T595</f>
        <v>0</v>
      </c>
      <c r="Y595" s="98">
        <f>V595</f>
        <v>0</v>
      </c>
      <c r="Z595" s="101"/>
      <c r="AA595" s="145"/>
      <c r="AB595" s="145"/>
      <c r="AC595" s="101"/>
      <c r="AD595" s="101"/>
      <c r="AE595" s="101"/>
      <c r="AF595" s="106"/>
      <c r="AG595" s="106"/>
      <c r="AH595" s="101"/>
      <c r="AI595" s="101"/>
      <c r="AJ595" s="101"/>
      <c r="AK595" s="101"/>
      <c r="AL595" s="101"/>
      <c r="AM595" s="101"/>
      <c r="AN595" s="101"/>
      <c r="AO595" s="101"/>
      <c r="AP595" s="144"/>
      <c r="AQ595" s="101"/>
      <c r="AR595" s="101"/>
      <c r="AS595" s="101"/>
      <c r="AT595" s="145"/>
      <c r="AU595" s="145"/>
      <c r="AV595" s="98"/>
      <c r="AW595" s="98"/>
      <c r="AX595" s="98"/>
      <c r="AY595" s="98"/>
      <c r="AZ595" s="98"/>
      <c r="BA595" s="98"/>
      <c r="BB595" s="123"/>
      <c r="BC595" s="98"/>
      <c r="BD595" s="101"/>
      <c r="BE595" s="101"/>
      <c r="BF595" s="101"/>
      <c r="BG595" s="98"/>
      <c r="BH595" s="123"/>
      <c r="BI595" s="106"/>
      <c r="BJ595" s="144"/>
      <c r="BK595" s="144"/>
      <c r="BL595" s="144"/>
      <c r="BM595" s="145"/>
      <c r="BN595" s="101"/>
    </row>
    <row r="596" spans="1:66" s="2" customFormat="1" ht="49.5" customHeight="1" hidden="1">
      <c r="A596" s="124"/>
      <c r="B596" s="132" t="s">
        <v>294</v>
      </c>
      <c r="C596" s="113" t="s">
        <v>147</v>
      </c>
      <c r="D596" s="113" t="s">
        <v>119</v>
      </c>
      <c r="E596" s="137" t="s">
        <v>267</v>
      </c>
      <c r="F596" s="113"/>
      <c r="G596" s="115">
        <f aca="true" t="shared" si="942" ref="G596:Y596">G597</f>
        <v>102576</v>
      </c>
      <c r="H596" s="115">
        <f t="shared" si="942"/>
        <v>102576</v>
      </c>
      <c r="I596" s="115">
        <f t="shared" si="942"/>
        <v>0</v>
      </c>
      <c r="J596" s="115">
        <f t="shared" si="942"/>
        <v>-102576</v>
      </c>
      <c r="K596" s="115">
        <f t="shared" si="942"/>
        <v>0</v>
      </c>
      <c r="L596" s="115">
        <f t="shared" si="942"/>
        <v>0</v>
      </c>
      <c r="M596" s="115"/>
      <c r="N596" s="115">
        <f t="shared" si="942"/>
        <v>0</v>
      </c>
      <c r="O596" s="115">
        <f t="shared" si="942"/>
        <v>0</v>
      </c>
      <c r="P596" s="115">
        <f t="shared" si="942"/>
        <v>0</v>
      </c>
      <c r="Q596" s="115">
        <f t="shared" si="942"/>
        <v>0</v>
      </c>
      <c r="R596" s="115">
        <f t="shared" si="942"/>
        <v>0</v>
      </c>
      <c r="S596" s="115">
        <f t="shared" si="942"/>
        <v>0</v>
      </c>
      <c r="T596" s="115">
        <f t="shared" si="942"/>
        <v>0</v>
      </c>
      <c r="U596" s="115">
        <f t="shared" si="942"/>
        <v>0</v>
      </c>
      <c r="V596" s="98"/>
      <c r="W596" s="115">
        <f t="shared" si="942"/>
        <v>0</v>
      </c>
      <c r="X596" s="115">
        <f t="shared" si="942"/>
        <v>0</v>
      </c>
      <c r="Y596" s="115">
        <f t="shared" si="942"/>
        <v>0</v>
      </c>
      <c r="Z596" s="101"/>
      <c r="AA596" s="145"/>
      <c r="AB596" s="145"/>
      <c r="AC596" s="101"/>
      <c r="AD596" s="101"/>
      <c r="AE596" s="101"/>
      <c r="AF596" s="106"/>
      <c r="AG596" s="106"/>
      <c r="AH596" s="101"/>
      <c r="AI596" s="101"/>
      <c r="AJ596" s="101"/>
      <c r="AK596" s="101"/>
      <c r="AL596" s="101"/>
      <c r="AM596" s="101"/>
      <c r="AN596" s="101"/>
      <c r="AO596" s="101"/>
      <c r="AP596" s="144"/>
      <c r="AQ596" s="101"/>
      <c r="AR596" s="101"/>
      <c r="AS596" s="101"/>
      <c r="AT596" s="145"/>
      <c r="AU596" s="145"/>
      <c r="AV596" s="98"/>
      <c r="AW596" s="98"/>
      <c r="AX596" s="98"/>
      <c r="AY596" s="98"/>
      <c r="AZ596" s="98"/>
      <c r="BA596" s="98"/>
      <c r="BB596" s="123"/>
      <c r="BC596" s="98"/>
      <c r="BD596" s="101"/>
      <c r="BE596" s="101"/>
      <c r="BF596" s="101"/>
      <c r="BG596" s="98"/>
      <c r="BH596" s="123"/>
      <c r="BI596" s="106"/>
      <c r="BJ596" s="144"/>
      <c r="BK596" s="144"/>
      <c r="BL596" s="144"/>
      <c r="BM596" s="145"/>
      <c r="BN596" s="101"/>
    </row>
    <row r="597" spans="1:66" s="2" customFormat="1" ht="115.5" customHeight="1" hidden="1">
      <c r="A597" s="124"/>
      <c r="B597" s="132" t="s">
        <v>2</v>
      </c>
      <c r="C597" s="113" t="s">
        <v>147</v>
      </c>
      <c r="D597" s="113" t="s">
        <v>119</v>
      </c>
      <c r="E597" s="137" t="s">
        <v>267</v>
      </c>
      <c r="F597" s="113" t="s">
        <v>142</v>
      </c>
      <c r="G597" s="115">
        <f>H597</f>
        <v>102576</v>
      </c>
      <c r="H597" s="115">
        <v>102576</v>
      </c>
      <c r="I597" s="115"/>
      <c r="J597" s="98">
        <f>K597-G597</f>
        <v>-102576</v>
      </c>
      <c r="K597" s="98"/>
      <c r="L597" s="98"/>
      <c r="M597" s="98"/>
      <c r="N597" s="115"/>
      <c r="O597" s="106"/>
      <c r="P597" s="98">
        <f>O597+K597</f>
        <v>0</v>
      </c>
      <c r="Q597" s="98">
        <f>L597</f>
        <v>0</v>
      </c>
      <c r="R597" s="98"/>
      <c r="S597" s="98"/>
      <c r="T597" s="98">
        <f>S597+O597</f>
        <v>0</v>
      </c>
      <c r="U597" s="98">
        <f>T597+P597</f>
        <v>0</v>
      </c>
      <c r="V597" s="98"/>
      <c r="W597" s="98">
        <f>V597+R597</f>
        <v>0</v>
      </c>
      <c r="X597" s="98">
        <f>W597+S597</f>
        <v>0</v>
      </c>
      <c r="Y597" s="98">
        <f>X597+T597</f>
        <v>0</v>
      </c>
      <c r="Z597" s="101"/>
      <c r="AA597" s="145"/>
      <c r="AB597" s="145"/>
      <c r="AC597" s="101"/>
      <c r="AD597" s="101"/>
      <c r="AE597" s="101"/>
      <c r="AF597" s="106"/>
      <c r="AG597" s="106"/>
      <c r="AH597" s="101"/>
      <c r="AI597" s="101"/>
      <c r="AJ597" s="101"/>
      <c r="AK597" s="101"/>
      <c r="AL597" s="101"/>
      <c r="AM597" s="101"/>
      <c r="AN597" s="101"/>
      <c r="AO597" s="101"/>
      <c r="AP597" s="144"/>
      <c r="AQ597" s="101"/>
      <c r="AR597" s="101"/>
      <c r="AS597" s="101"/>
      <c r="AT597" s="145"/>
      <c r="AU597" s="145"/>
      <c r="AV597" s="98"/>
      <c r="AW597" s="98"/>
      <c r="AX597" s="98"/>
      <c r="AY597" s="98"/>
      <c r="AZ597" s="98"/>
      <c r="BA597" s="98"/>
      <c r="BB597" s="123"/>
      <c r="BC597" s="98"/>
      <c r="BD597" s="101"/>
      <c r="BE597" s="101"/>
      <c r="BF597" s="101"/>
      <c r="BG597" s="98"/>
      <c r="BH597" s="123"/>
      <c r="BI597" s="106"/>
      <c r="BJ597" s="144"/>
      <c r="BK597" s="144"/>
      <c r="BL597" s="144"/>
      <c r="BM597" s="145"/>
      <c r="BN597" s="101"/>
    </row>
    <row r="598" spans="1:66" s="2" customFormat="1" ht="75.75" customHeight="1">
      <c r="A598" s="124"/>
      <c r="B598" s="151" t="s">
        <v>344</v>
      </c>
      <c r="C598" s="113" t="s">
        <v>147</v>
      </c>
      <c r="D598" s="113" t="s">
        <v>119</v>
      </c>
      <c r="E598" s="137" t="s">
        <v>267</v>
      </c>
      <c r="F598" s="113"/>
      <c r="G598" s="115"/>
      <c r="H598" s="115"/>
      <c r="I598" s="115"/>
      <c r="J598" s="98"/>
      <c r="K598" s="98"/>
      <c r="L598" s="98"/>
      <c r="M598" s="98"/>
      <c r="N598" s="115"/>
      <c r="O598" s="106"/>
      <c r="P598" s="98">
        <f aca="true" t="shared" si="943" ref="P598:BN598">P599</f>
        <v>0</v>
      </c>
      <c r="Q598" s="98">
        <f t="shared" si="943"/>
        <v>0</v>
      </c>
      <c r="R598" s="98">
        <f t="shared" si="943"/>
        <v>0</v>
      </c>
      <c r="S598" s="98">
        <f t="shared" si="943"/>
        <v>15555</v>
      </c>
      <c r="T598" s="98">
        <f t="shared" si="943"/>
        <v>15555</v>
      </c>
      <c r="U598" s="98">
        <f t="shared" si="943"/>
        <v>0</v>
      </c>
      <c r="V598" s="98"/>
      <c r="W598" s="98">
        <f t="shared" si="943"/>
        <v>0</v>
      </c>
      <c r="X598" s="98">
        <f t="shared" si="943"/>
        <v>15555</v>
      </c>
      <c r="Y598" s="98">
        <f t="shared" si="943"/>
        <v>0</v>
      </c>
      <c r="Z598" s="98">
        <f t="shared" si="943"/>
        <v>0</v>
      </c>
      <c r="AA598" s="98">
        <f t="shared" si="943"/>
        <v>15555</v>
      </c>
      <c r="AB598" s="98">
        <f t="shared" si="943"/>
        <v>0</v>
      </c>
      <c r="AC598" s="98">
        <f t="shared" si="943"/>
        <v>0</v>
      </c>
      <c r="AD598" s="98">
        <f t="shared" si="943"/>
        <v>0</v>
      </c>
      <c r="AE598" s="98">
        <f t="shared" si="943"/>
        <v>0</v>
      </c>
      <c r="AF598" s="98">
        <f t="shared" si="943"/>
        <v>15555</v>
      </c>
      <c r="AG598" s="98">
        <f t="shared" si="943"/>
        <v>0</v>
      </c>
      <c r="AH598" s="98">
        <f t="shared" si="943"/>
        <v>0</v>
      </c>
      <c r="AI598" s="98">
        <f t="shared" si="943"/>
        <v>0</v>
      </c>
      <c r="AJ598" s="98">
        <f t="shared" si="943"/>
        <v>0</v>
      </c>
      <c r="AK598" s="98">
        <f t="shared" si="943"/>
        <v>0</v>
      </c>
      <c r="AL598" s="98">
        <f t="shared" si="943"/>
        <v>0</v>
      </c>
      <c r="AM598" s="98">
        <f t="shared" si="943"/>
        <v>0</v>
      </c>
      <c r="AN598" s="98">
        <f t="shared" si="943"/>
        <v>15555</v>
      </c>
      <c r="AO598" s="98">
        <f t="shared" si="943"/>
        <v>0</v>
      </c>
      <c r="AP598" s="98">
        <f t="shared" si="943"/>
        <v>0</v>
      </c>
      <c r="AQ598" s="98">
        <f t="shared" si="943"/>
        <v>0</v>
      </c>
      <c r="AR598" s="98">
        <f t="shared" si="943"/>
        <v>0</v>
      </c>
      <c r="AS598" s="98">
        <f t="shared" si="943"/>
        <v>0</v>
      </c>
      <c r="AT598" s="98">
        <f t="shared" si="943"/>
        <v>15555</v>
      </c>
      <c r="AU598" s="98">
        <f t="shared" si="943"/>
        <v>0</v>
      </c>
      <c r="AV598" s="98">
        <f t="shared" si="943"/>
        <v>0</v>
      </c>
      <c r="AW598" s="98">
        <f t="shared" si="943"/>
        <v>0</v>
      </c>
      <c r="AX598" s="98">
        <f t="shared" si="943"/>
        <v>0</v>
      </c>
      <c r="AY598" s="98">
        <f t="shared" si="943"/>
        <v>0</v>
      </c>
      <c r="AZ598" s="98">
        <f t="shared" si="943"/>
        <v>0</v>
      </c>
      <c r="BA598" s="98">
        <f t="shared" si="943"/>
        <v>15555</v>
      </c>
      <c r="BB598" s="98">
        <f t="shared" si="943"/>
        <v>0</v>
      </c>
      <c r="BC598" s="98">
        <f t="shared" si="943"/>
        <v>0</v>
      </c>
      <c r="BD598" s="98">
        <f t="shared" si="943"/>
        <v>0</v>
      </c>
      <c r="BE598" s="98">
        <f t="shared" si="943"/>
        <v>0</v>
      </c>
      <c r="BF598" s="98">
        <f t="shared" si="943"/>
        <v>0</v>
      </c>
      <c r="BG598" s="98">
        <f t="shared" si="943"/>
        <v>15555</v>
      </c>
      <c r="BH598" s="98">
        <f t="shared" si="943"/>
        <v>0</v>
      </c>
      <c r="BI598" s="98">
        <f t="shared" si="943"/>
        <v>0</v>
      </c>
      <c r="BJ598" s="98">
        <f t="shared" si="943"/>
        <v>0</v>
      </c>
      <c r="BK598" s="98">
        <f t="shared" si="943"/>
        <v>0</v>
      </c>
      <c r="BL598" s="98">
        <f t="shared" si="943"/>
        <v>0</v>
      </c>
      <c r="BM598" s="98">
        <f t="shared" si="943"/>
        <v>15555</v>
      </c>
      <c r="BN598" s="98">
        <f t="shared" si="943"/>
        <v>0</v>
      </c>
    </row>
    <row r="599" spans="1:66" s="2" customFormat="1" ht="103.5" customHeight="1">
      <c r="A599" s="124"/>
      <c r="B599" s="132" t="s">
        <v>330</v>
      </c>
      <c r="C599" s="113" t="s">
        <v>147</v>
      </c>
      <c r="D599" s="113" t="s">
        <v>119</v>
      </c>
      <c r="E599" s="137" t="s">
        <v>267</v>
      </c>
      <c r="F599" s="113" t="s">
        <v>142</v>
      </c>
      <c r="G599" s="115"/>
      <c r="H599" s="115"/>
      <c r="I599" s="115"/>
      <c r="J599" s="98"/>
      <c r="K599" s="98"/>
      <c r="L599" s="98"/>
      <c r="M599" s="98"/>
      <c r="N599" s="115"/>
      <c r="O599" s="106"/>
      <c r="P599" s="98"/>
      <c r="Q599" s="98"/>
      <c r="R599" s="98"/>
      <c r="S599" s="98">
        <f>T599-P599</f>
        <v>15555</v>
      </c>
      <c r="T599" s="98">
        <v>15555</v>
      </c>
      <c r="U599" s="98"/>
      <c r="V599" s="98"/>
      <c r="W599" s="98"/>
      <c r="X599" s="98">
        <f>W599+T599</f>
        <v>15555</v>
      </c>
      <c r="Y599" s="98">
        <f>V599</f>
        <v>0</v>
      </c>
      <c r="Z599" s="101"/>
      <c r="AA599" s="98">
        <f>X599+Z599</f>
        <v>15555</v>
      </c>
      <c r="AB599" s="98">
        <f>Y599</f>
        <v>0</v>
      </c>
      <c r="AC599" s="101"/>
      <c r="AD599" s="101"/>
      <c r="AE599" s="101"/>
      <c r="AF599" s="98">
        <f>AD599+AC599+AA599+AE599</f>
        <v>15555</v>
      </c>
      <c r="AG599" s="116">
        <f>AE599+AB599</f>
        <v>0</v>
      </c>
      <c r="AH599" s="101"/>
      <c r="AI599" s="101"/>
      <c r="AJ599" s="101"/>
      <c r="AK599" s="101"/>
      <c r="AL599" s="101"/>
      <c r="AM599" s="101"/>
      <c r="AN599" s="98">
        <f>AI599+AH599+AF599+AJ599+AK599+AL599+AM599</f>
        <v>15555</v>
      </c>
      <c r="AO599" s="98">
        <f>AM599+AG599</f>
        <v>0</v>
      </c>
      <c r="AP599" s="144"/>
      <c r="AQ599" s="101"/>
      <c r="AR599" s="101"/>
      <c r="AS599" s="101"/>
      <c r="AT599" s="98">
        <f>AR599+AQ599+AP599+AN599+AS599</f>
        <v>15555</v>
      </c>
      <c r="AU599" s="98">
        <f>AS599+AO599</f>
        <v>0</v>
      </c>
      <c r="AV599" s="98"/>
      <c r="AW599" s="98"/>
      <c r="AX599" s="98"/>
      <c r="AY599" s="98"/>
      <c r="AZ599" s="98"/>
      <c r="BA599" s="98">
        <f>AY599+AX599+AW599+AV599+AT599</f>
        <v>15555</v>
      </c>
      <c r="BB599" s="123">
        <f>AU599+AY599</f>
        <v>0</v>
      </c>
      <c r="BC599" s="98"/>
      <c r="BD599" s="101"/>
      <c r="BE599" s="101"/>
      <c r="BF599" s="101"/>
      <c r="BG599" s="98">
        <f>BF599+BE599+BD599+BC599+BA599</f>
        <v>15555</v>
      </c>
      <c r="BH599" s="123">
        <f>BB599+BD599</f>
        <v>0</v>
      </c>
      <c r="BI599" s="106"/>
      <c r="BJ599" s="144"/>
      <c r="BK599" s="144"/>
      <c r="BL599" s="144"/>
      <c r="BM599" s="98">
        <f>BG599+BI599+BJ599+BK599+BL599</f>
        <v>15555</v>
      </c>
      <c r="BN599" s="98">
        <f>BH599+BJ599</f>
        <v>0</v>
      </c>
    </row>
    <row r="600" spans="1:66" s="2" customFormat="1" ht="66.75" customHeight="1" hidden="1">
      <c r="A600" s="124"/>
      <c r="B600" s="132" t="s">
        <v>295</v>
      </c>
      <c r="C600" s="113" t="s">
        <v>147</v>
      </c>
      <c r="D600" s="113" t="s">
        <v>119</v>
      </c>
      <c r="E600" s="137" t="s">
        <v>268</v>
      </c>
      <c r="F600" s="113"/>
      <c r="G600" s="115">
        <f aca="true" t="shared" si="944" ref="G600:Y600">G601</f>
        <v>19652</v>
      </c>
      <c r="H600" s="115">
        <f t="shared" si="944"/>
        <v>19652</v>
      </c>
      <c r="I600" s="115">
        <f t="shared" si="944"/>
        <v>0</v>
      </c>
      <c r="J600" s="115">
        <f t="shared" si="944"/>
        <v>5405</v>
      </c>
      <c r="K600" s="115">
        <f t="shared" si="944"/>
        <v>25057</v>
      </c>
      <c r="L600" s="115">
        <f t="shared" si="944"/>
        <v>0</v>
      </c>
      <c r="M600" s="115"/>
      <c r="N600" s="115">
        <f t="shared" si="944"/>
        <v>26845</v>
      </c>
      <c r="O600" s="115">
        <f t="shared" si="944"/>
        <v>0</v>
      </c>
      <c r="P600" s="115">
        <f t="shared" si="944"/>
        <v>25057</v>
      </c>
      <c r="Q600" s="115">
        <f t="shared" si="944"/>
        <v>0</v>
      </c>
      <c r="R600" s="115">
        <f t="shared" si="944"/>
        <v>0</v>
      </c>
      <c r="S600" s="115">
        <f t="shared" si="944"/>
        <v>-25057</v>
      </c>
      <c r="T600" s="115">
        <f t="shared" si="944"/>
        <v>0</v>
      </c>
      <c r="U600" s="115">
        <f t="shared" si="944"/>
        <v>0</v>
      </c>
      <c r="V600" s="98"/>
      <c r="W600" s="115">
        <f t="shared" si="944"/>
        <v>0</v>
      </c>
      <c r="X600" s="115">
        <f t="shared" si="944"/>
        <v>0</v>
      </c>
      <c r="Y600" s="115">
        <f t="shared" si="944"/>
        <v>0</v>
      </c>
      <c r="Z600" s="101"/>
      <c r="AA600" s="145"/>
      <c r="AB600" s="145"/>
      <c r="AC600" s="101"/>
      <c r="AD600" s="101"/>
      <c r="AE600" s="101"/>
      <c r="AF600" s="106"/>
      <c r="AG600" s="106"/>
      <c r="AH600" s="101"/>
      <c r="AI600" s="101"/>
      <c r="AJ600" s="101"/>
      <c r="AK600" s="101"/>
      <c r="AL600" s="101"/>
      <c r="AM600" s="101"/>
      <c r="AN600" s="101"/>
      <c r="AO600" s="101"/>
      <c r="AP600" s="144"/>
      <c r="AQ600" s="101"/>
      <c r="AR600" s="101"/>
      <c r="AS600" s="101"/>
      <c r="AT600" s="145"/>
      <c r="AU600" s="145"/>
      <c r="AV600" s="98"/>
      <c r="AW600" s="98"/>
      <c r="AX600" s="98"/>
      <c r="AY600" s="98"/>
      <c r="AZ600" s="98"/>
      <c r="BA600" s="98"/>
      <c r="BB600" s="123"/>
      <c r="BC600" s="98"/>
      <c r="BD600" s="101"/>
      <c r="BE600" s="101"/>
      <c r="BF600" s="101"/>
      <c r="BG600" s="98"/>
      <c r="BH600" s="123"/>
      <c r="BI600" s="106"/>
      <c r="BJ600" s="144"/>
      <c r="BK600" s="144"/>
      <c r="BL600" s="144"/>
      <c r="BM600" s="145"/>
      <c r="BN600" s="101"/>
    </row>
    <row r="601" spans="1:66" s="2" customFormat="1" ht="102.75" customHeight="1" hidden="1">
      <c r="A601" s="124"/>
      <c r="B601" s="132" t="s">
        <v>330</v>
      </c>
      <c r="C601" s="113" t="s">
        <v>147</v>
      </c>
      <c r="D601" s="113" t="s">
        <v>119</v>
      </c>
      <c r="E601" s="137" t="s">
        <v>268</v>
      </c>
      <c r="F601" s="113" t="s">
        <v>142</v>
      </c>
      <c r="G601" s="115">
        <f>H601</f>
        <v>19652</v>
      </c>
      <c r="H601" s="115">
        <v>19652</v>
      </c>
      <c r="I601" s="115"/>
      <c r="J601" s="98">
        <f>K601-G601</f>
        <v>5405</v>
      </c>
      <c r="K601" s="98">
        <v>25057</v>
      </c>
      <c r="L601" s="98"/>
      <c r="M601" s="98"/>
      <c r="N601" s="115">
        <v>26845</v>
      </c>
      <c r="O601" s="106"/>
      <c r="P601" s="98">
        <f>O601+K601</f>
        <v>25057</v>
      </c>
      <c r="Q601" s="98">
        <f>L601</f>
        <v>0</v>
      </c>
      <c r="R601" s="98"/>
      <c r="S601" s="98">
        <f>T601-P601</f>
        <v>-25057</v>
      </c>
      <c r="T601" s="98"/>
      <c r="U601" s="98"/>
      <c r="V601" s="98"/>
      <c r="W601" s="98"/>
      <c r="X601" s="98">
        <f>W601+T601</f>
        <v>0</v>
      </c>
      <c r="Y601" s="98">
        <f>V601</f>
        <v>0</v>
      </c>
      <c r="Z601" s="101"/>
      <c r="AA601" s="145"/>
      <c r="AB601" s="145"/>
      <c r="AC601" s="101"/>
      <c r="AD601" s="101"/>
      <c r="AE601" s="101"/>
      <c r="AF601" s="106"/>
      <c r="AG601" s="106"/>
      <c r="AH601" s="101"/>
      <c r="AI601" s="101"/>
      <c r="AJ601" s="101"/>
      <c r="AK601" s="101"/>
      <c r="AL601" s="101"/>
      <c r="AM601" s="101"/>
      <c r="AN601" s="101"/>
      <c r="AO601" s="101"/>
      <c r="AP601" s="144"/>
      <c r="AQ601" s="101"/>
      <c r="AR601" s="101"/>
      <c r="AS601" s="101"/>
      <c r="AT601" s="145"/>
      <c r="AU601" s="145"/>
      <c r="AV601" s="98"/>
      <c r="AW601" s="98"/>
      <c r="AX601" s="98"/>
      <c r="AY601" s="98"/>
      <c r="AZ601" s="98"/>
      <c r="BA601" s="98"/>
      <c r="BB601" s="123"/>
      <c r="BC601" s="98"/>
      <c r="BD601" s="101"/>
      <c r="BE601" s="101"/>
      <c r="BF601" s="101"/>
      <c r="BG601" s="98"/>
      <c r="BH601" s="123"/>
      <c r="BI601" s="106"/>
      <c r="BJ601" s="144"/>
      <c r="BK601" s="144"/>
      <c r="BL601" s="144"/>
      <c r="BM601" s="145"/>
      <c r="BN601" s="101"/>
    </row>
    <row r="602" spans="1:66" s="2" customFormat="1" ht="37.5" customHeight="1">
      <c r="A602" s="124"/>
      <c r="B602" s="112" t="s">
        <v>171</v>
      </c>
      <c r="C602" s="113" t="s">
        <v>147</v>
      </c>
      <c r="D602" s="113" t="s">
        <v>119</v>
      </c>
      <c r="E602" s="131" t="s">
        <v>211</v>
      </c>
      <c r="F602" s="113"/>
      <c r="G602" s="115"/>
      <c r="H602" s="115"/>
      <c r="I602" s="115"/>
      <c r="J602" s="98">
        <f aca="true" t="shared" si="945" ref="J602:R602">J603</f>
        <v>54307</v>
      </c>
      <c r="K602" s="98">
        <f t="shared" si="945"/>
        <v>54307</v>
      </c>
      <c r="L602" s="98">
        <f t="shared" si="945"/>
        <v>0</v>
      </c>
      <c r="M602" s="98"/>
      <c r="N602" s="98">
        <f t="shared" si="945"/>
        <v>58163</v>
      </c>
      <c r="O602" s="98">
        <f t="shared" si="945"/>
        <v>0</v>
      </c>
      <c r="P602" s="98">
        <f t="shared" si="945"/>
        <v>54307</v>
      </c>
      <c r="Q602" s="98">
        <f t="shared" si="945"/>
        <v>0</v>
      </c>
      <c r="R602" s="98">
        <f t="shared" si="945"/>
        <v>0</v>
      </c>
      <c r="S602" s="98">
        <f>S603+S604+S605+S607+S609+S612</f>
        <v>-48307</v>
      </c>
      <c r="T602" s="98">
        <f>T603+T604+T605+T607+T609+T612</f>
        <v>6000</v>
      </c>
      <c r="U602" s="98">
        <f>U603+U604</f>
        <v>0</v>
      </c>
      <c r="V602" s="98"/>
      <c r="W602" s="98">
        <f aca="true" t="shared" si="946" ref="W602:AB602">W603+W604+W605+W607+W609+W612</f>
        <v>0</v>
      </c>
      <c r="X602" s="98">
        <f t="shared" si="946"/>
        <v>6000</v>
      </c>
      <c r="Y602" s="98">
        <f t="shared" si="946"/>
        <v>0</v>
      </c>
      <c r="Z602" s="98">
        <f t="shared" si="946"/>
        <v>0</v>
      </c>
      <c r="AA602" s="98">
        <f t="shared" si="946"/>
        <v>6000</v>
      </c>
      <c r="AB602" s="98">
        <f t="shared" si="946"/>
        <v>0</v>
      </c>
      <c r="AC602" s="98">
        <f aca="true" t="shared" si="947" ref="AC602:AU602">AC603+AC604+AC605+AC607+AC609+AC612</f>
        <v>0</v>
      </c>
      <c r="AD602" s="98">
        <f t="shared" si="947"/>
        <v>0</v>
      </c>
      <c r="AE602" s="98">
        <f t="shared" si="947"/>
        <v>0</v>
      </c>
      <c r="AF602" s="98">
        <f t="shared" si="947"/>
        <v>6000</v>
      </c>
      <c r="AG602" s="98">
        <f t="shared" si="947"/>
        <v>0</v>
      </c>
      <c r="AH602" s="98">
        <f t="shared" si="947"/>
        <v>0</v>
      </c>
      <c r="AI602" s="98">
        <f t="shared" si="947"/>
        <v>0</v>
      </c>
      <c r="AJ602" s="98">
        <f t="shared" si="947"/>
        <v>0</v>
      </c>
      <c r="AK602" s="98">
        <f>AK603+AK604+AK605+AK607+AK609+AK612</f>
        <v>0</v>
      </c>
      <c r="AL602" s="98">
        <f>AL603+AL604+AL605+AL607+AL609+AL612</f>
        <v>0</v>
      </c>
      <c r="AM602" s="98">
        <f>AM603+AM604+AM605+AM607+AM609+AM612</f>
        <v>0</v>
      </c>
      <c r="AN602" s="98">
        <f t="shared" si="947"/>
        <v>6000</v>
      </c>
      <c r="AO602" s="98">
        <f t="shared" si="947"/>
        <v>0</v>
      </c>
      <c r="AP602" s="98">
        <f t="shared" si="947"/>
        <v>0</v>
      </c>
      <c r="AQ602" s="98">
        <f>AQ603+AQ604+AQ605+AQ607+AQ609+AQ612</f>
        <v>0</v>
      </c>
      <c r="AR602" s="98">
        <f t="shared" si="947"/>
        <v>0</v>
      </c>
      <c r="AS602" s="98">
        <f t="shared" si="947"/>
        <v>0</v>
      </c>
      <c r="AT602" s="98">
        <f t="shared" si="947"/>
        <v>6000</v>
      </c>
      <c r="AU602" s="98">
        <f t="shared" si="947"/>
        <v>0</v>
      </c>
      <c r="AV602" s="98">
        <f aca="true" t="shared" si="948" ref="AV602:BA602">AV603+AV604+AV605+AV607+AV609+AV612</f>
        <v>0</v>
      </c>
      <c r="AW602" s="98">
        <f t="shared" si="948"/>
        <v>0</v>
      </c>
      <c r="AX602" s="98">
        <f t="shared" si="948"/>
        <v>0</v>
      </c>
      <c r="AY602" s="98">
        <f t="shared" si="948"/>
        <v>0</v>
      </c>
      <c r="AZ602" s="98">
        <f>AZ603+AZ604+AZ605+AZ607+AZ609+AZ612</f>
        <v>0</v>
      </c>
      <c r="BA602" s="98">
        <f t="shared" si="948"/>
        <v>6000</v>
      </c>
      <c r="BB602" s="98">
        <f aca="true" t="shared" si="949" ref="BB602:BH602">BB603+BB604+BB605+BB607+BB609+BB612</f>
        <v>0</v>
      </c>
      <c r="BC602" s="98">
        <f t="shared" si="949"/>
        <v>0</v>
      </c>
      <c r="BD602" s="98">
        <f t="shared" si="949"/>
        <v>0</v>
      </c>
      <c r="BE602" s="98">
        <f t="shared" si="949"/>
        <v>0</v>
      </c>
      <c r="BF602" s="98">
        <f t="shared" si="949"/>
        <v>0</v>
      </c>
      <c r="BG602" s="98">
        <f t="shared" si="949"/>
        <v>6000</v>
      </c>
      <c r="BH602" s="98">
        <f t="shared" si="949"/>
        <v>0</v>
      </c>
      <c r="BI602" s="98">
        <f aca="true" t="shared" si="950" ref="BI602:BN602">BI603+BI604+BI605+BI607+BI609+BI612</f>
        <v>0</v>
      </c>
      <c r="BJ602" s="98">
        <f t="shared" si="950"/>
        <v>0</v>
      </c>
      <c r="BK602" s="98">
        <f t="shared" si="950"/>
        <v>0</v>
      </c>
      <c r="BL602" s="98">
        <f t="shared" si="950"/>
        <v>0</v>
      </c>
      <c r="BM602" s="98">
        <f t="shared" si="950"/>
        <v>6000</v>
      </c>
      <c r="BN602" s="98">
        <f t="shared" si="950"/>
        <v>0</v>
      </c>
    </row>
    <row r="603" spans="1:66" s="2" customFormat="1" ht="66" customHeight="1" hidden="1">
      <c r="A603" s="124"/>
      <c r="B603" s="112" t="s">
        <v>130</v>
      </c>
      <c r="C603" s="113" t="s">
        <v>147</v>
      </c>
      <c r="D603" s="113" t="s">
        <v>119</v>
      </c>
      <c r="E603" s="131" t="s">
        <v>211</v>
      </c>
      <c r="F603" s="113" t="s">
        <v>131</v>
      </c>
      <c r="G603" s="115"/>
      <c r="H603" s="115"/>
      <c r="I603" s="115"/>
      <c r="J603" s="98">
        <f>K603-G603</f>
        <v>54307</v>
      </c>
      <c r="K603" s="98">
        <v>54307</v>
      </c>
      <c r="L603" s="98"/>
      <c r="M603" s="98"/>
      <c r="N603" s="115">
        <v>58163</v>
      </c>
      <c r="O603" s="106"/>
      <c r="P603" s="98">
        <f>O603+K603</f>
        <v>54307</v>
      </c>
      <c r="Q603" s="98">
        <f>L603</f>
        <v>0</v>
      </c>
      <c r="R603" s="98"/>
      <c r="S603" s="98">
        <f>T603-P603</f>
        <v>-54307</v>
      </c>
      <c r="T603" s="98">
        <f>U603-Q603</f>
        <v>0</v>
      </c>
      <c r="U603" s="98"/>
      <c r="V603" s="98"/>
      <c r="W603" s="98"/>
      <c r="X603" s="98">
        <f>W603+T603</f>
        <v>0</v>
      </c>
      <c r="Y603" s="98">
        <f>V603</f>
        <v>0</v>
      </c>
      <c r="Z603" s="101"/>
      <c r="AA603" s="145"/>
      <c r="AB603" s="145"/>
      <c r="AC603" s="101"/>
      <c r="AD603" s="101"/>
      <c r="AE603" s="101"/>
      <c r="AF603" s="106"/>
      <c r="AG603" s="106"/>
      <c r="AH603" s="101"/>
      <c r="AI603" s="101"/>
      <c r="AJ603" s="101"/>
      <c r="AK603" s="101"/>
      <c r="AL603" s="101"/>
      <c r="AM603" s="101"/>
      <c r="AN603" s="101"/>
      <c r="AO603" s="101"/>
      <c r="AP603" s="144"/>
      <c r="AQ603" s="101"/>
      <c r="AR603" s="101"/>
      <c r="AS603" s="101"/>
      <c r="AT603" s="145"/>
      <c r="AU603" s="145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</row>
    <row r="604" spans="1:66" s="11" customFormat="1" ht="115.5" customHeight="1" hidden="1">
      <c r="A604" s="183"/>
      <c r="B604" s="132" t="s">
        <v>330</v>
      </c>
      <c r="C604" s="113" t="s">
        <v>147</v>
      </c>
      <c r="D604" s="113" t="s">
        <v>119</v>
      </c>
      <c r="E604" s="131" t="s">
        <v>345</v>
      </c>
      <c r="F604" s="187" t="s">
        <v>142</v>
      </c>
      <c r="G604" s="115"/>
      <c r="H604" s="115"/>
      <c r="I604" s="115"/>
      <c r="J604" s="98"/>
      <c r="K604" s="98"/>
      <c r="L604" s="98"/>
      <c r="M604" s="98"/>
      <c r="N604" s="115"/>
      <c r="O604" s="106"/>
      <c r="P604" s="98"/>
      <c r="Q604" s="98"/>
      <c r="R604" s="98"/>
      <c r="S604" s="98">
        <f>S605+S607</f>
        <v>0</v>
      </c>
      <c r="T604" s="98">
        <f>T605+T607</f>
        <v>0</v>
      </c>
      <c r="U604" s="98">
        <f>U605+U607</f>
        <v>0</v>
      </c>
      <c r="V604" s="98"/>
      <c r="W604" s="98">
        <f>W605+W607</f>
        <v>0</v>
      </c>
      <c r="X604" s="98">
        <f>X605+X607</f>
        <v>0</v>
      </c>
      <c r="Y604" s="98">
        <f>Y605+Y607</f>
        <v>0</v>
      </c>
      <c r="Z604" s="184"/>
      <c r="AA604" s="145"/>
      <c r="AB604" s="145"/>
      <c r="AC604" s="184"/>
      <c r="AD604" s="184"/>
      <c r="AE604" s="184"/>
      <c r="AF604" s="106"/>
      <c r="AG604" s="106"/>
      <c r="AH604" s="184"/>
      <c r="AI604" s="184"/>
      <c r="AJ604" s="184"/>
      <c r="AK604" s="184"/>
      <c r="AL604" s="184"/>
      <c r="AM604" s="184"/>
      <c r="AN604" s="184"/>
      <c r="AO604" s="184"/>
      <c r="AP604" s="185"/>
      <c r="AQ604" s="184"/>
      <c r="AR604" s="184"/>
      <c r="AS604" s="184"/>
      <c r="AT604" s="145"/>
      <c r="AU604" s="145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</row>
    <row r="605" spans="1:66" s="11" customFormat="1" ht="181.5" customHeight="1" hidden="1">
      <c r="A605" s="183"/>
      <c r="B605" s="160" t="s">
        <v>364</v>
      </c>
      <c r="C605" s="113" t="s">
        <v>147</v>
      </c>
      <c r="D605" s="113" t="s">
        <v>119</v>
      </c>
      <c r="E605" s="113" t="s">
        <v>346</v>
      </c>
      <c r="F605" s="113"/>
      <c r="G605" s="115"/>
      <c r="H605" s="115"/>
      <c r="I605" s="115"/>
      <c r="J605" s="98"/>
      <c r="K605" s="98"/>
      <c r="L605" s="98"/>
      <c r="M605" s="98"/>
      <c r="N605" s="115"/>
      <c r="O605" s="106"/>
      <c r="P605" s="98"/>
      <c r="Q605" s="98"/>
      <c r="R605" s="98"/>
      <c r="S605" s="98">
        <f>S606</f>
        <v>0</v>
      </c>
      <c r="T605" s="98">
        <f>T606</f>
        <v>0</v>
      </c>
      <c r="U605" s="98">
        <f>U606</f>
        <v>0</v>
      </c>
      <c r="V605" s="98"/>
      <c r="W605" s="98">
        <f>W606</f>
        <v>0</v>
      </c>
      <c r="X605" s="98">
        <f>X606</f>
        <v>0</v>
      </c>
      <c r="Y605" s="98">
        <f>Y606</f>
        <v>0</v>
      </c>
      <c r="Z605" s="184"/>
      <c r="AA605" s="145"/>
      <c r="AB605" s="145"/>
      <c r="AC605" s="184"/>
      <c r="AD605" s="184"/>
      <c r="AE605" s="184"/>
      <c r="AF605" s="106"/>
      <c r="AG605" s="106"/>
      <c r="AH605" s="184"/>
      <c r="AI605" s="184"/>
      <c r="AJ605" s="184"/>
      <c r="AK605" s="184"/>
      <c r="AL605" s="184"/>
      <c r="AM605" s="184"/>
      <c r="AN605" s="184"/>
      <c r="AO605" s="184"/>
      <c r="AP605" s="185"/>
      <c r="AQ605" s="184"/>
      <c r="AR605" s="184"/>
      <c r="AS605" s="184"/>
      <c r="AT605" s="145"/>
      <c r="AU605" s="145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</row>
    <row r="606" spans="1:66" s="11" customFormat="1" ht="115.5" customHeight="1" hidden="1">
      <c r="A606" s="183"/>
      <c r="B606" s="132" t="s">
        <v>330</v>
      </c>
      <c r="C606" s="113" t="s">
        <v>147</v>
      </c>
      <c r="D606" s="113" t="s">
        <v>119</v>
      </c>
      <c r="E606" s="187" t="s">
        <v>346</v>
      </c>
      <c r="F606" s="187" t="s">
        <v>142</v>
      </c>
      <c r="G606" s="115"/>
      <c r="H606" s="115"/>
      <c r="I606" s="115"/>
      <c r="J606" s="98"/>
      <c r="K606" s="98"/>
      <c r="L606" s="98"/>
      <c r="M606" s="98"/>
      <c r="N606" s="115"/>
      <c r="O606" s="106"/>
      <c r="P606" s="98"/>
      <c r="Q606" s="98"/>
      <c r="R606" s="98"/>
      <c r="S606" s="98">
        <f>T606-P606</f>
        <v>0</v>
      </c>
      <c r="T606" s="98"/>
      <c r="U606" s="98"/>
      <c r="V606" s="98"/>
      <c r="W606" s="98"/>
      <c r="X606" s="98"/>
      <c r="Y606" s="98"/>
      <c r="Z606" s="184"/>
      <c r="AA606" s="145"/>
      <c r="AB606" s="145"/>
      <c r="AC606" s="184"/>
      <c r="AD606" s="184"/>
      <c r="AE606" s="184"/>
      <c r="AF606" s="106"/>
      <c r="AG606" s="106"/>
      <c r="AH606" s="184"/>
      <c r="AI606" s="184"/>
      <c r="AJ606" s="184"/>
      <c r="AK606" s="184"/>
      <c r="AL606" s="184"/>
      <c r="AM606" s="184"/>
      <c r="AN606" s="184"/>
      <c r="AO606" s="184"/>
      <c r="AP606" s="185"/>
      <c r="AQ606" s="184"/>
      <c r="AR606" s="184"/>
      <c r="AS606" s="184"/>
      <c r="AT606" s="145"/>
      <c r="AU606" s="145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</row>
    <row r="607" spans="1:66" s="11" customFormat="1" ht="115.5" customHeight="1" hidden="1">
      <c r="A607" s="183"/>
      <c r="B607" s="172" t="s">
        <v>365</v>
      </c>
      <c r="C607" s="113" t="s">
        <v>147</v>
      </c>
      <c r="D607" s="113" t="s">
        <v>119</v>
      </c>
      <c r="E607" s="187" t="s">
        <v>347</v>
      </c>
      <c r="F607" s="187"/>
      <c r="G607" s="115"/>
      <c r="H607" s="115"/>
      <c r="I607" s="115"/>
      <c r="J607" s="98"/>
      <c r="K607" s="98"/>
      <c r="L607" s="98"/>
      <c r="M607" s="98"/>
      <c r="N607" s="115"/>
      <c r="O607" s="106"/>
      <c r="P607" s="98"/>
      <c r="Q607" s="98"/>
      <c r="R607" s="98"/>
      <c r="S607" s="98">
        <f>S608</f>
        <v>0</v>
      </c>
      <c r="T607" s="98">
        <f>T608</f>
        <v>0</v>
      </c>
      <c r="U607" s="98">
        <f>U608</f>
        <v>0</v>
      </c>
      <c r="V607" s="98"/>
      <c r="W607" s="98">
        <f>W608</f>
        <v>0</v>
      </c>
      <c r="X607" s="98">
        <f>X608</f>
        <v>0</v>
      </c>
      <c r="Y607" s="98">
        <f>Y608</f>
        <v>0</v>
      </c>
      <c r="Z607" s="184"/>
      <c r="AA607" s="145"/>
      <c r="AB607" s="145"/>
      <c r="AC607" s="184"/>
      <c r="AD607" s="184"/>
      <c r="AE607" s="184"/>
      <c r="AF607" s="106"/>
      <c r="AG607" s="106"/>
      <c r="AH607" s="184"/>
      <c r="AI607" s="184"/>
      <c r="AJ607" s="184"/>
      <c r="AK607" s="184"/>
      <c r="AL607" s="184"/>
      <c r="AM607" s="184"/>
      <c r="AN607" s="184"/>
      <c r="AO607" s="184"/>
      <c r="AP607" s="185"/>
      <c r="AQ607" s="184"/>
      <c r="AR607" s="184"/>
      <c r="AS607" s="184"/>
      <c r="AT607" s="145"/>
      <c r="AU607" s="145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</row>
    <row r="608" spans="1:66" s="11" customFormat="1" ht="115.5" customHeight="1" hidden="1">
      <c r="A608" s="183"/>
      <c r="B608" s="132" t="s">
        <v>330</v>
      </c>
      <c r="C608" s="113" t="s">
        <v>147</v>
      </c>
      <c r="D608" s="113" t="s">
        <v>119</v>
      </c>
      <c r="E608" s="187" t="s">
        <v>347</v>
      </c>
      <c r="F608" s="187" t="s">
        <v>142</v>
      </c>
      <c r="G608" s="115"/>
      <c r="H608" s="115"/>
      <c r="I608" s="115"/>
      <c r="J608" s="98"/>
      <c r="K608" s="98"/>
      <c r="L608" s="98"/>
      <c r="M608" s="98"/>
      <c r="N608" s="115"/>
      <c r="O608" s="106"/>
      <c r="P608" s="98"/>
      <c r="Q608" s="98"/>
      <c r="R608" s="98"/>
      <c r="S608" s="98">
        <f>T608-P608</f>
        <v>0</v>
      </c>
      <c r="T608" s="98"/>
      <c r="U608" s="98"/>
      <c r="V608" s="98"/>
      <c r="W608" s="98"/>
      <c r="X608" s="98"/>
      <c r="Y608" s="98"/>
      <c r="Z608" s="184"/>
      <c r="AA608" s="145"/>
      <c r="AB608" s="145"/>
      <c r="AC608" s="184"/>
      <c r="AD608" s="184"/>
      <c r="AE608" s="184"/>
      <c r="AF608" s="106"/>
      <c r="AG608" s="106"/>
      <c r="AH608" s="184"/>
      <c r="AI608" s="184"/>
      <c r="AJ608" s="184"/>
      <c r="AK608" s="184"/>
      <c r="AL608" s="184"/>
      <c r="AM608" s="184"/>
      <c r="AN608" s="184"/>
      <c r="AO608" s="184"/>
      <c r="AP608" s="185"/>
      <c r="AQ608" s="184"/>
      <c r="AR608" s="184"/>
      <c r="AS608" s="184"/>
      <c r="AT608" s="145"/>
      <c r="AU608" s="145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</row>
    <row r="609" spans="1:66" s="11" customFormat="1" ht="103.5" customHeight="1">
      <c r="A609" s="183"/>
      <c r="B609" s="160" t="s">
        <v>430</v>
      </c>
      <c r="C609" s="113" t="s">
        <v>147</v>
      </c>
      <c r="D609" s="113" t="s">
        <v>119</v>
      </c>
      <c r="E609" s="187" t="s">
        <v>402</v>
      </c>
      <c r="F609" s="187"/>
      <c r="G609" s="115"/>
      <c r="H609" s="115"/>
      <c r="I609" s="115"/>
      <c r="J609" s="98"/>
      <c r="K609" s="98"/>
      <c r="L609" s="98"/>
      <c r="M609" s="98"/>
      <c r="N609" s="115"/>
      <c r="O609" s="106"/>
      <c r="P609" s="98"/>
      <c r="Q609" s="98"/>
      <c r="R609" s="98"/>
      <c r="S609" s="98">
        <f>S610</f>
        <v>4000</v>
      </c>
      <c r="T609" s="98">
        <f>T610</f>
        <v>4000</v>
      </c>
      <c r="U609" s="98"/>
      <c r="V609" s="98"/>
      <c r="W609" s="98">
        <f aca="true" t="shared" si="951" ref="W609:AQ610">W610</f>
        <v>0</v>
      </c>
      <c r="X609" s="98">
        <f t="shared" si="951"/>
        <v>4000</v>
      </c>
      <c r="Y609" s="98">
        <f t="shared" si="951"/>
        <v>0</v>
      </c>
      <c r="Z609" s="98">
        <f t="shared" si="951"/>
        <v>0</v>
      </c>
      <c r="AA609" s="98">
        <f t="shared" si="951"/>
        <v>4000</v>
      </c>
      <c r="AB609" s="98">
        <f t="shared" si="951"/>
        <v>0</v>
      </c>
      <c r="AC609" s="98">
        <f t="shared" si="951"/>
        <v>0</v>
      </c>
      <c r="AD609" s="98">
        <f t="shared" si="951"/>
        <v>0</v>
      </c>
      <c r="AE609" s="98">
        <f t="shared" si="951"/>
        <v>0</v>
      </c>
      <c r="AF609" s="98">
        <f t="shared" si="951"/>
        <v>4000</v>
      </c>
      <c r="AG609" s="98">
        <f t="shared" si="951"/>
        <v>0</v>
      </c>
      <c r="AH609" s="98">
        <f t="shared" si="951"/>
        <v>0</v>
      </c>
      <c r="AI609" s="98">
        <f t="shared" si="951"/>
        <v>0</v>
      </c>
      <c r="AJ609" s="98">
        <f t="shared" si="951"/>
        <v>0</v>
      </c>
      <c r="AK609" s="98">
        <f t="shared" si="951"/>
        <v>0</v>
      </c>
      <c r="AL609" s="98">
        <f t="shared" si="951"/>
        <v>0</v>
      </c>
      <c r="AM609" s="98">
        <f t="shared" si="951"/>
        <v>0</v>
      </c>
      <c r="AN609" s="98">
        <f t="shared" si="951"/>
        <v>4000</v>
      </c>
      <c r="AO609" s="98">
        <f t="shared" si="951"/>
        <v>0</v>
      </c>
      <c r="AP609" s="98">
        <f t="shared" si="951"/>
        <v>0</v>
      </c>
      <c r="AQ609" s="98">
        <f t="shared" si="951"/>
        <v>0</v>
      </c>
      <c r="AR609" s="98">
        <f aca="true" t="shared" si="952" ref="AP609:BE610">AR610</f>
        <v>0</v>
      </c>
      <c r="AS609" s="98">
        <f t="shared" si="952"/>
        <v>0</v>
      </c>
      <c r="AT609" s="98">
        <f t="shared" si="952"/>
        <v>4000</v>
      </c>
      <c r="AU609" s="98">
        <f t="shared" si="952"/>
        <v>0</v>
      </c>
      <c r="AV609" s="98">
        <f t="shared" si="952"/>
        <v>0</v>
      </c>
      <c r="AW609" s="98">
        <f t="shared" si="952"/>
        <v>0</v>
      </c>
      <c r="AX609" s="98">
        <f t="shared" si="952"/>
        <v>0</v>
      </c>
      <c r="AY609" s="98">
        <f t="shared" si="952"/>
        <v>0</v>
      </c>
      <c r="AZ609" s="98">
        <f t="shared" si="952"/>
        <v>0</v>
      </c>
      <c r="BA609" s="98">
        <f t="shared" si="952"/>
        <v>4000</v>
      </c>
      <c r="BB609" s="98">
        <f t="shared" si="952"/>
        <v>0</v>
      </c>
      <c r="BC609" s="98">
        <f t="shared" si="952"/>
        <v>0</v>
      </c>
      <c r="BD609" s="98">
        <f t="shared" si="952"/>
        <v>0</v>
      </c>
      <c r="BE609" s="98">
        <f t="shared" si="952"/>
        <v>0</v>
      </c>
      <c r="BF609" s="98">
        <f aca="true" t="shared" si="953" ref="BF609:BN610">BF610</f>
        <v>0</v>
      </c>
      <c r="BG609" s="98">
        <f t="shared" si="953"/>
        <v>4000</v>
      </c>
      <c r="BH609" s="98">
        <f t="shared" si="953"/>
        <v>0</v>
      </c>
      <c r="BI609" s="98">
        <f t="shared" si="953"/>
        <v>0</v>
      </c>
      <c r="BJ609" s="98">
        <f t="shared" si="953"/>
        <v>0</v>
      </c>
      <c r="BK609" s="98">
        <f t="shared" si="953"/>
        <v>0</v>
      </c>
      <c r="BL609" s="98">
        <f t="shared" si="953"/>
        <v>0</v>
      </c>
      <c r="BM609" s="98">
        <f t="shared" si="953"/>
        <v>4000</v>
      </c>
      <c r="BN609" s="98">
        <f t="shared" si="953"/>
        <v>0</v>
      </c>
    </row>
    <row r="610" spans="1:66" s="11" customFormat="1" ht="183" customHeight="1">
      <c r="A610" s="183"/>
      <c r="B610" s="160" t="s">
        <v>364</v>
      </c>
      <c r="C610" s="113" t="s">
        <v>147</v>
      </c>
      <c r="D610" s="113" t="s">
        <v>119</v>
      </c>
      <c r="E610" s="187" t="s">
        <v>429</v>
      </c>
      <c r="F610" s="187"/>
      <c r="G610" s="115"/>
      <c r="H610" s="115"/>
      <c r="I610" s="115"/>
      <c r="J610" s="98"/>
      <c r="K610" s="98"/>
      <c r="L610" s="98"/>
      <c r="M610" s="98"/>
      <c r="N610" s="115"/>
      <c r="O610" s="106"/>
      <c r="P610" s="98"/>
      <c r="Q610" s="98"/>
      <c r="R610" s="98"/>
      <c r="S610" s="98">
        <f>S611</f>
        <v>4000</v>
      </c>
      <c r="T610" s="98">
        <f>T611</f>
        <v>4000</v>
      </c>
      <c r="U610" s="98"/>
      <c r="V610" s="98"/>
      <c r="W610" s="98">
        <f t="shared" si="951"/>
        <v>0</v>
      </c>
      <c r="X610" s="98">
        <f t="shared" si="951"/>
        <v>4000</v>
      </c>
      <c r="Y610" s="98">
        <f t="shared" si="951"/>
        <v>0</v>
      </c>
      <c r="Z610" s="98">
        <f t="shared" si="951"/>
        <v>0</v>
      </c>
      <c r="AA610" s="98">
        <f t="shared" si="951"/>
        <v>4000</v>
      </c>
      <c r="AB610" s="98">
        <f t="shared" si="951"/>
        <v>0</v>
      </c>
      <c r="AC610" s="98">
        <f t="shared" si="951"/>
        <v>0</v>
      </c>
      <c r="AD610" s="98">
        <f t="shared" si="951"/>
        <v>0</v>
      </c>
      <c r="AE610" s="98">
        <f t="shared" si="951"/>
        <v>0</v>
      </c>
      <c r="AF610" s="98">
        <f t="shared" si="951"/>
        <v>4000</v>
      </c>
      <c r="AG610" s="98">
        <f t="shared" si="951"/>
        <v>0</v>
      </c>
      <c r="AH610" s="98">
        <f t="shared" si="951"/>
        <v>0</v>
      </c>
      <c r="AI610" s="98">
        <f t="shared" si="951"/>
        <v>0</v>
      </c>
      <c r="AJ610" s="98">
        <f t="shared" si="951"/>
        <v>0</v>
      </c>
      <c r="AK610" s="98">
        <f t="shared" si="951"/>
        <v>0</v>
      </c>
      <c r="AL610" s="98">
        <f t="shared" si="951"/>
        <v>0</v>
      </c>
      <c r="AM610" s="98">
        <f t="shared" si="951"/>
        <v>0</v>
      </c>
      <c r="AN610" s="98">
        <f t="shared" si="951"/>
        <v>4000</v>
      </c>
      <c r="AO610" s="98">
        <f t="shared" si="951"/>
        <v>0</v>
      </c>
      <c r="AP610" s="98">
        <f t="shared" si="952"/>
        <v>0</v>
      </c>
      <c r="AQ610" s="98">
        <f t="shared" si="952"/>
        <v>0</v>
      </c>
      <c r="AR610" s="98">
        <f t="shared" si="952"/>
        <v>0</v>
      </c>
      <c r="AS610" s="98">
        <f t="shared" si="952"/>
        <v>0</v>
      </c>
      <c r="AT610" s="98">
        <f t="shared" si="952"/>
        <v>4000</v>
      </c>
      <c r="AU610" s="98">
        <f t="shared" si="952"/>
        <v>0</v>
      </c>
      <c r="AV610" s="98">
        <f t="shared" si="952"/>
        <v>0</v>
      </c>
      <c r="AW610" s="98">
        <f t="shared" si="952"/>
        <v>0</v>
      </c>
      <c r="AX610" s="98">
        <f t="shared" si="952"/>
        <v>0</v>
      </c>
      <c r="AY610" s="98">
        <f t="shared" si="952"/>
        <v>0</v>
      </c>
      <c r="AZ610" s="98">
        <f t="shared" si="952"/>
        <v>0</v>
      </c>
      <c r="BA610" s="98">
        <f t="shared" si="952"/>
        <v>4000</v>
      </c>
      <c r="BB610" s="98">
        <f t="shared" si="952"/>
        <v>0</v>
      </c>
      <c r="BC610" s="98">
        <f t="shared" si="952"/>
        <v>0</v>
      </c>
      <c r="BD610" s="98">
        <f t="shared" si="952"/>
        <v>0</v>
      </c>
      <c r="BE610" s="98">
        <f t="shared" si="952"/>
        <v>0</v>
      </c>
      <c r="BF610" s="98">
        <f t="shared" si="953"/>
        <v>0</v>
      </c>
      <c r="BG610" s="98">
        <f t="shared" si="953"/>
        <v>4000</v>
      </c>
      <c r="BH610" s="98">
        <f t="shared" si="953"/>
        <v>0</v>
      </c>
      <c r="BI610" s="98">
        <f t="shared" si="953"/>
        <v>0</v>
      </c>
      <c r="BJ610" s="98">
        <f t="shared" si="953"/>
        <v>0</v>
      </c>
      <c r="BK610" s="98">
        <f t="shared" si="953"/>
        <v>0</v>
      </c>
      <c r="BL610" s="98">
        <f t="shared" si="953"/>
        <v>0</v>
      </c>
      <c r="BM610" s="98">
        <f t="shared" si="953"/>
        <v>4000</v>
      </c>
      <c r="BN610" s="98">
        <f t="shared" si="953"/>
        <v>0</v>
      </c>
    </row>
    <row r="611" spans="1:66" s="11" customFormat="1" ht="114.75" customHeight="1">
      <c r="A611" s="183"/>
      <c r="B611" s="132" t="s">
        <v>330</v>
      </c>
      <c r="C611" s="113" t="s">
        <v>147</v>
      </c>
      <c r="D611" s="113" t="s">
        <v>119</v>
      </c>
      <c r="E611" s="187" t="s">
        <v>429</v>
      </c>
      <c r="F611" s="187" t="s">
        <v>142</v>
      </c>
      <c r="G611" s="115"/>
      <c r="H611" s="115"/>
      <c r="I611" s="115"/>
      <c r="J611" s="98"/>
      <c r="K611" s="98"/>
      <c r="L611" s="98"/>
      <c r="M611" s="98"/>
      <c r="N611" s="115"/>
      <c r="O611" s="106"/>
      <c r="P611" s="98"/>
      <c r="Q611" s="98"/>
      <c r="R611" s="98"/>
      <c r="S611" s="98">
        <f>T611-P611</f>
        <v>4000</v>
      </c>
      <c r="T611" s="98">
        <v>4000</v>
      </c>
      <c r="U611" s="98"/>
      <c r="V611" s="98"/>
      <c r="W611" s="98"/>
      <c r="X611" s="98">
        <f>W611+T611</f>
        <v>4000</v>
      </c>
      <c r="Y611" s="98">
        <f>V611</f>
        <v>0</v>
      </c>
      <c r="Z611" s="184"/>
      <c r="AA611" s="98">
        <f>X611+Z611</f>
        <v>4000</v>
      </c>
      <c r="AB611" s="98">
        <f>Y611</f>
        <v>0</v>
      </c>
      <c r="AC611" s="184"/>
      <c r="AD611" s="184"/>
      <c r="AE611" s="184"/>
      <c r="AF611" s="98">
        <f>AD611+AC611+AA611+AE611</f>
        <v>4000</v>
      </c>
      <c r="AG611" s="116">
        <f>AE611+AB611</f>
        <v>0</v>
      </c>
      <c r="AH611" s="184"/>
      <c r="AI611" s="184"/>
      <c r="AJ611" s="184"/>
      <c r="AK611" s="184"/>
      <c r="AL611" s="184"/>
      <c r="AM611" s="184"/>
      <c r="AN611" s="98">
        <f>AI611+AH611+AF611+AJ611+AK611+AL611+AM611</f>
        <v>4000</v>
      </c>
      <c r="AO611" s="98">
        <f>AM611+AG611</f>
        <v>0</v>
      </c>
      <c r="AP611" s="185"/>
      <c r="AQ611" s="184"/>
      <c r="AR611" s="184"/>
      <c r="AS611" s="184"/>
      <c r="AT611" s="98">
        <f>AR611+AQ611+AP611+AN611+AS611</f>
        <v>4000</v>
      </c>
      <c r="AU611" s="98">
        <f>AS611+AO611</f>
        <v>0</v>
      </c>
      <c r="AV611" s="98"/>
      <c r="AW611" s="98"/>
      <c r="AX611" s="98"/>
      <c r="AY611" s="98"/>
      <c r="AZ611" s="98"/>
      <c r="BA611" s="98">
        <f>AY611+AX611+AW611+AV611+AT611</f>
        <v>4000</v>
      </c>
      <c r="BB611" s="123">
        <f>AU611+AY611</f>
        <v>0</v>
      </c>
      <c r="BC611" s="98"/>
      <c r="BD611" s="184"/>
      <c r="BE611" s="184"/>
      <c r="BF611" s="184"/>
      <c r="BG611" s="98">
        <f>BF611+BE611+BD611+BC611+BA611</f>
        <v>4000</v>
      </c>
      <c r="BH611" s="123"/>
      <c r="BI611" s="106"/>
      <c r="BJ611" s="185"/>
      <c r="BK611" s="185"/>
      <c r="BL611" s="185"/>
      <c r="BM611" s="98">
        <f>BG611+BI611+BJ611+BK611+BL611</f>
        <v>4000</v>
      </c>
      <c r="BN611" s="98">
        <f>BH611+BJ611</f>
        <v>0</v>
      </c>
    </row>
    <row r="612" spans="1:66" s="11" customFormat="1" ht="57.75" customHeight="1">
      <c r="A612" s="183"/>
      <c r="B612" s="133" t="s">
        <v>448</v>
      </c>
      <c r="C612" s="113" t="s">
        <v>147</v>
      </c>
      <c r="D612" s="113" t="s">
        <v>119</v>
      </c>
      <c r="E612" s="187" t="s">
        <v>391</v>
      </c>
      <c r="F612" s="187"/>
      <c r="G612" s="115"/>
      <c r="H612" s="115"/>
      <c r="I612" s="115"/>
      <c r="J612" s="98"/>
      <c r="K612" s="98"/>
      <c r="L612" s="98"/>
      <c r="M612" s="98"/>
      <c r="N612" s="115"/>
      <c r="O612" s="106"/>
      <c r="P612" s="98"/>
      <c r="Q612" s="98"/>
      <c r="R612" s="98"/>
      <c r="S612" s="98">
        <f>S613</f>
        <v>2000</v>
      </c>
      <c r="T612" s="98">
        <f>T613</f>
        <v>2000</v>
      </c>
      <c r="U612" s="98"/>
      <c r="V612" s="98"/>
      <c r="W612" s="98">
        <f aca="true" t="shared" si="954" ref="W612:AQ613">W613</f>
        <v>0</v>
      </c>
      <c r="X612" s="98">
        <f t="shared" si="954"/>
        <v>2000</v>
      </c>
      <c r="Y612" s="98">
        <f t="shared" si="954"/>
        <v>0</v>
      </c>
      <c r="Z612" s="98">
        <f t="shared" si="954"/>
        <v>0</v>
      </c>
      <c r="AA612" s="98">
        <f t="shared" si="954"/>
        <v>2000</v>
      </c>
      <c r="AB612" s="98">
        <f t="shared" si="954"/>
        <v>0</v>
      </c>
      <c r="AC612" s="98">
        <f t="shared" si="954"/>
        <v>0</v>
      </c>
      <c r="AD612" s="98">
        <f t="shared" si="954"/>
        <v>0</v>
      </c>
      <c r="AE612" s="98">
        <f t="shared" si="954"/>
        <v>0</v>
      </c>
      <c r="AF612" s="98">
        <f t="shared" si="954"/>
        <v>2000</v>
      </c>
      <c r="AG612" s="98">
        <f t="shared" si="954"/>
        <v>0</v>
      </c>
      <c r="AH612" s="98">
        <f t="shared" si="954"/>
        <v>0</v>
      </c>
      <c r="AI612" s="98">
        <f t="shared" si="954"/>
        <v>0</v>
      </c>
      <c r="AJ612" s="98">
        <f t="shared" si="954"/>
        <v>0</v>
      </c>
      <c r="AK612" s="98">
        <f t="shared" si="954"/>
        <v>0</v>
      </c>
      <c r="AL612" s="98">
        <f t="shared" si="954"/>
        <v>0</v>
      </c>
      <c r="AM612" s="98">
        <f t="shared" si="954"/>
        <v>0</v>
      </c>
      <c r="AN612" s="98">
        <f t="shared" si="954"/>
        <v>2000</v>
      </c>
      <c r="AO612" s="98">
        <f t="shared" si="954"/>
        <v>0</v>
      </c>
      <c r="AP612" s="98">
        <f t="shared" si="954"/>
        <v>0</v>
      </c>
      <c r="AQ612" s="98">
        <f t="shared" si="954"/>
        <v>0</v>
      </c>
      <c r="AR612" s="98">
        <f aca="true" t="shared" si="955" ref="AP612:BE613">AR613</f>
        <v>0</v>
      </c>
      <c r="AS612" s="98">
        <f t="shared" si="955"/>
        <v>0</v>
      </c>
      <c r="AT612" s="98">
        <f t="shared" si="955"/>
        <v>2000</v>
      </c>
      <c r="AU612" s="98">
        <f t="shared" si="955"/>
        <v>0</v>
      </c>
      <c r="AV612" s="98">
        <f t="shared" si="955"/>
        <v>0</v>
      </c>
      <c r="AW612" s="98">
        <f t="shared" si="955"/>
        <v>0</v>
      </c>
      <c r="AX612" s="98">
        <f t="shared" si="955"/>
        <v>0</v>
      </c>
      <c r="AY612" s="98">
        <f t="shared" si="955"/>
        <v>0</v>
      </c>
      <c r="AZ612" s="98">
        <f t="shared" si="955"/>
        <v>0</v>
      </c>
      <c r="BA612" s="98">
        <f t="shared" si="955"/>
        <v>2000</v>
      </c>
      <c r="BB612" s="98">
        <f t="shared" si="955"/>
        <v>0</v>
      </c>
      <c r="BC612" s="98">
        <f t="shared" si="955"/>
        <v>0</v>
      </c>
      <c r="BD612" s="98">
        <f t="shared" si="955"/>
        <v>0</v>
      </c>
      <c r="BE612" s="98">
        <f t="shared" si="955"/>
        <v>0</v>
      </c>
      <c r="BF612" s="98">
        <f aca="true" t="shared" si="956" ref="BB612:BN613">BF613</f>
        <v>0</v>
      </c>
      <c r="BG612" s="98">
        <f t="shared" si="956"/>
        <v>2000</v>
      </c>
      <c r="BH612" s="98">
        <f t="shared" si="956"/>
        <v>0</v>
      </c>
      <c r="BI612" s="98">
        <f t="shared" si="956"/>
        <v>0</v>
      </c>
      <c r="BJ612" s="98">
        <f t="shared" si="956"/>
        <v>0</v>
      </c>
      <c r="BK612" s="98">
        <f t="shared" si="956"/>
        <v>0</v>
      </c>
      <c r="BL612" s="98">
        <f t="shared" si="956"/>
        <v>0</v>
      </c>
      <c r="BM612" s="98">
        <f t="shared" si="956"/>
        <v>2000</v>
      </c>
      <c r="BN612" s="98">
        <f t="shared" si="956"/>
        <v>0</v>
      </c>
    </row>
    <row r="613" spans="1:66" s="11" customFormat="1" ht="131.25" customHeight="1">
      <c r="A613" s="183"/>
      <c r="B613" s="134" t="s">
        <v>457</v>
      </c>
      <c r="C613" s="113" t="s">
        <v>147</v>
      </c>
      <c r="D613" s="113" t="s">
        <v>119</v>
      </c>
      <c r="E613" s="187" t="s">
        <v>403</v>
      </c>
      <c r="F613" s="187"/>
      <c r="G613" s="115"/>
      <c r="H613" s="115"/>
      <c r="I613" s="115"/>
      <c r="J613" s="98"/>
      <c r="K613" s="98"/>
      <c r="L613" s="98"/>
      <c r="M613" s="98"/>
      <c r="N613" s="115"/>
      <c r="O613" s="106"/>
      <c r="P613" s="98"/>
      <c r="Q613" s="98"/>
      <c r="R613" s="98"/>
      <c r="S613" s="98">
        <f>S614</f>
        <v>2000</v>
      </c>
      <c r="T613" s="98">
        <f>T614</f>
        <v>2000</v>
      </c>
      <c r="U613" s="98"/>
      <c r="V613" s="98"/>
      <c r="W613" s="98">
        <f t="shared" si="954"/>
        <v>0</v>
      </c>
      <c r="X613" s="98">
        <f t="shared" si="954"/>
        <v>2000</v>
      </c>
      <c r="Y613" s="98">
        <f t="shared" si="954"/>
        <v>0</v>
      </c>
      <c r="Z613" s="98">
        <f t="shared" si="954"/>
        <v>0</v>
      </c>
      <c r="AA613" s="98">
        <f t="shared" si="954"/>
        <v>2000</v>
      </c>
      <c r="AB613" s="98">
        <f t="shared" si="954"/>
        <v>0</v>
      </c>
      <c r="AC613" s="98">
        <f t="shared" si="954"/>
        <v>0</v>
      </c>
      <c r="AD613" s="98">
        <f t="shared" si="954"/>
        <v>0</v>
      </c>
      <c r="AE613" s="98">
        <f t="shared" si="954"/>
        <v>0</v>
      </c>
      <c r="AF613" s="98">
        <f t="shared" si="954"/>
        <v>2000</v>
      </c>
      <c r="AG613" s="98">
        <f t="shared" si="954"/>
        <v>0</v>
      </c>
      <c r="AH613" s="98">
        <f t="shared" si="954"/>
        <v>0</v>
      </c>
      <c r="AI613" s="98">
        <f t="shared" si="954"/>
        <v>0</v>
      </c>
      <c r="AJ613" s="98">
        <f t="shared" si="954"/>
        <v>0</v>
      </c>
      <c r="AK613" s="98">
        <f t="shared" si="954"/>
        <v>0</v>
      </c>
      <c r="AL613" s="98">
        <f t="shared" si="954"/>
        <v>0</v>
      </c>
      <c r="AM613" s="98">
        <f t="shared" si="954"/>
        <v>0</v>
      </c>
      <c r="AN613" s="98">
        <f t="shared" si="954"/>
        <v>2000</v>
      </c>
      <c r="AO613" s="98">
        <f t="shared" si="954"/>
        <v>0</v>
      </c>
      <c r="AP613" s="98">
        <f t="shared" si="955"/>
        <v>0</v>
      </c>
      <c r="AQ613" s="98">
        <f t="shared" si="955"/>
        <v>0</v>
      </c>
      <c r="AR613" s="98">
        <f t="shared" si="955"/>
        <v>0</v>
      </c>
      <c r="AS613" s="98">
        <f t="shared" si="955"/>
        <v>0</v>
      </c>
      <c r="AT613" s="98">
        <f t="shared" si="955"/>
        <v>2000</v>
      </c>
      <c r="AU613" s="98">
        <f t="shared" si="955"/>
        <v>0</v>
      </c>
      <c r="AV613" s="98">
        <f t="shared" si="955"/>
        <v>0</v>
      </c>
      <c r="AW613" s="98">
        <f t="shared" si="955"/>
        <v>0</v>
      </c>
      <c r="AX613" s="98">
        <f t="shared" si="955"/>
        <v>0</v>
      </c>
      <c r="AY613" s="98">
        <f t="shared" si="955"/>
        <v>0</v>
      </c>
      <c r="AZ613" s="98">
        <f t="shared" si="955"/>
        <v>0</v>
      </c>
      <c r="BA613" s="98">
        <f t="shared" si="955"/>
        <v>2000</v>
      </c>
      <c r="BB613" s="98">
        <f t="shared" si="956"/>
        <v>0</v>
      </c>
      <c r="BC613" s="98">
        <f t="shared" si="956"/>
        <v>0</v>
      </c>
      <c r="BD613" s="98">
        <f t="shared" si="956"/>
        <v>0</v>
      </c>
      <c r="BE613" s="98">
        <f t="shared" si="956"/>
        <v>0</v>
      </c>
      <c r="BF613" s="98">
        <f t="shared" si="956"/>
        <v>0</v>
      </c>
      <c r="BG613" s="98">
        <f t="shared" si="956"/>
        <v>2000</v>
      </c>
      <c r="BH613" s="98">
        <f t="shared" si="956"/>
        <v>0</v>
      </c>
      <c r="BI613" s="98">
        <f t="shared" si="956"/>
        <v>0</v>
      </c>
      <c r="BJ613" s="98">
        <f t="shared" si="956"/>
        <v>0</v>
      </c>
      <c r="BK613" s="98">
        <f t="shared" si="956"/>
        <v>0</v>
      </c>
      <c r="BL613" s="98">
        <f t="shared" si="956"/>
        <v>0</v>
      </c>
      <c r="BM613" s="98">
        <f t="shared" si="956"/>
        <v>2000</v>
      </c>
      <c r="BN613" s="98">
        <f t="shared" si="956"/>
        <v>0</v>
      </c>
    </row>
    <row r="614" spans="1:66" s="11" customFormat="1" ht="111" customHeight="1">
      <c r="A614" s="183"/>
      <c r="B614" s="132" t="s">
        <v>330</v>
      </c>
      <c r="C614" s="113" t="s">
        <v>147</v>
      </c>
      <c r="D614" s="113" t="s">
        <v>119</v>
      </c>
      <c r="E614" s="187" t="s">
        <v>403</v>
      </c>
      <c r="F614" s="187" t="s">
        <v>142</v>
      </c>
      <c r="G614" s="115"/>
      <c r="H614" s="115"/>
      <c r="I614" s="115"/>
      <c r="J614" s="98"/>
      <c r="K614" s="98"/>
      <c r="L614" s="98"/>
      <c r="M614" s="98"/>
      <c r="N614" s="115"/>
      <c r="O614" s="106"/>
      <c r="P614" s="98"/>
      <c r="Q614" s="98"/>
      <c r="R614" s="98"/>
      <c r="S614" s="98">
        <f>T614-P614</f>
        <v>2000</v>
      </c>
      <c r="T614" s="98">
        <v>2000</v>
      </c>
      <c r="U614" s="98"/>
      <c r="V614" s="98"/>
      <c r="W614" s="98"/>
      <c r="X614" s="98">
        <f>W614+T614</f>
        <v>2000</v>
      </c>
      <c r="Y614" s="98">
        <f>V614</f>
        <v>0</v>
      </c>
      <c r="Z614" s="184"/>
      <c r="AA614" s="98">
        <f>X614+Z614</f>
        <v>2000</v>
      </c>
      <c r="AB614" s="98">
        <f>Y614</f>
        <v>0</v>
      </c>
      <c r="AC614" s="184"/>
      <c r="AD614" s="184"/>
      <c r="AE614" s="184"/>
      <c r="AF614" s="98">
        <f>AD614+AC614+AA614+AE614</f>
        <v>2000</v>
      </c>
      <c r="AG614" s="116">
        <f>AE614+AB614</f>
        <v>0</v>
      </c>
      <c r="AH614" s="184"/>
      <c r="AI614" s="184"/>
      <c r="AJ614" s="184"/>
      <c r="AK614" s="184"/>
      <c r="AL614" s="184"/>
      <c r="AM614" s="184"/>
      <c r="AN614" s="98">
        <f>AI614+AH614+AF614+AJ614+AK614+AL614+AM614</f>
        <v>2000</v>
      </c>
      <c r="AO614" s="98">
        <f>AM614+AG614</f>
        <v>0</v>
      </c>
      <c r="AP614" s="185"/>
      <c r="AQ614" s="184"/>
      <c r="AR614" s="184"/>
      <c r="AS614" s="184"/>
      <c r="AT614" s="98">
        <f>AR614+AQ614+AP614+AN614+AS614</f>
        <v>2000</v>
      </c>
      <c r="AU614" s="98">
        <f>AS614+AO614</f>
        <v>0</v>
      </c>
      <c r="AV614" s="98"/>
      <c r="AW614" s="98"/>
      <c r="AX614" s="98"/>
      <c r="AY614" s="98"/>
      <c r="AZ614" s="98"/>
      <c r="BA614" s="98">
        <f>AY614+AX614+AW614+AV614+AT614</f>
        <v>2000</v>
      </c>
      <c r="BB614" s="123">
        <f>AU614+AY614</f>
        <v>0</v>
      </c>
      <c r="BC614" s="98"/>
      <c r="BD614" s="184"/>
      <c r="BE614" s="184"/>
      <c r="BF614" s="184"/>
      <c r="BG614" s="98">
        <f>BF614+BE614+BD614+BC614+BA614</f>
        <v>2000</v>
      </c>
      <c r="BH614" s="123">
        <f>BB614+BD614</f>
        <v>0</v>
      </c>
      <c r="BI614" s="106"/>
      <c r="BJ614" s="185"/>
      <c r="BK614" s="185"/>
      <c r="BL614" s="185"/>
      <c r="BM614" s="98">
        <f>BG614+BI614+BJ614+BK614+BL614</f>
        <v>2000</v>
      </c>
      <c r="BN614" s="98">
        <f>BH614+BJ614</f>
        <v>0</v>
      </c>
    </row>
    <row r="615" spans="1:66" s="2" customFormat="1" ht="26.25" customHeight="1">
      <c r="A615" s="124"/>
      <c r="B615" s="157" t="s">
        <v>197</v>
      </c>
      <c r="C615" s="103" t="s">
        <v>147</v>
      </c>
      <c r="D615" s="103" t="s">
        <v>120</v>
      </c>
      <c r="E615" s="104"/>
      <c r="F615" s="103"/>
      <c r="G615" s="105">
        <f>G616</f>
        <v>0</v>
      </c>
      <c r="H615" s="105">
        <f>H616</f>
        <v>0</v>
      </c>
      <c r="I615" s="105">
        <f>I616</f>
        <v>0</v>
      </c>
      <c r="J615" s="105" t="e">
        <f aca="true" t="shared" si="957" ref="J615:R615">J616</f>
        <v>#REF!</v>
      </c>
      <c r="K615" s="105" t="e">
        <f t="shared" si="957"/>
        <v>#REF!</v>
      </c>
      <c r="L615" s="105" t="e">
        <f t="shared" si="957"/>
        <v>#REF!</v>
      </c>
      <c r="M615" s="105"/>
      <c r="N615" s="105" t="e">
        <f t="shared" si="957"/>
        <v>#REF!</v>
      </c>
      <c r="O615" s="105" t="e">
        <f t="shared" si="957"/>
        <v>#REF!</v>
      </c>
      <c r="P615" s="105">
        <f t="shared" si="957"/>
        <v>197128</v>
      </c>
      <c r="Q615" s="105">
        <f t="shared" si="957"/>
        <v>0</v>
      </c>
      <c r="R615" s="105">
        <f t="shared" si="957"/>
        <v>0</v>
      </c>
      <c r="S615" s="105">
        <f aca="true" t="shared" si="958" ref="S615:Y615">S616+S634</f>
        <v>135459</v>
      </c>
      <c r="T615" s="105">
        <f t="shared" si="958"/>
        <v>335587</v>
      </c>
      <c r="U615" s="105">
        <f t="shared" si="958"/>
        <v>0</v>
      </c>
      <c r="V615" s="105">
        <f t="shared" si="958"/>
        <v>3566</v>
      </c>
      <c r="W615" s="105">
        <f t="shared" si="958"/>
        <v>50000</v>
      </c>
      <c r="X615" s="105">
        <f t="shared" si="958"/>
        <v>385587</v>
      </c>
      <c r="Y615" s="105">
        <f t="shared" si="958"/>
        <v>3566</v>
      </c>
      <c r="Z615" s="105">
        <f aca="true" t="shared" si="959" ref="Z615:AG615">Z616+Z634</f>
        <v>0</v>
      </c>
      <c r="AA615" s="105">
        <f t="shared" si="959"/>
        <v>385587</v>
      </c>
      <c r="AB615" s="105">
        <f t="shared" si="959"/>
        <v>3566</v>
      </c>
      <c r="AC615" s="105">
        <f t="shared" si="959"/>
        <v>0</v>
      </c>
      <c r="AD615" s="105">
        <f t="shared" si="959"/>
        <v>11142</v>
      </c>
      <c r="AE615" s="105">
        <f t="shared" si="959"/>
        <v>0</v>
      </c>
      <c r="AF615" s="105">
        <f t="shared" si="959"/>
        <v>396729</v>
      </c>
      <c r="AG615" s="105">
        <f t="shared" si="959"/>
        <v>3566</v>
      </c>
      <c r="AH615" s="105">
        <f aca="true" t="shared" si="960" ref="AH615:AO615">AH616+AH634</f>
        <v>0</v>
      </c>
      <c r="AI615" s="105">
        <f t="shared" si="960"/>
        <v>0</v>
      </c>
      <c r="AJ615" s="105">
        <f t="shared" si="960"/>
        <v>0</v>
      </c>
      <c r="AK615" s="105">
        <f t="shared" si="960"/>
        <v>0</v>
      </c>
      <c r="AL615" s="105">
        <f t="shared" si="960"/>
        <v>0</v>
      </c>
      <c r="AM615" s="105">
        <f t="shared" si="960"/>
        <v>0</v>
      </c>
      <c r="AN615" s="105">
        <f t="shared" si="960"/>
        <v>396729</v>
      </c>
      <c r="AO615" s="105">
        <f t="shared" si="960"/>
        <v>3566</v>
      </c>
      <c r="AP615" s="105">
        <f aca="true" t="shared" si="961" ref="AP615:AU615">AP616+AP634</f>
        <v>0</v>
      </c>
      <c r="AQ615" s="105">
        <f>AQ616+AQ634</f>
        <v>0</v>
      </c>
      <c r="AR615" s="105">
        <f t="shared" si="961"/>
        <v>0</v>
      </c>
      <c r="AS615" s="105">
        <f t="shared" si="961"/>
        <v>0</v>
      </c>
      <c r="AT615" s="105">
        <f t="shared" si="961"/>
        <v>396729</v>
      </c>
      <c r="AU615" s="105">
        <f t="shared" si="961"/>
        <v>3566</v>
      </c>
      <c r="AV615" s="107">
        <f aca="true" t="shared" si="962" ref="AV615:BA615">AV616+AV634</f>
        <v>0</v>
      </c>
      <c r="AW615" s="107">
        <f t="shared" si="962"/>
        <v>0</v>
      </c>
      <c r="AX615" s="107">
        <f t="shared" si="962"/>
        <v>0</v>
      </c>
      <c r="AY615" s="107">
        <f t="shared" si="962"/>
        <v>0</v>
      </c>
      <c r="AZ615" s="107">
        <f>AZ616+AZ634</f>
        <v>0</v>
      </c>
      <c r="BA615" s="105">
        <f t="shared" si="962"/>
        <v>396729</v>
      </c>
      <c r="BB615" s="105">
        <f aca="true" t="shared" si="963" ref="BB615:BG615">BB616+BB634</f>
        <v>3566</v>
      </c>
      <c r="BC615" s="105">
        <f t="shared" si="963"/>
        <v>309</v>
      </c>
      <c r="BD615" s="105">
        <f t="shared" si="963"/>
        <v>0</v>
      </c>
      <c r="BE615" s="105">
        <f t="shared" si="963"/>
        <v>0</v>
      </c>
      <c r="BF615" s="105">
        <f t="shared" si="963"/>
        <v>0</v>
      </c>
      <c r="BG615" s="105">
        <f t="shared" si="963"/>
        <v>397038</v>
      </c>
      <c r="BH615" s="105">
        <f aca="true" t="shared" si="964" ref="BH615:BN615">BH616+BH634</f>
        <v>3566</v>
      </c>
      <c r="BI615" s="105">
        <f t="shared" si="964"/>
        <v>0</v>
      </c>
      <c r="BJ615" s="105">
        <f t="shared" si="964"/>
        <v>0</v>
      </c>
      <c r="BK615" s="105">
        <f t="shared" si="964"/>
        <v>0</v>
      </c>
      <c r="BL615" s="105">
        <f t="shared" si="964"/>
        <v>0</v>
      </c>
      <c r="BM615" s="105">
        <f t="shared" si="964"/>
        <v>397038</v>
      </c>
      <c r="BN615" s="105">
        <f t="shared" si="964"/>
        <v>3566</v>
      </c>
    </row>
    <row r="616" spans="1:66" s="2" customFormat="1" ht="24" customHeight="1">
      <c r="A616" s="124"/>
      <c r="B616" s="163" t="s">
        <v>435</v>
      </c>
      <c r="C616" s="113" t="s">
        <v>147</v>
      </c>
      <c r="D616" s="113" t="s">
        <v>120</v>
      </c>
      <c r="E616" s="119" t="s">
        <v>198</v>
      </c>
      <c r="F616" s="103"/>
      <c r="G616" s="105"/>
      <c r="H616" s="105"/>
      <c r="I616" s="105"/>
      <c r="J616" s="115" t="e">
        <f>J617+J618+J622</f>
        <v>#REF!</v>
      </c>
      <c r="K616" s="115" t="e">
        <f>K617+K618+K622</f>
        <v>#REF!</v>
      </c>
      <c r="L616" s="115" t="e">
        <f>L617+L618+L622</f>
        <v>#REF!</v>
      </c>
      <c r="M616" s="115"/>
      <c r="N616" s="115" t="e">
        <f>N617+N618+N622</f>
        <v>#REF!</v>
      </c>
      <c r="O616" s="115" t="e">
        <f>O617+O618+O622</f>
        <v>#REF!</v>
      </c>
      <c r="P616" s="115">
        <f>P617+P618</f>
        <v>197128</v>
      </c>
      <c r="Q616" s="115">
        <f>Q617+Q618+Q620+Q628+Q630+Q633</f>
        <v>0</v>
      </c>
      <c r="R616" s="115">
        <f>R617+R618+R620+R628+R630+R633</f>
        <v>0</v>
      </c>
      <c r="S616" s="115">
        <f>S617+S618+S620+S628+S630+S633</f>
        <v>-39149</v>
      </c>
      <c r="T616" s="115">
        <f>T617+T618+T620+T628+T630+T633</f>
        <v>160979</v>
      </c>
      <c r="U616" s="115">
        <f>U617+U618+U628+U630+U632</f>
        <v>0</v>
      </c>
      <c r="V616" s="115">
        <f>V617+V618+V628+V630+V632</f>
        <v>3566</v>
      </c>
      <c r="W616" s="115">
        <f aca="true" t="shared" si="965" ref="W616:AB616">W617+W618+W620+W628+W630+W633+W626</f>
        <v>50000</v>
      </c>
      <c r="X616" s="115">
        <f t="shared" si="965"/>
        <v>210979</v>
      </c>
      <c r="Y616" s="115">
        <f t="shared" si="965"/>
        <v>3566</v>
      </c>
      <c r="Z616" s="115">
        <f t="shared" si="965"/>
        <v>0</v>
      </c>
      <c r="AA616" s="115">
        <f t="shared" si="965"/>
        <v>210979</v>
      </c>
      <c r="AB616" s="115">
        <f t="shared" si="965"/>
        <v>3566</v>
      </c>
      <c r="AC616" s="115">
        <f aca="true" t="shared" si="966" ref="AC616:AU616">AC617+AC618+AC620+AC628+AC630+AC633+AC626</f>
        <v>0</v>
      </c>
      <c r="AD616" s="115">
        <f t="shared" si="966"/>
        <v>11142</v>
      </c>
      <c r="AE616" s="115">
        <f t="shared" si="966"/>
        <v>0</v>
      </c>
      <c r="AF616" s="115">
        <f t="shared" si="966"/>
        <v>222121</v>
      </c>
      <c r="AG616" s="115">
        <f t="shared" si="966"/>
        <v>3566</v>
      </c>
      <c r="AH616" s="115">
        <f t="shared" si="966"/>
        <v>0</v>
      </c>
      <c r="AI616" s="115">
        <f t="shared" si="966"/>
        <v>0</v>
      </c>
      <c r="AJ616" s="115">
        <f t="shared" si="966"/>
        <v>0</v>
      </c>
      <c r="AK616" s="115">
        <f>AK617+AK618+AK620+AK628+AK630+AK633+AK626</f>
        <v>0</v>
      </c>
      <c r="AL616" s="115">
        <f>AL617+AL618+AL620+AL628+AL630+AL633+AL626</f>
        <v>0</v>
      </c>
      <c r="AM616" s="115">
        <f>AM617+AM618+AM620+AM628+AM630+AM633+AM626</f>
        <v>0</v>
      </c>
      <c r="AN616" s="115">
        <f t="shared" si="966"/>
        <v>222121</v>
      </c>
      <c r="AO616" s="115">
        <f>AO617+AO618+AO620+AO628+AO630+AO633+AO626</f>
        <v>3566</v>
      </c>
      <c r="AP616" s="115">
        <f t="shared" si="966"/>
        <v>0</v>
      </c>
      <c r="AQ616" s="115">
        <f>AQ617+AQ618+AQ620+AQ628+AQ630+AQ633+AQ626</f>
        <v>0</v>
      </c>
      <c r="AR616" s="115">
        <f t="shared" si="966"/>
        <v>0</v>
      </c>
      <c r="AS616" s="115">
        <f t="shared" si="966"/>
        <v>0</v>
      </c>
      <c r="AT616" s="115">
        <f t="shared" si="966"/>
        <v>222121</v>
      </c>
      <c r="AU616" s="115">
        <f t="shared" si="966"/>
        <v>3566</v>
      </c>
      <c r="AV616" s="115">
        <f aca="true" t="shared" si="967" ref="AV616:BA616">AV617+AV618+AV620+AV628+AV630+AV633+AV626</f>
        <v>0</v>
      </c>
      <c r="AW616" s="115">
        <f t="shared" si="967"/>
        <v>0</v>
      </c>
      <c r="AX616" s="115">
        <f t="shared" si="967"/>
        <v>0</v>
      </c>
      <c r="AY616" s="115">
        <f t="shared" si="967"/>
        <v>0</v>
      </c>
      <c r="AZ616" s="115">
        <f>AZ617+AZ618+AZ620+AZ628+AZ630+AZ633+AZ626</f>
        <v>0</v>
      </c>
      <c r="BA616" s="115">
        <f t="shared" si="967"/>
        <v>222121</v>
      </c>
      <c r="BB616" s="115">
        <f aca="true" t="shared" si="968" ref="BB616:BH616">BB617+BB618+BB620+BB628+BB630+BB633+BB626</f>
        <v>3566</v>
      </c>
      <c r="BC616" s="115">
        <f t="shared" si="968"/>
        <v>309</v>
      </c>
      <c r="BD616" s="115">
        <f t="shared" si="968"/>
        <v>0</v>
      </c>
      <c r="BE616" s="115">
        <f t="shared" si="968"/>
        <v>0</v>
      </c>
      <c r="BF616" s="115">
        <f t="shared" si="968"/>
        <v>0</v>
      </c>
      <c r="BG616" s="115">
        <f t="shared" si="968"/>
        <v>222430</v>
      </c>
      <c r="BH616" s="115">
        <f t="shared" si="968"/>
        <v>3566</v>
      </c>
      <c r="BI616" s="115">
        <f aca="true" t="shared" si="969" ref="BI616:BN616">BI617+BI618+BI620+BI628+BI630+BI633+BI626</f>
        <v>0</v>
      </c>
      <c r="BJ616" s="115">
        <f t="shared" si="969"/>
        <v>0</v>
      </c>
      <c r="BK616" s="115">
        <f t="shared" si="969"/>
        <v>0</v>
      </c>
      <c r="BL616" s="115">
        <f t="shared" si="969"/>
        <v>0</v>
      </c>
      <c r="BM616" s="115">
        <f t="shared" si="969"/>
        <v>222430</v>
      </c>
      <c r="BN616" s="115">
        <f t="shared" si="969"/>
        <v>3566</v>
      </c>
    </row>
    <row r="617" spans="1:66" s="2" customFormat="1" ht="87" customHeight="1">
      <c r="A617" s="124"/>
      <c r="B617" s="132" t="s">
        <v>130</v>
      </c>
      <c r="C617" s="113" t="s">
        <v>147</v>
      </c>
      <c r="D617" s="113" t="s">
        <v>120</v>
      </c>
      <c r="E617" s="119" t="s">
        <v>198</v>
      </c>
      <c r="F617" s="113" t="s">
        <v>131</v>
      </c>
      <c r="G617" s="115">
        <f>H617+I617</f>
        <v>78580</v>
      </c>
      <c r="H617" s="115">
        <v>78580</v>
      </c>
      <c r="I617" s="115"/>
      <c r="J617" s="98">
        <f>K617-G617</f>
        <v>47181</v>
      </c>
      <c r="K617" s="98">
        <v>125761</v>
      </c>
      <c r="L617" s="98"/>
      <c r="M617" s="98"/>
      <c r="N617" s="115">
        <v>134716</v>
      </c>
      <c r="O617" s="106"/>
      <c r="P617" s="98">
        <f>O617+K617</f>
        <v>125761</v>
      </c>
      <c r="Q617" s="98">
        <f>L617</f>
        <v>0</v>
      </c>
      <c r="R617" s="98"/>
      <c r="S617" s="98">
        <f>T617-P617</f>
        <v>-78920</v>
      </c>
      <c r="T617" s="98">
        <v>46841</v>
      </c>
      <c r="U617" s="98"/>
      <c r="V617" s="98">
        <v>3566</v>
      </c>
      <c r="W617" s="98"/>
      <c r="X617" s="98">
        <f>W617+T617</f>
        <v>46841</v>
      </c>
      <c r="Y617" s="98">
        <f>V617</f>
        <v>3566</v>
      </c>
      <c r="Z617" s="101"/>
      <c r="AA617" s="98">
        <f>X617+Z617</f>
        <v>46841</v>
      </c>
      <c r="AB617" s="98">
        <f>Y617</f>
        <v>3566</v>
      </c>
      <c r="AC617" s="101"/>
      <c r="AD617" s="101"/>
      <c r="AE617" s="101"/>
      <c r="AF617" s="98">
        <f>AD617+AC617+AA617+AE617</f>
        <v>46841</v>
      </c>
      <c r="AG617" s="98">
        <f>AE617+AB617</f>
        <v>3566</v>
      </c>
      <c r="AH617" s="101">
        <v>-8622</v>
      </c>
      <c r="AI617" s="101"/>
      <c r="AJ617" s="101"/>
      <c r="AK617" s="101"/>
      <c r="AL617" s="101"/>
      <c r="AM617" s="101"/>
      <c r="AN617" s="98">
        <f>AI617+AH617+AF617+AJ617+AK617+AL617+AM617</f>
        <v>38219</v>
      </c>
      <c r="AO617" s="98">
        <f>AM617+AG617</f>
        <v>3566</v>
      </c>
      <c r="AP617" s="144"/>
      <c r="AQ617" s="101"/>
      <c r="AR617" s="101"/>
      <c r="AS617" s="101"/>
      <c r="AT617" s="98">
        <f>AR617+AQ617+AP617+AN617+AS617</f>
        <v>38219</v>
      </c>
      <c r="AU617" s="98">
        <f>AS617+AO617</f>
        <v>3566</v>
      </c>
      <c r="AV617" s="98"/>
      <c r="AW617" s="98"/>
      <c r="AX617" s="98"/>
      <c r="AY617" s="98"/>
      <c r="AZ617" s="98"/>
      <c r="BA617" s="98">
        <f>AY617+AX617+AW617+AV617+AT617</f>
        <v>38219</v>
      </c>
      <c r="BB617" s="123">
        <f>AU617+AY617</f>
        <v>3566</v>
      </c>
      <c r="BC617" s="98"/>
      <c r="BD617" s="101"/>
      <c r="BE617" s="101"/>
      <c r="BF617" s="101"/>
      <c r="BG617" s="98">
        <f>BF617+BE617+BD617+BC617+BA617</f>
        <v>38219</v>
      </c>
      <c r="BH617" s="98">
        <f>BB617+BD617</f>
        <v>3566</v>
      </c>
      <c r="BI617" s="106"/>
      <c r="BJ617" s="144"/>
      <c r="BK617" s="144"/>
      <c r="BL617" s="144"/>
      <c r="BM617" s="98">
        <f>BG617+BI617+BJ617+BK617+BL617</f>
        <v>38219</v>
      </c>
      <c r="BN617" s="98">
        <f>BH617+BJ617</f>
        <v>3566</v>
      </c>
    </row>
    <row r="618" spans="1:66" s="2" customFormat="1" ht="49.5" customHeight="1" hidden="1">
      <c r="A618" s="124"/>
      <c r="B618" s="132" t="s">
        <v>270</v>
      </c>
      <c r="C618" s="113" t="s">
        <v>147</v>
      </c>
      <c r="D618" s="113" t="s">
        <v>120</v>
      </c>
      <c r="E618" s="137" t="s">
        <v>271</v>
      </c>
      <c r="F618" s="130"/>
      <c r="G618" s="115" t="e">
        <f>#REF!</f>
        <v>#REF!</v>
      </c>
      <c r="H618" s="115" t="e">
        <f>#REF!</f>
        <v>#REF!</v>
      </c>
      <c r="I618" s="115" t="e">
        <f>#REF!</f>
        <v>#REF!</v>
      </c>
      <c r="J618" s="115" t="e">
        <f>#REF!</f>
        <v>#REF!</v>
      </c>
      <c r="K618" s="115" t="e">
        <f>#REF!</f>
        <v>#REF!</v>
      </c>
      <c r="L618" s="115" t="e">
        <f>#REF!</f>
        <v>#REF!</v>
      </c>
      <c r="M618" s="115"/>
      <c r="N618" s="115" t="e">
        <f>#REF!</f>
        <v>#REF!</v>
      </c>
      <c r="O618" s="115" t="e">
        <f>#REF!</f>
        <v>#REF!</v>
      </c>
      <c r="P618" s="115">
        <f>P619</f>
        <v>71367</v>
      </c>
      <c r="Q618" s="115">
        <f>Q620</f>
        <v>0</v>
      </c>
      <c r="R618" s="115">
        <f>R620</f>
        <v>0</v>
      </c>
      <c r="S618" s="115">
        <f>S619</f>
        <v>-74367</v>
      </c>
      <c r="T618" s="115"/>
      <c r="U618" s="115"/>
      <c r="V618" s="98"/>
      <c r="W618" s="115"/>
      <c r="X618" s="115"/>
      <c r="Y618" s="115"/>
      <c r="Z618" s="101"/>
      <c r="AA618" s="145"/>
      <c r="AB618" s="145"/>
      <c r="AC618" s="101"/>
      <c r="AD618" s="101"/>
      <c r="AE618" s="101"/>
      <c r="AF618" s="106"/>
      <c r="AG618" s="106"/>
      <c r="AH618" s="101"/>
      <c r="AI618" s="101"/>
      <c r="AJ618" s="101"/>
      <c r="AK618" s="101"/>
      <c r="AL618" s="101"/>
      <c r="AM618" s="101"/>
      <c r="AN618" s="101"/>
      <c r="AO618" s="101"/>
      <c r="AP618" s="144"/>
      <c r="AQ618" s="101"/>
      <c r="AR618" s="101"/>
      <c r="AS618" s="101"/>
      <c r="AT618" s="145"/>
      <c r="AU618" s="145"/>
      <c r="AV618" s="98"/>
      <c r="AW618" s="98"/>
      <c r="AX618" s="98"/>
      <c r="AY618" s="98"/>
      <c r="AZ618" s="98"/>
      <c r="BA618" s="98"/>
      <c r="BB618" s="123"/>
      <c r="BC618" s="98"/>
      <c r="BD618" s="101"/>
      <c r="BE618" s="101"/>
      <c r="BF618" s="101"/>
      <c r="BG618" s="98"/>
      <c r="BH618" s="123"/>
      <c r="BI618" s="106"/>
      <c r="BJ618" s="144"/>
      <c r="BK618" s="144"/>
      <c r="BL618" s="144"/>
      <c r="BM618" s="145"/>
      <c r="BN618" s="101"/>
    </row>
    <row r="619" spans="1:66" s="2" customFormat="1" ht="115.5" customHeight="1" hidden="1">
      <c r="A619" s="124"/>
      <c r="B619" s="132" t="s">
        <v>330</v>
      </c>
      <c r="C619" s="113" t="s">
        <v>147</v>
      </c>
      <c r="D619" s="113" t="s">
        <v>120</v>
      </c>
      <c r="E619" s="137" t="s">
        <v>271</v>
      </c>
      <c r="F619" s="130" t="s">
        <v>142</v>
      </c>
      <c r="G619" s="115"/>
      <c r="H619" s="115"/>
      <c r="I619" s="115"/>
      <c r="J619" s="115"/>
      <c r="K619" s="115"/>
      <c r="L619" s="115"/>
      <c r="M619" s="115"/>
      <c r="N619" s="115"/>
      <c r="O619" s="115"/>
      <c r="P619" s="115">
        <v>71367</v>
      </c>
      <c r="Q619" s="115"/>
      <c r="R619" s="115"/>
      <c r="S619" s="115">
        <v>-74367</v>
      </c>
      <c r="T619" s="115"/>
      <c r="U619" s="115"/>
      <c r="V619" s="98"/>
      <c r="W619" s="115"/>
      <c r="X619" s="98">
        <f>W619+T619</f>
        <v>0</v>
      </c>
      <c r="Y619" s="98">
        <f>V619</f>
        <v>0</v>
      </c>
      <c r="Z619" s="101"/>
      <c r="AA619" s="145"/>
      <c r="AB619" s="145"/>
      <c r="AC619" s="101"/>
      <c r="AD619" s="101"/>
      <c r="AE619" s="101"/>
      <c r="AF619" s="106"/>
      <c r="AG619" s="106"/>
      <c r="AH619" s="101"/>
      <c r="AI619" s="101"/>
      <c r="AJ619" s="101"/>
      <c r="AK619" s="101"/>
      <c r="AL619" s="101"/>
      <c r="AM619" s="101"/>
      <c r="AN619" s="101"/>
      <c r="AO619" s="101"/>
      <c r="AP619" s="144"/>
      <c r="AQ619" s="101"/>
      <c r="AR619" s="101"/>
      <c r="AS619" s="101"/>
      <c r="AT619" s="145"/>
      <c r="AU619" s="145"/>
      <c r="AV619" s="98"/>
      <c r="AW619" s="98"/>
      <c r="AX619" s="98"/>
      <c r="AY619" s="98"/>
      <c r="AZ619" s="98"/>
      <c r="BA619" s="98"/>
      <c r="BB619" s="123"/>
      <c r="BC619" s="98"/>
      <c r="BD619" s="101"/>
      <c r="BE619" s="101"/>
      <c r="BF619" s="101"/>
      <c r="BG619" s="98"/>
      <c r="BH619" s="123"/>
      <c r="BI619" s="106"/>
      <c r="BJ619" s="144"/>
      <c r="BK619" s="144"/>
      <c r="BL619" s="144"/>
      <c r="BM619" s="145"/>
      <c r="BN619" s="101"/>
    </row>
    <row r="620" spans="1:66" s="2" customFormat="1" ht="203.25" customHeight="1">
      <c r="A620" s="124"/>
      <c r="B620" s="161" t="s">
        <v>3</v>
      </c>
      <c r="C620" s="113" t="s">
        <v>147</v>
      </c>
      <c r="D620" s="113" t="s">
        <v>120</v>
      </c>
      <c r="E620" s="137" t="s">
        <v>271</v>
      </c>
      <c r="F620" s="130"/>
      <c r="G620" s="115"/>
      <c r="H620" s="115"/>
      <c r="I620" s="115"/>
      <c r="J620" s="98"/>
      <c r="K620" s="98"/>
      <c r="L620" s="98"/>
      <c r="M620" s="98"/>
      <c r="N620" s="115"/>
      <c r="O620" s="106"/>
      <c r="P620" s="98">
        <f>P621</f>
        <v>0</v>
      </c>
      <c r="Q620" s="98"/>
      <c r="R620" s="98"/>
      <c r="S620" s="98">
        <f>S621</f>
        <v>67884</v>
      </c>
      <c r="T620" s="98">
        <f>T621</f>
        <v>67884</v>
      </c>
      <c r="U620" s="98"/>
      <c r="V620" s="98"/>
      <c r="W620" s="98">
        <f aca="true" t="shared" si="970" ref="W620:BN620">W621</f>
        <v>0</v>
      </c>
      <c r="X620" s="98">
        <f t="shared" si="970"/>
        <v>67884</v>
      </c>
      <c r="Y620" s="98">
        <f t="shared" si="970"/>
        <v>0</v>
      </c>
      <c r="Z620" s="98">
        <f t="shared" si="970"/>
        <v>0</v>
      </c>
      <c r="AA620" s="98">
        <f t="shared" si="970"/>
        <v>67884</v>
      </c>
      <c r="AB620" s="98">
        <f t="shared" si="970"/>
        <v>0</v>
      </c>
      <c r="AC620" s="98">
        <f t="shared" si="970"/>
        <v>0</v>
      </c>
      <c r="AD620" s="98">
        <f t="shared" si="970"/>
        <v>0</v>
      </c>
      <c r="AE620" s="98">
        <f t="shared" si="970"/>
        <v>0</v>
      </c>
      <c r="AF620" s="98">
        <f t="shared" si="970"/>
        <v>67884</v>
      </c>
      <c r="AG620" s="98">
        <f t="shared" si="970"/>
        <v>0</v>
      </c>
      <c r="AH620" s="98">
        <f t="shared" si="970"/>
        <v>0</v>
      </c>
      <c r="AI620" s="98">
        <f t="shared" si="970"/>
        <v>0</v>
      </c>
      <c r="AJ620" s="98">
        <f t="shared" si="970"/>
        <v>0</v>
      </c>
      <c r="AK620" s="98">
        <f t="shared" si="970"/>
        <v>0</v>
      </c>
      <c r="AL620" s="98">
        <f t="shared" si="970"/>
        <v>0</v>
      </c>
      <c r="AM620" s="98">
        <f t="shared" si="970"/>
        <v>0</v>
      </c>
      <c r="AN620" s="98">
        <f t="shared" si="970"/>
        <v>67884</v>
      </c>
      <c r="AO620" s="98">
        <f t="shared" si="970"/>
        <v>0</v>
      </c>
      <c r="AP620" s="98">
        <f t="shared" si="970"/>
        <v>0</v>
      </c>
      <c r="AQ620" s="98">
        <f t="shared" si="970"/>
        <v>0</v>
      </c>
      <c r="AR620" s="98">
        <f t="shared" si="970"/>
        <v>0</v>
      </c>
      <c r="AS620" s="98">
        <f t="shared" si="970"/>
        <v>0</v>
      </c>
      <c r="AT620" s="98">
        <f t="shared" si="970"/>
        <v>67884</v>
      </c>
      <c r="AU620" s="98">
        <f t="shared" si="970"/>
        <v>0</v>
      </c>
      <c r="AV620" s="98">
        <f t="shared" si="970"/>
        <v>0</v>
      </c>
      <c r="AW620" s="98">
        <f t="shared" si="970"/>
        <v>0</v>
      </c>
      <c r="AX620" s="98">
        <f t="shared" si="970"/>
        <v>0</v>
      </c>
      <c r="AY620" s="98">
        <f t="shared" si="970"/>
        <v>0</v>
      </c>
      <c r="AZ620" s="98">
        <f t="shared" si="970"/>
        <v>0</v>
      </c>
      <c r="BA620" s="98">
        <f t="shared" si="970"/>
        <v>67884</v>
      </c>
      <c r="BB620" s="98">
        <f t="shared" si="970"/>
        <v>0</v>
      </c>
      <c r="BC620" s="98">
        <f t="shared" si="970"/>
        <v>0</v>
      </c>
      <c r="BD620" s="98">
        <f t="shared" si="970"/>
        <v>0</v>
      </c>
      <c r="BE620" s="98">
        <f t="shared" si="970"/>
        <v>0</v>
      </c>
      <c r="BF620" s="98">
        <f t="shared" si="970"/>
        <v>0</v>
      </c>
      <c r="BG620" s="98">
        <f t="shared" si="970"/>
        <v>67884</v>
      </c>
      <c r="BH620" s="98">
        <f t="shared" si="970"/>
        <v>0</v>
      </c>
      <c r="BI620" s="98">
        <f t="shared" si="970"/>
        <v>0</v>
      </c>
      <c r="BJ620" s="98">
        <f t="shared" si="970"/>
        <v>0</v>
      </c>
      <c r="BK620" s="98">
        <f t="shared" si="970"/>
        <v>0</v>
      </c>
      <c r="BL620" s="98">
        <f t="shared" si="970"/>
        <v>0</v>
      </c>
      <c r="BM620" s="98">
        <f t="shared" si="970"/>
        <v>67884</v>
      </c>
      <c r="BN620" s="98">
        <f t="shared" si="970"/>
        <v>0</v>
      </c>
    </row>
    <row r="621" spans="1:66" s="2" customFormat="1" ht="105" customHeight="1">
      <c r="A621" s="124"/>
      <c r="B621" s="132" t="s">
        <v>330</v>
      </c>
      <c r="C621" s="113" t="s">
        <v>147</v>
      </c>
      <c r="D621" s="113" t="s">
        <v>120</v>
      </c>
      <c r="E621" s="137" t="s">
        <v>271</v>
      </c>
      <c r="F621" s="113" t="s">
        <v>142</v>
      </c>
      <c r="G621" s="115"/>
      <c r="H621" s="115"/>
      <c r="I621" s="115"/>
      <c r="J621" s="98"/>
      <c r="K621" s="98"/>
      <c r="L621" s="98"/>
      <c r="M621" s="98"/>
      <c r="N621" s="115"/>
      <c r="O621" s="106"/>
      <c r="P621" s="98"/>
      <c r="Q621" s="98"/>
      <c r="R621" s="98"/>
      <c r="S621" s="98">
        <f>T621-P621</f>
        <v>67884</v>
      </c>
      <c r="T621" s="98">
        <v>67884</v>
      </c>
      <c r="U621" s="98"/>
      <c r="V621" s="98"/>
      <c r="W621" s="98"/>
      <c r="X621" s="98">
        <f>W621+T621</f>
        <v>67884</v>
      </c>
      <c r="Y621" s="98">
        <f>V621</f>
        <v>0</v>
      </c>
      <c r="Z621" s="101"/>
      <c r="AA621" s="98">
        <f>X621+Z621</f>
        <v>67884</v>
      </c>
      <c r="AB621" s="98">
        <f>Y621</f>
        <v>0</v>
      </c>
      <c r="AC621" s="101"/>
      <c r="AD621" s="101"/>
      <c r="AE621" s="101"/>
      <c r="AF621" s="98">
        <f>AD621+AC621+AA621+AE621</f>
        <v>67884</v>
      </c>
      <c r="AG621" s="116">
        <f>AE621+AB621</f>
        <v>0</v>
      </c>
      <c r="AH621" s="101"/>
      <c r="AI621" s="101"/>
      <c r="AJ621" s="101"/>
      <c r="AK621" s="101"/>
      <c r="AL621" s="101"/>
      <c r="AM621" s="101"/>
      <c r="AN621" s="98">
        <f>AI621+AH621+AF621+AJ621+AK621+AL621+AM621</f>
        <v>67884</v>
      </c>
      <c r="AO621" s="98">
        <f>AM621+AG621</f>
        <v>0</v>
      </c>
      <c r="AP621" s="144"/>
      <c r="AQ621" s="101"/>
      <c r="AR621" s="101"/>
      <c r="AS621" s="101"/>
      <c r="AT621" s="98">
        <f>AR621+AQ621+AP621+AN621+AS621</f>
        <v>67884</v>
      </c>
      <c r="AU621" s="98">
        <f>AS621+AO621</f>
        <v>0</v>
      </c>
      <c r="AV621" s="98"/>
      <c r="AW621" s="98"/>
      <c r="AX621" s="98"/>
      <c r="AY621" s="98"/>
      <c r="AZ621" s="98"/>
      <c r="BA621" s="98">
        <f>AY621+AX621+AW621+AV621+AT621</f>
        <v>67884</v>
      </c>
      <c r="BB621" s="123"/>
      <c r="BC621" s="98"/>
      <c r="BD621" s="101"/>
      <c r="BE621" s="101"/>
      <c r="BF621" s="101"/>
      <c r="BG621" s="98">
        <f>BF621+BE621+BD621+BC621+BA621</f>
        <v>67884</v>
      </c>
      <c r="BH621" s="123">
        <f>BB621+BD621</f>
        <v>0</v>
      </c>
      <c r="BI621" s="106"/>
      <c r="BJ621" s="144"/>
      <c r="BK621" s="144"/>
      <c r="BL621" s="144"/>
      <c r="BM621" s="98">
        <f>BG621+BI621+BJ621+BK621+BL621</f>
        <v>67884</v>
      </c>
      <c r="BN621" s="98">
        <f>BH621+BJ621</f>
        <v>0</v>
      </c>
    </row>
    <row r="622" spans="1:66" s="2" customFormat="1" ht="33" customHeight="1" hidden="1">
      <c r="A622" s="124"/>
      <c r="B622" s="132" t="s">
        <v>296</v>
      </c>
      <c r="C622" s="113" t="s">
        <v>147</v>
      </c>
      <c r="D622" s="113" t="s">
        <v>120</v>
      </c>
      <c r="E622" s="137" t="s">
        <v>272</v>
      </c>
      <c r="F622" s="113"/>
      <c r="G622" s="115">
        <f aca="true" t="shared" si="971" ref="G622:Y622">G623</f>
        <v>352</v>
      </c>
      <c r="H622" s="115">
        <f t="shared" si="971"/>
        <v>352</v>
      </c>
      <c r="I622" s="115">
        <f t="shared" si="971"/>
        <v>0</v>
      </c>
      <c r="J622" s="115">
        <f t="shared" si="971"/>
        <v>-352</v>
      </c>
      <c r="K622" s="115">
        <f t="shared" si="971"/>
        <v>0</v>
      </c>
      <c r="L622" s="115">
        <f t="shared" si="971"/>
        <v>0</v>
      </c>
      <c r="M622" s="115"/>
      <c r="N622" s="115">
        <f t="shared" si="971"/>
        <v>0</v>
      </c>
      <c r="O622" s="115">
        <f t="shared" si="971"/>
        <v>0</v>
      </c>
      <c r="P622" s="115">
        <f t="shared" si="971"/>
        <v>0</v>
      </c>
      <c r="Q622" s="115">
        <f t="shared" si="971"/>
        <v>0</v>
      </c>
      <c r="R622" s="115">
        <f t="shared" si="971"/>
        <v>0</v>
      </c>
      <c r="S622" s="115">
        <f t="shared" si="971"/>
        <v>0</v>
      </c>
      <c r="T622" s="115">
        <f t="shared" si="971"/>
        <v>0</v>
      </c>
      <c r="U622" s="115">
        <f t="shared" si="971"/>
        <v>0</v>
      </c>
      <c r="V622" s="98"/>
      <c r="W622" s="115">
        <f t="shared" si="971"/>
        <v>0</v>
      </c>
      <c r="X622" s="115">
        <f t="shared" si="971"/>
        <v>0</v>
      </c>
      <c r="Y622" s="115">
        <f t="shared" si="971"/>
        <v>0</v>
      </c>
      <c r="Z622" s="101"/>
      <c r="AA622" s="145"/>
      <c r="AB622" s="145"/>
      <c r="AC622" s="101"/>
      <c r="AD622" s="101"/>
      <c r="AE622" s="101"/>
      <c r="AF622" s="106"/>
      <c r="AG622" s="106"/>
      <c r="AH622" s="101"/>
      <c r="AI622" s="101"/>
      <c r="AJ622" s="101"/>
      <c r="AK622" s="101"/>
      <c r="AL622" s="101"/>
      <c r="AM622" s="101"/>
      <c r="AN622" s="101"/>
      <c r="AO622" s="101"/>
      <c r="AP622" s="144"/>
      <c r="AQ622" s="101"/>
      <c r="AR622" s="101"/>
      <c r="AS622" s="101"/>
      <c r="AT622" s="145"/>
      <c r="AU622" s="145"/>
      <c r="AV622" s="98"/>
      <c r="AW622" s="98"/>
      <c r="AX622" s="98"/>
      <c r="AY622" s="98"/>
      <c r="AZ622" s="98"/>
      <c r="BA622" s="98"/>
      <c r="BB622" s="123"/>
      <c r="BC622" s="98"/>
      <c r="BD622" s="101"/>
      <c r="BE622" s="101"/>
      <c r="BF622" s="101"/>
      <c r="BG622" s="98"/>
      <c r="BH622" s="123"/>
      <c r="BI622" s="106"/>
      <c r="BJ622" s="144"/>
      <c r="BK622" s="144"/>
      <c r="BL622" s="144"/>
      <c r="BM622" s="145"/>
      <c r="BN622" s="101"/>
    </row>
    <row r="623" spans="1:66" s="2" customFormat="1" ht="115.5" customHeight="1" hidden="1">
      <c r="A623" s="124"/>
      <c r="B623" s="132" t="s">
        <v>2</v>
      </c>
      <c r="C623" s="113" t="s">
        <v>147</v>
      </c>
      <c r="D623" s="113" t="s">
        <v>120</v>
      </c>
      <c r="E623" s="137" t="s">
        <v>272</v>
      </c>
      <c r="F623" s="113" t="s">
        <v>142</v>
      </c>
      <c r="G623" s="115">
        <f>H623</f>
        <v>352</v>
      </c>
      <c r="H623" s="115">
        <v>352</v>
      </c>
      <c r="I623" s="115"/>
      <c r="J623" s="98">
        <f>K623-G623</f>
        <v>-352</v>
      </c>
      <c r="K623" s="98">
        <f>352-352</f>
        <v>0</v>
      </c>
      <c r="L623" s="98"/>
      <c r="M623" s="98"/>
      <c r="N623" s="115"/>
      <c r="O623" s="106"/>
      <c r="P623" s="98">
        <f>O623+K623</f>
        <v>0</v>
      </c>
      <c r="Q623" s="98">
        <f>L623</f>
        <v>0</v>
      </c>
      <c r="R623" s="98"/>
      <c r="S623" s="98"/>
      <c r="T623" s="98"/>
      <c r="U623" s="98">
        <f>T623+P623</f>
        <v>0</v>
      </c>
      <c r="V623" s="98"/>
      <c r="W623" s="98"/>
      <c r="X623" s="98"/>
      <c r="Y623" s="98"/>
      <c r="Z623" s="101"/>
      <c r="AA623" s="145"/>
      <c r="AB623" s="145"/>
      <c r="AC623" s="101"/>
      <c r="AD623" s="101"/>
      <c r="AE623" s="101"/>
      <c r="AF623" s="106"/>
      <c r="AG623" s="106"/>
      <c r="AH623" s="101"/>
      <c r="AI623" s="101"/>
      <c r="AJ623" s="101"/>
      <c r="AK623" s="101"/>
      <c r="AL623" s="101"/>
      <c r="AM623" s="101"/>
      <c r="AN623" s="101"/>
      <c r="AO623" s="101"/>
      <c r="AP623" s="144"/>
      <c r="AQ623" s="101"/>
      <c r="AR623" s="101"/>
      <c r="AS623" s="101"/>
      <c r="AT623" s="145"/>
      <c r="AU623" s="145"/>
      <c r="AV623" s="98"/>
      <c r="AW623" s="98"/>
      <c r="AX623" s="98"/>
      <c r="AY623" s="98"/>
      <c r="AZ623" s="98"/>
      <c r="BA623" s="98"/>
      <c r="BB623" s="123"/>
      <c r="BC623" s="98"/>
      <c r="BD623" s="101"/>
      <c r="BE623" s="101"/>
      <c r="BF623" s="101"/>
      <c r="BG623" s="98"/>
      <c r="BH623" s="123"/>
      <c r="BI623" s="106"/>
      <c r="BJ623" s="144"/>
      <c r="BK623" s="144"/>
      <c r="BL623" s="144"/>
      <c r="BM623" s="145"/>
      <c r="BN623" s="101"/>
    </row>
    <row r="624" spans="1:66" s="2" customFormat="1" ht="66" customHeight="1" hidden="1">
      <c r="A624" s="124"/>
      <c r="B624" s="151" t="s">
        <v>348</v>
      </c>
      <c r="C624" s="113" t="s">
        <v>147</v>
      </c>
      <c r="D624" s="113" t="s">
        <v>120</v>
      </c>
      <c r="E624" s="137" t="s">
        <v>272</v>
      </c>
      <c r="F624" s="113"/>
      <c r="G624" s="115"/>
      <c r="H624" s="115"/>
      <c r="I624" s="115"/>
      <c r="J624" s="98"/>
      <c r="K624" s="98"/>
      <c r="L624" s="98"/>
      <c r="M624" s="98"/>
      <c r="N624" s="115"/>
      <c r="O624" s="106"/>
      <c r="P624" s="98"/>
      <c r="Q624" s="98"/>
      <c r="R624" s="98"/>
      <c r="S624" s="98">
        <f>S625</f>
        <v>0</v>
      </c>
      <c r="T624" s="98">
        <f>T625</f>
        <v>0</v>
      </c>
      <c r="U624" s="98"/>
      <c r="V624" s="98"/>
      <c r="W624" s="98">
        <f>W625</f>
        <v>0</v>
      </c>
      <c r="X624" s="98">
        <f>X625</f>
        <v>0</v>
      </c>
      <c r="Y624" s="98">
        <f>Y625</f>
        <v>0</v>
      </c>
      <c r="Z624" s="101"/>
      <c r="AA624" s="145"/>
      <c r="AB624" s="145"/>
      <c r="AC624" s="101"/>
      <c r="AD624" s="101"/>
      <c r="AE624" s="101"/>
      <c r="AF624" s="106"/>
      <c r="AG624" s="106"/>
      <c r="AH624" s="101"/>
      <c r="AI624" s="101"/>
      <c r="AJ624" s="101"/>
      <c r="AK624" s="101"/>
      <c r="AL624" s="101"/>
      <c r="AM624" s="101"/>
      <c r="AN624" s="101"/>
      <c r="AO624" s="101"/>
      <c r="AP624" s="144"/>
      <c r="AQ624" s="101"/>
      <c r="AR624" s="101"/>
      <c r="AS624" s="101"/>
      <c r="AT624" s="145"/>
      <c r="AU624" s="145"/>
      <c r="AV624" s="98"/>
      <c r="AW624" s="98"/>
      <c r="AX624" s="98"/>
      <c r="AY624" s="98"/>
      <c r="AZ624" s="98"/>
      <c r="BA624" s="98"/>
      <c r="BB624" s="123"/>
      <c r="BC624" s="98"/>
      <c r="BD624" s="101"/>
      <c r="BE624" s="101"/>
      <c r="BF624" s="101"/>
      <c r="BG624" s="98"/>
      <c r="BH624" s="123"/>
      <c r="BI624" s="106"/>
      <c r="BJ624" s="144"/>
      <c r="BK624" s="144"/>
      <c r="BL624" s="144"/>
      <c r="BM624" s="145"/>
      <c r="BN624" s="101"/>
    </row>
    <row r="625" spans="1:66" s="2" customFormat="1" ht="115.5" customHeight="1" hidden="1">
      <c r="A625" s="124"/>
      <c r="B625" s="132" t="s">
        <v>330</v>
      </c>
      <c r="C625" s="113" t="s">
        <v>147</v>
      </c>
      <c r="D625" s="113" t="s">
        <v>120</v>
      </c>
      <c r="E625" s="137" t="s">
        <v>272</v>
      </c>
      <c r="F625" s="113" t="s">
        <v>142</v>
      </c>
      <c r="G625" s="115"/>
      <c r="H625" s="115"/>
      <c r="I625" s="115"/>
      <c r="J625" s="98"/>
      <c r="K625" s="98"/>
      <c r="L625" s="98"/>
      <c r="M625" s="98"/>
      <c r="N625" s="115"/>
      <c r="O625" s="106"/>
      <c r="P625" s="98"/>
      <c r="Q625" s="98"/>
      <c r="R625" s="98"/>
      <c r="S625" s="98">
        <f>T625-P625</f>
        <v>0</v>
      </c>
      <c r="T625" s="98"/>
      <c r="U625" s="98"/>
      <c r="V625" s="98"/>
      <c r="W625" s="98"/>
      <c r="X625" s="98"/>
      <c r="Y625" s="98"/>
      <c r="Z625" s="101"/>
      <c r="AA625" s="145"/>
      <c r="AB625" s="145"/>
      <c r="AC625" s="101"/>
      <c r="AD625" s="101"/>
      <c r="AE625" s="101"/>
      <c r="AF625" s="106"/>
      <c r="AG625" s="106"/>
      <c r="AH625" s="101"/>
      <c r="AI625" s="101"/>
      <c r="AJ625" s="101"/>
      <c r="AK625" s="101"/>
      <c r="AL625" s="101"/>
      <c r="AM625" s="101"/>
      <c r="AN625" s="101"/>
      <c r="AO625" s="101"/>
      <c r="AP625" s="144"/>
      <c r="AQ625" s="101"/>
      <c r="AR625" s="101"/>
      <c r="AS625" s="101"/>
      <c r="AT625" s="145"/>
      <c r="AU625" s="145"/>
      <c r="AV625" s="98"/>
      <c r="AW625" s="98"/>
      <c r="AX625" s="98"/>
      <c r="AY625" s="98"/>
      <c r="AZ625" s="98"/>
      <c r="BA625" s="98"/>
      <c r="BB625" s="123"/>
      <c r="BC625" s="98"/>
      <c r="BD625" s="101"/>
      <c r="BE625" s="101"/>
      <c r="BF625" s="101"/>
      <c r="BG625" s="98"/>
      <c r="BH625" s="123"/>
      <c r="BI625" s="106"/>
      <c r="BJ625" s="144"/>
      <c r="BK625" s="144"/>
      <c r="BL625" s="144"/>
      <c r="BM625" s="145"/>
      <c r="BN625" s="101"/>
    </row>
    <row r="626" spans="1:66" s="13" customFormat="1" ht="121.5" customHeight="1">
      <c r="A626" s="186"/>
      <c r="B626" s="182" t="s">
        <v>439</v>
      </c>
      <c r="C626" s="113" t="s">
        <v>147</v>
      </c>
      <c r="D626" s="113" t="s">
        <v>120</v>
      </c>
      <c r="E626" s="113" t="s">
        <v>440</v>
      </c>
      <c r="F626" s="113" t="s">
        <v>441</v>
      </c>
      <c r="G626" s="115"/>
      <c r="H626" s="115"/>
      <c r="I626" s="115"/>
      <c r="J626" s="98"/>
      <c r="K626" s="98"/>
      <c r="L626" s="98"/>
      <c r="M626" s="98"/>
      <c r="N626" s="115"/>
      <c r="O626" s="98"/>
      <c r="P626" s="98"/>
      <c r="Q626" s="98"/>
      <c r="R626" s="98"/>
      <c r="S626" s="98"/>
      <c r="T626" s="98"/>
      <c r="U626" s="98"/>
      <c r="V626" s="98"/>
      <c r="W626" s="98">
        <f aca="true" t="shared" si="972" ref="W626:BN626">W627</f>
        <v>50000</v>
      </c>
      <c r="X626" s="98">
        <f t="shared" si="972"/>
        <v>50000</v>
      </c>
      <c r="Y626" s="98">
        <f t="shared" si="972"/>
        <v>0</v>
      </c>
      <c r="Z626" s="98">
        <f t="shared" si="972"/>
        <v>0</v>
      </c>
      <c r="AA626" s="98">
        <f t="shared" si="972"/>
        <v>50000</v>
      </c>
      <c r="AB626" s="98">
        <f t="shared" si="972"/>
        <v>0</v>
      </c>
      <c r="AC626" s="98">
        <f t="shared" si="972"/>
        <v>0</v>
      </c>
      <c r="AD626" s="98">
        <f t="shared" si="972"/>
        <v>0</v>
      </c>
      <c r="AE626" s="98">
        <f t="shared" si="972"/>
        <v>0</v>
      </c>
      <c r="AF626" s="98">
        <f t="shared" si="972"/>
        <v>50000</v>
      </c>
      <c r="AG626" s="98">
        <f t="shared" si="972"/>
        <v>0</v>
      </c>
      <c r="AH626" s="98">
        <f t="shared" si="972"/>
        <v>8622</v>
      </c>
      <c r="AI626" s="98">
        <f t="shared" si="972"/>
        <v>0</v>
      </c>
      <c r="AJ626" s="98">
        <f t="shared" si="972"/>
        <v>0</v>
      </c>
      <c r="AK626" s="98">
        <f t="shared" si="972"/>
        <v>0</v>
      </c>
      <c r="AL626" s="98">
        <f t="shared" si="972"/>
        <v>0</v>
      </c>
      <c r="AM626" s="98">
        <f t="shared" si="972"/>
        <v>0</v>
      </c>
      <c r="AN626" s="98">
        <f t="shared" si="972"/>
        <v>58622</v>
      </c>
      <c r="AO626" s="98">
        <f t="shared" si="972"/>
        <v>0</v>
      </c>
      <c r="AP626" s="98">
        <f t="shared" si="972"/>
        <v>0</v>
      </c>
      <c r="AQ626" s="98">
        <f t="shared" si="972"/>
        <v>0</v>
      </c>
      <c r="AR626" s="98">
        <f t="shared" si="972"/>
        <v>0</v>
      </c>
      <c r="AS626" s="98">
        <f t="shared" si="972"/>
        <v>0</v>
      </c>
      <c r="AT626" s="98">
        <f t="shared" si="972"/>
        <v>58622</v>
      </c>
      <c r="AU626" s="98">
        <f t="shared" si="972"/>
        <v>0</v>
      </c>
      <c r="AV626" s="98">
        <f t="shared" si="972"/>
        <v>0</v>
      </c>
      <c r="AW626" s="98">
        <f t="shared" si="972"/>
        <v>0</v>
      </c>
      <c r="AX626" s="98">
        <f t="shared" si="972"/>
        <v>0</v>
      </c>
      <c r="AY626" s="98">
        <f t="shared" si="972"/>
        <v>0</v>
      </c>
      <c r="AZ626" s="98">
        <f t="shared" si="972"/>
        <v>0</v>
      </c>
      <c r="BA626" s="98">
        <f t="shared" si="972"/>
        <v>58622</v>
      </c>
      <c r="BB626" s="98">
        <f t="shared" si="972"/>
        <v>0</v>
      </c>
      <c r="BC626" s="98">
        <f t="shared" si="972"/>
        <v>0</v>
      </c>
      <c r="BD626" s="98">
        <f t="shared" si="972"/>
        <v>0</v>
      </c>
      <c r="BE626" s="98">
        <f t="shared" si="972"/>
        <v>0</v>
      </c>
      <c r="BF626" s="98">
        <f t="shared" si="972"/>
        <v>0</v>
      </c>
      <c r="BG626" s="98">
        <f t="shared" si="972"/>
        <v>58622</v>
      </c>
      <c r="BH626" s="98">
        <f t="shared" si="972"/>
        <v>0</v>
      </c>
      <c r="BI626" s="98">
        <f t="shared" si="972"/>
        <v>0</v>
      </c>
      <c r="BJ626" s="98">
        <f t="shared" si="972"/>
        <v>0</v>
      </c>
      <c r="BK626" s="98">
        <f t="shared" si="972"/>
        <v>0</v>
      </c>
      <c r="BL626" s="98">
        <f t="shared" si="972"/>
        <v>0</v>
      </c>
      <c r="BM626" s="98">
        <f t="shared" si="972"/>
        <v>58622</v>
      </c>
      <c r="BN626" s="98">
        <f t="shared" si="972"/>
        <v>0</v>
      </c>
    </row>
    <row r="627" spans="1:66" s="13" customFormat="1" ht="103.5" customHeight="1">
      <c r="A627" s="186"/>
      <c r="B627" s="182" t="s">
        <v>330</v>
      </c>
      <c r="C627" s="113" t="s">
        <v>147</v>
      </c>
      <c r="D627" s="113" t="s">
        <v>120</v>
      </c>
      <c r="E627" s="113" t="s">
        <v>440</v>
      </c>
      <c r="F627" s="113" t="s">
        <v>142</v>
      </c>
      <c r="G627" s="115"/>
      <c r="H627" s="115"/>
      <c r="I627" s="115"/>
      <c r="J627" s="98"/>
      <c r="K627" s="98"/>
      <c r="L627" s="98"/>
      <c r="M627" s="98"/>
      <c r="N627" s="115"/>
      <c r="O627" s="98"/>
      <c r="P627" s="98"/>
      <c r="Q627" s="98"/>
      <c r="R627" s="98"/>
      <c r="S627" s="98"/>
      <c r="T627" s="98"/>
      <c r="U627" s="98"/>
      <c r="V627" s="98"/>
      <c r="W627" s="98">
        <v>50000</v>
      </c>
      <c r="X627" s="98">
        <f>W627+T627</f>
        <v>50000</v>
      </c>
      <c r="Y627" s="98">
        <f>V627</f>
        <v>0</v>
      </c>
      <c r="Z627" s="171"/>
      <c r="AA627" s="98">
        <f>Z627+X627</f>
        <v>50000</v>
      </c>
      <c r="AB627" s="121"/>
      <c r="AC627" s="171"/>
      <c r="AD627" s="171"/>
      <c r="AE627" s="171"/>
      <c r="AF627" s="98">
        <f>AD627+AC627+AA627+AE627</f>
        <v>50000</v>
      </c>
      <c r="AG627" s="116">
        <f>AE627+AB627</f>
        <v>0</v>
      </c>
      <c r="AH627" s="171">
        <v>8622</v>
      </c>
      <c r="AI627" s="171"/>
      <c r="AJ627" s="171"/>
      <c r="AK627" s="171"/>
      <c r="AL627" s="171"/>
      <c r="AM627" s="171"/>
      <c r="AN627" s="98">
        <f>AI627+AH627+AF627+AJ627+AK627+AL627+AM627</f>
        <v>58622</v>
      </c>
      <c r="AO627" s="98">
        <f>AM627+AG627</f>
        <v>0</v>
      </c>
      <c r="AP627" s="166"/>
      <c r="AQ627" s="171"/>
      <c r="AR627" s="171"/>
      <c r="AS627" s="171"/>
      <c r="AT627" s="98">
        <f>AR627+AQ627+AP627+AN627+AS627</f>
        <v>58622</v>
      </c>
      <c r="AU627" s="98">
        <f>AS627+AO627</f>
        <v>0</v>
      </c>
      <c r="AV627" s="98"/>
      <c r="AW627" s="98"/>
      <c r="AX627" s="98"/>
      <c r="AY627" s="98"/>
      <c r="AZ627" s="98"/>
      <c r="BA627" s="98">
        <f>AY627+AX627+AW627+AV627+AT627</f>
        <v>58622</v>
      </c>
      <c r="BB627" s="123">
        <f>AU627+AY627</f>
        <v>0</v>
      </c>
      <c r="BC627" s="98"/>
      <c r="BD627" s="171"/>
      <c r="BE627" s="171"/>
      <c r="BF627" s="171"/>
      <c r="BG627" s="98">
        <f>BF627+BE627+BD627+BC627+BA627</f>
        <v>58622</v>
      </c>
      <c r="BH627" s="123">
        <f>BB627+BD627</f>
        <v>0</v>
      </c>
      <c r="BI627" s="98"/>
      <c r="BJ627" s="166"/>
      <c r="BK627" s="166"/>
      <c r="BL627" s="166"/>
      <c r="BM627" s="98">
        <f>BG627+BI627+BJ627+BK627+BL627</f>
        <v>58622</v>
      </c>
      <c r="BN627" s="98">
        <f>BH627+BJ627</f>
        <v>0</v>
      </c>
    </row>
    <row r="628" spans="1:66" s="2" customFormat="1" ht="175.5" customHeight="1">
      <c r="A628" s="124"/>
      <c r="B628" s="132" t="s">
        <v>349</v>
      </c>
      <c r="C628" s="113" t="s">
        <v>147</v>
      </c>
      <c r="D628" s="113" t="s">
        <v>120</v>
      </c>
      <c r="E628" s="137" t="s">
        <v>350</v>
      </c>
      <c r="F628" s="113"/>
      <c r="G628" s="115"/>
      <c r="H628" s="115"/>
      <c r="I628" s="115"/>
      <c r="J628" s="98"/>
      <c r="K628" s="98"/>
      <c r="L628" s="98"/>
      <c r="M628" s="98"/>
      <c r="N628" s="115"/>
      <c r="O628" s="106"/>
      <c r="P628" s="98"/>
      <c r="Q628" s="98"/>
      <c r="R628" s="98"/>
      <c r="S628" s="98">
        <f>S629</f>
        <v>600</v>
      </c>
      <c r="T628" s="98">
        <f>T629</f>
        <v>600</v>
      </c>
      <c r="U628" s="98"/>
      <c r="V628" s="98"/>
      <c r="W628" s="98">
        <f aca="true" t="shared" si="973" ref="W628:BN628">W629</f>
        <v>0</v>
      </c>
      <c r="X628" s="98">
        <f t="shared" si="973"/>
        <v>600</v>
      </c>
      <c r="Y628" s="98">
        <f t="shared" si="973"/>
        <v>0</v>
      </c>
      <c r="Z628" s="98">
        <f t="shared" si="973"/>
        <v>0</v>
      </c>
      <c r="AA628" s="98">
        <f t="shared" si="973"/>
        <v>600</v>
      </c>
      <c r="AB628" s="98">
        <f t="shared" si="973"/>
        <v>0</v>
      </c>
      <c r="AC628" s="98">
        <f t="shared" si="973"/>
        <v>0</v>
      </c>
      <c r="AD628" s="98">
        <f t="shared" si="973"/>
        <v>0</v>
      </c>
      <c r="AE628" s="98">
        <f t="shared" si="973"/>
        <v>0</v>
      </c>
      <c r="AF628" s="98">
        <f t="shared" si="973"/>
        <v>600</v>
      </c>
      <c r="AG628" s="98">
        <f t="shared" si="973"/>
        <v>0</v>
      </c>
      <c r="AH628" s="98">
        <f t="shared" si="973"/>
        <v>0</v>
      </c>
      <c r="AI628" s="98">
        <f t="shared" si="973"/>
        <v>0</v>
      </c>
      <c r="AJ628" s="98">
        <f t="shared" si="973"/>
        <v>0</v>
      </c>
      <c r="AK628" s="98">
        <f t="shared" si="973"/>
        <v>0</v>
      </c>
      <c r="AL628" s="98">
        <f t="shared" si="973"/>
        <v>0</v>
      </c>
      <c r="AM628" s="98">
        <f t="shared" si="973"/>
        <v>0</v>
      </c>
      <c r="AN628" s="98">
        <f t="shared" si="973"/>
        <v>600</v>
      </c>
      <c r="AO628" s="98">
        <f t="shared" si="973"/>
        <v>0</v>
      </c>
      <c r="AP628" s="98">
        <f t="shared" si="973"/>
        <v>0</v>
      </c>
      <c r="AQ628" s="98">
        <f t="shared" si="973"/>
        <v>0</v>
      </c>
      <c r="AR628" s="98">
        <f t="shared" si="973"/>
        <v>0</v>
      </c>
      <c r="AS628" s="98">
        <f t="shared" si="973"/>
        <v>0</v>
      </c>
      <c r="AT628" s="98">
        <f t="shared" si="973"/>
        <v>600</v>
      </c>
      <c r="AU628" s="98">
        <f t="shared" si="973"/>
        <v>0</v>
      </c>
      <c r="AV628" s="98">
        <f t="shared" si="973"/>
        <v>0</v>
      </c>
      <c r="AW628" s="98">
        <f t="shared" si="973"/>
        <v>0</v>
      </c>
      <c r="AX628" s="98">
        <f t="shared" si="973"/>
        <v>0</v>
      </c>
      <c r="AY628" s="98">
        <f t="shared" si="973"/>
        <v>0</v>
      </c>
      <c r="AZ628" s="98">
        <f t="shared" si="973"/>
        <v>0</v>
      </c>
      <c r="BA628" s="98">
        <f t="shared" si="973"/>
        <v>600</v>
      </c>
      <c r="BB628" s="98">
        <f t="shared" si="973"/>
        <v>0</v>
      </c>
      <c r="BC628" s="98">
        <f t="shared" si="973"/>
        <v>0</v>
      </c>
      <c r="BD628" s="98">
        <f t="shared" si="973"/>
        <v>0</v>
      </c>
      <c r="BE628" s="98">
        <f t="shared" si="973"/>
        <v>0</v>
      </c>
      <c r="BF628" s="98">
        <f t="shared" si="973"/>
        <v>0</v>
      </c>
      <c r="BG628" s="98">
        <f t="shared" si="973"/>
        <v>600</v>
      </c>
      <c r="BH628" s="98">
        <f t="shared" si="973"/>
        <v>0</v>
      </c>
      <c r="BI628" s="98">
        <f t="shared" si="973"/>
        <v>0</v>
      </c>
      <c r="BJ628" s="98">
        <f t="shared" si="973"/>
        <v>0</v>
      </c>
      <c r="BK628" s="98">
        <f t="shared" si="973"/>
        <v>0</v>
      </c>
      <c r="BL628" s="98">
        <f t="shared" si="973"/>
        <v>0</v>
      </c>
      <c r="BM628" s="98">
        <f t="shared" si="973"/>
        <v>600</v>
      </c>
      <c r="BN628" s="98">
        <f t="shared" si="973"/>
        <v>0</v>
      </c>
    </row>
    <row r="629" spans="1:66" s="2" customFormat="1" ht="109.5" customHeight="1">
      <c r="A629" s="124"/>
      <c r="B629" s="132" t="s">
        <v>330</v>
      </c>
      <c r="C629" s="113" t="s">
        <v>147</v>
      </c>
      <c r="D629" s="113" t="s">
        <v>120</v>
      </c>
      <c r="E629" s="137" t="s">
        <v>350</v>
      </c>
      <c r="F629" s="113" t="s">
        <v>142</v>
      </c>
      <c r="G629" s="115"/>
      <c r="H629" s="115"/>
      <c r="I629" s="115"/>
      <c r="J629" s="98"/>
      <c r="K629" s="98"/>
      <c r="L629" s="98"/>
      <c r="M629" s="98"/>
      <c r="N629" s="115"/>
      <c r="O629" s="106"/>
      <c r="P629" s="98"/>
      <c r="Q629" s="98"/>
      <c r="R629" s="98"/>
      <c r="S629" s="98">
        <f>T629-P629</f>
        <v>600</v>
      </c>
      <c r="T629" s="98">
        <v>600</v>
      </c>
      <c r="U629" s="98"/>
      <c r="V629" s="98"/>
      <c r="W629" s="98"/>
      <c r="X629" s="98">
        <f>W629+T629</f>
        <v>600</v>
      </c>
      <c r="Y629" s="98">
        <f>V629</f>
        <v>0</v>
      </c>
      <c r="Z629" s="101"/>
      <c r="AA629" s="98">
        <f>X629+Z629</f>
        <v>600</v>
      </c>
      <c r="AB629" s="98">
        <f>Y629</f>
        <v>0</v>
      </c>
      <c r="AC629" s="101"/>
      <c r="AD629" s="101"/>
      <c r="AE629" s="101"/>
      <c r="AF629" s="98">
        <f>AD629+AC629+AA629+AE629</f>
        <v>600</v>
      </c>
      <c r="AG629" s="116">
        <f>AE629+AB629</f>
        <v>0</v>
      </c>
      <c r="AH629" s="101"/>
      <c r="AI629" s="101"/>
      <c r="AJ629" s="101"/>
      <c r="AK629" s="101"/>
      <c r="AL629" s="101"/>
      <c r="AM629" s="101"/>
      <c r="AN629" s="98">
        <f>AI629+AH629+AF629+AJ629+AK629+AL629+AM629</f>
        <v>600</v>
      </c>
      <c r="AO629" s="98">
        <f>AM629+AG629</f>
        <v>0</v>
      </c>
      <c r="AP629" s="144"/>
      <c r="AQ629" s="101"/>
      <c r="AR629" s="101"/>
      <c r="AS629" s="101"/>
      <c r="AT629" s="98">
        <f>AR629+AQ629+AP629+AN629+AS629</f>
        <v>600</v>
      </c>
      <c r="AU629" s="98">
        <f>AS629+AO629</f>
        <v>0</v>
      </c>
      <c r="AV629" s="98"/>
      <c r="AW629" s="98"/>
      <c r="AX629" s="98"/>
      <c r="AY629" s="98"/>
      <c r="AZ629" s="98"/>
      <c r="BA629" s="98">
        <f>AY629+AX629+AW629+AV629+AT629</f>
        <v>600</v>
      </c>
      <c r="BB629" s="123">
        <f>AU629+AY629</f>
        <v>0</v>
      </c>
      <c r="BC629" s="98"/>
      <c r="BD629" s="101"/>
      <c r="BE629" s="101"/>
      <c r="BF629" s="101"/>
      <c r="BG629" s="98">
        <f>BF629+BE629+BD629+BC629+BA629</f>
        <v>600</v>
      </c>
      <c r="BH629" s="123"/>
      <c r="BI629" s="106"/>
      <c r="BJ629" s="144"/>
      <c r="BK629" s="144"/>
      <c r="BL629" s="144"/>
      <c r="BM629" s="98">
        <f>BG629+BI629+BJ629+BK629+BL629</f>
        <v>600</v>
      </c>
      <c r="BN629" s="98">
        <f>BH629+BJ629</f>
        <v>0</v>
      </c>
    </row>
    <row r="630" spans="1:66" s="2" customFormat="1" ht="308.25" customHeight="1">
      <c r="A630" s="124"/>
      <c r="B630" s="132" t="s">
        <v>27</v>
      </c>
      <c r="C630" s="113" t="s">
        <v>147</v>
      </c>
      <c r="D630" s="113" t="s">
        <v>120</v>
      </c>
      <c r="E630" s="137" t="s">
        <v>351</v>
      </c>
      <c r="F630" s="113"/>
      <c r="G630" s="115"/>
      <c r="H630" s="115"/>
      <c r="I630" s="115"/>
      <c r="J630" s="98"/>
      <c r="K630" s="98"/>
      <c r="L630" s="98"/>
      <c r="M630" s="98"/>
      <c r="N630" s="115"/>
      <c r="O630" s="106"/>
      <c r="P630" s="98"/>
      <c r="Q630" s="98"/>
      <c r="R630" s="98"/>
      <c r="S630" s="98">
        <f>S631</f>
        <v>8329</v>
      </c>
      <c r="T630" s="98">
        <f>T631</f>
        <v>8329</v>
      </c>
      <c r="U630" s="98"/>
      <c r="V630" s="98"/>
      <c r="W630" s="98">
        <f aca="true" t="shared" si="974" ref="W630:BN630">W631</f>
        <v>0</v>
      </c>
      <c r="X630" s="98">
        <f t="shared" si="974"/>
        <v>8329</v>
      </c>
      <c r="Y630" s="98">
        <f t="shared" si="974"/>
        <v>0</v>
      </c>
      <c r="Z630" s="98">
        <f t="shared" si="974"/>
        <v>0</v>
      </c>
      <c r="AA630" s="98">
        <f t="shared" si="974"/>
        <v>8329</v>
      </c>
      <c r="AB630" s="98">
        <f t="shared" si="974"/>
        <v>0</v>
      </c>
      <c r="AC630" s="98">
        <f t="shared" si="974"/>
        <v>0</v>
      </c>
      <c r="AD630" s="98">
        <f t="shared" si="974"/>
        <v>11142</v>
      </c>
      <c r="AE630" s="98">
        <f t="shared" si="974"/>
        <v>0</v>
      </c>
      <c r="AF630" s="98">
        <f t="shared" si="974"/>
        <v>19471</v>
      </c>
      <c r="AG630" s="98">
        <f t="shared" si="974"/>
        <v>0</v>
      </c>
      <c r="AH630" s="98">
        <f t="shared" si="974"/>
        <v>0</v>
      </c>
      <c r="AI630" s="98">
        <f t="shared" si="974"/>
        <v>0</v>
      </c>
      <c r="AJ630" s="98">
        <f t="shared" si="974"/>
        <v>0</v>
      </c>
      <c r="AK630" s="98">
        <f t="shared" si="974"/>
        <v>0</v>
      </c>
      <c r="AL630" s="98">
        <f t="shared" si="974"/>
        <v>0</v>
      </c>
      <c r="AM630" s="98">
        <f t="shared" si="974"/>
        <v>0</v>
      </c>
      <c r="AN630" s="98">
        <f t="shared" si="974"/>
        <v>19471</v>
      </c>
      <c r="AO630" s="98">
        <f t="shared" si="974"/>
        <v>0</v>
      </c>
      <c r="AP630" s="98">
        <f t="shared" si="974"/>
        <v>0</v>
      </c>
      <c r="AQ630" s="98">
        <f t="shared" si="974"/>
        <v>0</v>
      </c>
      <c r="AR630" s="98">
        <f t="shared" si="974"/>
        <v>0</v>
      </c>
      <c r="AS630" s="98">
        <f t="shared" si="974"/>
        <v>0</v>
      </c>
      <c r="AT630" s="98">
        <f t="shared" si="974"/>
        <v>19471</v>
      </c>
      <c r="AU630" s="98">
        <f t="shared" si="974"/>
        <v>0</v>
      </c>
      <c r="AV630" s="98">
        <f t="shared" si="974"/>
        <v>0</v>
      </c>
      <c r="AW630" s="98">
        <f t="shared" si="974"/>
        <v>0</v>
      </c>
      <c r="AX630" s="98">
        <f t="shared" si="974"/>
        <v>0</v>
      </c>
      <c r="AY630" s="98">
        <f t="shared" si="974"/>
        <v>0</v>
      </c>
      <c r="AZ630" s="98">
        <f t="shared" si="974"/>
        <v>0</v>
      </c>
      <c r="BA630" s="98">
        <f t="shared" si="974"/>
        <v>19471</v>
      </c>
      <c r="BB630" s="98">
        <f t="shared" si="974"/>
        <v>0</v>
      </c>
      <c r="BC630" s="98">
        <f t="shared" si="974"/>
        <v>309</v>
      </c>
      <c r="BD630" s="98">
        <f t="shared" si="974"/>
        <v>0</v>
      </c>
      <c r="BE630" s="98">
        <f t="shared" si="974"/>
        <v>0</v>
      </c>
      <c r="BF630" s="98">
        <f t="shared" si="974"/>
        <v>0</v>
      </c>
      <c r="BG630" s="98">
        <f t="shared" si="974"/>
        <v>19780</v>
      </c>
      <c r="BH630" s="98">
        <f t="shared" si="974"/>
        <v>0</v>
      </c>
      <c r="BI630" s="98">
        <f t="shared" si="974"/>
        <v>0</v>
      </c>
      <c r="BJ630" s="98">
        <f t="shared" si="974"/>
        <v>0</v>
      </c>
      <c r="BK630" s="98">
        <f t="shared" si="974"/>
        <v>0</v>
      </c>
      <c r="BL630" s="98">
        <f t="shared" si="974"/>
        <v>0</v>
      </c>
      <c r="BM630" s="98">
        <f t="shared" si="974"/>
        <v>19780</v>
      </c>
      <c r="BN630" s="98">
        <f t="shared" si="974"/>
        <v>0</v>
      </c>
    </row>
    <row r="631" spans="1:66" s="2" customFormat="1" ht="117.75" customHeight="1">
      <c r="A631" s="124"/>
      <c r="B631" s="132" t="s">
        <v>330</v>
      </c>
      <c r="C631" s="113" t="s">
        <v>147</v>
      </c>
      <c r="D631" s="113" t="s">
        <v>120</v>
      </c>
      <c r="E631" s="137" t="s">
        <v>351</v>
      </c>
      <c r="F631" s="113" t="s">
        <v>142</v>
      </c>
      <c r="G631" s="115"/>
      <c r="H631" s="115"/>
      <c r="I631" s="115"/>
      <c r="J631" s="98"/>
      <c r="K631" s="98"/>
      <c r="L631" s="98"/>
      <c r="M631" s="98"/>
      <c r="N631" s="115"/>
      <c r="O631" s="106"/>
      <c r="P631" s="98"/>
      <c r="Q631" s="98"/>
      <c r="R631" s="98"/>
      <c r="S631" s="98">
        <f>T631-P631</f>
        <v>8329</v>
      </c>
      <c r="T631" s="98">
        <v>8329</v>
      </c>
      <c r="U631" s="98"/>
      <c r="V631" s="98"/>
      <c r="W631" s="98"/>
      <c r="X631" s="98">
        <f>W631+T631</f>
        <v>8329</v>
      </c>
      <c r="Y631" s="98">
        <f>V631</f>
        <v>0</v>
      </c>
      <c r="Z631" s="101"/>
      <c r="AA631" s="98">
        <f>X631+Z631</f>
        <v>8329</v>
      </c>
      <c r="AB631" s="98">
        <f>Y631</f>
        <v>0</v>
      </c>
      <c r="AC631" s="101"/>
      <c r="AD631" s="101">
        <v>11142</v>
      </c>
      <c r="AE631" s="101"/>
      <c r="AF631" s="98">
        <f>AD631+AC631+AA631+AE631</f>
        <v>19471</v>
      </c>
      <c r="AG631" s="116">
        <f>AE631+AB631</f>
        <v>0</v>
      </c>
      <c r="AH631" s="101"/>
      <c r="AI631" s="101"/>
      <c r="AJ631" s="101"/>
      <c r="AK631" s="101"/>
      <c r="AL631" s="101"/>
      <c r="AM631" s="101"/>
      <c r="AN631" s="98">
        <f>AI631+AH631+AF631</f>
        <v>19471</v>
      </c>
      <c r="AO631" s="98">
        <f>AI631+AG631</f>
        <v>0</v>
      </c>
      <c r="AP631" s="144"/>
      <c r="AQ631" s="101"/>
      <c r="AR631" s="101"/>
      <c r="AS631" s="101"/>
      <c r="AT631" s="98">
        <f>AR631+AQ631+AP631+AN631+AS631</f>
        <v>19471</v>
      </c>
      <c r="AU631" s="98">
        <f>AS631+AO631</f>
        <v>0</v>
      </c>
      <c r="AV631" s="98"/>
      <c r="AW631" s="98"/>
      <c r="AX631" s="98"/>
      <c r="AY631" s="98"/>
      <c r="AZ631" s="98"/>
      <c r="BA631" s="98">
        <f>AY631+AX631+AW631+AV631+AT631</f>
        <v>19471</v>
      </c>
      <c r="BB631" s="123"/>
      <c r="BC631" s="98">
        <v>309</v>
      </c>
      <c r="BD631" s="101"/>
      <c r="BE631" s="101"/>
      <c r="BF631" s="101"/>
      <c r="BG631" s="98">
        <f>BF631+BE631+BD631+BC631+BA631</f>
        <v>19780</v>
      </c>
      <c r="BH631" s="123"/>
      <c r="BI631" s="106"/>
      <c r="BJ631" s="144"/>
      <c r="BK631" s="144"/>
      <c r="BL631" s="106"/>
      <c r="BM631" s="98">
        <f>BG631+BI631+BJ631+BK631+BL631</f>
        <v>19780</v>
      </c>
      <c r="BN631" s="98">
        <f>BH631+BJ631</f>
        <v>0</v>
      </c>
    </row>
    <row r="632" spans="1:66" s="2" customFormat="1" ht="256.5" customHeight="1">
      <c r="A632" s="124"/>
      <c r="B632" s="132" t="s">
        <v>373</v>
      </c>
      <c r="C632" s="113" t="s">
        <v>147</v>
      </c>
      <c r="D632" s="113" t="s">
        <v>120</v>
      </c>
      <c r="E632" s="137" t="s">
        <v>352</v>
      </c>
      <c r="F632" s="113"/>
      <c r="G632" s="115"/>
      <c r="H632" s="115"/>
      <c r="I632" s="115"/>
      <c r="J632" s="98"/>
      <c r="K632" s="98"/>
      <c r="L632" s="98"/>
      <c r="M632" s="98"/>
      <c r="N632" s="115"/>
      <c r="O632" s="106"/>
      <c r="P632" s="98"/>
      <c r="Q632" s="98"/>
      <c r="R632" s="98"/>
      <c r="S632" s="98">
        <f>S633</f>
        <v>37325</v>
      </c>
      <c r="T632" s="98">
        <f>T633</f>
        <v>37325</v>
      </c>
      <c r="U632" s="98"/>
      <c r="V632" s="98"/>
      <c r="W632" s="98">
        <f aca="true" t="shared" si="975" ref="W632:BN632">W633</f>
        <v>0</v>
      </c>
      <c r="X632" s="98">
        <f t="shared" si="975"/>
        <v>37325</v>
      </c>
      <c r="Y632" s="98">
        <f t="shared" si="975"/>
        <v>0</v>
      </c>
      <c r="Z632" s="98">
        <f t="shared" si="975"/>
        <v>0</v>
      </c>
      <c r="AA632" s="98">
        <f t="shared" si="975"/>
        <v>37325</v>
      </c>
      <c r="AB632" s="98">
        <f t="shared" si="975"/>
        <v>0</v>
      </c>
      <c r="AC632" s="98">
        <f t="shared" si="975"/>
        <v>0</v>
      </c>
      <c r="AD632" s="98">
        <f t="shared" si="975"/>
        <v>0</v>
      </c>
      <c r="AE632" s="98">
        <f t="shared" si="975"/>
        <v>0</v>
      </c>
      <c r="AF632" s="98">
        <f t="shared" si="975"/>
        <v>37325</v>
      </c>
      <c r="AG632" s="98">
        <f t="shared" si="975"/>
        <v>0</v>
      </c>
      <c r="AH632" s="98">
        <f t="shared" si="975"/>
        <v>0</v>
      </c>
      <c r="AI632" s="98">
        <f t="shared" si="975"/>
        <v>0</v>
      </c>
      <c r="AJ632" s="98">
        <f t="shared" si="975"/>
        <v>0</v>
      </c>
      <c r="AK632" s="98">
        <f t="shared" si="975"/>
        <v>0</v>
      </c>
      <c r="AL632" s="98">
        <f t="shared" si="975"/>
        <v>0</v>
      </c>
      <c r="AM632" s="98">
        <f t="shared" si="975"/>
        <v>0</v>
      </c>
      <c r="AN632" s="98">
        <f t="shared" si="975"/>
        <v>37325</v>
      </c>
      <c r="AO632" s="98">
        <f t="shared" si="975"/>
        <v>0</v>
      </c>
      <c r="AP632" s="98">
        <f t="shared" si="975"/>
        <v>0</v>
      </c>
      <c r="AQ632" s="98">
        <f t="shared" si="975"/>
        <v>0</v>
      </c>
      <c r="AR632" s="98">
        <f t="shared" si="975"/>
        <v>0</v>
      </c>
      <c r="AS632" s="98">
        <f t="shared" si="975"/>
        <v>0</v>
      </c>
      <c r="AT632" s="98">
        <f t="shared" si="975"/>
        <v>37325</v>
      </c>
      <c r="AU632" s="98">
        <f t="shared" si="975"/>
        <v>0</v>
      </c>
      <c r="AV632" s="98">
        <f t="shared" si="975"/>
        <v>0</v>
      </c>
      <c r="AW632" s="98">
        <f t="shared" si="975"/>
        <v>0</v>
      </c>
      <c r="AX632" s="98">
        <f t="shared" si="975"/>
        <v>0</v>
      </c>
      <c r="AY632" s="98">
        <f t="shared" si="975"/>
        <v>0</v>
      </c>
      <c r="AZ632" s="98">
        <f t="shared" si="975"/>
        <v>0</v>
      </c>
      <c r="BA632" s="98">
        <f t="shared" si="975"/>
        <v>37325</v>
      </c>
      <c r="BB632" s="98">
        <f t="shared" si="975"/>
        <v>0</v>
      </c>
      <c r="BC632" s="98">
        <f t="shared" si="975"/>
        <v>0</v>
      </c>
      <c r="BD632" s="98">
        <f t="shared" si="975"/>
        <v>0</v>
      </c>
      <c r="BE632" s="98">
        <f t="shared" si="975"/>
        <v>0</v>
      </c>
      <c r="BF632" s="98">
        <f t="shared" si="975"/>
        <v>0</v>
      </c>
      <c r="BG632" s="98">
        <f t="shared" si="975"/>
        <v>37325</v>
      </c>
      <c r="BH632" s="98">
        <f t="shared" si="975"/>
        <v>0</v>
      </c>
      <c r="BI632" s="98">
        <f t="shared" si="975"/>
        <v>0</v>
      </c>
      <c r="BJ632" s="98">
        <f t="shared" si="975"/>
        <v>0</v>
      </c>
      <c r="BK632" s="98">
        <f t="shared" si="975"/>
        <v>0</v>
      </c>
      <c r="BL632" s="98">
        <f t="shared" si="975"/>
        <v>0</v>
      </c>
      <c r="BM632" s="98">
        <f t="shared" si="975"/>
        <v>37325</v>
      </c>
      <c r="BN632" s="98">
        <f t="shared" si="975"/>
        <v>0</v>
      </c>
    </row>
    <row r="633" spans="1:66" s="2" customFormat="1" ht="114.75" customHeight="1">
      <c r="A633" s="124"/>
      <c r="B633" s="132" t="s">
        <v>330</v>
      </c>
      <c r="C633" s="113" t="s">
        <v>147</v>
      </c>
      <c r="D633" s="113" t="s">
        <v>120</v>
      </c>
      <c r="E633" s="137" t="s">
        <v>352</v>
      </c>
      <c r="F633" s="113" t="s">
        <v>142</v>
      </c>
      <c r="G633" s="115"/>
      <c r="H633" s="115"/>
      <c r="I633" s="115"/>
      <c r="J633" s="98"/>
      <c r="K633" s="98"/>
      <c r="L633" s="98"/>
      <c r="M633" s="98"/>
      <c r="N633" s="115"/>
      <c r="O633" s="106"/>
      <c r="P633" s="98"/>
      <c r="Q633" s="98"/>
      <c r="R633" s="98"/>
      <c r="S633" s="98">
        <f>T633-P633</f>
        <v>37325</v>
      </c>
      <c r="T633" s="98">
        <v>37325</v>
      </c>
      <c r="U633" s="98"/>
      <c r="V633" s="98"/>
      <c r="W633" s="98"/>
      <c r="X633" s="98">
        <f>W633+T633</f>
        <v>37325</v>
      </c>
      <c r="Y633" s="98">
        <f>V633</f>
        <v>0</v>
      </c>
      <c r="Z633" s="101"/>
      <c r="AA633" s="98">
        <f>X633+Z633</f>
        <v>37325</v>
      </c>
      <c r="AB633" s="98">
        <f>Y633</f>
        <v>0</v>
      </c>
      <c r="AC633" s="101"/>
      <c r="AD633" s="101"/>
      <c r="AE633" s="101"/>
      <c r="AF633" s="98">
        <f>AD633+AC633+AA633+AE633</f>
        <v>37325</v>
      </c>
      <c r="AG633" s="116">
        <f>AE633+AB633</f>
        <v>0</v>
      </c>
      <c r="AH633" s="101"/>
      <c r="AI633" s="101"/>
      <c r="AJ633" s="101"/>
      <c r="AK633" s="101"/>
      <c r="AL633" s="101"/>
      <c r="AM633" s="101"/>
      <c r="AN633" s="98">
        <f>AI633+AH633+AF633+AJ633+AK633+AL633+AM633</f>
        <v>37325</v>
      </c>
      <c r="AO633" s="98">
        <f>AM633+AG633</f>
        <v>0</v>
      </c>
      <c r="AP633" s="144"/>
      <c r="AQ633" s="101"/>
      <c r="AR633" s="101"/>
      <c r="AS633" s="101"/>
      <c r="AT633" s="98">
        <f>AR633+AQ633+AP633+AN633+AS633</f>
        <v>37325</v>
      </c>
      <c r="AU633" s="98">
        <f>AS633+AO633</f>
        <v>0</v>
      </c>
      <c r="AV633" s="98"/>
      <c r="AW633" s="98"/>
      <c r="AX633" s="98"/>
      <c r="AY633" s="98"/>
      <c r="AZ633" s="98"/>
      <c r="BA633" s="98">
        <f>AY633+AX633+AW633+AV633+AT633</f>
        <v>37325</v>
      </c>
      <c r="BB633" s="123">
        <f>AU633+AY633</f>
        <v>0</v>
      </c>
      <c r="BC633" s="98"/>
      <c r="BD633" s="101"/>
      <c r="BE633" s="101"/>
      <c r="BF633" s="101"/>
      <c r="BG633" s="98">
        <f>BF633+BE633+BD633+BC633+BA633</f>
        <v>37325</v>
      </c>
      <c r="BH633" s="123">
        <f>BB633+BD633</f>
        <v>0</v>
      </c>
      <c r="BI633" s="106"/>
      <c r="BJ633" s="144"/>
      <c r="BK633" s="144"/>
      <c r="BL633" s="144"/>
      <c r="BM633" s="98">
        <f>BG633+BI633+BJ633+BK633+BL633</f>
        <v>37325</v>
      </c>
      <c r="BN633" s="98">
        <f>BH633+BJ633</f>
        <v>0</v>
      </c>
    </row>
    <row r="634" spans="1:66" s="2" customFormat="1" ht="43.5" customHeight="1">
      <c r="A634" s="124"/>
      <c r="B634" s="132" t="s">
        <v>171</v>
      </c>
      <c r="C634" s="113" t="s">
        <v>147</v>
      </c>
      <c r="D634" s="113" t="s">
        <v>120</v>
      </c>
      <c r="E634" s="113" t="s">
        <v>211</v>
      </c>
      <c r="F634" s="113"/>
      <c r="G634" s="115"/>
      <c r="H634" s="115"/>
      <c r="I634" s="115"/>
      <c r="J634" s="98"/>
      <c r="K634" s="98"/>
      <c r="L634" s="98"/>
      <c r="M634" s="98"/>
      <c r="N634" s="115"/>
      <c r="O634" s="106"/>
      <c r="P634" s="98"/>
      <c r="Q634" s="98"/>
      <c r="R634" s="98"/>
      <c r="S634" s="98">
        <f>S635+S639</f>
        <v>174608</v>
      </c>
      <c r="T634" s="98">
        <f>T635+T639</f>
        <v>174608</v>
      </c>
      <c r="U634" s="98"/>
      <c r="V634" s="98"/>
      <c r="W634" s="98">
        <f aca="true" t="shared" si="976" ref="W634:AB634">W635+W639</f>
        <v>0</v>
      </c>
      <c r="X634" s="98">
        <f t="shared" si="976"/>
        <v>174608</v>
      </c>
      <c r="Y634" s="98">
        <f t="shared" si="976"/>
        <v>0</v>
      </c>
      <c r="Z634" s="98">
        <f t="shared" si="976"/>
        <v>0</v>
      </c>
      <c r="AA634" s="98">
        <f t="shared" si="976"/>
        <v>174608</v>
      </c>
      <c r="AB634" s="98">
        <f t="shared" si="976"/>
        <v>0</v>
      </c>
      <c r="AC634" s="98">
        <f aca="true" t="shared" si="977" ref="AC634:AU634">AC635+AC639</f>
        <v>0</v>
      </c>
      <c r="AD634" s="98">
        <f t="shared" si="977"/>
        <v>0</v>
      </c>
      <c r="AE634" s="98">
        <f t="shared" si="977"/>
        <v>0</v>
      </c>
      <c r="AF634" s="98">
        <f t="shared" si="977"/>
        <v>174608</v>
      </c>
      <c r="AG634" s="98">
        <f t="shared" si="977"/>
        <v>0</v>
      </c>
      <c r="AH634" s="98">
        <f t="shared" si="977"/>
        <v>0</v>
      </c>
      <c r="AI634" s="98">
        <f t="shared" si="977"/>
        <v>0</v>
      </c>
      <c r="AJ634" s="98">
        <f t="shared" si="977"/>
        <v>0</v>
      </c>
      <c r="AK634" s="98">
        <f>AK635+AK639</f>
        <v>0</v>
      </c>
      <c r="AL634" s="98">
        <f>AL635+AL639</f>
        <v>0</v>
      </c>
      <c r="AM634" s="98">
        <f>AM635+AM639</f>
        <v>0</v>
      </c>
      <c r="AN634" s="98">
        <f t="shared" si="977"/>
        <v>174608</v>
      </c>
      <c r="AO634" s="98">
        <f t="shared" si="977"/>
        <v>0</v>
      </c>
      <c r="AP634" s="98">
        <f t="shared" si="977"/>
        <v>0</v>
      </c>
      <c r="AQ634" s="98">
        <f>AQ635+AQ639</f>
        <v>0</v>
      </c>
      <c r="AR634" s="98">
        <f t="shared" si="977"/>
        <v>0</v>
      </c>
      <c r="AS634" s="98">
        <f t="shared" si="977"/>
        <v>0</v>
      </c>
      <c r="AT634" s="98">
        <f t="shared" si="977"/>
        <v>174608</v>
      </c>
      <c r="AU634" s="98">
        <f t="shared" si="977"/>
        <v>0</v>
      </c>
      <c r="AV634" s="98">
        <f aca="true" t="shared" si="978" ref="AV634:BH634">AV635+AV639</f>
        <v>0</v>
      </c>
      <c r="AW634" s="98">
        <f t="shared" si="978"/>
        <v>0</v>
      </c>
      <c r="AX634" s="98">
        <f t="shared" si="978"/>
        <v>0</v>
      </c>
      <c r="AY634" s="98">
        <f t="shared" si="978"/>
        <v>0</v>
      </c>
      <c r="AZ634" s="98">
        <f>AZ635+AZ639</f>
        <v>0</v>
      </c>
      <c r="BA634" s="98">
        <f t="shared" si="978"/>
        <v>174608</v>
      </c>
      <c r="BB634" s="98">
        <f t="shared" si="978"/>
        <v>0</v>
      </c>
      <c r="BC634" s="98">
        <f t="shared" si="978"/>
        <v>0</v>
      </c>
      <c r="BD634" s="98">
        <f t="shared" si="978"/>
        <v>0</v>
      </c>
      <c r="BE634" s="98">
        <f t="shared" si="978"/>
        <v>0</v>
      </c>
      <c r="BF634" s="98">
        <f t="shared" si="978"/>
        <v>0</v>
      </c>
      <c r="BG634" s="98">
        <f t="shared" si="978"/>
        <v>174608</v>
      </c>
      <c r="BH634" s="98">
        <f t="shared" si="978"/>
        <v>0</v>
      </c>
      <c r="BI634" s="98">
        <f aca="true" t="shared" si="979" ref="BI634:BN634">BI635+BI639</f>
        <v>0</v>
      </c>
      <c r="BJ634" s="98">
        <f t="shared" si="979"/>
        <v>0</v>
      </c>
      <c r="BK634" s="98">
        <f t="shared" si="979"/>
        <v>0</v>
      </c>
      <c r="BL634" s="98">
        <f t="shared" si="979"/>
        <v>0</v>
      </c>
      <c r="BM634" s="98">
        <f t="shared" si="979"/>
        <v>174608</v>
      </c>
      <c r="BN634" s="98">
        <f t="shared" si="979"/>
        <v>0</v>
      </c>
    </row>
    <row r="635" spans="1:66" s="2" customFormat="1" ht="128.25" customHeight="1" hidden="1">
      <c r="A635" s="124"/>
      <c r="B635" s="132" t="s">
        <v>381</v>
      </c>
      <c r="C635" s="113" t="s">
        <v>147</v>
      </c>
      <c r="D635" s="113" t="s">
        <v>120</v>
      </c>
      <c r="E635" s="113" t="s">
        <v>404</v>
      </c>
      <c r="F635" s="113"/>
      <c r="G635" s="115"/>
      <c r="H635" s="115"/>
      <c r="I635" s="115"/>
      <c r="J635" s="98"/>
      <c r="K635" s="98"/>
      <c r="L635" s="98"/>
      <c r="M635" s="98"/>
      <c r="N635" s="115"/>
      <c r="O635" s="106"/>
      <c r="P635" s="98"/>
      <c r="Q635" s="98"/>
      <c r="R635" s="98"/>
      <c r="S635" s="98">
        <f>S636</f>
        <v>0</v>
      </c>
      <c r="T635" s="98">
        <f>T636</f>
        <v>0</v>
      </c>
      <c r="U635" s="98"/>
      <c r="V635" s="98"/>
      <c r="W635" s="98">
        <f>W636</f>
        <v>0</v>
      </c>
      <c r="X635" s="98">
        <f>X636</f>
        <v>0</v>
      </c>
      <c r="Y635" s="98">
        <f>Y636</f>
        <v>0</v>
      </c>
      <c r="Z635" s="101"/>
      <c r="AA635" s="145"/>
      <c r="AB635" s="145"/>
      <c r="AC635" s="101"/>
      <c r="AD635" s="101"/>
      <c r="AE635" s="101"/>
      <c r="AF635" s="106"/>
      <c r="AG635" s="106"/>
      <c r="AH635" s="101"/>
      <c r="AI635" s="101"/>
      <c r="AJ635" s="101"/>
      <c r="AK635" s="101"/>
      <c r="AL635" s="101"/>
      <c r="AM635" s="101"/>
      <c r="AN635" s="101"/>
      <c r="AO635" s="101"/>
      <c r="AP635" s="144"/>
      <c r="AQ635" s="101"/>
      <c r="AR635" s="101"/>
      <c r="AS635" s="101"/>
      <c r="AT635" s="145"/>
      <c r="AU635" s="145"/>
      <c r="AV635" s="98"/>
      <c r="AW635" s="98"/>
      <c r="AX635" s="98"/>
      <c r="AY635" s="98"/>
      <c r="AZ635" s="98"/>
      <c r="BA635" s="98"/>
      <c r="BB635" s="123"/>
      <c r="BC635" s="98"/>
      <c r="BD635" s="101"/>
      <c r="BE635" s="101"/>
      <c r="BF635" s="101"/>
      <c r="BG635" s="98"/>
      <c r="BH635" s="123"/>
      <c r="BI635" s="106"/>
      <c r="BJ635" s="144"/>
      <c r="BK635" s="144"/>
      <c r="BL635" s="144"/>
      <c r="BM635" s="145"/>
      <c r="BN635" s="101"/>
    </row>
    <row r="636" spans="1:66" s="2" customFormat="1" ht="99.75" customHeight="1" hidden="1">
      <c r="A636" s="124"/>
      <c r="B636" s="132" t="s">
        <v>330</v>
      </c>
      <c r="C636" s="113" t="s">
        <v>147</v>
      </c>
      <c r="D636" s="113" t="s">
        <v>120</v>
      </c>
      <c r="E636" s="113" t="s">
        <v>404</v>
      </c>
      <c r="F636" s="113" t="s">
        <v>142</v>
      </c>
      <c r="G636" s="115"/>
      <c r="H636" s="115"/>
      <c r="I636" s="115"/>
      <c r="J636" s="98"/>
      <c r="K636" s="98"/>
      <c r="L636" s="98"/>
      <c r="M636" s="98"/>
      <c r="N636" s="115"/>
      <c r="O636" s="106"/>
      <c r="P636" s="98"/>
      <c r="Q636" s="98"/>
      <c r="R636" s="98"/>
      <c r="S636" s="98">
        <f>T636-P636</f>
        <v>0</v>
      </c>
      <c r="T636" s="98"/>
      <c r="U636" s="98"/>
      <c r="V636" s="98"/>
      <c r="W636" s="98"/>
      <c r="X636" s="98"/>
      <c r="Y636" s="98"/>
      <c r="Z636" s="101"/>
      <c r="AA636" s="145"/>
      <c r="AB636" s="145"/>
      <c r="AC636" s="101"/>
      <c r="AD636" s="101"/>
      <c r="AE636" s="101"/>
      <c r="AF636" s="106"/>
      <c r="AG636" s="106"/>
      <c r="AH636" s="101"/>
      <c r="AI636" s="101"/>
      <c r="AJ636" s="101"/>
      <c r="AK636" s="101"/>
      <c r="AL636" s="101"/>
      <c r="AM636" s="101"/>
      <c r="AN636" s="101"/>
      <c r="AO636" s="101"/>
      <c r="AP636" s="144"/>
      <c r="AQ636" s="101"/>
      <c r="AR636" s="101"/>
      <c r="AS636" s="101"/>
      <c r="AT636" s="145"/>
      <c r="AU636" s="145"/>
      <c r="AV636" s="98"/>
      <c r="AW636" s="98"/>
      <c r="AX636" s="98"/>
      <c r="AY636" s="98"/>
      <c r="AZ636" s="98"/>
      <c r="BA636" s="98"/>
      <c r="BB636" s="123"/>
      <c r="BC636" s="98"/>
      <c r="BD636" s="101"/>
      <c r="BE636" s="101"/>
      <c r="BF636" s="101"/>
      <c r="BG636" s="98"/>
      <c r="BH636" s="123"/>
      <c r="BI636" s="106"/>
      <c r="BJ636" s="144"/>
      <c r="BK636" s="144"/>
      <c r="BL636" s="144"/>
      <c r="BM636" s="145"/>
      <c r="BN636" s="101"/>
    </row>
    <row r="637" spans="1:66" s="2" customFormat="1" ht="207" customHeight="1" hidden="1">
      <c r="A637" s="124"/>
      <c r="B637" s="161" t="s">
        <v>380</v>
      </c>
      <c r="C637" s="113" t="s">
        <v>147</v>
      </c>
      <c r="D637" s="113" t="s">
        <v>120</v>
      </c>
      <c r="E637" s="113" t="s">
        <v>379</v>
      </c>
      <c r="F637" s="113"/>
      <c r="G637" s="115"/>
      <c r="H637" s="115"/>
      <c r="I637" s="115"/>
      <c r="J637" s="98"/>
      <c r="K637" s="98"/>
      <c r="L637" s="98"/>
      <c r="M637" s="98"/>
      <c r="N637" s="115"/>
      <c r="O637" s="106"/>
      <c r="P637" s="98"/>
      <c r="Q637" s="98"/>
      <c r="R637" s="98"/>
      <c r="S637" s="98">
        <f>S638</f>
        <v>0</v>
      </c>
      <c r="T637" s="98">
        <f>T638</f>
        <v>0</v>
      </c>
      <c r="U637" s="98"/>
      <c r="V637" s="98"/>
      <c r="W637" s="98">
        <f>W638</f>
        <v>0</v>
      </c>
      <c r="X637" s="98">
        <f>X638</f>
        <v>0</v>
      </c>
      <c r="Y637" s="98">
        <f>Y638</f>
        <v>0</v>
      </c>
      <c r="Z637" s="101"/>
      <c r="AA637" s="145"/>
      <c r="AB637" s="145"/>
      <c r="AC637" s="101"/>
      <c r="AD637" s="101"/>
      <c r="AE637" s="101"/>
      <c r="AF637" s="106"/>
      <c r="AG637" s="106"/>
      <c r="AH637" s="101"/>
      <c r="AI637" s="101"/>
      <c r="AJ637" s="101"/>
      <c r="AK637" s="101"/>
      <c r="AL637" s="101"/>
      <c r="AM637" s="101"/>
      <c r="AN637" s="101"/>
      <c r="AO637" s="101"/>
      <c r="AP637" s="144"/>
      <c r="AQ637" s="101"/>
      <c r="AR637" s="101"/>
      <c r="AS637" s="101"/>
      <c r="AT637" s="145"/>
      <c r="AU637" s="145"/>
      <c r="AV637" s="98"/>
      <c r="AW637" s="98"/>
      <c r="AX637" s="98"/>
      <c r="AY637" s="98"/>
      <c r="AZ637" s="98"/>
      <c r="BA637" s="98"/>
      <c r="BB637" s="123"/>
      <c r="BC637" s="98"/>
      <c r="BD637" s="101"/>
      <c r="BE637" s="101"/>
      <c r="BF637" s="101"/>
      <c r="BG637" s="98"/>
      <c r="BH637" s="123"/>
      <c r="BI637" s="106"/>
      <c r="BJ637" s="144"/>
      <c r="BK637" s="144"/>
      <c r="BL637" s="144"/>
      <c r="BM637" s="145"/>
      <c r="BN637" s="101"/>
    </row>
    <row r="638" spans="1:66" s="2" customFormat="1" ht="111" customHeight="1" hidden="1">
      <c r="A638" s="124"/>
      <c r="B638" s="132" t="s">
        <v>330</v>
      </c>
      <c r="C638" s="113" t="s">
        <v>147</v>
      </c>
      <c r="D638" s="113" t="s">
        <v>120</v>
      </c>
      <c r="E638" s="113" t="s">
        <v>379</v>
      </c>
      <c r="F638" s="113" t="s">
        <v>142</v>
      </c>
      <c r="G638" s="115"/>
      <c r="H638" s="115"/>
      <c r="I638" s="115"/>
      <c r="J638" s="98"/>
      <c r="K638" s="98"/>
      <c r="L638" s="98"/>
      <c r="M638" s="98"/>
      <c r="N638" s="115"/>
      <c r="O638" s="106"/>
      <c r="P638" s="98"/>
      <c r="Q638" s="98"/>
      <c r="R638" s="98"/>
      <c r="S638" s="98">
        <f>T638-P638</f>
        <v>0</v>
      </c>
      <c r="T638" s="98"/>
      <c r="U638" s="98"/>
      <c r="V638" s="98"/>
      <c r="W638" s="98"/>
      <c r="X638" s="98"/>
      <c r="Y638" s="98"/>
      <c r="Z638" s="101"/>
      <c r="AA638" s="145"/>
      <c r="AB638" s="145"/>
      <c r="AC638" s="101"/>
      <c r="AD638" s="101"/>
      <c r="AE638" s="101"/>
      <c r="AF638" s="106"/>
      <c r="AG638" s="106"/>
      <c r="AH638" s="101"/>
      <c r="AI638" s="101"/>
      <c r="AJ638" s="101"/>
      <c r="AK638" s="101"/>
      <c r="AL638" s="101"/>
      <c r="AM638" s="101"/>
      <c r="AN638" s="101"/>
      <c r="AO638" s="101"/>
      <c r="AP638" s="144"/>
      <c r="AQ638" s="101"/>
      <c r="AR638" s="101"/>
      <c r="AS638" s="101"/>
      <c r="AT638" s="145"/>
      <c r="AU638" s="145"/>
      <c r="AV638" s="98"/>
      <c r="AW638" s="98"/>
      <c r="AX638" s="98"/>
      <c r="AY638" s="98"/>
      <c r="AZ638" s="98"/>
      <c r="BA638" s="98"/>
      <c r="BB638" s="123"/>
      <c r="BC638" s="98"/>
      <c r="BD638" s="101"/>
      <c r="BE638" s="101"/>
      <c r="BF638" s="101"/>
      <c r="BG638" s="98"/>
      <c r="BH638" s="123"/>
      <c r="BI638" s="106"/>
      <c r="BJ638" s="144"/>
      <c r="BK638" s="144"/>
      <c r="BL638" s="144"/>
      <c r="BM638" s="145"/>
      <c r="BN638" s="101"/>
    </row>
    <row r="639" spans="1:66" s="2" customFormat="1" ht="137.25" customHeight="1">
      <c r="A639" s="124"/>
      <c r="B639" s="133" t="s">
        <v>458</v>
      </c>
      <c r="C639" s="113" t="s">
        <v>147</v>
      </c>
      <c r="D639" s="113" t="s">
        <v>120</v>
      </c>
      <c r="E639" s="113" t="s">
        <v>404</v>
      </c>
      <c r="F639" s="113"/>
      <c r="G639" s="115"/>
      <c r="H639" s="115"/>
      <c r="I639" s="115"/>
      <c r="J639" s="98"/>
      <c r="K639" s="98"/>
      <c r="L639" s="98"/>
      <c r="M639" s="98"/>
      <c r="N639" s="115"/>
      <c r="O639" s="106"/>
      <c r="P639" s="98"/>
      <c r="Q639" s="98"/>
      <c r="R639" s="98"/>
      <c r="S639" s="98">
        <f>S640</f>
        <v>174608</v>
      </c>
      <c r="T639" s="98">
        <f>T640</f>
        <v>174608</v>
      </c>
      <c r="U639" s="98"/>
      <c r="V639" s="98"/>
      <c r="W639" s="98">
        <f aca="true" t="shared" si="980" ref="W639:AQ640">W640</f>
        <v>0</v>
      </c>
      <c r="X639" s="98">
        <f t="shared" si="980"/>
        <v>174608</v>
      </c>
      <c r="Y639" s="98">
        <f t="shared" si="980"/>
        <v>0</v>
      </c>
      <c r="Z639" s="98">
        <f t="shared" si="980"/>
        <v>0</v>
      </c>
      <c r="AA639" s="98">
        <f t="shared" si="980"/>
        <v>174608</v>
      </c>
      <c r="AB639" s="98">
        <f t="shared" si="980"/>
        <v>0</v>
      </c>
      <c r="AC639" s="98">
        <f t="shared" si="980"/>
        <v>0</v>
      </c>
      <c r="AD639" s="98">
        <f t="shared" si="980"/>
        <v>0</v>
      </c>
      <c r="AE639" s="98">
        <f t="shared" si="980"/>
        <v>0</v>
      </c>
      <c r="AF639" s="98">
        <f t="shared" si="980"/>
        <v>174608</v>
      </c>
      <c r="AG639" s="98">
        <f t="shared" si="980"/>
        <v>0</v>
      </c>
      <c r="AH639" s="98">
        <f t="shared" si="980"/>
        <v>0</v>
      </c>
      <c r="AI639" s="98">
        <f t="shared" si="980"/>
        <v>0</v>
      </c>
      <c r="AJ639" s="98">
        <f t="shared" si="980"/>
        <v>0</v>
      </c>
      <c r="AK639" s="98">
        <f t="shared" si="980"/>
        <v>0</v>
      </c>
      <c r="AL639" s="98">
        <f t="shared" si="980"/>
        <v>0</v>
      </c>
      <c r="AM639" s="98">
        <f t="shared" si="980"/>
        <v>0</v>
      </c>
      <c r="AN639" s="98">
        <f t="shared" si="980"/>
        <v>174608</v>
      </c>
      <c r="AO639" s="98">
        <f t="shared" si="980"/>
        <v>0</v>
      </c>
      <c r="AP639" s="98">
        <f t="shared" si="980"/>
        <v>0</v>
      </c>
      <c r="AQ639" s="98">
        <f t="shared" si="980"/>
        <v>0</v>
      </c>
      <c r="AR639" s="98">
        <f aca="true" t="shared" si="981" ref="AP639:BE640">AR640</f>
        <v>0</v>
      </c>
      <c r="AS639" s="98">
        <f t="shared" si="981"/>
        <v>0</v>
      </c>
      <c r="AT639" s="98">
        <f t="shared" si="981"/>
        <v>174608</v>
      </c>
      <c r="AU639" s="98">
        <f t="shared" si="981"/>
        <v>0</v>
      </c>
      <c r="AV639" s="98">
        <f t="shared" si="981"/>
        <v>0</v>
      </c>
      <c r="AW639" s="98">
        <f t="shared" si="981"/>
        <v>0</v>
      </c>
      <c r="AX639" s="98">
        <f t="shared" si="981"/>
        <v>0</v>
      </c>
      <c r="AY639" s="98">
        <f t="shared" si="981"/>
        <v>0</v>
      </c>
      <c r="AZ639" s="98">
        <f t="shared" si="981"/>
        <v>0</v>
      </c>
      <c r="BA639" s="98">
        <f t="shared" si="981"/>
        <v>174608</v>
      </c>
      <c r="BB639" s="98">
        <f t="shared" si="981"/>
        <v>0</v>
      </c>
      <c r="BC639" s="98">
        <f t="shared" si="981"/>
        <v>0</v>
      </c>
      <c r="BD639" s="98">
        <f t="shared" si="981"/>
        <v>0</v>
      </c>
      <c r="BE639" s="98">
        <f t="shared" si="981"/>
        <v>0</v>
      </c>
      <c r="BF639" s="98">
        <f aca="true" t="shared" si="982" ref="BF639:BN640">BF640</f>
        <v>0</v>
      </c>
      <c r="BG639" s="98">
        <f t="shared" si="982"/>
        <v>174608</v>
      </c>
      <c r="BH639" s="98">
        <f t="shared" si="982"/>
        <v>0</v>
      </c>
      <c r="BI639" s="98">
        <f t="shared" si="982"/>
        <v>0</v>
      </c>
      <c r="BJ639" s="98">
        <f t="shared" si="982"/>
        <v>0</v>
      </c>
      <c r="BK639" s="98">
        <f t="shared" si="982"/>
        <v>0</v>
      </c>
      <c r="BL639" s="98">
        <f t="shared" si="982"/>
        <v>0</v>
      </c>
      <c r="BM639" s="98">
        <f t="shared" si="982"/>
        <v>174608</v>
      </c>
      <c r="BN639" s="98">
        <f t="shared" si="982"/>
        <v>0</v>
      </c>
    </row>
    <row r="640" spans="1:66" s="2" customFormat="1" ht="222.75" customHeight="1">
      <c r="A640" s="124"/>
      <c r="B640" s="161" t="s">
        <v>438</v>
      </c>
      <c r="C640" s="113" t="s">
        <v>147</v>
      </c>
      <c r="D640" s="113" t="s">
        <v>120</v>
      </c>
      <c r="E640" s="113" t="s">
        <v>405</v>
      </c>
      <c r="F640" s="113"/>
      <c r="G640" s="115"/>
      <c r="H640" s="115"/>
      <c r="I640" s="115"/>
      <c r="J640" s="98"/>
      <c r="K640" s="98"/>
      <c r="L640" s="98"/>
      <c r="M640" s="98"/>
      <c r="N640" s="115"/>
      <c r="O640" s="106"/>
      <c r="P640" s="98"/>
      <c r="Q640" s="98"/>
      <c r="R640" s="98"/>
      <c r="S640" s="98">
        <f>S641</f>
        <v>174608</v>
      </c>
      <c r="T640" s="98">
        <f>T641</f>
        <v>174608</v>
      </c>
      <c r="U640" s="98"/>
      <c r="V640" s="98"/>
      <c r="W640" s="98">
        <f t="shared" si="980"/>
        <v>0</v>
      </c>
      <c r="X640" s="98">
        <f t="shared" si="980"/>
        <v>174608</v>
      </c>
      <c r="Y640" s="98">
        <f t="shared" si="980"/>
        <v>0</v>
      </c>
      <c r="Z640" s="98">
        <f t="shared" si="980"/>
        <v>0</v>
      </c>
      <c r="AA640" s="98">
        <f t="shared" si="980"/>
        <v>174608</v>
      </c>
      <c r="AB640" s="98">
        <f t="shared" si="980"/>
        <v>0</v>
      </c>
      <c r="AC640" s="98">
        <f t="shared" si="980"/>
        <v>0</v>
      </c>
      <c r="AD640" s="98">
        <f t="shared" si="980"/>
        <v>0</v>
      </c>
      <c r="AE640" s="98">
        <f t="shared" si="980"/>
        <v>0</v>
      </c>
      <c r="AF640" s="98">
        <f t="shared" si="980"/>
        <v>174608</v>
      </c>
      <c r="AG640" s="98">
        <f t="shared" si="980"/>
        <v>0</v>
      </c>
      <c r="AH640" s="98">
        <f t="shared" si="980"/>
        <v>0</v>
      </c>
      <c r="AI640" s="98">
        <f t="shared" si="980"/>
        <v>0</v>
      </c>
      <c r="AJ640" s="98">
        <f t="shared" si="980"/>
        <v>0</v>
      </c>
      <c r="AK640" s="98">
        <f t="shared" si="980"/>
        <v>0</v>
      </c>
      <c r="AL640" s="98">
        <f t="shared" si="980"/>
        <v>0</v>
      </c>
      <c r="AM640" s="98">
        <f t="shared" si="980"/>
        <v>0</v>
      </c>
      <c r="AN640" s="98">
        <f t="shared" si="980"/>
        <v>174608</v>
      </c>
      <c r="AO640" s="98">
        <f t="shared" si="980"/>
        <v>0</v>
      </c>
      <c r="AP640" s="98">
        <f t="shared" si="981"/>
        <v>0</v>
      </c>
      <c r="AQ640" s="98">
        <f t="shared" si="981"/>
        <v>0</v>
      </c>
      <c r="AR640" s="98">
        <f t="shared" si="981"/>
        <v>0</v>
      </c>
      <c r="AS640" s="98">
        <f t="shared" si="981"/>
        <v>0</v>
      </c>
      <c r="AT640" s="98">
        <f t="shared" si="981"/>
        <v>174608</v>
      </c>
      <c r="AU640" s="98">
        <f t="shared" si="981"/>
        <v>0</v>
      </c>
      <c r="AV640" s="98">
        <f t="shared" si="981"/>
        <v>0</v>
      </c>
      <c r="AW640" s="98">
        <f t="shared" si="981"/>
        <v>0</v>
      </c>
      <c r="AX640" s="98">
        <f t="shared" si="981"/>
        <v>0</v>
      </c>
      <c r="AY640" s="98">
        <f t="shared" si="981"/>
        <v>0</v>
      </c>
      <c r="AZ640" s="98">
        <f t="shared" si="981"/>
        <v>0</v>
      </c>
      <c r="BA640" s="98">
        <f t="shared" si="981"/>
        <v>174608</v>
      </c>
      <c r="BB640" s="98">
        <f t="shared" si="981"/>
        <v>0</v>
      </c>
      <c r="BC640" s="98">
        <f t="shared" si="981"/>
        <v>0</v>
      </c>
      <c r="BD640" s="98">
        <f t="shared" si="981"/>
        <v>0</v>
      </c>
      <c r="BE640" s="98">
        <f t="shared" si="981"/>
        <v>0</v>
      </c>
      <c r="BF640" s="98">
        <f t="shared" si="982"/>
        <v>0</v>
      </c>
      <c r="BG640" s="98">
        <f t="shared" si="982"/>
        <v>174608</v>
      </c>
      <c r="BH640" s="98">
        <f t="shared" si="982"/>
        <v>0</v>
      </c>
      <c r="BI640" s="98">
        <f t="shared" si="982"/>
        <v>0</v>
      </c>
      <c r="BJ640" s="98">
        <f t="shared" si="982"/>
        <v>0</v>
      </c>
      <c r="BK640" s="98">
        <f t="shared" si="982"/>
        <v>0</v>
      </c>
      <c r="BL640" s="98">
        <f t="shared" si="982"/>
        <v>0</v>
      </c>
      <c r="BM640" s="98">
        <f t="shared" si="982"/>
        <v>174608</v>
      </c>
      <c r="BN640" s="98">
        <f t="shared" si="982"/>
        <v>0</v>
      </c>
    </row>
    <row r="641" spans="1:66" s="2" customFormat="1" ht="114" customHeight="1">
      <c r="A641" s="124"/>
      <c r="B641" s="132" t="s">
        <v>330</v>
      </c>
      <c r="C641" s="113" t="s">
        <v>147</v>
      </c>
      <c r="D641" s="113" t="s">
        <v>120</v>
      </c>
      <c r="E641" s="113" t="s">
        <v>405</v>
      </c>
      <c r="F641" s="113" t="s">
        <v>142</v>
      </c>
      <c r="G641" s="115"/>
      <c r="H641" s="115"/>
      <c r="I641" s="115"/>
      <c r="J641" s="98"/>
      <c r="K641" s="98"/>
      <c r="L641" s="98"/>
      <c r="M641" s="98"/>
      <c r="N641" s="115"/>
      <c r="O641" s="106"/>
      <c r="P641" s="98"/>
      <c r="Q641" s="98"/>
      <c r="R641" s="98"/>
      <c r="S641" s="98">
        <f>T641-P641</f>
        <v>174608</v>
      </c>
      <c r="T641" s="98">
        <v>174608</v>
      </c>
      <c r="U641" s="98"/>
      <c r="V641" s="98"/>
      <c r="W641" s="98"/>
      <c r="X641" s="98">
        <f>W641+T641</f>
        <v>174608</v>
      </c>
      <c r="Y641" s="98">
        <f>V641</f>
        <v>0</v>
      </c>
      <c r="Z641" s="101"/>
      <c r="AA641" s="98">
        <f>X641+Z641</f>
        <v>174608</v>
      </c>
      <c r="AB641" s="98">
        <f>Y641</f>
        <v>0</v>
      </c>
      <c r="AC641" s="101"/>
      <c r="AD641" s="101"/>
      <c r="AE641" s="101"/>
      <c r="AF641" s="98">
        <f>AD641+AC641+AA641+AE641</f>
        <v>174608</v>
      </c>
      <c r="AG641" s="116">
        <f>AE641+AB641</f>
        <v>0</v>
      </c>
      <c r="AH641" s="101"/>
      <c r="AI641" s="101"/>
      <c r="AJ641" s="101"/>
      <c r="AK641" s="101"/>
      <c r="AL641" s="101"/>
      <c r="AM641" s="101"/>
      <c r="AN641" s="98">
        <f>AI641+AH641+AF641+AJ641+AK641+AL641+AM641</f>
        <v>174608</v>
      </c>
      <c r="AO641" s="98">
        <f>AM641+AG641</f>
        <v>0</v>
      </c>
      <c r="AP641" s="144"/>
      <c r="AQ641" s="101"/>
      <c r="AR641" s="101"/>
      <c r="AS641" s="101"/>
      <c r="AT641" s="98">
        <f>AR641+AQ641+AP641+AN641+AS641</f>
        <v>174608</v>
      </c>
      <c r="AU641" s="98">
        <f>AS641+AO641</f>
        <v>0</v>
      </c>
      <c r="AV641" s="98"/>
      <c r="AW641" s="98"/>
      <c r="AX641" s="98"/>
      <c r="AY641" s="98"/>
      <c r="AZ641" s="98"/>
      <c r="BA641" s="98">
        <f>AY641+AX641+AW641+AV641+AT641</f>
        <v>174608</v>
      </c>
      <c r="BB641" s="123"/>
      <c r="BC641" s="98"/>
      <c r="BD641" s="101"/>
      <c r="BE641" s="101"/>
      <c r="BF641" s="101"/>
      <c r="BG641" s="98">
        <f>BF641+BE641+BD641+BC641+BA641</f>
        <v>174608</v>
      </c>
      <c r="BH641" s="123">
        <f>BB641+BD641</f>
        <v>0</v>
      </c>
      <c r="BI641" s="98"/>
      <c r="BJ641" s="144"/>
      <c r="BK641" s="144"/>
      <c r="BL641" s="144"/>
      <c r="BM641" s="98">
        <f>BG641+BI641+BJ641+BK641+BL641</f>
        <v>174608</v>
      </c>
      <c r="BN641" s="98">
        <f>BH641+BJ641</f>
        <v>0</v>
      </c>
    </row>
    <row r="642" spans="1:66" s="2" customFormat="1" ht="27" customHeight="1">
      <c r="A642" s="124"/>
      <c r="B642" s="102" t="s">
        <v>199</v>
      </c>
      <c r="C642" s="103" t="s">
        <v>147</v>
      </c>
      <c r="D642" s="103" t="s">
        <v>121</v>
      </c>
      <c r="E642" s="104"/>
      <c r="F642" s="103"/>
      <c r="G642" s="105">
        <f aca="true" t="shared" si="983" ref="G642:U642">G643</f>
        <v>472417</v>
      </c>
      <c r="H642" s="105">
        <f t="shared" si="983"/>
        <v>472417</v>
      </c>
      <c r="I642" s="105">
        <f t="shared" si="983"/>
        <v>0</v>
      </c>
      <c r="J642" s="105">
        <f t="shared" si="983"/>
        <v>386348</v>
      </c>
      <c r="K642" s="105">
        <f t="shared" si="983"/>
        <v>858765</v>
      </c>
      <c r="L642" s="105">
        <f t="shared" si="983"/>
        <v>0</v>
      </c>
      <c r="M642" s="105"/>
      <c r="N642" s="105">
        <f t="shared" si="983"/>
        <v>970038</v>
      </c>
      <c r="O642" s="105">
        <f t="shared" si="983"/>
        <v>0</v>
      </c>
      <c r="P642" s="105">
        <f t="shared" si="983"/>
        <v>858765</v>
      </c>
      <c r="Q642" s="105">
        <f t="shared" si="983"/>
        <v>0</v>
      </c>
      <c r="R642" s="105">
        <f t="shared" si="983"/>
        <v>0</v>
      </c>
      <c r="S642" s="105">
        <f>S643</f>
        <v>-390563</v>
      </c>
      <c r="T642" s="105">
        <f>T643</f>
        <v>468202</v>
      </c>
      <c r="U642" s="105">
        <f t="shared" si="983"/>
        <v>0</v>
      </c>
      <c r="V642" s="98"/>
      <c r="W642" s="105">
        <f aca="true" t="shared" si="984" ref="W642:BF642">W643</f>
        <v>0</v>
      </c>
      <c r="X642" s="105">
        <f t="shared" si="984"/>
        <v>468202</v>
      </c>
      <c r="Y642" s="105">
        <f t="shared" si="984"/>
        <v>0</v>
      </c>
      <c r="Z642" s="105">
        <f t="shared" si="984"/>
        <v>0</v>
      </c>
      <c r="AA642" s="105">
        <f t="shared" si="984"/>
        <v>468202</v>
      </c>
      <c r="AB642" s="105">
        <f t="shared" si="984"/>
        <v>0</v>
      </c>
      <c r="AC642" s="105">
        <f t="shared" si="984"/>
        <v>0</v>
      </c>
      <c r="AD642" s="105">
        <f t="shared" si="984"/>
        <v>-11142</v>
      </c>
      <c r="AE642" s="105">
        <f t="shared" si="984"/>
        <v>0</v>
      </c>
      <c r="AF642" s="105">
        <f t="shared" si="984"/>
        <v>457060</v>
      </c>
      <c r="AG642" s="105">
        <f t="shared" si="984"/>
        <v>0</v>
      </c>
      <c r="AH642" s="105">
        <f t="shared" si="984"/>
        <v>0</v>
      </c>
      <c r="AI642" s="105">
        <f t="shared" si="984"/>
        <v>0</v>
      </c>
      <c r="AJ642" s="105">
        <f t="shared" si="984"/>
        <v>0</v>
      </c>
      <c r="AK642" s="105">
        <f t="shared" si="984"/>
        <v>0</v>
      </c>
      <c r="AL642" s="105">
        <f t="shared" si="984"/>
        <v>0</v>
      </c>
      <c r="AM642" s="105">
        <f t="shared" si="984"/>
        <v>0</v>
      </c>
      <c r="AN642" s="105">
        <f t="shared" si="984"/>
        <v>457060</v>
      </c>
      <c r="AO642" s="105">
        <f t="shared" si="984"/>
        <v>0</v>
      </c>
      <c r="AP642" s="105">
        <f t="shared" si="984"/>
        <v>-1419</v>
      </c>
      <c r="AQ642" s="105">
        <f t="shared" si="984"/>
        <v>0</v>
      </c>
      <c r="AR642" s="105">
        <f t="shared" si="984"/>
        <v>0</v>
      </c>
      <c r="AS642" s="105">
        <f t="shared" si="984"/>
        <v>0</v>
      </c>
      <c r="AT642" s="105">
        <f t="shared" si="984"/>
        <v>455641</v>
      </c>
      <c r="AU642" s="105">
        <f t="shared" si="984"/>
        <v>0</v>
      </c>
      <c r="AV642" s="107">
        <f t="shared" si="984"/>
        <v>0</v>
      </c>
      <c r="AW642" s="107">
        <f t="shared" si="984"/>
        <v>0</v>
      </c>
      <c r="AX642" s="107">
        <f t="shared" si="984"/>
        <v>0</v>
      </c>
      <c r="AY642" s="107">
        <f t="shared" si="984"/>
        <v>0</v>
      </c>
      <c r="AZ642" s="107">
        <f t="shared" si="984"/>
        <v>0</v>
      </c>
      <c r="BA642" s="105">
        <f t="shared" si="984"/>
        <v>455641</v>
      </c>
      <c r="BB642" s="105">
        <f t="shared" si="984"/>
        <v>0</v>
      </c>
      <c r="BC642" s="105">
        <f t="shared" si="984"/>
        <v>-309</v>
      </c>
      <c r="BD642" s="105">
        <f t="shared" si="984"/>
        <v>0</v>
      </c>
      <c r="BE642" s="105">
        <f t="shared" si="984"/>
        <v>0</v>
      </c>
      <c r="BF642" s="105">
        <f t="shared" si="984"/>
        <v>0</v>
      </c>
      <c r="BG642" s="105">
        <f>BF642+BE642+BD642+BC642+BA642</f>
        <v>455332</v>
      </c>
      <c r="BH642" s="105">
        <f>BB642+BD642</f>
        <v>0</v>
      </c>
      <c r="BI642" s="105">
        <f aca="true" t="shared" si="985" ref="BI642:BN642">BI643</f>
        <v>0</v>
      </c>
      <c r="BJ642" s="105">
        <f t="shared" si="985"/>
        <v>0</v>
      </c>
      <c r="BK642" s="105">
        <f t="shared" si="985"/>
        <v>0</v>
      </c>
      <c r="BL642" s="105">
        <f t="shared" si="985"/>
        <v>0</v>
      </c>
      <c r="BM642" s="105">
        <f t="shared" si="985"/>
        <v>455332</v>
      </c>
      <c r="BN642" s="105">
        <f t="shared" si="985"/>
        <v>0</v>
      </c>
    </row>
    <row r="643" spans="1:66" s="2" customFormat="1" ht="21.75" customHeight="1">
      <c r="A643" s="124"/>
      <c r="B643" s="168" t="s">
        <v>199</v>
      </c>
      <c r="C643" s="113" t="s">
        <v>147</v>
      </c>
      <c r="D643" s="113" t="s">
        <v>121</v>
      </c>
      <c r="E643" s="119" t="s">
        <v>200</v>
      </c>
      <c r="F643" s="103"/>
      <c r="G643" s="115">
        <f>G644+G646+G648+G650+G652+G654</f>
        <v>472417</v>
      </c>
      <c r="H643" s="115">
        <f>H644+H646+H648+H650+H652+H654</f>
        <v>472417</v>
      </c>
      <c r="I643" s="115">
        <f>I644+I646+I648+I650+I652+I654</f>
        <v>0</v>
      </c>
      <c r="J643" s="115">
        <f>J644+J646+J648+J650+J652+J654+J658</f>
        <v>386348</v>
      </c>
      <c r="K643" s="115">
        <f>K644+K646+K648+K650+K652+K654+K658</f>
        <v>858765</v>
      </c>
      <c r="L643" s="115">
        <f>L644+L646+L648+L650+L652+L654+L658</f>
        <v>0</v>
      </c>
      <c r="M643" s="115"/>
      <c r="N643" s="115">
        <f>N644+N646+N648+N650+N652+N654+N658</f>
        <v>970038</v>
      </c>
      <c r="O643" s="115">
        <f>O644+O646+O648+O650+O652+O654+O658</f>
        <v>0</v>
      </c>
      <c r="P643" s="115">
        <f>P644+P646+P648+P650+P652+P654+P658</f>
        <v>858765</v>
      </c>
      <c r="Q643" s="115">
        <f>Q644+Q646+Q648+Q650+Q652+Q654+Q658</f>
        <v>0</v>
      </c>
      <c r="R643" s="115">
        <f>R644+R646+R648+R650+R652+R654+R658</f>
        <v>0</v>
      </c>
      <c r="S643" s="115">
        <f>S644+S645+S646+S648+S650+S652++S654+S656+S658</f>
        <v>-390563</v>
      </c>
      <c r="T643" s="115">
        <f>T644+T645+T646+T648+T650+T652++T654+T656+T658</f>
        <v>468202</v>
      </c>
      <c r="U643" s="115">
        <f>U644+U646+U648+U650+U652+U654+U658</f>
        <v>0</v>
      </c>
      <c r="V643" s="98"/>
      <c r="W643" s="115">
        <f aca="true" t="shared" si="986" ref="W643:AB643">W644+W645+W646+W648+W650+W652++W654+W656+W658</f>
        <v>0</v>
      </c>
      <c r="X643" s="115">
        <f t="shared" si="986"/>
        <v>468202</v>
      </c>
      <c r="Y643" s="115">
        <f t="shared" si="986"/>
        <v>0</v>
      </c>
      <c r="Z643" s="115">
        <f t="shared" si="986"/>
        <v>0</v>
      </c>
      <c r="AA643" s="115">
        <f t="shared" si="986"/>
        <v>468202</v>
      </c>
      <c r="AB643" s="115">
        <f t="shared" si="986"/>
        <v>0</v>
      </c>
      <c r="AC643" s="115">
        <f aca="true" t="shared" si="987" ref="AC643:AU643">AC644+AC645+AC646+AC648+AC650+AC652++AC654+AC656+AC658</f>
        <v>0</v>
      </c>
      <c r="AD643" s="115">
        <f t="shared" si="987"/>
        <v>-11142</v>
      </c>
      <c r="AE643" s="115">
        <f t="shared" si="987"/>
        <v>0</v>
      </c>
      <c r="AF643" s="115">
        <f t="shared" si="987"/>
        <v>457060</v>
      </c>
      <c r="AG643" s="115">
        <f t="shared" si="987"/>
        <v>0</v>
      </c>
      <c r="AH643" s="115">
        <f t="shared" si="987"/>
        <v>0</v>
      </c>
      <c r="AI643" s="115">
        <f t="shared" si="987"/>
        <v>0</v>
      </c>
      <c r="AJ643" s="115">
        <f t="shared" si="987"/>
        <v>0</v>
      </c>
      <c r="AK643" s="115">
        <f>AK644+AK645+AK646+AK648+AK650+AK652++AK654+AK656+AK658</f>
        <v>0</v>
      </c>
      <c r="AL643" s="115">
        <f>AL644+AL645+AL646+AL648+AL650+AL652++AL654+AL656+AL658</f>
        <v>0</v>
      </c>
      <c r="AM643" s="115">
        <f>AM644+AM645+AM646+AM648+AM650+AM652++AM654+AM656+AM658</f>
        <v>0</v>
      </c>
      <c r="AN643" s="115">
        <f t="shared" si="987"/>
        <v>457060</v>
      </c>
      <c r="AO643" s="115">
        <f t="shared" si="987"/>
        <v>0</v>
      </c>
      <c r="AP643" s="115">
        <f t="shared" si="987"/>
        <v>-1419</v>
      </c>
      <c r="AQ643" s="115">
        <f>AQ644+AQ645+AQ646+AQ648+AQ650+AQ652++AQ654+AQ656+AQ658</f>
        <v>0</v>
      </c>
      <c r="AR643" s="115">
        <f t="shared" si="987"/>
        <v>0</v>
      </c>
      <c r="AS643" s="115">
        <f t="shared" si="987"/>
        <v>0</v>
      </c>
      <c r="AT643" s="115">
        <f t="shared" si="987"/>
        <v>455641</v>
      </c>
      <c r="AU643" s="115">
        <f t="shared" si="987"/>
        <v>0</v>
      </c>
      <c r="AV643" s="115">
        <f aca="true" t="shared" si="988" ref="AV643:BA643">AV644+AV645+AV646+AV648+AV650+AV652++AV654+AV656+AV658</f>
        <v>0</v>
      </c>
      <c r="AW643" s="115">
        <f t="shared" si="988"/>
        <v>0</v>
      </c>
      <c r="AX643" s="115">
        <f t="shared" si="988"/>
        <v>0</v>
      </c>
      <c r="AY643" s="115">
        <f t="shared" si="988"/>
        <v>0</v>
      </c>
      <c r="AZ643" s="115">
        <f>AZ644+AZ645+AZ646+AZ648+AZ650+AZ652++AZ654+AZ656+AZ658</f>
        <v>0</v>
      </c>
      <c r="BA643" s="115">
        <f t="shared" si="988"/>
        <v>455641</v>
      </c>
      <c r="BB643" s="115">
        <f aca="true" t="shared" si="989" ref="BB643:BH643">BB644+BB645+BB646+BB648+BB650+BB652++BB654+BB656+BB658</f>
        <v>0</v>
      </c>
      <c r="BC643" s="115">
        <f t="shared" si="989"/>
        <v>-309</v>
      </c>
      <c r="BD643" s="115">
        <f t="shared" si="989"/>
        <v>0</v>
      </c>
      <c r="BE643" s="115">
        <f t="shared" si="989"/>
        <v>0</v>
      </c>
      <c r="BF643" s="115">
        <f t="shared" si="989"/>
        <v>0</v>
      </c>
      <c r="BG643" s="115">
        <f t="shared" si="989"/>
        <v>455332</v>
      </c>
      <c r="BH643" s="115">
        <f t="shared" si="989"/>
        <v>0</v>
      </c>
      <c r="BI643" s="115">
        <f aca="true" t="shared" si="990" ref="BI643:BN643">BI644+BI645+BI646+BI648+BI650+BI652++BI654+BI656+BI658</f>
        <v>0</v>
      </c>
      <c r="BJ643" s="115">
        <f t="shared" si="990"/>
        <v>0</v>
      </c>
      <c r="BK643" s="115">
        <f t="shared" si="990"/>
        <v>0</v>
      </c>
      <c r="BL643" s="115">
        <f t="shared" si="990"/>
        <v>0</v>
      </c>
      <c r="BM643" s="115">
        <f t="shared" si="990"/>
        <v>455332</v>
      </c>
      <c r="BN643" s="115">
        <f t="shared" si="990"/>
        <v>0</v>
      </c>
    </row>
    <row r="644" spans="1:66" s="2" customFormat="1" ht="74.25" customHeight="1">
      <c r="A644" s="124"/>
      <c r="B644" s="163" t="s">
        <v>130</v>
      </c>
      <c r="C644" s="113" t="s">
        <v>147</v>
      </c>
      <c r="D644" s="113" t="s">
        <v>121</v>
      </c>
      <c r="E644" s="119" t="s">
        <v>200</v>
      </c>
      <c r="F644" s="113" t="s">
        <v>131</v>
      </c>
      <c r="G644" s="115">
        <f>H644+I644</f>
        <v>428485</v>
      </c>
      <c r="H644" s="115">
        <f>632678-204193</f>
        <v>428485</v>
      </c>
      <c r="I644" s="115"/>
      <c r="J644" s="98">
        <f>K644-G644</f>
        <v>375082</v>
      </c>
      <c r="K644" s="98">
        <v>803567</v>
      </c>
      <c r="L644" s="98"/>
      <c r="M644" s="98"/>
      <c r="N644" s="115">
        <v>910940</v>
      </c>
      <c r="O644" s="106"/>
      <c r="P644" s="98">
        <f>O644+K644</f>
        <v>803567</v>
      </c>
      <c r="Q644" s="98">
        <f>L644</f>
        <v>0</v>
      </c>
      <c r="R644" s="98"/>
      <c r="S644" s="98">
        <f>T644-P644</f>
        <v>-346536</v>
      </c>
      <c r="T644" s="98">
        <v>457031</v>
      </c>
      <c r="U644" s="98"/>
      <c r="V644" s="98"/>
      <c r="W644" s="98"/>
      <c r="X644" s="98">
        <f>W644+T644</f>
        <v>457031</v>
      </c>
      <c r="Y644" s="98">
        <f>V644</f>
        <v>0</v>
      </c>
      <c r="Z644" s="101"/>
      <c r="AA644" s="98">
        <f>X644+Z644</f>
        <v>457031</v>
      </c>
      <c r="AB644" s="98">
        <f>Y644</f>
        <v>0</v>
      </c>
      <c r="AC644" s="101"/>
      <c r="AD644" s="101">
        <v>-11142</v>
      </c>
      <c r="AE644" s="101"/>
      <c r="AF644" s="98">
        <f>AD644+AC644+AA644+AE644</f>
        <v>445889</v>
      </c>
      <c r="AG644" s="116">
        <f>AE644+AB644</f>
        <v>0</v>
      </c>
      <c r="AH644" s="101"/>
      <c r="AI644" s="101"/>
      <c r="AJ644" s="101"/>
      <c r="AK644" s="101"/>
      <c r="AL644" s="101"/>
      <c r="AM644" s="101"/>
      <c r="AN644" s="98">
        <f>AI644+AH644+AF644+AJ644+AK644+AL644+AM644</f>
        <v>445889</v>
      </c>
      <c r="AO644" s="98">
        <f>AM644+AG644</f>
        <v>0</v>
      </c>
      <c r="AP644" s="106">
        <v>-1419</v>
      </c>
      <c r="AQ644" s="101"/>
      <c r="AR644" s="101"/>
      <c r="AS644" s="101"/>
      <c r="AT644" s="98">
        <f>AR644+AQ644+AP644+AN644+AS644</f>
        <v>444470</v>
      </c>
      <c r="AU644" s="98">
        <f>AS644+AO644</f>
        <v>0</v>
      </c>
      <c r="AV644" s="98"/>
      <c r="AW644" s="98"/>
      <c r="AX644" s="98"/>
      <c r="AY644" s="98"/>
      <c r="AZ644" s="98"/>
      <c r="BA644" s="98">
        <f>AY644+AX644+AW644+AV644+AT644</f>
        <v>444470</v>
      </c>
      <c r="BB644" s="123">
        <f>AU644+AY644</f>
        <v>0</v>
      </c>
      <c r="BC644" s="98">
        <v>-309</v>
      </c>
      <c r="BD644" s="101"/>
      <c r="BE644" s="101"/>
      <c r="BF644" s="101"/>
      <c r="BG644" s="98">
        <f>BF644+BE644+BD644+BC644+BA644</f>
        <v>444161</v>
      </c>
      <c r="BH644" s="123">
        <f>BB644+BD644</f>
        <v>0</v>
      </c>
      <c r="BI644" s="106"/>
      <c r="BJ644" s="144"/>
      <c r="BK644" s="144"/>
      <c r="BL644" s="144"/>
      <c r="BM644" s="98">
        <f>BG644+BI644+BJ644+BK644+BL644</f>
        <v>444161</v>
      </c>
      <c r="BN644" s="98">
        <f>BH644+BJ644</f>
        <v>0</v>
      </c>
    </row>
    <row r="645" spans="1:66" s="18" customFormat="1" ht="99.75" customHeight="1" hidden="1">
      <c r="A645" s="188"/>
      <c r="B645" s="189" t="s">
        <v>330</v>
      </c>
      <c r="C645" s="190" t="s">
        <v>147</v>
      </c>
      <c r="D645" s="190" t="s">
        <v>121</v>
      </c>
      <c r="E645" s="191" t="s">
        <v>200</v>
      </c>
      <c r="F645" s="190" t="s">
        <v>142</v>
      </c>
      <c r="G645" s="192"/>
      <c r="H645" s="192"/>
      <c r="I645" s="192"/>
      <c r="J645" s="193"/>
      <c r="K645" s="193"/>
      <c r="L645" s="193"/>
      <c r="M645" s="193"/>
      <c r="N645" s="192"/>
      <c r="O645" s="194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5"/>
      <c r="AA645" s="196"/>
      <c r="AB645" s="196"/>
      <c r="AC645" s="195"/>
      <c r="AD645" s="195"/>
      <c r="AE645" s="195"/>
      <c r="AF645" s="194"/>
      <c r="AG645" s="194"/>
      <c r="AH645" s="195"/>
      <c r="AI645" s="195"/>
      <c r="AJ645" s="195"/>
      <c r="AK645" s="195"/>
      <c r="AL645" s="195"/>
      <c r="AM645" s="195"/>
      <c r="AN645" s="195"/>
      <c r="AO645" s="195"/>
      <c r="AP645" s="197"/>
      <c r="AQ645" s="195"/>
      <c r="AR645" s="195"/>
      <c r="AS645" s="195"/>
      <c r="AT645" s="196"/>
      <c r="AU645" s="196"/>
      <c r="AV645" s="193"/>
      <c r="AW645" s="193"/>
      <c r="AX645" s="193"/>
      <c r="AY645" s="193"/>
      <c r="AZ645" s="193"/>
      <c r="BA645" s="193"/>
      <c r="BB645" s="198"/>
      <c r="BC645" s="193"/>
      <c r="BD645" s="195"/>
      <c r="BE645" s="195"/>
      <c r="BF645" s="195"/>
      <c r="BG645" s="193"/>
      <c r="BH645" s="198"/>
      <c r="BI645" s="194"/>
      <c r="BJ645" s="197"/>
      <c r="BK645" s="197"/>
      <c r="BL645" s="197"/>
      <c r="BM645" s="196"/>
      <c r="BN645" s="195"/>
    </row>
    <row r="646" spans="1:66" s="2" customFormat="1" ht="33.75" customHeight="1" hidden="1">
      <c r="A646" s="124"/>
      <c r="B646" s="132" t="s">
        <v>297</v>
      </c>
      <c r="C646" s="113" t="s">
        <v>147</v>
      </c>
      <c r="D646" s="113" t="s">
        <v>121</v>
      </c>
      <c r="E646" s="169" t="s">
        <v>273</v>
      </c>
      <c r="F646" s="113"/>
      <c r="G646" s="115">
        <f aca="true" t="shared" si="991" ref="G646:U646">G647</f>
        <v>1903</v>
      </c>
      <c r="H646" s="115">
        <f t="shared" si="991"/>
        <v>1903</v>
      </c>
      <c r="I646" s="115">
        <f t="shared" si="991"/>
        <v>0</v>
      </c>
      <c r="J646" s="115">
        <f t="shared" si="991"/>
        <v>-1903</v>
      </c>
      <c r="K646" s="115">
        <f t="shared" si="991"/>
        <v>0</v>
      </c>
      <c r="L646" s="115">
        <f t="shared" si="991"/>
        <v>0</v>
      </c>
      <c r="M646" s="115"/>
      <c r="N646" s="115">
        <f t="shared" si="991"/>
        <v>0</v>
      </c>
      <c r="O646" s="115">
        <f t="shared" si="991"/>
        <v>0</v>
      </c>
      <c r="P646" s="115">
        <f t="shared" si="991"/>
        <v>0</v>
      </c>
      <c r="Q646" s="115">
        <f t="shared" si="991"/>
        <v>0</v>
      </c>
      <c r="R646" s="115">
        <f t="shared" si="991"/>
        <v>0</v>
      </c>
      <c r="S646" s="115">
        <f>S647</f>
        <v>0</v>
      </c>
      <c r="T646" s="115">
        <f>T647</f>
        <v>0</v>
      </c>
      <c r="U646" s="115">
        <f t="shared" si="991"/>
        <v>0</v>
      </c>
      <c r="V646" s="98"/>
      <c r="W646" s="115">
        <f>W647</f>
        <v>0</v>
      </c>
      <c r="X646" s="115">
        <f>X647</f>
        <v>0</v>
      </c>
      <c r="Y646" s="115">
        <f>Y647</f>
        <v>0</v>
      </c>
      <c r="Z646" s="101"/>
      <c r="AA646" s="145"/>
      <c r="AB646" s="145"/>
      <c r="AC646" s="101"/>
      <c r="AD646" s="101"/>
      <c r="AE646" s="101"/>
      <c r="AF646" s="106"/>
      <c r="AG646" s="106"/>
      <c r="AH646" s="101"/>
      <c r="AI646" s="101"/>
      <c r="AJ646" s="101"/>
      <c r="AK646" s="101"/>
      <c r="AL646" s="101"/>
      <c r="AM646" s="101"/>
      <c r="AN646" s="101"/>
      <c r="AO646" s="101"/>
      <c r="AP646" s="144"/>
      <c r="AQ646" s="101"/>
      <c r="AR646" s="101"/>
      <c r="AS646" s="101"/>
      <c r="AT646" s="145"/>
      <c r="AU646" s="145"/>
      <c r="AV646" s="98"/>
      <c r="AW646" s="98"/>
      <c r="AX646" s="98"/>
      <c r="AY646" s="98"/>
      <c r="AZ646" s="98"/>
      <c r="BA646" s="98"/>
      <c r="BB646" s="123"/>
      <c r="BC646" s="98"/>
      <c r="BD646" s="101"/>
      <c r="BE646" s="101"/>
      <c r="BF646" s="101"/>
      <c r="BG646" s="98"/>
      <c r="BH646" s="123"/>
      <c r="BI646" s="106"/>
      <c r="BJ646" s="144"/>
      <c r="BK646" s="144"/>
      <c r="BL646" s="144"/>
      <c r="BM646" s="145"/>
      <c r="BN646" s="101"/>
    </row>
    <row r="647" spans="1:66" s="2" customFormat="1" ht="99.75" customHeight="1" hidden="1">
      <c r="A647" s="124"/>
      <c r="B647" s="132" t="s">
        <v>2</v>
      </c>
      <c r="C647" s="113" t="s">
        <v>147</v>
      </c>
      <c r="D647" s="113" t="s">
        <v>121</v>
      </c>
      <c r="E647" s="169" t="s">
        <v>273</v>
      </c>
      <c r="F647" s="113" t="s">
        <v>142</v>
      </c>
      <c r="G647" s="115">
        <f>H647</f>
        <v>1903</v>
      </c>
      <c r="H647" s="115">
        <v>1903</v>
      </c>
      <c r="I647" s="115"/>
      <c r="J647" s="98">
        <f>K647-G647</f>
        <v>-1903</v>
      </c>
      <c r="K647" s="98"/>
      <c r="L647" s="98"/>
      <c r="M647" s="98"/>
      <c r="N647" s="115"/>
      <c r="O647" s="106"/>
      <c r="P647" s="98">
        <f>O647+K647</f>
        <v>0</v>
      </c>
      <c r="Q647" s="98">
        <f>L647</f>
        <v>0</v>
      </c>
      <c r="R647" s="98"/>
      <c r="S647" s="98">
        <f>T647-P647</f>
        <v>0</v>
      </c>
      <c r="T647" s="98"/>
      <c r="U647" s="98">
        <f>T647+P647</f>
        <v>0</v>
      </c>
      <c r="V647" s="98"/>
      <c r="W647" s="98"/>
      <c r="X647" s="98"/>
      <c r="Y647" s="98"/>
      <c r="Z647" s="101"/>
      <c r="AA647" s="145"/>
      <c r="AB647" s="145"/>
      <c r="AC647" s="101"/>
      <c r="AD647" s="101"/>
      <c r="AE647" s="101"/>
      <c r="AF647" s="106"/>
      <c r="AG647" s="106"/>
      <c r="AH647" s="101"/>
      <c r="AI647" s="101"/>
      <c r="AJ647" s="101"/>
      <c r="AK647" s="101"/>
      <c r="AL647" s="101"/>
      <c r="AM647" s="101"/>
      <c r="AN647" s="101"/>
      <c r="AO647" s="101"/>
      <c r="AP647" s="144"/>
      <c r="AQ647" s="101"/>
      <c r="AR647" s="101"/>
      <c r="AS647" s="101"/>
      <c r="AT647" s="145"/>
      <c r="AU647" s="145"/>
      <c r="AV647" s="98"/>
      <c r="AW647" s="98"/>
      <c r="AX647" s="98"/>
      <c r="AY647" s="98"/>
      <c r="AZ647" s="98"/>
      <c r="BA647" s="98"/>
      <c r="BB647" s="123"/>
      <c r="BC647" s="98"/>
      <c r="BD647" s="101"/>
      <c r="BE647" s="101"/>
      <c r="BF647" s="101"/>
      <c r="BG647" s="98"/>
      <c r="BH647" s="123"/>
      <c r="BI647" s="106"/>
      <c r="BJ647" s="144"/>
      <c r="BK647" s="144"/>
      <c r="BL647" s="144"/>
      <c r="BM647" s="145"/>
      <c r="BN647" s="101"/>
    </row>
    <row r="648" spans="1:66" s="2" customFormat="1" ht="66.75" customHeight="1" hidden="1">
      <c r="A648" s="124"/>
      <c r="B648" s="132" t="s">
        <v>314</v>
      </c>
      <c r="C648" s="113" t="s">
        <v>147</v>
      </c>
      <c r="D648" s="113" t="s">
        <v>121</v>
      </c>
      <c r="E648" s="169" t="s">
        <v>274</v>
      </c>
      <c r="F648" s="113"/>
      <c r="G648" s="115">
        <f aca="true" t="shared" si="992" ref="G648:Y648">G649</f>
        <v>1652</v>
      </c>
      <c r="H648" s="115">
        <f t="shared" si="992"/>
        <v>1652</v>
      </c>
      <c r="I648" s="115">
        <f t="shared" si="992"/>
        <v>0</v>
      </c>
      <c r="J648" s="115">
        <f t="shared" si="992"/>
        <v>-1652</v>
      </c>
      <c r="K648" s="115">
        <f t="shared" si="992"/>
        <v>0</v>
      </c>
      <c r="L648" s="115">
        <f t="shared" si="992"/>
        <v>0</v>
      </c>
      <c r="M648" s="115"/>
      <c r="N648" s="115">
        <f t="shared" si="992"/>
        <v>0</v>
      </c>
      <c r="O648" s="115">
        <f t="shared" si="992"/>
        <v>0</v>
      </c>
      <c r="P648" s="115">
        <f t="shared" si="992"/>
        <v>0</v>
      </c>
      <c r="Q648" s="115">
        <f t="shared" si="992"/>
        <v>0</v>
      </c>
      <c r="R648" s="115">
        <f t="shared" si="992"/>
        <v>0</v>
      </c>
      <c r="S648" s="115">
        <f t="shared" si="992"/>
        <v>0</v>
      </c>
      <c r="T648" s="115">
        <f t="shared" si="992"/>
        <v>0</v>
      </c>
      <c r="U648" s="115">
        <f t="shared" si="992"/>
        <v>0</v>
      </c>
      <c r="V648" s="98"/>
      <c r="W648" s="115">
        <f t="shared" si="992"/>
        <v>0</v>
      </c>
      <c r="X648" s="115">
        <f t="shared" si="992"/>
        <v>0</v>
      </c>
      <c r="Y648" s="115">
        <f t="shared" si="992"/>
        <v>0</v>
      </c>
      <c r="Z648" s="101"/>
      <c r="AA648" s="145"/>
      <c r="AB648" s="145"/>
      <c r="AC648" s="101"/>
      <c r="AD648" s="101"/>
      <c r="AE648" s="101"/>
      <c r="AF648" s="106"/>
      <c r="AG648" s="106"/>
      <c r="AH648" s="101"/>
      <c r="AI648" s="101"/>
      <c r="AJ648" s="101"/>
      <c r="AK648" s="101"/>
      <c r="AL648" s="101"/>
      <c r="AM648" s="101"/>
      <c r="AN648" s="101"/>
      <c r="AO648" s="101"/>
      <c r="AP648" s="144"/>
      <c r="AQ648" s="101"/>
      <c r="AR648" s="101"/>
      <c r="AS648" s="101"/>
      <c r="AT648" s="145"/>
      <c r="AU648" s="145"/>
      <c r="AV648" s="98"/>
      <c r="AW648" s="98"/>
      <c r="AX648" s="98"/>
      <c r="AY648" s="98"/>
      <c r="AZ648" s="98"/>
      <c r="BA648" s="98"/>
      <c r="BB648" s="123"/>
      <c r="BC648" s="98"/>
      <c r="BD648" s="101"/>
      <c r="BE648" s="101"/>
      <c r="BF648" s="101"/>
      <c r="BG648" s="98"/>
      <c r="BH648" s="123"/>
      <c r="BI648" s="106"/>
      <c r="BJ648" s="144"/>
      <c r="BK648" s="144"/>
      <c r="BL648" s="144"/>
      <c r="BM648" s="145"/>
      <c r="BN648" s="101"/>
    </row>
    <row r="649" spans="1:66" s="2" customFormat="1" ht="99.75" customHeight="1" hidden="1">
      <c r="A649" s="124"/>
      <c r="B649" s="132" t="s">
        <v>2</v>
      </c>
      <c r="C649" s="113" t="s">
        <v>147</v>
      </c>
      <c r="D649" s="113" t="s">
        <v>121</v>
      </c>
      <c r="E649" s="169" t="s">
        <v>274</v>
      </c>
      <c r="F649" s="113" t="s">
        <v>142</v>
      </c>
      <c r="G649" s="115">
        <f>H649</f>
        <v>1652</v>
      </c>
      <c r="H649" s="115">
        <v>1652</v>
      </c>
      <c r="I649" s="115"/>
      <c r="J649" s="98">
        <f>K649-G649</f>
        <v>-1652</v>
      </c>
      <c r="K649" s="98"/>
      <c r="L649" s="98"/>
      <c r="M649" s="98"/>
      <c r="N649" s="115"/>
      <c r="O649" s="106"/>
      <c r="P649" s="98">
        <f>O649+K649</f>
        <v>0</v>
      </c>
      <c r="Q649" s="98">
        <f>L649</f>
        <v>0</v>
      </c>
      <c r="R649" s="98"/>
      <c r="S649" s="98">
        <f>T649-P649</f>
        <v>0</v>
      </c>
      <c r="T649" s="98"/>
      <c r="U649" s="98">
        <f>T649+P649</f>
        <v>0</v>
      </c>
      <c r="V649" s="98"/>
      <c r="W649" s="98"/>
      <c r="X649" s="98"/>
      <c r="Y649" s="98"/>
      <c r="Z649" s="101"/>
      <c r="AA649" s="145"/>
      <c r="AB649" s="145"/>
      <c r="AC649" s="101"/>
      <c r="AD649" s="101"/>
      <c r="AE649" s="101"/>
      <c r="AF649" s="106"/>
      <c r="AG649" s="106"/>
      <c r="AH649" s="101"/>
      <c r="AI649" s="101"/>
      <c r="AJ649" s="101"/>
      <c r="AK649" s="101"/>
      <c r="AL649" s="101"/>
      <c r="AM649" s="101"/>
      <c r="AN649" s="101"/>
      <c r="AO649" s="101"/>
      <c r="AP649" s="144"/>
      <c r="AQ649" s="101"/>
      <c r="AR649" s="101"/>
      <c r="AS649" s="101"/>
      <c r="AT649" s="145"/>
      <c r="AU649" s="145"/>
      <c r="AV649" s="98"/>
      <c r="AW649" s="98"/>
      <c r="AX649" s="98"/>
      <c r="AY649" s="98"/>
      <c r="AZ649" s="98"/>
      <c r="BA649" s="98"/>
      <c r="BB649" s="123"/>
      <c r="BC649" s="98"/>
      <c r="BD649" s="101"/>
      <c r="BE649" s="101"/>
      <c r="BF649" s="101"/>
      <c r="BG649" s="98"/>
      <c r="BH649" s="123"/>
      <c r="BI649" s="106"/>
      <c r="BJ649" s="144"/>
      <c r="BK649" s="144"/>
      <c r="BL649" s="144"/>
      <c r="BM649" s="145"/>
      <c r="BN649" s="101"/>
    </row>
    <row r="650" spans="1:66" s="2" customFormat="1" ht="132" customHeight="1" hidden="1">
      <c r="A650" s="124"/>
      <c r="B650" s="132" t="s">
        <v>4</v>
      </c>
      <c r="C650" s="113" t="s">
        <v>147</v>
      </c>
      <c r="D650" s="113" t="s">
        <v>121</v>
      </c>
      <c r="E650" s="169" t="s">
        <v>275</v>
      </c>
      <c r="F650" s="113"/>
      <c r="G650" s="115">
        <f aca="true" t="shared" si="993" ref="G650:Y650">G651</f>
        <v>9073</v>
      </c>
      <c r="H650" s="115">
        <f t="shared" si="993"/>
        <v>9073</v>
      </c>
      <c r="I650" s="115">
        <f t="shared" si="993"/>
        <v>0</v>
      </c>
      <c r="J650" s="115">
        <f t="shared" si="993"/>
        <v>-9073</v>
      </c>
      <c r="K650" s="115">
        <f t="shared" si="993"/>
        <v>0</v>
      </c>
      <c r="L650" s="115">
        <f t="shared" si="993"/>
        <v>0</v>
      </c>
      <c r="M650" s="115"/>
      <c r="N650" s="115">
        <f t="shared" si="993"/>
        <v>0</v>
      </c>
      <c r="O650" s="115">
        <f t="shared" si="993"/>
        <v>0</v>
      </c>
      <c r="P650" s="115">
        <f t="shared" si="993"/>
        <v>0</v>
      </c>
      <c r="Q650" s="115">
        <f t="shared" si="993"/>
        <v>0</v>
      </c>
      <c r="R650" s="115">
        <f t="shared" si="993"/>
        <v>0</v>
      </c>
      <c r="S650" s="115">
        <f t="shared" si="993"/>
        <v>0</v>
      </c>
      <c r="T650" s="115">
        <f t="shared" si="993"/>
        <v>0</v>
      </c>
      <c r="U650" s="115">
        <f t="shared" si="993"/>
        <v>0</v>
      </c>
      <c r="V650" s="98"/>
      <c r="W650" s="115">
        <f t="shared" si="993"/>
        <v>0</v>
      </c>
      <c r="X650" s="115">
        <f t="shared" si="993"/>
        <v>0</v>
      </c>
      <c r="Y650" s="115">
        <f t="shared" si="993"/>
        <v>0</v>
      </c>
      <c r="Z650" s="101"/>
      <c r="AA650" s="145"/>
      <c r="AB650" s="145"/>
      <c r="AC650" s="101"/>
      <c r="AD650" s="101"/>
      <c r="AE650" s="101"/>
      <c r="AF650" s="106"/>
      <c r="AG650" s="106"/>
      <c r="AH650" s="101"/>
      <c r="AI650" s="101"/>
      <c r="AJ650" s="101"/>
      <c r="AK650" s="101"/>
      <c r="AL650" s="101"/>
      <c r="AM650" s="101"/>
      <c r="AN650" s="101"/>
      <c r="AO650" s="101"/>
      <c r="AP650" s="144"/>
      <c r="AQ650" s="101"/>
      <c r="AR650" s="101"/>
      <c r="AS650" s="101"/>
      <c r="AT650" s="145"/>
      <c r="AU650" s="145"/>
      <c r="AV650" s="98"/>
      <c r="AW650" s="98"/>
      <c r="AX650" s="98"/>
      <c r="AY650" s="98"/>
      <c r="AZ650" s="98"/>
      <c r="BA650" s="98"/>
      <c r="BB650" s="123"/>
      <c r="BC650" s="98"/>
      <c r="BD650" s="101"/>
      <c r="BE650" s="101"/>
      <c r="BF650" s="101"/>
      <c r="BG650" s="98"/>
      <c r="BH650" s="123"/>
      <c r="BI650" s="106"/>
      <c r="BJ650" s="144"/>
      <c r="BK650" s="144"/>
      <c r="BL650" s="144"/>
      <c r="BM650" s="145"/>
      <c r="BN650" s="101"/>
    </row>
    <row r="651" spans="1:66" s="2" customFormat="1" ht="99.75" customHeight="1" hidden="1">
      <c r="A651" s="124"/>
      <c r="B651" s="132" t="s">
        <v>2</v>
      </c>
      <c r="C651" s="113" t="s">
        <v>147</v>
      </c>
      <c r="D651" s="113" t="s">
        <v>121</v>
      </c>
      <c r="E651" s="169" t="s">
        <v>275</v>
      </c>
      <c r="F651" s="113" t="s">
        <v>142</v>
      </c>
      <c r="G651" s="115">
        <f>H651</f>
        <v>9073</v>
      </c>
      <c r="H651" s="115">
        <v>9073</v>
      </c>
      <c r="I651" s="115"/>
      <c r="J651" s="98">
        <f>K651-G651</f>
        <v>-9073</v>
      </c>
      <c r="K651" s="98"/>
      <c r="L651" s="98"/>
      <c r="M651" s="98"/>
      <c r="N651" s="115"/>
      <c r="O651" s="106"/>
      <c r="P651" s="98">
        <f>O651+K651</f>
        <v>0</v>
      </c>
      <c r="Q651" s="98">
        <f>L651</f>
        <v>0</v>
      </c>
      <c r="R651" s="98"/>
      <c r="S651" s="98">
        <f>T651-P651</f>
        <v>0</v>
      </c>
      <c r="T651" s="98"/>
      <c r="U651" s="98">
        <f>T651+P651</f>
        <v>0</v>
      </c>
      <c r="V651" s="98"/>
      <c r="W651" s="98"/>
      <c r="X651" s="98"/>
      <c r="Y651" s="98"/>
      <c r="Z651" s="101"/>
      <c r="AA651" s="145"/>
      <c r="AB651" s="145"/>
      <c r="AC651" s="101"/>
      <c r="AD651" s="101"/>
      <c r="AE651" s="101"/>
      <c r="AF651" s="106"/>
      <c r="AG651" s="106"/>
      <c r="AH651" s="101"/>
      <c r="AI651" s="101"/>
      <c r="AJ651" s="101"/>
      <c r="AK651" s="101"/>
      <c r="AL651" s="101"/>
      <c r="AM651" s="101"/>
      <c r="AN651" s="101"/>
      <c r="AO651" s="101"/>
      <c r="AP651" s="144"/>
      <c r="AQ651" s="101"/>
      <c r="AR651" s="101"/>
      <c r="AS651" s="101"/>
      <c r="AT651" s="145"/>
      <c r="AU651" s="145"/>
      <c r="AV651" s="98"/>
      <c r="AW651" s="98"/>
      <c r="AX651" s="98"/>
      <c r="AY651" s="98"/>
      <c r="AZ651" s="98"/>
      <c r="BA651" s="98"/>
      <c r="BB651" s="123"/>
      <c r="BC651" s="98"/>
      <c r="BD651" s="101"/>
      <c r="BE651" s="101"/>
      <c r="BF651" s="101"/>
      <c r="BG651" s="98"/>
      <c r="BH651" s="123"/>
      <c r="BI651" s="106"/>
      <c r="BJ651" s="144"/>
      <c r="BK651" s="144"/>
      <c r="BL651" s="144"/>
      <c r="BM651" s="145"/>
      <c r="BN651" s="101"/>
    </row>
    <row r="652" spans="1:66" s="2" customFormat="1" ht="66.75" customHeight="1" hidden="1">
      <c r="A652" s="124"/>
      <c r="B652" s="132" t="s">
        <v>298</v>
      </c>
      <c r="C652" s="113" t="s">
        <v>147</v>
      </c>
      <c r="D652" s="113" t="s">
        <v>121</v>
      </c>
      <c r="E652" s="169" t="s">
        <v>276</v>
      </c>
      <c r="F652" s="113"/>
      <c r="G652" s="115">
        <f aca="true" t="shared" si="994" ref="G652:Y652">G653</f>
        <v>23259</v>
      </c>
      <c r="H652" s="115">
        <f t="shared" si="994"/>
        <v>23259</v>
      </c>
      <c r="I652" s="115">
        <f t="shared" si="994"/>
        <v>0</v>
      </c>
      <c r="J652" s="115">
        <f t="shared" si="994"/>
        <v>-23259</v>
      </c>
      <c r="K652" s="115">
        <f t="shared" si="994"/>
        <v>0</v>
      </c>
      <c r="L652" s="115">
        <f t="shared" si="994"/>
        <v>0</v>
      </c>
      <c r="M652" s="115"/>
      <c r="N652" s="115">
        <f t="shared" si="994"/>
        <v>0</v>
      </c>
      <c r="O652" s="115">
        <f t="shared" si="994"/>
        <v>0</v>
      </c>
      <c r="P652" s="115">
        <f t="shared" si="994"/>
        <v>0</v>
      </c>
      <c r="Q652" s="115">
        <f t="shared" si="994"/>
        <v>0</v>
      </c>
      <c r="R652" s="115">
        <f t="shared" si="994"/>
        <v>0</v>
      </c>
      <c r="S652" s="115">
        <f t="shared" si="994"/>
        <v>0</v>
      </c>
      <c r="T652" s="115">
        <f t="shared" si="994"/>
        <v>0</v>
      </c>
      <c r="U652" s="115">
        <f t="shared" si="994"/>
        <v>0</v>
      </c>
      <c r="V652" s="98"/>
      <c r="W652" s="115">
        <f t="shared" si="994"/>
        <v>0</v>
      </c>
      <c r="X652" s="115">
        <f t="shared" si="994"/>
        <v>0</v>
      </c>
      <c r="Y652" s="115">
        <f t="shared" si="994"/>
        <v>0</v>
      </c>
      <c r="Z652" s="101"/>
      <c r="AA652" s="145"/>
      <c r="AB652" s="145"/>
      <c r="AC652" s="101"/>
      <c r="AD652" s="101"/>
      <c r="AE652" s="101"/>
      <c r="AF652" s="106"/>
      <c r="AG652" s="106"/>
      <c r="AH652" s="101"/>
      <c r="AI652" s="101"/>
      <c r="AJ652" s="101"/>
      <c r="AK652" s="101"/>
      <c r="AL652" s="101"/>
      <c r="AM652" s="101"/>
      <c r="AN652" s="101"/>
      <c r="AO652" s="101"/>
      <c r="AP652" s="144"/>
      <c r="AQ652" s="101"/>
      <c r="AR652" s="101"/>
      <c r="AS652" s="101"/>
      <c r="AT652" s="145"/>
      <c r="AU652" s="145"/>
      <c r="AV652" s="98"/>
      <c r="AW652" s="98"/>
      <c r="AX652" s="98"/>
      <c r="AY652" s="98"/>
      <c r="AZ652" s="98"/>
      <c r="BA652" s="98"/>
      <c r="BB652" s="123"/>
      <c r="BC652" s="98"/>
      <c r="BD652" s="101"/>
      <c r="BE652" s="101"/>
      <c r="BF652" s="101"/>
      <c r="BG652" s="98"/>
      <c r="BH652" s="123"/>
      <c r="BI652" s="106"/>
      <c r="BJ652" s="144"/>
      <c r="BK652" s="144"/>
      <c r="BL652" s="144"/>
      <c r="BM652" s="145"/>
      <c r="BN652" s="101"/>
    </row>
    <row r="653" spans="1:66" s="2" customFormat="1" ht="99.75" customHeight="1" hidden="1">
      <c r="A653" s="124"/>
      <c r="B653" s="132" t="s">
        <v>2</v>
      </c>
      <c r="C653" s="113" t="s">
        <v>147</v>
      </c>
      <c r="D653" s="113" t="s">
        <v>121</v>
      </c>
      <c r="E653" s="169" t="s">
        <v>276</v>
      </c>
      <c r="F653" s="113" t="s">
        <v>142</v>
      </c>
      <c r="G653" s="115">
        <f>H653</f>
        <v>23259</v>
      </c>
      <c r="H653" s="115">
        <v>23259</v>
      </c>
      <c r="I653" s="115"/>
      <c r="J653" s="98">
        <f>K653-G653</f>
        <v>-23259</v>
      </c>
      <c r="K653" s="98"/>
      <c r="L653" s="98"/>
      <c r="M653" s="98"/>
      <c r="N653" s="115"/>
      <c r="O653" s="106"/>
      <c r="P653" s="98">
        <f>O653+K653</f>
        <v>0</v>
      </c>
      <c r="Q653" s="98">
        <f>L653</f>
        <v>0</v>
      </c>
      <c r="R653" s="98"/>
      <c r="S653" s="98">
        <f>T653-P653</f>
        <v>0</v>
      </c>
      <c r="T653" s="98"/>
      <c r="U653" s="98">
        <f>T653+P653</f>
        <v>0</v>
      </c>
      <c r="V653" s="98"/>
      <c r="W653" s="98"/>
      <c r="X653" s="98"/>
      <c r="Y653" s="98"/>
      <c r="Z653" s="101"/>
      <c r="AA653" s="145"/>
      <c r="AB653" s="145"/>
      <c r="AC653" s="101"/>
      <c r="AD653" s="101"/>
      <c r="AE653" s="101"/>
      <c r="AF653" s="106"/>
      <c r="AG653" s="106"/>
      <c r="AH653" s="101"/>
      <c r="AI653" s="101"/>
      <c r="AJ653" s="101"/>
      <c r="AK653" s="101"/>
      <c r="AL653" s="101"/>
      <c r="AM653" s="101"/>
      <c r="AN653" s="101"/>
      <c r="AO653" s="101"/>
      <c r="AP653" s="144"/>
      <c r="AQ653" s="101"/>
      <c r="AR653" s="101"/>
      <c r="AS653" s="101"/>
      <c r="AT653" s="145"/>
      <c r="AU653" s="145"/>
      <c r="AV653" s="98"/>
      <c r="AW653" s="98"/>
      <c r="AX653" s="98"/>
      <c r="AY653" s="98"/>
      <c r="AZ653" s="98"/>
      <c r="BA653" s="98"/>
      <c r="BB653" s="123"/>
      <c r="BC653" s="98"/>
      <c r="BD653" s="101"/>
      <c r="BE653" s="101"/>
      <c r="BF653" s="101"/>
      <c r="BG653" s="98"/>
      <c r="BH653" s="123"/>
      <c r="BI653" s="106"/>
      <c r="BJ653" s="144"/>
      <c r="BK653" s="144"/>
      <c r="BL653" s="144"/>
      <c r="BM653" s="145"/>
      <c r="BN653" s="101"/>
    </row>
    <row r="654" spans="1:66" s="2" customFormat="1" ht="33.75" customHeight="1" hidden="1">
      <c r="A654" s="124"/>
      <c r="B654" s="132" t="s">
        <v>300</v>
      </c>
      <c r="C654" s="113" t="s">
        <v>147</v>
      </c>
      <c r="D654" s="113" t="s">
        <v>121</v>
      </c>
      <c r="E654" s="169" t="s">
        <v>299</v>
      </c>
      <c r="F654" s="113"/>
      <c r="G654" s="115">
        <f aca="true" t="shared" si="995" ref="G654:Y654">G655</f>
        <v>8045</v>
      </c>
      <c r="H654" s="115">
        <f t="shared" si="995"/>
        <v>8045</v>
      </c>
      <c r="I654" s="115">
        <f t="shared" si="995"/>
        <v>0</v>
      </c>
      <c r="J654" s="115">
        <f t="shared" si="995"/>
        <v>3908</v>
      </c>
      <c r="K654" s="115">
        <f t="shared" si="995"/>
        <v>11953</v>
      </c>
      <c r="L654" s="115">
        <f t="shared" si="995"/>
        <v>0</v>
      </c>
      <c r="M654" s="115"/>
      <c r="N654" s="115">
        <f t="shared" si="995"/>
        <v>12801</v>
      </c>
      <c r="O654" s="115">
        <f t="shared" si="995"/>
        <v>0</v>
      </c>
      <c r="P654" s="115">
        <f t="shared" si="995"/>
        <v>11953</v>
      </c>
      <c r="Q654" s="115">
        <f t="shared" si="995"/>
        <v>0</v>
      </c>
      <c r="R654" s="115">
        <f t="shared" si="995"/>
        <v>0</v>
      </c>
      <c r="S654" s="115">
        <f t="shared" si="995"/>
        <v>-11953</v>
      </c>
      <c r="T654" s="115">
        <f t="shared" si="995"/>
        <v>0</v>
      </c>
      <c r="U654" s="115">
        <f t="shared" si="995"/>
        <v>0</v>
      </c>
      <c r="V654" s="98"/>
      <c r="W654" s="115">
        <f t="shared" si="995"/>
        <v>0</v>
      </c>
      <c r="X654" s="115">
        <f t="shared" si="995"/>
        <v>0</v>
      </c>
      <c r="Y654" s="115">
        <f t="shared" si="995"/>
        <v>0</v>
      </c>
      <c r="Z654" s="101"/>
      <c r="AA654" s="145"/>
      <c r="AB654" s="145"/>
      <c r="AC654" s="101"/>
      <c r="AD654" s="101"/>
      <c r="AE654" s="101"/>
      <c r="AF654" s="106"/>
      <c r="AG654" s="106"/>
      <c r="AH654" s="101"/>
      <c r="AI654" s="101"/>
      <c r="AJ654" s="101"/>
      <c r="AK654" s="101"/>
      <c r="AL654" s="101"/>
      <c r="AM654" s="101"/>
      <c r="AN654" s="101"/>
      <c r="AO654" s="101"/>
      <c r="AP654" s="144"/>
      <c r="AQ654" s="101"/>
      <c r="AR654" s="101"/>
      <c r="AS654" s="101"/>
      <c r="AT654" s="145"/>
      <c r="AU654" s="145"/>
      <c r="AV654" s="98"/>
      <c r="AW654" s="98"/>
      <c r="AX654" s="98"/>
      <c r="AY654" s="98"/>
      <c r="AZ654" s="98"/>
      <c r="BA654" s="98"/>
      <c r="BB654" s="123"/>
      <c r="BC654" s="98"/>
      <c r="BD654" s="101"/>
      <c r="BE654" s="101"/>
      <c r="BF654" s="101"/>
      <c r="BG654" s="98"/>
      <c r="BH654" s="123"/>
      <c r="BI654" s="106"/>
      <c r="BJ654" s="144"/>
      <c r="BK654" s="144"/>
      <c r="BL654" s="144"/>
      <c r="BM654" s="145"/>
      <c r="BN654" s="101"/>
    </row>
    <row r="655" spans="1:66" s="2" customFormat="1" ht="115.5" customHeight="1" hidden="1">
      <c r="A655" s="124"/>
      <c r="B655" s="132" t="s">
        <v>330</v>
      </c>
      <c r="C655" s="113" t="s">
        <v>147</v>
      </c>
      <c r="D655" s="113" t="s">
        <v>121</v>
      </c>
      <c r="E655" s="169" t="s">
        <v>299</v>
      </c>
      <c r="F655" s="113" t="s">
        <v>142</v>
      </c>
      <c r="G655" s="115">
        <f>H655</f>
        <v>8045</v>
      </c>
      <c r="H655" s="115">
        <v>8045</v>
      </c>
      <c r="I655" s="115"/>
      <c r="J655" s="98">
        <f>K655-G655</f>
        <v>3908</v>
      </c>
      <c r="K655" s="98">
        <v>11953</v>
      </c>
      <c r="L655" s="98"/>
      <c r="M655" s="98"/>
      <c r="N655" s="115">
        <v>12801</v>
      </c>
      <c r="O655" s="106"/>
      <c r="P655" s="98">
        <f>O655+K655</f>
        <v>11953</v>
      </c>
      <c r="Q655" s="98">
        <f>L655</f>
        <v>0</v>
      </c>
      <c r="R655" s="98"/>
      <c r="S655" s="98">
        <f>T655-P655</f>
        <v>-11953</v>
      </c>
      <c r="T655" s="98"/>
      <c r="U655" s="98"/>
      <c r="V655" s="98"/>
      <c r="W655" s="98"/>
      <c r="X655" s="98">
        <f>W655+T655</f>
        <v>0</v>
      </c>
      <c r="Y655" s="98">
        <f>V655</f>
        <v>0</v>
      </c>
      <c r="Z655" s="101"/>
      <c r="AA655" s="145"/>
      <c r="AB655" s="145"/>
      <c r="AC655" s="101"/>
      <c r="AD655" s="101"/>
      <c r="AE655" s="101"/>
      <c r="AF655" s="106"/>
      <c r="AG655" s="106"/>
      <c r="AH655" s="101"/>
      <c r="AI655" s="101"/>
      <c r="AJ655" s="101"/>
      <c r="AK655" s="101"/>
      <c r="AL655" s="101"/>
      <c r="AM655" s="101"/>
      <c r="AN655" s="101"/>
      <c r="AO655" s="101"/>
      <c r="AP655" s="144"/>
      <c r="AQ655" s="101"/>
      <c r="AR655" s="101"/>
      <c r="AS655" s="101"/>
      <c r="AT655" s="145"/>
      <c r="AU655" s="145"/>
      <c r="AV655" s="98"/>
      <c r="AW655" s="98"/>
      <c r="AX655" s="98"/>
      <c r="AY655" s="98"/>
      <c r="AZ655" s="98"/>
      <c r="BA655" s="98"/>
      <c r="BB655" s="123"/>
      <c r="BC655" s="98"/>
      <c r="BD655" s="101"/>
      <c r="BE655" s="101"/>
      <c r="BF655" s="101"/>
      <c r="BG655" s="98"/>
      <c r="BH655" s="123"/>
      <c r="BI655" s="106"/>
      <c r="BJ655" s="144"/>
      <c r="BK655" s="144"/>
      <c r="BL655" s="144"/>
      <c r="BM655" s="145"/>
      <c r="BN655" s="101"/>
    </row>
    <row r="656" spans="1:66" s="2" customFormat="1" ht="87.75" customHeight="1">
      <c r="A656" s="124"/>
      <c r="B656" s="151" t="s">
        <v>353</v>
      </c>
      <c r="C656" s="113" t="s">
        <v>147</v>
      </c>
      <c r="D656" s="113" t="s">
        <v>121</v>
      </c>
      <c r="E656" s="169" t="s">
        <v>299</v>
      </c>
      <c r="F656" s="113"/>
      <c r="G656" s="115"/>
      <c r="H656" s="115"/>
      <c r="I656" s="115"/>
      <c r="J656" s="98"/>
      <c r="K656" s="98"/>
      <c r="L656" s="98"/>
      <c r="M656" s="98"/>
      <c r="N656" s="115"/>
      <c r="O656" s="106"/>
      <c r="P656" s="98"/>
      <c r="Q656" s="98"/>
      <c r="R656" s="98"/>
      <c r="S656" s="98">
        <f>S657</f>
        <v>11171</v>
      </c>
      <c r="T656" s="98">
        <f>T657</f>
        <v>11171</v>
      </c>
      <c r="U656" s="98"/>
      <c r="V656" s="98"/>
      <c r="W656" s="98">
        <f aca="true" t="shared" si="996" ref="W656:BN656">W657</f>
        <v>0</v>
      </c>
      <c r="X656" s="98">
        <f t="shared" si="996"/>
        <v>11171</v>
      </c>
      <c r="Y656" s="98">
        <f t="shared" si="996"/>
        <v>0</v>
      </c>
      <c r="Z656" s="98">
        <f t="shared" si="996"/>
        <v>0</v>
      </c>
      <c r="AA656" s="98">
        <f t="shared" si="996"/>
        <v>11171</v>
      </c>
      <c r="AB656" s="98">
        <f t="shared" si="996"/>
        <v>0</v>
      </c>
      <c r="AC656" s="98">
        <f t="shared" si="996"/>
        <v>0</v>
      </c>
      <c r="AD656" s="98">
        <f t="shared" si="996"/>
        <v>0</v>
      </c>
      <c r="AE656" s="98">
        <f t="shared" si="996"/>
        <v>0</v>
      </c>
      <c r="AF656" s="98">
        <f t="shared" si="996"/>
        <v>11171</v>
      </c>
      <c r="AG656" s="98">
        <f t="shared" si="996"/>
        <v>0</v>
      </c>
      <c r="AH656" s="98">
        <f t="shared" si="996"/>
        <v>0</v>
      </c>
      <c r="AI656" s="98">
        <f t="shared" si="996"/>
        <v>0</v>
      </c>
      <c r="AJ656" s="98">
        <f t="shared" si="996"/>
        <v>0</v>
      </c>
      <c r="AK656" s="98">
        <f t="shared" si="996"/>
        <v>0</v>
      </c>
      <c r="AL656" s="98">
        <f t="shared" si="996"/>
        <v>0</v>
      </c>
      <c r="AM656" s="98">
        <f t="shared" si="996"/>
        <v>0</v>
      </c>
      <c r="AN656" s="98">
        <f t="shared" si="996"/>
        <v>11171</v>
      </c>
      <c r="AO656" s="98">
        <f t="shared" si="996"/>
        <v>0</v>
      </c>
      <c r="AP656" s="98">
        <f t="shared" si="996"/>
        <v>0</v>
      </c>
      <c r="AQ656" s="98">
        <f t="shared" si="996"/>
        <v>0</v>
      </c>
      <c r="AR656" s="98">
        <f t="shared" si="996"/>
        <v>0</v>
      </c>
      <c r="AS656" s="98">
        <f t="shared" si="996"/>
        <v>0</v>
      </c>
      <c r="AT656" s="98">
        <f t="shared" si="996"/>
        <v>11171</v>
      </c>
      <c r="AU656" s="98">
        <f t="shared" si="996"/>
        <v>0</v>
      </c>
      <c r="AV656" s="98">
        <f t="shared" si="996"/>
        <v>0</v>
      </c>
      <c r="AW656" s="98">
        <f t="shared" si="996"/>
        <v>0</v>
      </c>
      <c r="AX656" s="98">
        <f t="shared" si="996"/>
        <v>0</v>
      </c>
      <c r="AY656" s="98">
        <f t="shared" si="996"/>
        <v>0</v>
      </c>
      <c r="AZ656" s="98">
        <f t="shared" si="996"/>
        <v>0</v>
      </c>
      <c r="BA656" s="98">
        <f t="shared" si="996"/>
        <v>11171</v>
      </c>
      <c r="BB656" s="98">
        <f t="shared" si="996"/>
        <v>0</v>
      </c>
      <c r="BC656" s="98">
        <f t="shared" si="996"/>
        <v>0</v>
      </c>
      <c r="BD656" s="98">
        <f t="shared" si="996"/>
        <v>0</v>
      </c>
      <c r="BE656" s="98">
        <f t="shared" si="996"/>
        <v>0</v>
      </c>
      <c r="BF656" s="98">
        <f t="shared" si="996"/>
        <v>0</v>
      </c>
      <c r="BG656" s="98">
        <f t="shared" si="996"/>
        <v>11171</v>
      </c>
      <c r="BH656" s="98">
        <f t="shared" si="996"/>
        <v>0</v>
      </c>
      <c r="BI656" s="98">
        <f t="shared" si="996"/>
        <v>0</v>
      </c>
      <c r="BJ656" s="98">
        <f t="shared" si="996"/>
        <v>0</v>
      </c>
      <c r="BK656" s="98">
        <f t="shared" si="996"/>
        <v>0</v>
      </c>
      <c r="BL656" s="98">
        <f t="shared" si="996"/>
        <v>0</v>
      </c>
      <c r="BM656" s="98">
        <f t="shared" si="996"/>
        <v>11171</v>
      </c>
      <c r="BN656" s="98">
        <f t="shared" si="996"/>
        <v>0</v>
      </c>
    </row>
    <row r="657" spans="1:66" s="2" customFormat="1" ht="106.5" customHeight="1">
      <c r="A657" s="124"/>
      <c r="B657" s="151" t="s">
        <v>330</v>
      </c>
      <c r="C657" s="113" t="s">
        <v>147</v>
      </c>
      <c r="D657" s="113" t="s">
        <v>121</v>
      </c>
      <c r="E657" s="169" t="s">
        <v>299</v>
      </c>
      <c r="F657" s="113" t="s">
        <v>142</v>
      </c>
      <c r="G657" s="115"/>
      <c r="H657" s="115"/>
      <c r="I657" s="115"/>
      <c r="J657" s="98"/>
      <c r="K657" s="98"/>
      <c r="L657" s="98"/>
      <c r="M657" s="98"/>
      <c r="N657" s="115"/>
      <c r="O657" s="106"/>
      <c r="P657" s="98"/>
      <c r="Q657" s="98"/>
      <c r="R657" s="98"/>
      <c r="S657" s="98">
        <f>T657-P657</f>
        <v>11171</v>
      </c>
      <c r="T657" s="98">
        <v>11171</v>
      </c>
      <c r="U657" s="98"/>
      <c r="V657" s="98"/>
      <c r="W657" s="98"/>
      <c r="X657" s="98">
        <f>W657+T657</f>
        <v>11171</v>
      </c>
      <c r="Y657" s="98">
        <f>V657</f>
        <v>0</v>
      </c>
      <c r="Z657" s="101"/>
      <c r="AA657" s="98">
        <f>X657+Z657</f>
        <v>11171</v>
      </c>
      <c r="AB657" s="98">
        <f>Y657</f>
        <v>0</v>
      </c>
      <c r="AC657" s="101"/>
      <c r="AD657" s="101"/>
      <c r="AE657" s="101"/>
      <c r="AF657" s="98">
        <f>AD657+AC657+AA657+AE657</f>
        <v>11171</v>
      </c>
      <c r="AG657" s="116">
        <f>AE657+AB657</f>
        <v>0</v>
      </c>
      <c r="AH657" s="101"/>
      <c r="AI657" s="101"/>
      <c r="AJ657" s="101"/>
      <c r="AK657" s="101"/>
      <c r="AL657" s="101"/>
      <c r="AM657" s="101"/>
      <c r="AN657" s="98">
        <f>AI657+AH657+AF657+AJ657+AK657+AL657+AM657</f>
        <v>11171</v>
      </c>
      <c r="AO657" s="98">
        <f>AM657+AG657</f>
        <v>0</v>
      </c>
      <c r="AP657" s="144"/>
      <c r="AQ657" s="101"/>
      <c r="AR657" s="101"/>
      <c r="AS657" s="101"/>
      <c r="AT657" s="98">
        <f>AR657+AQ657+AP657+AN657+AS657</f>
        <v>11171</v>
      </c>
      <c r="AU657" s="98">
        <f>AS657+AO657</f>
        <v>0</v>
      </c>
      <c r="AV657" s="98"/>
      <c r="AW657" s="98"/>
      <c r="AX657" s="98"/>
      <c r="AY657" s="98"/>
      <c r="AZ657" s="98"/>
      <c r="BA657" s="98">
        <f>AY657+AX657+AW657+AV657+AT657</f>
        <v>11171</v>
      </c>
      <c r="BB657" s="123">
        <f>AU657+AY657</f>
        <v>0</v>
      </c>
      <c r="BC657" s="98"/>
      <c r="BD657" s="101"/>
      <c r="BE657" s="101"/>
      <c r="BF657" s="101"/>
      <c r="BG657" s="98">
        <f>BF657+BE657+BD657+BC657+BA657</f>
        <v>11171</v>
      </c>
      <c r="BH657" s="123">
        <f>BB657+BD657</f>
        <v>0</v>
      </c>
      <c r="BI657" s="106"/>
      <c r="BJ657" s="144"/>
      <c r="BK657" s="144"/>
      <c r="BL657" s="144"/>
      <c r="BM657" s="98">
        <f>BG657+BI657+BJ657+BK657+BL657</f>
        <v>11171</v>
      </c>
      <c r="BN657" s="98">
        <f>BH657+BJ657</f>
        <v>0</v>
      </c>
    </row>
    <row r="658" spans="1:66" s="2" customFormat="1" ht="33" customHeight="1" hidden="1">
      <c r="A658" s="124"/>
      <c r="B658" s="132" t="s">
        <v>328</v>
      </c>
      <c r="C658" s="113" t="s">
        <v>147</v>
      </c>
      <c r="D658" s="113" t="s">
        <v>121</v>
      </c>
      <c r="E658" s="169" t="s">
        <v>327</v>
      </c>
      <c r="F658" s="113"/>
      <c r="G658" s="115">
        <f aca="true" t="shared" si="997" ref="G658:Y658">G659</f>
        <v>23259</v>
      </c>
      <c r="H658" s="115">
        <f t="shared" si="997"/>
        <v>23259</v>
      </c>
      <c r="I658" s="115">
        <f t="shared" si="997"/>
        <v>0</v>
      </c>
      <c r="J658" s="115">
        <f t="shared" si="997"/>
        <v>43245</v>
      </c>
      <c r="K658" s="115">
        <f t="shared" si="997"/>
        <v>43245</v>
      </c>
      <c r="L658" s="115">
        <f t="shared" si="997"/>
        <v>0</v>
      </c>
      <c r="M658" s="115"/>
      <c r="N658" s="115">
        <f t="shared" si="997"/>
        <v>46297</v>
      </c>
      <c r="O658" s="115">
        <f t="shared" si="997"/>
        <v>0</v>
      </c>
      <c r="P658" s="115">
        <f t="shared" si="997"/>
        <v>43245</v>
      </c>
      <c r="Q658" s="115">
        <f t="shared" si="997"/>
        <v>0</v>
      </c>
      <c r="R658" s="115">
        <f t="shared" si="997"/>
        <v>0</v>
      </c>
      <c r="S658" s="115">
        <f t="shared" si="997"/>
        <v>-43245</v>
      </c>
      <c r="T658" s="115">
        <f t="shared" si="997"/>
        <v>0</v>
      </c>
      <c r="U658" s="115">
        <f t="shared" si="997"/>
        <v>0</v>
      </c>
      <c r="V658" s="98"/>
      <c r="W658" s="115">
        <f t="shared" si="997"/>
        <v>0</v>
      </c>
      <c r="X658" s="115">
        <f t="shared" si="997"/>
        <v>0</v>
      </c>
      <c r="Y658" s="115">
        <f t="shared" si="997"/>
        <v>0</v>
      </c>
      <c r="Z658" s="101"/>
      <c r="AA658" s="145"/>
      <c r="AB658" s="145"/>
      <c r="AC658" s="101"/>
      <c r="AD658" s="101"/>
      <c r="AE658" s="101"/>
      <c r="AF658" s="106"/>
      <c r="AG658" s="106"/>
      <c r="AH658" s="101"/>
      <c r="AI658" s="101"/>
      <c r="AJ658" s="101"/>
      <c r="AK658" s="101"/>
      <c r="AL658" s="101"/>
      <c r="AM658" s="101"/>
      <c r="AN658" s="101"/>
      <c r="AO658" s="101"/>
      <c r="AP658" s="144"/>
      <c r="AQ658" s="101"/>
      <c r="AR658" s="101"/>
      <c r="AS658" s="101"/>
      <c r="AT658" s="145"/>
      <c r="AU658" s="145"/>
      <c r="AV658" s="98"/>
      <c r="AW658" s="98"/>
      <c r="AX658" s="98"/>
      <c r="AY658" s="98"/>
      <c r="AZ658" s="98"/>
      <c r="BA658" s="98"/>
      <c r="BB658" s="123"/>
      <c r="BC658" s="98"/>
      <c r="BD658" s="101"/>
      <c r="BE658" s="101"/>
      <c r="BF658" s="101"/>
      <c r="BG658" s="98"/>
      <c r="BH658" s="123"/>
      <c r="BI658" s="106"/>
      <c r="BJ658" s="144"/>
      <c r="BK658" s="144"/>
      <c r="BL658" s="144"/>
      <c r="BM658" s="145"/>
      <c r="BN658" s="101"/>
    </row>
    <row r="659" spans="1:66" s="2" customFormat="1" ht="99.75" customHeight="1" hidden="1">
      <c r="A659" s="124"/>
      <c r="B659" s="132" t="s">
        <v>330</v>
      </c>
      <c r="C659" s="113" t="s">
        <v>147</v>
      </c>
      <c r="D659" s="113" t="s">
        <v>121</v>
      </c>
      <c r="E659" s="169" t="s">
        <v>327</v>
      </c>
      <c r="F659" s="113" t="s">
        <v>142</v>
      </c>
      <c r="G659" s="115">
        <f>H659</f>
        <v>23259</v>
      </c>
      <c r="H659" s="115">
        <v>23259</v>
      </c>
      <c r="I659" s="115"/>
      <c r="J659" s="98">
        <v>43245</v>
      </c>
      <c r="K659" s="98">
        <v>43245</v>
      </c>
      <c r="L659" s="98"/>
      <c r="M659" s="98"/>
      <c r="N659" s="115">
        <v>46297</v>
      </c>
      <c r="O659" s="106"/>
      <c r="P659" s="98">
        <f>O659+K659</f>
        <v>43245</v>
      </c>
      <c r="Q659" s="98">
        <f>L659</f>
        <v>0</v>
      </c>
      <c r="R659" s="98"/>
      <c r="S659" s="98">
        <f>T659-P659</f>
        <v>-43245</v>
      </c>
      <c r="T659" s="98"/>
      <c r="U659" s="98"/>
      <c r="V659" s="98"/>
      <c r="W659" s="98"/>
      <c r="X659" s="98">
        <f>W659+T659</f>
        <v>0</v>
      </c>
      <c r="Y659" s="98">
        <f>V659</f>
        <v>0</v>
      </c>
      <c r="Z659" s="101"/>
      <c r="AA659" s="145"/>
      <c r="AB659" s="145"/>
      <c r="AC659" s="101"/>
      <c r="AD659" s="101"/>
      <c r="AE659" s="101"/>
      <c r="AF659" s="106"/>
      <c r="AG659" s="106"/>
      <c r="AH659" s="101"/>
      <c r="AI659" s="101"/>
      <c r="AJ659" s="101"/>
      <c r="AK659" s="101"/>
      <c r="AL659" s="101"/>
      <c r="AM659" s="101"/>
      <c r="AN659" s="101"/>
      <c r="AO659" s="101"/>
      <c r="AP659" s="144"/>
      <c r="AQ659" s="101"/>
      <c r="AR659" s="101"/>
      <c r="AS659" s="101"/>
      <c r="AT659" s="145"/>
      <c r="AU659" s="145"/>
      <c r="AV659" s="98"/>
      <c r="AW659" s="98"/>
      <c r="AX659" s="98"/>
      <c r="AY659" s="98"/>
      <c r="AZ659" s="98"/>
      <c r="BA659" s="98"/>
      <c r="BB659" s="123"/>
      <c r="BC659" s="98"/>
      <c r="BD659" s="101"/>
      <c r="BE659" s="101"/>
      <c r="BF659" s="101"/>
      <c r="BG659" s="98"/>
      <c r="BH659" s="123"/>
      <c r="BI659" s="106"/>
      <c r="BJ659" s="144"/>
      <c r="BK659" s="144"/>
      <c r="BL659" s="144"/>
      <c r="BM659" s="145"/>
      <c r="BN659" s="101"/>
    </row>
    <row r="660" spans="1:66" s="2" customFormat="1" ht="60" customHeight="1">
      <c r="A660" s="124"/>
      <c r="B660" s="157" t="s">
        <v>201</v>
      </c>
      <c r="C660" s="103" t="s">
        <v>147</v>
      </c>
      <c r="D660" s="103" t="s">
        <v>147</v>
      </c>
      <c r="E660" s="104"/>
      <c r="F660" s="103"/>
      <c r="G660" s="105">
        <f aca="true" t="shared" si="998" ref="G660:W661">G661</f>
        <v>4617</v>
      </c>
      <c r="H660" s="105">
        <f t="shared" si="998"/>
        <v>4617</v>
      </c>
      <c r="I660" s="105">
        <f t="shared" si="998"/>
        <v>0</v>
      </c>
      <c r="J660" s="105">
        <f t="shared" si="998"/>
        <v>4296</v>
      </c>
      <c r="K660" s="105">
        <f t="shared" si="998"/>
        <v>8913</v>
      </c>
      <c r="L660" s="105">
        <f t="shared" si="998"/>
        <v>0</v>
      </c>
      <c r="M660" s="105"/>
      <c r="N660" s="105">
        <f t="shared" si="998"/>
        <v>9837</v>
      </c>
      <c r="O660" s="105">
        <f t="shared" si="998"/>
        <v>0</v>
      </c>
      <c r="P660" s="105">
        <f t="shared" si="998"/>
        <v>8913</v>
      </c>
      <c r="Q660" s="105">
        <f t="shared" si="998"/>
        <v>0</v>
      </c>
      <c r="R660" s="105">
        <f t="shared" si="998"/>
        <v>0</v>
      </c>
      <c r="S660" s="105">
        <f t="shared" si="998"/>
        <v>-547</v>
      </c>
      <c r="T660" s="105">
        <f t="shared" si="998"/>
        <v>8366</v>
      </c>
      <c r="U660" s="105">
        <f t="shared" si="998"/>
        <v>0</v>
      </c>
      <c r="V660" s="98"/>
      <c r="W660" s="105">
        <f t="shared" si="998"/>
        <v>0</v>
      </c>
      <c r="X660" s="105">
        <f aca="true" t="shared" si="999" ref="W660:AQ661">X661</f>
        <v>8366</v>
      </c>
      <c r="Y660" s="105">
        <f t="shared" si="999"/>
        <v>0</v>
      </c>
      <c r="Z660" s="105">
        <f t="shared" si="999"/>
        <v>0</v>
      </c>
      <c r="AA660" s="105">
        <f t="shared" si="999"/>
        <v>8366</v>
      </c>
      <c r="AB660" s="105">
        <f t="shared" si="999"/>
        <v>0</v>
      </c>
      <c r="AC660" s="105">
        <f t="shared" si="999"/>
        <v>0</v>
      </c>
      <c r="AD660" s="105">
        <f t="shared" si="999"/>
        <v>0</v>
      </c>
      <c r="AE660" s="105">
        <f t="shared" si="999"/>
        <v>0</v>
      </c>
      <c r="AF660" s="105">
        <f t="shared" si="999"/>
        <v>8366</v>
      </c>
      <c r="AG660" s="105">
        <f t="shared" si="999"/>
        <v>0</v>
      </c>
      <c r="AH660" s="105">
        <f t="shared" si="999"/>
        <v>-263</v>
      </c>
      <c r="AI660" s="105">
        <f t="shared" si="999"/>
        <v>1421</v>
      </c>
      <c r="AJ660" s="105">
        <f t="shared" si="999"/>
        <v>0</v>
      </c>
      <c r="AK660" s="105">
        <f t="shared" si="999"/>
        <v>0</v>
      </c>
      <c r="AL660" s="105">
        <f t="shared" si="999"/>
        <v>34</v>
      </c>
      <c r="AM660" s="105">
        <f t="shared" si="999"/>
        <v>0</v>
      </c>
      <c r="AN660" s="105">
        <f t="shared" si="999"/>
        <v>9558</v>
      </c>
      <c r="AO660" s="105">
        <f t="shared" si="999"/>
        <v>0</v>
      </c>
      <c r="AP660" s="105">
        <f t="shared" si="999"/>
        <v>0</v>
      </c>
      <c r="AQ660" s="105">
        <f t="shared" si="999"/>
        <v>0</v>
      </c>
      <c r="AR660" s="105">
        <f aca="true" t="shared" si="1000" ref="AP660:BE661">AR661</f>
        <v>0</v>
      </c>
      <c r="AS660" s="105">
        <f t="shared" si="1000"/>
        <v>0</v>
      </c>
      <c r="AT660" s="105">
        <f t="shared" si="1000"/>
        <v>9558</v>
      </c>
      <c r="AU660" s="105">
        <f t="shared" si="1000"/>
        <v>0</v>
      </c>
      <c r="AV660" s="107">
        <f t="shared" si="1000"/>
        <v>0</v>
      </c>
      <c r="AW660" s="107">
        <f t="shared" si="1000"/>
        <v>0</v>
      </c>
      <c r="AX660" s="107">
        <f t="shared" si="1000"/>
        <v>0</v>
      </c>
      <c r="AY660" s="107">
        <f t="shared" si="1000"/>
        <v>0</v>
      </c>
      <c r="AZ660" s="107">
        <f t="shared" si="1000"/>
        <v>0</v>
      </c>
      <c r="BA660" s="105">
        <f t="shared" si="1000"/>
        <v>9558</v>
      </c>
      <c r="BB660" s="105">
        <f t="shared" si="1000"/>
        <v>0</v>
      </c>
      <c r="BC660" s="107">
        <f t="shared" si="1000"/>
        <v>0</v>
      </c>
      <c r="BD660" s="101"/>
      <c r="BE660" s="101"/>
      <c r="BF660" s="101"/>
      <c r="BG660" s="105">
        <f>BG661</f>
        <v>9558</v>
      </c>
      <c r="BH660" s="105">
        <f aca="true" t="shared" si="1001" ref="BH660:BN660">BH661</f>
        <v>0</v>
      </c>
      <c r="BI660" s="105">
        <f t="shared" si="1001"/>
        <v>0</v>
      </c>
      <c r="BJ660" s="105">
        <f t="shared" si="1001"/>
        <v>0</v>
      </c>
      <c r="BK660" s="105">
        <f t="shared" si="1001"/>
        <v>0</v>
      </c>
      <c r="BL660" s="105">
        <f t="shared" si="1001"/>
        <v>0</v>
      </c>
      <c r="BM660" s="105">
        <f t="shared" si="1001"/>
        <v>9558</v>
      </c>
      <c r="BN660" s="105">
        <f t="shared" si="1001"/>
        <v>0</v>
      </c>
    </row>
    <row r="661" spans="1:66" s="2" customFormat="1" ht="93" customHeight="1">
      <c r="A661" s="101"/>
      <c r="B661" s="163" t="s">
        <v>123</v>
      </c>
      <c r="C661" s="113" t="s">
        <v>147</v>
      </c>
      <c r="D661" s="113" t="s">
        <v>147</v>
      </c>
      <c r="E661" s="119" t="s">
        <v>202</v>
      </c>
      <c r="F661" s="130"/>
      <c r="G661" s="115">
        <f t="shared" si="998"/>
        <v>4617</v>
      </c>
      <c r="H661" s="115">
        <f t="shared" si="998"/>
        <v>4617</v>
      </c>
      <c r="I661" s="115">
        <f t="shared" si="998"/>
        <v>0</v>
      </c>
      <c r="J661" s="115">
        <f t="shared" si="998"/>
        <v>4296</v>
      </c>
      <c r="K661" s="115">
        <f t="shared" si="998"/>
        <v>8913</v>
      </c>
      <c r="L661" s="115">
        <f t="shared" si="998"/>
        <v>0</v>
      </c>
      <c r="M661" s="115"/>
      <c r="N661" s="115">
        <f t="shared" si="998"/>
        <v>9837</v>
      </c>
      <c r="O661" s="115">
        <f t="shared" si="998"/>
        <v>0</v>
      </c>
      <c r="P661" s="115">
        <f t="shared" si="998"/>
        <v>8913</v>
      </c>
      <c r="Q661" s="115">
        <f t="shared" si="998"/>
        <v>0</v>
      </c>
      <c r="R661" s="115">
        <f t="shared" si="998"/>
        <v>0</v>
      </c>
      <c r="S661" s="115">
        <f t="shared" si="998"/>
        <v>-547</v>
      </c>
      <c r="T661" s="115">
        <f t="shared" si="998"/>
        <v>8366</v>
      </c>
      <c r="U661" s="115">
        <f t="shared" si="998"/>
        <v>0</v>
      </c>
      <c r="V661" s="98"/>
      <c r="W661" s="115">
        <f t="shared" si="999"/>
        <v>0</v>
      </c>
      <c r="X661" s="115">
        <f t="shared" si="999"/>
        <v>8366</v>
      </c>
      <c r="Y661" s="115">
        <f t="shared" si="999"/>
        <v>0</v>
      </c>
      <c r="Z661" s="115">
        <f t="shared" si="999"/>
        <v>0</v>
      </c>
      <c r="AA661" s="115">
        <f t="shared" si="999"/>
        <v>8366</v>
      </c>
      <c r="AB661" s="115">
        <f t="shared" si="999"/>
        <v>0</v>
      </c>
      <c r="AC661" s="115">
        <f t="shared" si="999"/>
        <v>0</v>
      </c>
      <c r="AD661" s="115">
        <f t="shared" si="999"/>
        <v>0</v>
      </c>
      <c r="AE661" s="115">
        <f t="shared" si="999"/>
        <v>0</v>
      </c>
      <c r="AF661" s="115">
        <f t="shared" si="999"/>
        <v>8366</v>
      </c>
      <c r="AG661" s="115">
        <f t="shared" si="999"/>
        <v>0</v>
      </c>
      <c r="AH661" s="115">
        <f t="shared" si="999"/>
        <v>-263</v>
      </c>
      <c r="AI661" s="115">
        <f t="shared" si="999"/>
        <v>1421</v>
      </c>
      <c r="AJ661" s="115">
        <f t="shared" si="999"/>
        <v>0</v>
      </c>
      <c r="AK661" s="115">
        <f t="shared" si="999"/>
        <v>0</v>
      </c>
      <c r="AL661" s="115">
        <f t="shared" si="999"/>
        <v>34</v>
      </c>
      <c r="AM661" s="115">
        <f t="shared" si="999"/>
        <v>0</v>
      </c>
      <c r="AN661" s="115">
        <f t="shared" si="999"/>
        <v>9558</v>
      </c>
      <c r="AO661" s="115">
        <f t="shared" si="999"/>
        <v>0</v>
      </c>
      <c r="AP661" s="115">
        <f t="shared" si="1000"/>
        <v>0</v>
      </c>
      <c r="AQ661" s="115">
        <f t="shared" si="1000"/>
        <v>0</v>
      </c>
      <c r="AR661" s="115">
        <f t="shared" si="1000"/>
        <v>0</v>
      </c>
      <c r="AS661" s="115">
        <f t="shared" si="1000"/>
        <v>0</v>
      </c>
      <c r="AT661" s="115">
        <f t="shared" si="1000"/>
        <v>9558</v>
      </c>
      <c r="AU661" s="115">
        <f t="shared" si="1000"/>
        <v>0</v>
      </c>
      <c r="AV661" s="115">
        <f t="shared" si="1000"/>
        <v>0</v>
      </c>
      <c r="AW661" s="115">
        <f t="shared" si="1000"/>
        <v>0</v>
      </c>
      <c r="AX661" s="115">
        <f t="shared" si="1000"/>
        <v>0</v>
      </c>
      <c r="AY661" s="115">
        <f t="shared" si="1000"/>
        <v>0</v>
      </c>
      <c r="AZ661" s="115">
        <f t="shared" si="1000"/>
        <v>0</v>
      </c>
      <c r="BA661" s="115">
        <f t="shared" si="1000"/>
        <v>9558</v>
      </c>
      <c r="BB661" s="115">
        <f t="shared" si="1000"/>
        <v>0</v>
      </c>
      <c r="BC661" s="115">
        <f t="shared" si="1000"/>
        <v>0</v>
      </c>
      <c r="BD661" s="115">
        <f t="shared" si="1000"/>
        <v>0</v>
      </c>
      <c r="BE661" s="115">
        <f t="shared" si="1000"/>
        <v>0</v>
      </c>
      <c r="BF661" s="115">
        <f>BF662</f>
        <v>0</v>
      </c>
      <c r="BG661" s="115">
        <f>BG662</f>
        <v>9558</v>
      </c>
      <c r="BH661" s="115">
        <f aca="true" t="shared" si="1002" ref="BH661:BN661">BH662</f>
        <v>0</v>
      </c>
      <c r="BI661" s="115">
        <f t="shared" si="1002"/>
        <v>0</v>
      </c>
      <c r="BJ661" s="115">
        <f t="shared" si="1002"/>
        <v>0</v>
      </c>
      <c r="BK661" s="115">
        <f t="shared" si="1002"/>
        <v>0</v>
      </c>
      <c r="BL661" s="115">
        <f t="shared" si="1002"/>
        <v>0</v>
      </c>
      <c r="BM661" s="115">
        <f t="shared" si="1002"/>
        <v>9558</v>
      </c>
      <c r="BN661" s="115">
        <f t="shared" si="1002"/>
        <v>0</v>
      </c>
    </row>
    <row r="662" spans="1:66" s="2" customFormat="1" ht="42.75" customHeight="1">
      <c r="A662" s="124"/>
      <c r="B662" s="163" t="s">
        <v>126</v>
      </c>
      <c r="C662" s="113" t="s">
        <v>147</v>
      </c>
      <c r="D662" s="113" t="s">
        <v>147</v>
      </c>
      <c r="E662" s="119" t="s">
        <v>203</v>
      </c>
      <c r="F662" s="113" t="s">
        <v>127</v>
      </c>
      <c r="G662" s="115">
        <f>H662+I662</f>
        <v>4617</v>
      </c>
      <c r="H662" s="115">
        <v>4617</v>
      </c>
      <c r="I662" s="115"/>
      <c r="J662" s="98">
        <f>K662-G662</f>
        <v>4296</v>
      </c>
      <c r="K662" s="98">
        <v>8913</v>
      </c>
      <c r="L662" s="98"/>
      <c r="M662" s="98"/>
      <c r="N662" s="115">
        <v>9837</v>
      </c>
      <c r="O662" s="106"/>
      <c r="P662" s="98">
        <f>O662+K662</f>
        <v>8913</v>
      </c>
      <c r="Q662" s="98">
        <f>L662</f>
        <v>0</v>
      </c>
      <c r="R662" s="98"/>
      <c r="S662" s="98">
        <f>T662-P662</f>
        <v>-547</v>
      </c>
      <c r="T662" s="98">
        <v>8366</v>
      </c>
      <c r="U662" s="98"/>
      <c r="V662" s="98"/>
      <c r="W662" s="98"/>
      <c r="X662" s="98">
        <f>W662+T662</f>
        <v>8366</v>
      </c>
      <c r="Y662" s="98">
        <f>V662</f>
        <v>0</v>
      </c>
      <c r="Z662" s="101"/>
      <c r="AA662" s="98">
        <f>X662+Z662</f>
        <v>8366</v>
      </c>
      <c r="AB662" s="98">
        <f>Y662</f>
        <v>0</v>
      </c>
      <c r="AC662" s="101"/>
      <c r="AD662" s="101"/>
      <c r="AE662" s="101"/>
      <c r="AF662" s="98">
        <f>AD662+AC662+AA662</f>
        <v>8366</v>
      </c>
      <c r="AG662" s="98">
        <f>AE662+AB662</f>
        <v>0</v>
      </c>
      <c r="AH662" s="121">
        <v>-263</v>
      </c>
      <c r="AI662" s="121">
        <v>1421</v>
      </c>
      <c r="AJ662" s="101"/>
      <c r="AK662" s="101"/>
      <c r="AL662" s="101">
        <v>34</v>
      </c>
      <c r="AM662" s="101"/>
      <c r="AN662" s="98">
        <f>AI662+AH662+AF662+AJ662+AK662+AL662+AM662</f>
        <v>9558</v>
      </c>
      <c r="AO662" s="98">
        <f>AM662+AG662</f>
        <v>0</v>
      </c>
      <c r="AP662" s="144"/>
      <c r="AQ662" s="101"/>
      <c r="AR662" s="101"/>
      <c r="AS662" s="101"/>
      <c r="AT662" s="98">
        <f>AR662+AQ662+AP662+AN662+AS662</f>
        <v>9558</v>
      </c>
      <c r="AU662" s="98">
        <f>AS662+AO662</f>
        <v>0</v>
      </c>
      <c r="AV662" s="98"/>
      <c r="AW662" s="98"/>
      <c r="AX662" s="98"/>
      <c r="AY662" s="98"/>
      <c r="AZ662" s="98"/>
      <c r="BA662" s="98">
        <f>AY662+AX662+AW662+AV662+AT662</f>
        <v>9558</v>
      </c>
      <c r="BB662" s="123">
        <f>AU662+AY662</f>
        <v>0</v>
      </c>
      <c r="BC662" s="98"/>
      <c r="BD662" s="101"/>
      <c r="BE662" s="101"/>
      <c r="BF662" s="101"/>
      <c r="BG662" s="98">
        <f>BF662+BE662+BD662+BC662+BA662</f>
        <v>9558</v>
      </c>
      <c r="BH662" s="123">
        <f>BB662+BD662</f>
        <v>0</v>
      </c>
      <c r="BI662" s="106"/>
      <c r="BJ662" s="144"/>
      <c r="BK662" s="144"/>
      <c r="BL662" s="144"/>
      <c r="BM662" s="98">
        <f>BG662+BI662+BJ662+BK662+BL662</f>
        <v>9558</v>
      </c>
      <c r="BN662" s="98">
        <f>BH662+BJ662</f>
        <v>0</v>
      </c>
    </row>
    <row r="663" spans="1:66" s="2" customFormat="1" ht="42.75" customHeight="1" hidden="1">
      <c r="A663" s="124"/>
      <c r="B663" s="157" t="s">
        <v>469</v>
      </c>
      <c r="C663" s="103" t="s">
        <v>146</v>
      </c>
      <c r="D663" s="103" t="s">
        <v>120</v>
      </c>
      <c r="E663" s="104"/>
      <c r="F663" s="103"/>
      <c r="G663" s="105"/>
      <c r="H663" s="105"/>
      <c r="I663" s="105"/>
      <c r="J663" s="125"/>
      <c r="K663" s="125"/>
      <c r="L663" s="125"/>
      <c r="M663" s="125"/>
      <c r="N663" s="10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4"/>
      <c r="AA663" s="125"/>
      <c r="AB663" s="125"/>
      <c r="AC663" s="124"/>
      <c r="AD663" s="124"/>
      <c r="AE663" s="124"/>
      <c r="AF663" s="125"/>
      <c r="AG663" s="125"/>
      <c r="AH663" s="135"/>
      <c r="AI663" s="135"/>
      <c r="AJ663" s="124"/>
      <c r="AK663" s="124"/>
      <c r="AL663" s="124"/>
      <c r="AM663" s="124"/>
      <c r="AN663" s="125"/>
      <c r="AO663" s="125"/>
      <c r="AP663" s="136"/>
      <c r="AQ663" s="124"/>
      <c r="AR663" s="124"/>
      <c r="AS663" s="124"/>
      <c r="AT663" s="125"/>
      <c r="AU663" s="125"/>
      <c r="AV663" s="125"/>
      <c r="AW663" s="125"/>
      <c r="AX663" s="125"/>
      <c r="AY663" s="125"/>
      <c r="AZ663" s="125"/>
      <c r="BA663" s="125"/>
      <c r="BB663" s="125"/>
      <c r="BC663" s="125"/>
      <c r="BD663" s="124"/>
      <c r="BE663" s="124"/>
      <c r="BF663" s="124"/>
      <c r="BG663" s="125"/>
      <c r="BH663" s="125"/>
      <c r="BI663" s="125">
        <f>BI664</f>
        <v>0</v>
      </c>
      <c r="BJ663" s="136">
        <f aca="true" t="shared" si="1003" ref="BJ663:BN664">BJ664</f>
        <v>0</v>
      </c>
      <c r="BK663" s="136">
        <f t="shared" si="1003"/>
        <v>0</v>
      </c>
      <c r="BL663" s="136">
        <f t="shared" si="1003"/>
        <v>0</v>
      </c>
      <c r="BM663" s="135">
        <f t="shared" si="1003"/>
        <v>0</v>
      </c>
      <c r="BN663" s="124">
        <f t="shared" si="1003"/>
        <v>0</v>
      </c>
    </row>
    <row r="664" spans="1:66" s="2" customFormat="1" ht="42.75" customHeight="1" hidden="1">
      <c r="A664" s="124"/>
      <c r="B664" s="163" t="s">
        <v>188</v>
      </c>
      <c r="C664" s="113" t="s">
        <v>146</v>
      </c>
      <c r="D664" s="113" t="s">
        <v>120</v>
      </c>
      <c r="E664" s="119" t="s">
        <v>470</v>
      </c>
      <c r="F664" s="113"/>
      <c r="G664" s="115"/>
      <c r="H664" s="115"/>
      <c r="I664" s="115"/>
      <c r="J664" s="98"/>
      <c r="K664" s="98"/>
      <c r="L664" s="98"/>
      <c r="M664" s="98"/>
      <c r="N664" s="115"/>
      <c r="O664" s="106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101"/>
      <c r="AA664" s="98"/>
      <c r="AB664" s="98"/>
      <c r="AC664" s="101"/>
      <c r="AD664" s="101"/>
      <c r="AE664" s="101"/>
      <c r="AF664" s="98"/>
      <c r="AG664" s="98"/>
      <c r="AH664" s="121"/>
      <c r="AI664" s="121"/>
      <c r="AJ664" s="101"/>
      <c r="AK664" s="101"/>
      <c r="AL664" s="101"/>
      <c r="AM664" s="101"/>
      <c r="AN664" s="98"/>
      <c r="AO664" s="98"/>
      <c r="AP664" s="144"/>
      <c r="AQ664" s="101"/>
      <c r="AR664" s="101"/>
      <c r="AS664" s="101"/>
      <c r="AT664" s="98"/>
      <c r="AU664" s="98"/>
      <c r="AV664" s="98"/>
      <c r="AW664" s="98"/>
      <c r="AX664" s="98"/>
      <c r="AY664" s="98"/>
      <c r="AZ664" s="98"/>
      <c r="BA664" s="98"/>
      <c r="BB664" s="123"/>
      <c r="BC664" s="98"/>
      <c r="BD664" s="101"/>
      <c r="BE664" s="101"/>
      <c r="BF664" s="101"/>
      <c r="BG664" s="98"/>
      <c r="BH664" s="123"/>
      <c r="BI664" s="106">
        <f>BI665</f>
        <v>0</v>
      </c>
      <c r="BJ664" s="144">
        <f t="shared" si="1003"/>
        <v>0</v>
      </c>
      <c r="BK664" s="144">
        <f t="shared" si="1003"/>
        <v>0</v>
      </c>
      <c r="BL664" s="144">
        <f t="shared" si="1003"/>
        <v>0</v>
      </c>
      <c r="BM664" s="145">
        <f t="shared" si="1003"/>
        <v>0</v>
      </c>
      <c r="BN664" s="101">
        <f t="shared" si="1003"/>
        <v>0</v>
      </c>
    </row>
    <row r="665" spans="1:66" s="2" customFormat="1" ht="71.25" customHeight="1" hidden="1">
      <c r="A665" s="124"/>
      <c r="B665" s="163" t="s">
        <v>130</v>
      </c>
      <c r="C665" s="113" t="s">
        <v>146</v>
      </c>
      <c r="D665" s="113" t="s">
        <v>120</v>
      </c>
      <c r="E665" s="119" t="s">
        <v>470</v>
      </c>
      <c r="F665" s="113" t="s">
        <v>131</v>
      </c>
      <c r="G665" s="115"/>
      <c r="H665" s="115"/>
      <c r="I665" s="115"/>
      <c r="J665" s="98"/>
      <c r="K665" s="98"/>
      <c r="L665" s="98"/>
      <c r="M665" s="98"/>
      <c r="N665" s="115"/>
      <c r="O665" s="106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101"/>
      <c r="AA665" s="98"/>
      <c r="AB665" s="98"/>
      <c r="AC665" s="101"/>
      <c r="AD665" s="101"/>
      <c r="AE665" s="101"/>
      <c r="AF665" s="98"/>
      <c r="AG665" s="98"/>
      <c r="AH665" s="121"/>
      <c r="AI665" s="121"/>
      <c r="AJ665" s="101"/>
      <c r="AK665" s="101"/>
      <c r="AL665" s="101"/>
      <c r="AM665" s="101"/>
      <c r="AN665" s="98"/>
      <c r="AO665" s="98"/>
      <c r="AP665" s="144"/>
      <c r="AQ665" s="101"/>
      <c r="AR665" s="101"/>
      <c r="AS665" s="101"/>
      <c r="AT665" s="98"/>
      <c r="AU665" s="98"/>
      <c r="AV665" s="98"/>
      <c r="AW665" s="98"/>
      <c r="AX665" s="98"/>
      <c r="AY665" s="98"/>
      <c r="AZ665" s="98"/>
      <c r="BA665" s="98"/>
      <c r="BB665" s="123"/>
      <c r="BC665" s="98"/>
      <c r="BD665" s="101"/>
      <c r="BE665" s="101"/>
      <c r="BF665" s="101"/>
      <c r="BG665" s="98"/>
      <c r="BH665" s="123"/>
      <c r="BI665" s="106"/>
      <c r="BJ665" s="144"/>
      <c r="BK665" s="144"/>
      <c r="BL665" s="144"/>
      <c r="BM665" s="98">
        <f>BG665+BI665+BJ665+BK665+BL665</f>
        <v>0</v>
      </c>
      <c r="BN665" s="98">
        <f>BJ665</f>
        <v>0</v>
      </c>
    </row>
    <row r="666" spans="1:66" s="2" customFormat="1" ht="56.25">
      <c r="A666" s="124"/>
      <c r="B666" s="157" t="s">
        <v>49</v>
      </c>
      <c r="C666" s="103" t="s">
        <v>146</v>
      </c>
      <c r="D666" s="103" t="s">
        <v>121</v>
      </c>
      <c r="E666" s="104"/>
      <c r="F666" s="103"/>
      <c r="G666" s="105"/>
      <c r="H666" s="105"/>
      <c r="I666" s="105"/>
      <c r="J666" s="125"/>
      <c r="K666" s="125"/>
      <c r="L666" s="125"/>
      <c r="M666" s="125"/>
      <c r="N666" s="10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4"/>
      <c r="AA666" s="125"/>
      <c r="AB666" s="125"/>
      <c r="AC666" s="124"/>
      <c r="AD666" s="124"/>
      <c r="AE666" s="124"/>
      <c r="AF666" s="125"/>
      <c r="AG666" s="125"/>
      <c r="AH666" s="135"/>
      <c r="AI666" s="135"/>
      <c r="AJ666" s="124"/>
      <c r="AK666" s="124"/>
      <c r="AL666" s="124"/>
      <c r="AM666" s="124"/>
      <c r="AN666" s="125"/>
      <c r="AO666" s="125"/>
      <c r="AP666" s="125">
        <f>AP667</f>
        <v>3600</v>
      </c>
      <c r="AQ666" s="125">
        <f aca="true" t="shared" si="1004" ref="AQ666:BF668">AQ667</f>
        <v>0</v>
      </c>
      <c r="AR666" s="125">
        <f t="shared" si="1004"/>
        <v>0</v>
      </c>
      <c r="AS666" s="125">
        <f t="shared" si="1004"/>
        <v>0</v>
      </c>
      <c r="AT666" s="125">
        <f t="shared" si="1004"/>
        <v>3600</v>
      </c>
      <c r="AU666" s="125">
        <f t="shared" si="1004"/>
        <v>0</v>
      </c>
      <c r="AV666" s="99">
        <f t="shared" si="1004"/>
        <v>0</v>
      </c>
      <c r="AW666" s="99">
        <f t="shared" si="1004"/>
        <v>0</v>
      </c>
      <c r="AX666" s="99">
        <f t="shared" si="1004"/>
        <v>0</v>
      </c>
      <c r="AY666" s="99">
        <f t="shared" si="1004"/>
        <v>0</v>
      </c>
      <c r="AZ666" s="99">
        <f t="shared" si="1004"/>
        <v>0</v>
      </c>
      <c r="BA666" s="125">
        <f t="shared" si="1004"/>
        <v>3600</v>
      </c>
      <c r="BB666" s="125">
        <f t="shared" si="1004"/>
        <v>0</v>
      </c>
      <c r="BC666" s="99">
        <f t="shared" si="1004"/>
        <v>0</v>
      </c>
      <c r="BD666" s="101"/>
      <c r="BE666" s="101"/>
      <c r="BF666" s="101"/>
      <c r="BG666" s="105">
        <f>BG667</f>
        <v>3600</v>
      </c>
      <c r="BH666" s="105">
        <f aca="true" t="shared" si="1005" ref="BH666:BM666">BH667</f>
        <v>0</v>
      </c>
      <c r="BI666" s="105">
        <f t="shared" si="1005"/>
        <v>0</v>
      </c>
      <c r="BJ666" s="105">
        <f t="shared" si="1005"/>
        <v>0</v>
      </c>
      <c r="BK666" s="105">
        <f t="shared" si="1005"/>
        <v>0</v>
      </c>
      <c r="BL666" s="105">
        <f t="shared" si="1005"/>
        <v>0</v>
      </c>
      <c r="BM666" s="105">
        <f t="shared" si="1005"/>
        <v>3600</v>
      </c>
      <c r="BN666" s="105">
        <f>BN667</f>
        <v>0</v>
      </c>
    </row>
    <row r="667" spans="1:66" s="2" customFormat="1" ht="24.75" customHeight="1">
      <c r="A667" s="124"/>
      <c r="B667" s="163" t="s">
        <v>304</v>
      </c>
      <c r="C667" s="113" t="s">
        <v>146</v>
      </c>
      <c r="D667" s="113" t="s">
        <v>121</v>
      </c>
      <c r="E667" s="119" t="s">
        <v>303</v>
      </c>
      <c r="F667" s="113"/>
      <c r="G667" s="115"/>
      <c r="H667" s="115"/>
      <c r="I667" s="115"/>
      <c r="J667" s="98"/>
      <c r="K667" s="98"/>
      <c r="L667" s="98"/>
      <c r="M667" s="98"/>
      <c r="N667" s="115"/>
      <c r="O667" s="106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101"/>
      <c r="AA667" s="98"/>
      <c r="AB667" s="98"/>
      <c r="AC667" s="101"/>
      <c r="AD667" s="101"/>
      <c r="AE667" s="101"/>
      <c r="AF667" s="98"/>
      <c r="AG667" s="98"/>
      <c r="AH667" s="121"/>
      <c r="AI667" s="121"/>
      <c r="AJ667" s="101"/>
      <c r="AK667" s="101"/>
      <c r="AL667" s="101"/>
      <c r="AM667" s="101"/>
      <c r="AN667" s="98"/>
      <c r="AO667" s="98"/>
      <c r="AP667" s="98">
        <f>AP668</f>
        <v>3600</v>
      </c>
      <c r="AQ667" s="98">
        <f t="shared" si="1004"/>
        <v>0</v>
      </c>
      <c r="AR667" s="98">
        <f t="shared" si="1004"/>
        <v>0</v>
      </c>
      <c r="AS667" s="98">
        <f t="shared" si="1004"/>
        <v>0</v>
      </c>
      <c r="AT667" s="98">
        <f t="shared" si="1004"/>
        <v>3600</v>
      </c>
      <c r="AU667" s="98">
        <f t="shared" si="1004"/>
        <v>0</v>
      </c>
      <c r="AV667" s="98">
        <f t="shared" si="1004"/>
        <v>0</v>
      </c>
      <c r="AW667" s="98">
        <f t="shared" si="1004"/>
        <v>0</v>
      </c>
      <c r="AX667" s="98">
        <f t="shared" si="1004"/>
        <v>0</v>
      </c>
      <c r="AY667" s="98">
        <f t="shared" si="1004"/>
        <v>0</v>
      </c>
      <c r="AZ667" s="98">
        <f t="shared" si="1004"/>
        <v>0</v>
      </c>
      <c r="BA667" s="98">
        <f t="shared" si="1004"/>
        <v>3600</v>
      </c>
      <c r="BB667" s="98">
        <f t="shared" si="1004"/>
        <v>0</v>
      </c>
      <c r="BC667" s="98">
        <f t="shared" si="1004"/>
        <v>0</v>
      </c>
      <c r="BD667" s="98">
        <f t="shared" si="1004"/>
        <v>0</v>
      </c>
      <c r="BE667" s="98">
        <f t="shared" si="1004"/>
        <v>0</v>
      </c>
      <c r="BF667" s="98">
        <f t="shared" si="1004"/>
        <v>0</v>
      </c>
      <c r="BG667" s="98">
        <f aca="true" t="shared" si="1006" ref="BG667:BI668">BG668</f>
        <v>3600</v>
      </c>
      <c r="BH667" s="98">
        <f t="shared" si="1006"/>
        <v>0</v>
      </c>
      <c r="BI667" s="98">
        <f t="shared" si="1006"/>
        <v>0</v>
      </c>
      <c r="BJ667" s="98">
        <f aca="true" t="shared" si="1007" ref="BJ667:BM668">BJ668</f>
        <v>0</v>
      </c>
      <c r="BK667" s="98">
        <f t="shared" si="1007"/>
        <v>0</v>
      </c>
      <c r="BL667" s="98">
        <f t="shared" si="1007"/>
        <v>0</v>
      </c>
      <c r="BM667" s="98">
        <f t="shared" si="1007"/>
        <v>3600</v>
      </c>
      <c r="BN667" s="98">
        <f>BN668</f>
        <v>0</v>
      </c>
    </row>
    <row r="668" spans="1:66" s="2" customFormat="1" ht="157.5" customHeight="1">
      <c r="A668" s="124"/>
      <c r="B668" s="163" t="s">
        <v>50</v>
      </c>
      <c r="C668" s="113" t="s">
        <v>146</v>
      </c>
      <c r="D668" s="113" t="s">
        <v>121</v>
      </c>
      <c r="E668" s="119" t="s">
        <v>51</v>
      </c>
      <c r="F668" s="113"/>
      <c r="G668" s="115"/>
      <c r="H668" s="115"/>
      <c r="I668" s="115"/>
      <c r="J668" s="98"/>
      <c r="K668" s="98"/>
      <c r="L668" s="98"/>
      <c r="M668" s="98"/>
      <c r="N668" s="115"/>
      <c r="O668" s="106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101"/>
      <c r="AA668" s="98"/>
      <c r="AB668" s="98"/>
      <c r="AC668" s="101"/>
      <c r="AD668" s="101"/>
      <c r="AE668" s="101"/>
      <c r="AF668" s="98"/>
      <c r="AG668" s="98"/>
      <c r="AH668" s="121"/>
      <c r="AI668" s="121"/>
      <c r="AJ668" s="101"/>
      <c r="AK668" s="101"/>
      <c r="AL668" s="101"/>
      <c r="AM668" s="101"/>
      <c r="AN668" s="98"/>
      <c r="AO668" s="98"/>
      <c r="AP668" s="98">
        <f>AP669</f>
        <v>3600</v>
      </c>
      <c r="AQ668" s="98">
        <f t="shared" si="1004"/>
        <v>0</v>
      </c>
      <c r="AR668" s="98">
        <f t="shared" si="1004"/>
        <v>0</v>
      </c>
      <c r="AS668" s="98">
        <f t="shared" si="1004"/>
        <v>0</v>
      </c>
      <c r="AT668" s="98">
        <f t="shared" si="1004"/>
        <v>3600</v>
      </c>
      <c r="AU668" s="98">
        <f t="shared" si="1004"/>
        <v>0</v>
      </c>
      <c r="AV668" s="98">
        <f t="shared" si="1004"/>
        <v>0</v>
      </c>
      <c r="AW668" s="98">
        <f t="shared" si="1004"/>
        <v>0</v>
      </c>
      <c r="AX668" s="98">
        <f t="shared" si="1004"/>
        <v>0</v>
      </c>
      <c r="AY668" s="98">
        <f t="shared" si="1004"/>
        <v>0</v>
      </c>
      <c r="AZ668" s="98">
        <f t="shared" si="1004"/>
        <v>0</v>
      </c>
      <c r="BA668" s="98">
        <f t="shared" si="1004"/>
        <v>3600</v>
      </c>
      <c r="BB668" s="98">
        <f t="shared" si="1004"/>
        <v>0</v>
      </c>
      <c r="BC668" s="98">
        <f t="shared" si="1004"/>
        <v>0</v>
      </c>
      <c r="BD668" s="98">
        <f t="shared" si="1004"/>
        <v>0</v>
      </c>
      <c r="BE668" s="98">
        <f t="shared" si="1004"/>
        <v>0</v>
      </c>
      <c r="BF668" s="98">
        <f t="shared" si="1004"/>
        <v>0</v>
      </c>
      <c r="BG668" s="98">
        <f t="shared" si="1006"/>
        <v>3600</v>
      </c>
      <c r="BH668" s="98">
        <f t="shared" si="1006"/>
        <v>0</v>
      </c>
      <c r="BI668" s="98">
        <f t="shared" si="1006"/>
        <v>0</v>
      </c>
      <c r="BJ668" s="98">
        <f t="shared" si="1007"/>
        <v>0</v>
      </c>
      <c r="BK668" s="98">
        <f t="shared" si="1007"/>
        <v>0</v>
      </c>
      <c r="BL668" s="98">
        <f t="shared" si="1007"/>
        <v>0</v>
      </c>
      <c r="BM668" s="98">
        <f t="shared" si="1007"/>
        <v>3600</v>
      </c>
      <c r="BN668" s="98">
        <f>BN669</f>
        <v>0</v>
      </c>
    </row>
    <row r="669" spans="1:66" s="2" customFormat="1" ht="70.5" customHeight="1">
      <c r="A669" s="124"/>
      <c r="B669" s="163" t="s">
        <v>130</v>
      </c>
      <c r="C669" s="113" t="s">
        <v>146</v>
      </c>
      <c r="D669" s="113" t="s">
        <v>121</v>
      </c>
      <c r="E669" s="119" t="s">
        <v>52</v>
      </c>
      <c r="F669" s="113" t="s">
        <v>131</v>
      </c>
      <c r="G669" s="115"/>
      <c r="H669" s="115"/>
      <c r="I669" s="115"/>
      <c r="J669" s="98"/>
      <c r="K669" s="98"/>
      <c r="L669" s="98"/>
      <c r="M669" s="98"/>
      <c r="N669" s="115"/>
      <c r="O669" s="106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101"/>
      <c r="AA669" s="98"/>
      <c r="AB669" s="98"/>
      <c r="AC669" s="101"/>
      <c r="AD669" s="101"/>
      <c r="AE669" s="101"/>
      <c r="AF669" s="98"/>
      <c r="AG669" s="98"/>
      <c r="AH669" s="121"/>
      <c r="AI669" s="121"/>
      <c r="AJ669" s="101"/>
      <c r="AK669" s="101"/>
      <c r="AL669" s="101"/>
      <c r="AM669" s="101"/>
      <c r="AN669" s="98"/>
      <c r="AO669" s="98"/>
      <c r="AP669" s="98">
        <v>3600</v>
      </c>
      <c r="AQ669" s="98"/>
      <c r="AR669" s="98"/>
      <c r="AS669" s="98"/>
      <c r="AT669" s="98">
        <v>3600</v>
      </c>
      <c r="AU669" s="98"/>
      <c r="AV669" s="98"/>
      <c r="AW669" s="98"/>
      <c r="AX669" s="98"/>
      <c r="AY669" s="98"/>
      <c r="AZ669" s="98"/>
      <c r="BA669" s="98">
        <f>AY669+AX669+AW669+AV669+AT669</f>
        <v>3600</v>
      </c>
      <c r="BB669" s="123">
        <f>AU669+AY669</f>
        <v>0</v>
      </c>
      <c r="BC669" s="98"/>
      <c r="BD669" s="101"/>
      <c r="BE669" s="101"/>
      <c r="BF669" s="101"/>
      <c r="BG669" s="98">
        <f>BF669+BE669+BD669+BC669+BA669</f>
        <v>3600</v>
      </c>
      <c r="BH669" s="123">
        <f>BB669+BD669</f>
        <v>0</v>
      </c>
      <c r="BI669" s="106"/>
      <c r="BJ669" s="144"/>
      <c r="BK669" s="144"/>
      <c r="BL669" s="144"/>
      <c r="BM669" s="98">
        <f>BG669+BI669+BJ669+BK669+BL669</f>
        <v>3600</v>
      </c>
      <c r="BN669" s="98">
        <f>BH669+BJ669</f>
        <v>0</v>
      </c>
    </row>
    <row r="670" spans="1:66" s="2" customFormat="1" ht="37.5">
      <c r="A670" s="101"/>
      <c r="B670" s="102" t="s">
        <v>187</v>
      </c>
      <c r="C670" s="103" t="s">
        <v>146</v>
      </c>
      <c r="D670" s="103" t="s">
        <v>147</v>
      </c>
      <c r="E670" s="104"/>
      <c r="F670" s="103"/>
      <c r="G670" s="125">
        <f aca="true" t="shared" si="1008" ref="G670:W671">G671</f>
        <v>11448</v>
      </c>
      <c r="H670" s="125">
        <f t="shared" si="1008"/>
        <v>11448</v>
      </c>
      <c r="I670" s="125">
        <f t="shared" si="1008"/>
        <v>0</v>
      </c>
      <c r="J670" s="125">
        <f t="shared" si="1008"/>
        <v>10380</v>
      </c>
      <c r="K670" s="125">
        <f t="shared" si="1008"/>
        <v>21828</v>
      </c>
      <c r="L670" s="125">
        <f t="shared" si="1008"/>
        <v>0</v>
      </c>
      <c r="M670" s="125"/>
      <c r="N670" s="125">
        <f t="shared" si="1008"/>
        <v>23378</v>
      </c>
      <c r="O670" s="125">
        <f t="shared" si="1008"/>
        <v>0</v>
      </c>
      <c r="P670" s="125">
        <f t="shared" si="1008"/>
        <v>21828</v>
      </c>
      <c r="Q670" s="125">
        <f t="shared" si="1008"/>
        <v>0</v>
      </c>
      <c r="R670" s="125">
        <f t="shared" si="1008"/>
        <v>0</v>
      </c>
      <c r="S670" s="125">
        <f>S671+S673</f>
        <v>-14627</v>
      </c>
      <c r="T670" s="125">
        <f>T671+T673</f>
        <v>7201</v>
      </c>
      <c r="U670" s="125">
        <f>U671+U673</f>
        <v>0</v>
      </c>
      <c r="V670" s="98"/>
      <c r="W670" s="125">
        <f aca="true" t="shared" si="1009" ref="W670:AB670">W671+W673</f>
        <v>0</v>
      </c>
      <c r="X670" s="125">
        <f t="shared" si="1009"/>
        <v>7201</v>
      </c>
      <c r="Y670" s="125">
        <f t="shared" si="1009"/>
        <v>0</v>
      </c>
      <c r="Z670" s="125">
        <f t="shared" si="1009"/>
        <v>0</v>
      </c>
      <c r="AA670" s="125">
        <f t="shared" si="1009"/>
        <v>7201</v>
      </c>
      <c r="AB670" s="125">
        <f t="shared" si="1009"/>
        <v>0</v>
      </c>
      <c r="AC670" s="125">
        <f aca="true" t="shared" si="1010" ref="AC670:AU670">AC671+AC673</f>
        <v>0</v>
      </c>
      <c r="AD670" s="125">
        <f t="shared" si="1010"/>
        <v>0</v>
      </c>
      <c r="AE670" s="125">
        <f t="shared" si="1010"/>
        <v>0</v>
      </c>
      <c r="AF670" s="125">
        <f t="shared" si="1010"/>
        <v>7201</v>
      </c>
      <c r="AG670" s="125">
        <f t="shared" si="1010"/>
        <v>0</v>
      </c>
      <c r="AH670" s="125">
        <f t="shared" si="1010"/>
        <v>0</v>
      </c>
      <c r="AI670" s="125">
        <f t="shared" si="1010"/>
        <v>0</v>
      </c>
      <c r="AJ670" s="125">
        <f t="shared" si="1010"/>
        <v>0</v>
      </c>
      <c r="AK670" s="125">
        <f>AK671+AK673</f>
        <v>0</v>
      </c>
      <c r="AL670" s="125">
        <f>AL671+AL673</f>
        <v>0</v>
      </c>
      <c r="AM670" s="125">
        <f>AM671+AM673</f>
        <v>0</v>
      </c>
      <c r="AN670" s="125">
        <f t="shared" si="1010"/>
        <v>7201</v>
      </c>
      <c r="AO670" s="125">
        <f t="shared" si="1010"/>
        <v>0</v>
      </c>
      <c r="AP670" s="125">
        <f t="shared" si="1010"/>
        <v>0</v>
      </c>
      <c r="AQ670" s="125">
        <f>AQ671+AQ673</f>
        <v>0</v>
      </c>
      <c r="AR670" s="125">
        <f t="shared" si="1010"/>
        <v>0</v>
      </c>
      <c r="AS670" s="125">
        <f t="shared" si="1010"/>
        <v>0</v>
      </c>
      <c r="AT670" s="125">
        <f t="shared" si="1010"/>
        <v>7201</v>
      </c>
      <c r="AU670" s="125">
        <f t="shared" si="1010"/>
        <v>0</v>
      </c>
      <c r="AV670" s="99">
        <f aca="true" t="shared" si="1011" ref="AV670:BB670">AV671+AV673</f>
        <v>0</v>
      </c>
      <c r="AW670" s="99">
        <f t="shared" si="1011"/>
        <v>0</v>
      </c>
      <c r="AX670" s="99">
        <f t="shared" si="1011"/>
        <v>0</v>
      </c>
      <c r="AY670" s="99">
        <f t="shared" si="1011"/>
        <v>0</v>
      </c>
      <c r="AZ670" s="99">
        <f>AZ671+AZ673</f>
        <v>0</v>
      </c>
      <c r="BA670" s="125">
        <f t="shared" si="1011"/>
        <v>7201</v>
      </c>
      <c r="BB670" s="125">
        <f t="shared" si="1011"/>
        <v>0</v>
      </c>
      <c r="BC670" s="99">
        <f>BC671+BC673</f>
        <v>0</v>
      </c>
      <c r="BD670" s="101"/>
      <c r="BE670" s="101"/>
      <c r="BF670" s="101"/>
      <c r="BG670" s="105">
        <f>BG673</f>
        <v>7201</v>
      </c>
      <c r="BH670" s="105">
        <f aca="true" t="shared" si="1012" ref="BH670:BN670">BH673</f>
        <v>0</v>
      </c>
      <c r="BI670" s="105">
        <f t="shared" si="1012"/>
        <v>0</v>
      </c>
      <c r="BJ670" s="105">
        <f t="shared" si="1012"/>
        <v>0</v>
      </c>
      <c r="BK670" s="105">
        <f t="shared" si="1012"/>
        <v>0</v>
      </c>
      <c r="BL670" s="105">
        <f t="shared" si="1012"/>
        <v>0</v>
      </c>
      <c r="BM670" s="105">
        <f t="shared" si="1012"/>
        <v>7201</v>
      </c>
      <c r="BN670" s="105">
        <f t="shared" si="1012"/>
        <v>0</v>
      </c>
    </row>
    <row r="671" spans="1:66" ht="33" customHeight="1" hidden="1">
      <c r="A671" s="111"/>
      <c r="B671" s="112" t="s">
        <v>188</v>
      </c>
      <c r="C671" s="113" t="s">
        <v>146</v>
      </c>
      <c r="D671" s="113" t="s">
        <v>147</v>
      </c>
      <c r="E671" s="119" t="s">
        <v>223</v>
      </c>
      <c r="F671" s="113"/>
      <c r="G671" s="98">
        <f t="shared" si="1008"/>
        <v>11448</v>
      </c>
      <c r="H671" s="98">
        <f t="shared" si="1008"/>
        <v>11448</v>
      </c>
      <c r="I671" s="98">
        <f t="shared" si="1008"/>
        <v>0</v>
      </c>
      <c r="J671" s="98">
        <f t="shared" si="1008"/>
        <v>10380</v>
      </c>
      <c r="K671" s="98">
        <f t="shared" si="1008"/>
        <v>21828</v>
      </c>
      <c r="L671" s="98">
        <f t="shared" si="1008"/>
        <v>0</v>
      </c>
      <c r="M671" s="98"/>
      <c r="N671" s="98">
        <f t="shared" si="1008"/>
        <v>23378</v>
      </c>
      <c r="O671" s="98">
        <f t="shared" si="1008"/>
        <v>0</v>
      </c>
      <c r="P671" s="98">
        <f t="shared" si="1008"/>
        <v>21828</v>
      </c>
      <c r="Q671" s="98">
        <f t="shared" si="1008"/>
        <v>0</v>
      </c>
      <c r="R671" s="98">
        <f t="shared" si="1008"/>
        <v>0</v>
      </c>
      <c r="S671" s="98">
        <f t="shared" si="1008"/>
        <v>-21828</v>
      </c>
      <c r="T671" s="98">
        <f t="shared" si="1008"/>
        <v>0</v>
      </c>
      <c r="U671" s="98">
        <f t="shared" si="1008"/>
        <v>0</v>
      </c>
      <c r="V671" s="98"/>
      <c r="W671" s="98">
        <f t="shared" si="1008"/>
        <v>0</v>
      </c>
      <c r="X671" s="98">
        <f aca="true" t="shared" si="1013" ref="X671:BC671">X672</f>
        <v>0</v>
      </c>
      <c r="Y671" s="98">
        <f t="shared" si="1013"/>
        <v>0</v>
      </c>
      <c r="Z671" s="98">
        <f t="shared" si="1013"/>
        <v>0</v>
      </c>
      <c r="AA671" s="98">
        <f t="shared" si="1013"/>
        <v>0</v>
      </c>
      <c r="AB671" s="98">
        <f t="shared" si="1013"/>
        <v>0</v>
      </c>
      <c r="AC671" s="98">
        <f t="shared" si="1013"/>
        <v>0</v>
      </c>
      <c r="AD671" s="98">
        <f t="shared" si="1013"/>
        <v>0</v>
      </c>
      <c r="AE671" s="98">
        <f t="shared" si="1013"/>
        <v>0</v>
      </c>
      <c r="AF671" s="98">
        <f t="shared" si="1013"/>
        <v>0</v>
      </c>
      <c r="AG671" s="98">
        <f t="shared" si="1013"/>
        <v>0</v>
      </c>
      <c r="AH671" s="98">
        <f t="shared" si="1013"/>
        <v>0</v>
      </c>
      <c r="AI671" s="98">
        <f t="shared" si="1013"/>
        <v>0</v>
      </c>
      <c r="AJ671" s="98">
        <f t="shared" si="1013"/>
        <v>0</v>
      </c>
      <c r="AK671" s="98">
        <f t="shared" si="1013"/>
        <v>0</v>
      </c>
      <c r="AL671" s="98">
        <f t="shared" si="1013"/>
        <v>0</v>
      </c>
      <c r="AM671" s="98">
        <f t="shared" si="1013"/>
        <v>0</v>
      </c>
      <c r="AN671" s="98">
        <f t="shared" si="1013"/>
        <v>0</v>
      </c>
      <c r="AO671" s="98">
        <f t="shared" si="1013"/>
        <v>0</v>
      </c>
      <c r="AP671" s="98">
        <f t="shared" si="1013"/>
        <v>0</v>
      </c>
      <c r="AQ671" s="98">
        <f t="shared" si="1013"/>
        <v>0</v>
      </c>
      <c r="AR671" s="98">
        <f t="shared" si="1013"/>
        <v>0</v>
      </c>
      <c r="AS671" s="98">
        <f t="shared" si="1013"/>
        <v>0</v>
      </c>
      <c r="AT671" s="98">
        <f t="shared" si="1013"/>
        <v>0</v>
      </c>
      <c r="AU671" s="98">
        <f t="shared" si="1013"/>
        <v>0</v>
      </c>
      <c r="AV671" s="98">
        <f t="shared" si="1013"/>
        <v>0</v>
      </c>
      <c r="AW671" s="98">
        <f t="shared" si="1013"/>
        <v>0</v>
      </c>
      <c r="AX671" s="98">
        <f t="shared" si="1013"/>
        <v>0</v>
      </c>
      <c r="AY671" s="98">
        <f t="shared" si="1013"/>
        <v>0</v>
      </c>
      <c r="AZ671" s="98">
        <f t="shared" si="1013"/>
        <v>0</v>
      </c>
      <c r="BA671" s="98">
        <f t="shared" si="1013"/>
        <v>0</v>
      </c>
      <c r="BB671" s="123">
        <f t="shared" si="1013"/>
        <v>0</v>
      </c>
      <c r="BC671" s="98">
        <f t="shared" si="1013"/>
        <v>0</v>
      </c>
      <c r="BD671" s="120"/>
      <c r="BE671" s="120"/>
      <c r="BF671" s="120"/>
      <c r="BG671" s="98"/>
      <c r="BH671" s="123"/>
      <c r="BI671" s="116"/>
      <c r="BJ671" s="122"/>
      <c r="BK671" s="122"/>
      <c r="BL671" s="122"/>
      <c r="BM671" s="126"/>
      <c r="BN671" s="120"/>
    </row>
    <row r="672" spans="1:66" ht="66" customHeight="1" hidden="1">
      <c r="A672" s="111"/>
      <c r="B672" s="112" t="s">
        <v>130</v>
      </c>
      <c r="C672" s="113" t="s">
        <v>146</v>
      </c>
      <c r="D672" s="113" t="s">
        <v>147</v>
      </c>
      <c r="E672" s="119" t="s">
        <v>223</v>
      </c>
      <c r="F672" s="113" t="s">
        <v>131</v>
      </c>
      <c r="G672" s="98">
        <f>H672+I672</f>
        <v>11448</v>
      </c>
      <c r="H672" s="98">
        <v>11448</v>
      </c>
      <c r="I672" s="98"/>
      <c r="J672" s="98">
        <f>K672-G672</f>
        <v>10380</v>
      </c>
      <c r="K672" s="98">
        <v>21828</v>
      </c>
      <c r="L672" s="98"/>
      <c r="M672" s="98"/>
      <c r="N672" s="98">
        <v>23378</v>
      </c>
      <c r="O672" s="116"/>
      <c r="P672" s="98">
        <f>O672+K672</f>
        <v>21828</v>
      </c>
      <c r="Q672" s="98">
        <f>L672</f>
        <v>0</v>
      </c>
      <c r="R672" s="98"/>
      <c r="S672" s="98">
        <f>T672-P672</f>
        <v>-21828</v>
      </c>
      <c r="T672" s="98"/>
      <c r="U672" s="98"/>
      <c r="V672" s="98"/>
      <c r="W672" s="98"/>
      <c r="X672" s="98">
        <f>W672+T672</f>
        <v>0</v>
      </c>
      <c r="Y672" s="98">
        <f>V672</f>
        <v>0</v>
      </c>
      <c r="Z672" s="98">
        <f>Y672+V672</f>
        <v>0</v>
      </c>
      <c r="AA672" s="98">
        <f>Z672+W672</f>
        <v>0</v>
      </c>
      <c r="AB672" s="98">
        <f>AA672+X672</f>
        <v>0</v>
      </c>
      <c r="AC672" s="98">
        <f>AB672+Y672</f>
        <v>0</v>
      </c>
      <c r="AD672" s="98">
        <f>AC672+Z672</f>
        <v>0</v>
      </c>
      <c r="AE672" s="98">
        <f>AC672+Z672</f>
        <v>0</v>
      </c>
      <c r="AF672" s="98">
        <f>AE672+AA672</f>
        <v>0</v>
      </c>
      <c r="AG672" s="98">
        <f>AF672+AB672</f>
        <v>0</v>
      </c>
      <c r="AH672" s="98">
        <f>AF672+AC672</f>
        <v>0</v>
      </c>
      <c r="AI672" s="98">
        <f>AG672+AD672</f>
        <v>0</v>
      </c>
      <c r="AJ672" s="98">
        <f>AH672+AE672</f>
        <v>0</v>
      </c>
      <c r="AK672" s="98">
        <f>AG672+AD672</f>
        <v>0</v>
      </c>
      <c r="AL672" s="98">
        <f>AH672+AE672</f>
        <v>0</v>
      </c>
      <c r="AM672" s="98">
        <f>AI672+AF672</f>
        <v>0</v>
      </c>
      <c r="AN672" s="98">
        <f>AH672+AE672</f>
        <v>0</v>
      </c>
      <c r="AO672" s="98">
        <f>AI672+AF672</f>
        <v>0</v>
      </c>
      <c r="AP672" s="98">
        <f>AL672+AI672</f>
        <v>0</v>
      </c>
      <c r="AQ672" s="98">
        <f>AM672+AJ672</f>
        <v>0</v>
      </c>
      <c r="AR672" s="98">
        <f aca="true" t="shared" si="1014" ref="AR672:AZ672">AM672+AJ672</f>
        <v>0</v>
      </c>
      <c r="AS672" s="98">
        <f t="shared" si="1014"/>
        <v>0</v>
      </c>
      <c r="AT672" s="98">
        <f t="shared" si="1014"/>
        <v>0</v>
      </c>
      <c r="AU672" s="98">
        <f t="shared" si="1014"/>
        <v>0</v>
      </c>
      <c r="AV672" s="98">
        <f t="shared" si="1014"/>
        <v>0</v>
      </c>
      <c r="AW672" s="98">
        <f t="shared" si="1014"/>
        <v>0</v>
      </c>
      <c r="AX672" s="98">
        <f t="shared" si="1014"/>
        <v>0</v>
      </c>
      <c r="AY672" s="98">
        <f t="shared" si="1014"/>
        <v>0</v>
      </c>
      <c r="AZ672" s="98">
        <f t="shared" si="1014"/>
        <v>0</v>
      </c>
      <c r="BA672" s="98">
        <f>AU672+AR672</f>
        <v>0</v>
      </c>
      <c r="BB672" s="123">
        <f>AV672+AS672</f>
        <v>0</v>
      </c>
      <c r="BC672" s="98">
        <f>AX672+AU672</f>
        <v>0</v>
      </c>
      <c r="BD672" s="120"/>
      <c r="BE672" s="120"/>
      <c r="BF672" s="120"/>
      <c r="BG672" s="98"/>
      <c r="BH672" s="123"/>
      <c r="BI672" s="116"/>
      <c r="BJ672" s="122"/>
      <c r="BK672" s="122"/>
      <c r="BL672" s="122"/>
      <c r="BM672" s="126"/>
      <c r="BN672" s="120"/>
    </row>
    <row r="673" spans="1:66" ht="33">
      <c r="A673" s="111"/>
      <c r="B673" s="199" t="s">
        <v>171</v>
      </c>
      <c r="C673" s="200" t="s">
        <v>146</v>
      </c>
      <c r="D673" s="200" t="s">
        <v>147</v>
      </c>
      <c r="E673" s="200" t="s">
        <v>211</v>
      </c>
      <c r="F673" s="200"/>
      <c r="G673" s="98"/>
      <c r="H673" s="98"/>
      <c r="I673" s="98"/>
      <c r="J673" s="98"/>
      <c r="K673" s="98"/>
      <c r="L673" s="98"/>
      <c r="M673" s="98"/>
      <c r="N673" s="98"/>
      <c r="O673" s="116"/>
      <c r="P673" s="98"/>
      <c r="Q673" s="98"/>
      <c r="R673" s="98"/>
      <c r="S673" s="98">
        <f>S674+S675</f>
        <v>7201</v>
      </c>
      <c r="T673" s="98">
        <f>T674+T675</f>
        <v>7201</v>
      </c>
      <c r="U673" s="98">
        <f>U674</f>
        <v>0</v>
      </c>
      <c r="V673" s="98">
        <f>V674</f>
        <v>0</v>
      </c>
      <c r="W673" s="98">
        <f aca="true" t="shared" si="1015" ref="W673:AB673">W674+W675</f>
        <v>0</v>
      </c>
      <c r="X673" s="98">
        <f t="shared" si="1015"/>
        <v>7201</v>
      </c>
      <c r="Y673" s="98">
        <f t="shared" si="1015"/>
        <v>0</v>
      </c>
      <c r="Z673" s="98">
        <f t="shared" si="1015"/>
        <v>0</v>
      </c>
      <c r="AA673" s="98">
        <f t="shared" si="1015"/>
        <v>7201</v>
      </c>
      <c r="AB673" s="98">
        <f t="shared" si="1015"/>
        <v>0</v>
      </c>
      <c r="AC673" s="98">
        <f aca="true" t="shared" si="1016" ref="AC673:AU673">AC674+AC675</f>
        <v>0</v>
      </c>
      <c r="AD673" s="98">
        <f t="shared" si="1016"/>
        <v>0</v>
      </c>
      <c r="AE673" s="98">
        <f t="shared" si="1016"/>
        <v>0</v>
      </c>
      <c r="AF673" s="98">
        <f t="shared" si="1016"/>
        <v>7201</v>
      </c>
      <c r="AG673" s="98">
        <f t="shared" si="1016"/>
        <v>0</v>
      </c>
      <c r="AH673" s="98">
        <f t="shared" si="1016"/>
        <v>0</v>
      </c>
      <c r="AI673" s="98">
        <f t="shared" si="1016"/>
        <v>0</v>
      </c>
      <c r="AJ673" s="98">
        <f t="shared" si="1016"/>
        <v>0</v>
      </c>
      <c r="AK673" s="98">
        <f>AK674+AK675</f>
        <v>0</v>
      </c>
      <c r="AL673" s="98">
        <f>AL674+AL675</f>
        <v>0</v>
      </c>
      <c r="AM673" s="98">
        <f>AM674+AM675</f>
        <v>0</v>
      </c>
      <c r="AN673" s="98">
        <f t="shared" si="1016"/>
        <v>7201</v>
      </c>
      <c r="AO673" s="98">
        <f t="shared" si="1016"/>
        <v>0</v>
      </c>
      <c r="AP673" s="98">
        <f t="shared" si="1016"/>
        <v>0</v>
      </c>
      <c r="AQ673" s="98">
        <f>AQ674+AQ675</f>
        <v>0</v>
      </c>
      <c r="AR673" s="98">
        <f t="shared" si="1016"/>
        <v>0</v>
      </c>
      <c r="AS673" s="98">
        <f t="shared" si="1016"/>
        <v>0</v>
      </c>
      <c r="AT673" s="98">
        <f t="shared" si="1016"/>
        <v>7201</v>
      </c>
      <c r="AU673" s="98">
        <f t="shared" si="1016"/>
        <v>0</v>
      </c>
      <c r="AV673" s="98">
        <f aca="true" t="shared" si="1017" ref="AV673:BH673">AV674+AV675</f>
        <v>0</v>
      </c>
      <c r="AW673" s="98">
        <f t="shared" si="1017"/>
        <v>0</v>
      </c>
      <c r="AX673" s="98">
        <f t="shared" si="1017"/>
        <v>0</v>
      </c>
      <c r="AY673" s="98">
        <f t="shared" si="1017"/>
        <v>0</v>
      </c>
      <c r="AZ673" s="98">
        <f>AZ674+AZ675</f>
        <v>0</v>
      </c>
      <c r="BA673" s="98">
        <f t="shared" si="1017"/>
        <v>7201</v>
      </c>
      <c r="BB673" s="98">
        <f t="shared" si="1017"/>
        <v>0</v>
      </c>
      <c r="BC673" s="98">
        <f t="shared" si="1017"/>
        <v>0</v>
      </c>
      <c r="BD673" s="98">
        <f t="shared" si="1017"/>
        <v>0</v>
      </c>
      <c r="BE673" s="98">
        <f t="shared" si="1017"/>
        <v>0</v>
      </c>
      <c r="BF673" s="98">
        <f t="shared" si="1017"/>
        <v>0</v>
      </c>
      <c r="BG673" s="98">
        <f t="shared" si="1017"/>
        <v>7201</v>
      </c>
      <c r="BH673" s="98">
        <f t="shared" si="1017"/>
        <v>0</v>
      </c>
      <c r="BI673" s="98">
        <f aca="true" t="shared" si="1018" ref="BI673:BN673">BI674+BI675</f>
        <v>0</v>
      </c>
      <c r="BJ673" s="98">
        <f t="shared" si="1018"/>
        <v>0</v>
      </c>
      <c r="BK673" s="98">
        <f t="shared" si="1018"/>
        <v>0</v>
      </c>
      <c r="BL673" s="98">
        <f t="shared" si="1018"/>
        <v>0</v>
      </c>
      <c r="BM673" s="98">
        <f t="shared" si="1018"/>
        <v>7201</v>
      </c>
      <c r="BN673" s="98">
        <f t="shared" si="1018"/>
        <v>0</v>
      </c>
    </row>
    <row r="674" spans="1:66" s="12" customFormat="1" ht="66" customHeight="1" hidden="1">
      <c r="A674" s="171"/>
      <c r="B674" s="182" t="s">
        <v>130</v>
      </c>
      <c r="C674" s="113" t="s">
        <v>146</v>
      </c>
      <c r="D674" s="113" t="s">
        <v>147</v>
      </c>
      <c r="E674" s="113" t="s">
        <v>211</v>
      </c>
      <c r="F674" s="113" t="s">
        <v>131</v>
      </c>
      <c r="G674" s="98"/>
      <c r="H674" s="98"/>
      <c r="I674" s="98"/>
      <c r="J674" s="98"/>
      <c r="K674" s="98"/>
      <c r="L674" s="98"/>
      <c r="M674" s="98"/>
      <c r="N674" s="98"/>
      <c r="O674" s="116"/>
      <c r="P674" s="98"/>
      <c r="Q674" s="98"/>
      <c r="R674" s="98"/>
      <c r="S674" s="98">
        <f>T674-P674</f>
        <v>0</v>
      </c>
      <c r="T674" s="98"/>
      <c r="U674" s="98"/>
      <c r="V674" s="98"/>
      <c r="W674" s="98"/>
      <c r="X674" s="98"/>
      <c r="Y674" s="98"/>
      <c r="Z674" s="201"/>
      <c r="AA674" s="126"/>
      <c r="AB674" s="126"/>
      <c r="AC674" s="201"/>
      <c r="AD674" s="201"/>
      <c r="AE674" s="201"/>
      <c r="AF674" s="116"/>
      <c r="AG674" s="116"/>
      <c r="AH674" s="201"/>
      <c r="AI674" s="201"/>
      <c r="AJ674" s="201"/>
      <c r="AK674" s="201"/>
      <c r="AL674" s="201"/>
      <c r="AM674" s="201"/>
      <c r="AN674" s="201"/>
      <c r="AO674" s="201"/>
      <c r="AP674" s="202"/>
      <c r="AQ674" s="201"/>
      <c r="AR674" s="201"/>
      <c r="AS674" s="201"/>
      <c r="AT674" s="126"/>
      <c r="AU674" s="126"/>
      <c r="AV674" s="98"/>
      <c r="AW674" s="98"/>
      <c r="AX674" s="98"/>
      <c r="AY674" s="98"/>
      <c r="AZ674" s="98"/>
      <c r="BA674" s="98"/>
      <c r="BB674" s="123"/>
      <c r="BC674" s="98"/>
      <c r="BD674" s="201"/>
      <c r="BE674" s="201"/>
      <c r="BF674" s="201"/>
      <c r="BG674" s="98"/>
      <c r="BH674" s="123"/>
      <c r="BI674" s="116"/>
      <c r="BJ674" s="202"/>
      <c r="BK674" s="202"/>
      <c r="BL674" s="202"/>
      <c r="BM674" s="126"/>
      <c r="BN674" s="201"/>
    </row>
    <row r="675" spans="1:66" s="12" customFormat="1" ht="67.5" customHeight="1">
      <c r="A675" s="171"/>
      <c r="B675" s="163" t="s">
        <v>459</v>
      </c>
      <c r="C675" s="113" t="s">
        <v>146</v>
      </c>
      <c r="D675" s="113" t="s">
        <v>147</v>
      </c>
      <c r="E675" s="113" t="s">
        <v>406</v>
      </c>
      <c r="F675" s="113"/>
      <c r="G675" s="98"/>
      <c r="H675" s="98"/>
      <c r="I675" s="98"/>
      <c r="J675" s="98"/>
      <c r="K675" s="98"/>
      <c r="L675" s="98"/>
      <c r="M675" s="98"/>
      <c r="N675" s="98"/>
      <c r="O675" s="116"/>
      <c r="P675" s="98"/>
      <c r="Q675" s="98"/>
      <c r="R675" s="98"/>
      <c r="S675" s="98">
        <f>S676</f>
        <v>7201</v>
      </c>
      <c r="T675" s="98">
        <f>T676</f>
        <v>7201</v>
      </c>
      <c r="U675" s="98"/>
      <c r="V675" s="98"/>
      <c r="W675" s="98">
        <f aca="true" t="shared" si="1019" ref="W675:BN675">W676</f>
        <v>0</v>
      </c>
      <c r="X675" s="98">
        <f t="shared" si="1019"/>
        <v>7201</v>
      </c>
      <c r="Y675" s="98">
        <f t="shared" si="1019"/>
        <v>0</v>
      </c>
      <c r="Z675" s="98">
        <f t="shared" si="1019"/>
        <v>0</v>
      </c>
      <c r="AA675" s="98">
        <f t="shared" si="1019"/>
        <v>7201</v>
      </c>
      <c r="AB675" s="98">
        <f t="shared" si="1019"/>
        <v>0</v>
      </c>
      <c r="AC675" s="98">
        <f t="shared" si="1019"/>
        <v>0</v>
      </c>
      <c r="AD675" s="98">
        <f t="shared" si="1019"/>
        <v>0</v>
      </c>
      <c r="AE675" s="98">
        <f t="shared" si="1019"/>
        <v>0</v>
      </c>
      <c r="AF675" s="98">
        <f t="shared" si="1019"/>
        <v>7201</v>
      </c>
      <c r="AG675" s="98">
        <f t="shared" si="1019"/>
        <v>0</v>
      </c>
      <c r="AH675" s="98">
        <f t="shared" si="1019"/>
        <v>0</v>
      </c>
      <c r="AI675" s="98">
        <f t="shared" si="1019"/>
        <v>0</v>
      </c>
      <c r="AJ675" s="98">
        <f t="shared" si="1019"/>
        <v>0</v>
      </c>
      <c r="AK675" s="98">
        <f t="shared" si="1019"/>
        <v>0</v>
      </c>
      <c r="AL675" s="98">
        <f t="shared" si="1019"/>
        <v>0</v>
      </c>
      <c r="AM675" s="98">
        <f t="shared" si="1019"/>
        <v>0</v>
      </c>
      <c r="AN675" s="98">
        <f t="shared" si="1019"/>
        <v>7201</v>
      </c>
      <c r="AO675" s="98">
        <f t="shared" si="1019"/>
        <v>0</v>
      </c>
      <c r="AP675" s="98">
        <f t="shared" si="1019"/>
        <v>0</v>
      </c>
      <c r="AQ675" s="98">
        <f t="shared" si="1019"/>
        <v>0</v>
      </c>
      <c r="AR675" s="98">
        <f t="shared" si="1019"/>
        <v>0</v>
      </c>
      <c r="AS675" s="98">
        <f t="shared" si="1019"/>
        <v>0</v>
      </c>
      <c r="AT675" s="98">
        <f t="shared" si="1019"/>
        <v>7201</v>
      </c>
      <c r="AU675" s="98">
        <f t="shared" si="1019"/>
        <v>0</v>
      </c>
      <c r="AV675" s="98">
        <f t="shared" si="1019"/>
        <v>0</v>
      </c>
      <c r="AW675" s="98">
        <f t="shared" si="1019"/>
        <v>0</v>
      </c>
      <c r="AX675" s="98">
        <f t="shared" si="1019"/>
        <v>0</v>
      </c>
      <c r="AY675" s="98">
        <f t="shared" si="1019"/>
        <v>0</v>
      </c>
      <c r="AZ675" s="98">
        <f t="shared" si="1019"/>
        <v>0</v>
      </c>
      <c r="BA675" s="98">
        <f t="shared" si="1019"/>
        <v>7201</v>
      </c>
      <c r="BB675" s="98">
        <f t="shared" si="1019"/>
        <v>0</v>
      </c>
      <c r="BC675" s="98">
        <f t="shared" si="1019"/>
        <v>0</v>
      </c>
      <c r="BD675" s="98">
        <f t="shared" si="1019"/>
        <v>0</v>
      </c>
      <c r="BE675" s="98">
        <f t="shared" si="1019"/>
        <v>0</v>
      </c>
      <c r="BF675" s="98">
        <f t="shared" si="1019"/>
        <v>0</v>
      </c>
      <c r="BG675" s="98">
        <f t="shared" si="1019"/>
        <v>7201</v>
      </c>
      <c r="BH675" s="98">
        <f t="shared" si="1019"/>
        <v>0</v>
      </c>
      <c r="BI675" s="98">
        <f t="shared" si="1019"/>
        <v>0</v>
      </c>
      <c r="BJ675" s="98">
        <f t="shared" si="1019"/>
        <v>0</v>
      </c>
      <c r="BK675" s="98">
        <f t="shared" si="1019"/>
        <v>0</v>
      </c>
      <c r="BL675" s="98">
        <f t="shared" si="1019"/>
        <v>0</v>
      </c>
      <c r="BM675" s="98">
        <f t="shared" si="1019"/>
        <v>7201</v>
      </c>
      <c r="BN675" s="98">
        <f t="shared" si="1019"/>
        <v>0</v>
      </c>
    </row>
    <row r="676" spans="1:66" s="12" customFormat="1" ht="77.25" customHeight="1">
      <c r="A676" s="171"/>
      <c r="B676" s="112" t="s">
        <v>130</v>
      </c>
      <c r="C676" s="113" t="s">
        <v>146</v>
      </c>
      <c r="D676" s="113" t="s">
        <v>147</v>
      </c>
      <c r="E676" s="113" t="s">
        <v>406</v>
      </c>
      <c r="F676" s="113" t="s">
        <v>131</v>
      </c>
      <c r="G676" s="98"/>
      <c r="H676" s="98"/>
      <c r="I676" s="98"/>
      <c r="J676" s="98"/>
      <c r="K676" s="98"/>
      <c r="L676" s="98"/>
      <c r="M676" s="98"/>
      <c r="N676" s="98"/>
      <c r="O676" s="116"/>
      <c r="P676" s="98"/>
      <c r="Q676" s="98"/>
      <c r="R676" s="98"/>
      <c r="S676" s="98">
        <f>T676-P676</f>
        <v>7201</v>
      </c>
      <c r="T676" s="98">
        <v>7201</v>
      </c>
      <c r="U676" s="98"/>
      <c r="V676" s="98"/>
      <c r="W676" s="98"/>
      <c r="X676" s="98">
        <f>W676+T676</f>
        <v>7201</v>
      </c>
      <c r="Y676" s="98">
        <f>V676</f>
        <v>0</v>
      </c>
      <c r="Z676" s="201"/>
      <c r="AA676" s="98">
        <f>X676+Z676</f>
        <v>7201</v>
      </c>
      <c r="AB676" s="98">
        <f>Y676</f>
        <v>0</v>
      </c>
      <c r="AC676" s="201"/>
      <c r="AD676" s="201"/>
      <c r="AE676" s="201"/>
      <c r="AF676" s="98">
        <f>AD676+AC676+AA676+AE676</f>
        <v>7201</v>
      </c>
      <c r="AG676" s="116">
        <f>AE676+AB676</f>
        <v>0</v>
      </c>
      <c r="AH676" s="201"/>
      <c r="AI676" s="201"/>
      <c r="AJ676" s="201"/>
      <c r="AK676" s="201"/>
      <c r="AL676" s="201"/>
      <c r="AM676" s="201"/>
      <c r="AN676" s="98">
        <f>AI676+AH676+AF676+AJ676+AK676+AL676+AM676</f>
        <v>7201</v>
      </c>
      <c r="AO676" s="98">
        <f>AM676+AG676</f>
        <v>0</v>
      </c>
      <c r="AP676" s="202"/>
      <c r="AQ676" s="201"/>
      <c r="AR676" s="201"/>
      <c r="AS676" s="201"/>
      <c r="AT676" s="98">
        <f>AR676+AQ676+AP676+AN676+AS676</f>
        <v>7201</v>
      </c>
      <c r="AU676" s="98">
        <f>AS676+AO676</f>
        <v>0</v>
      </c>
      <c r="AV676" s="98"/>
      <c r="AW676" s="98"/>
      <c r="AX676" s="98"/>
      <c r="AY676" s="98"/>
      <c r="AZ676" s="98"/>
      <c r="BA676" s="98">
        <f>AY676+AX676+AW676+AV676+AT676</f>
        <v>7201</v>
      </c>
      <c r="BB676" s="123">
        <f>AU676+AY676</f>
        <v>0</v>
      </c>
      <c r="BC676" s="98"/>
      <c r="BD676" s="201"/>
      <c r="BE676" s="201"/>
      <c r="BF676" s="201"/>
      <c r="BG676" s="98">
        <f>BF676+BE676+BD676+BC676+BA676</f>
        <v>7201</v>
      </c>
      <c r="BH676" s="123">
        <f>BB676+BD676</f>
        <v>0</v>
      </c>
      <c r="BI676" s="116"/>
      <c r="BJ676" s="202"/>
      <c r="BK676" s="202"/>
      <c r="BL676" s="202"/>
      <c r="BM676" s="98">
        <f>BG676+BI676+BJ676+BK676+BL676</f>
        <v>7201</v>
      </c>
      <c r="BN676" s="98">
        <f>BH676+BJ676</f>
        <v>0</v>
      </c>
    </row>
    <row r="677" spans="1:66" s="2" customFormat="1" ht="37.5">
      <c r="A677" s="101"/>
      <c r="B677" s="102" t="s">
        <v>167</v>
      </c>
      <c r="C677" s="103" t="s">
        <v>90</v>
      </c>
      <c r="D677" s="103" t="s">
        <v>121</v>
      </c>
      <c r="E677" s="138"/>
      <c r="F677" s="103"/>
      <c r="G677" s="125">
        <f aca="true" t="shared" si="1020" ref="G677:L677">G681</f>
        <v>1</v>
      </c>
      <c r="H677" s="125">
        <f t="shared" si="1020"/>
        <v>1</v>
      </c>
      <c r="I677" s="125">
        <f t="shared" si="1020"/>
        <v>0</v>
      </c>
      <c r="J677" s="125">
        <f t="shared" si="1020"/>
        <v>-1</v>
      </c>
      <c r="K677" s="125">
        <f t="shared" si="1020"/>
        <v>0</v>
      </c>
      <c r="L677" s="125">
        <f t="shared" si="1020"/>
        <v>0</v>
      </c>
      <c r="M677" s="125"/>
      <c r="N677" s="125">
        <f aca="true" t="shared" si="1021" ref="N677:U677">N681</f>
        <v>0</v>
      </c>
      <c r="O677" s="125">
        <f t="shared" si="1021"/>
        <v>0</v>
      </c>
      <c r="P677" s="125">
        <f t="shared" si="1021"/>
        <v>0</v>
      </c>
      <c r="Q677" s="125">
        <f t="shared" si="1021"/>
        <v>0</v>
      </c>
      <c r="R677" s="125">
        <f t="shared" si="1021"/>
        <v>0</v>
      </c>
      <c r="S677" s="125">
        <f t="shared" si="1021"/>
        <v>0</v>
      </c>
      <c r="T677" s="125">
        <f t="shared" si="1021"/>
        <v>0</v>
      </c>
      <c r="U677" s="125">
        <f t="shared" si="1021"/>
        <v>0</v>
      </c>
      <c r="V677" s="125"/>
      <c r="W677" s="125">
        <f>W681</f>
        <v>0</v>
      </c>
      <c r="X677" s="125">
        <f>X681</f>
        <v>0</v>
      </c>
      <c r="Y677" s="125">
        <f>Y681</f>
        <v>0</v>
      </c>
      <c r="Z677" s="124"/>
      <c r="AA677" s="135"/>
      <c r="AB677" s="135"/>
      <c r="AC677" s="124"/>
      <c r="AD677" s="124"/>
      <c r="AE677" s="124"/>
      <c r="AF677" s="125"/>
      <c r="AG677" s="125"/>
      <c r="AH677" s="124"/>
      <c r="AI677" s="124"/>
      <c r="AJ677" s="124"/>
      <c r="AK677" s="124"/>
      <c r="AL677" s="124"/>
      <c r="AM677" s="124"/>
      <c r="AN677" s="124"/>
      <c r="AO677" s="124"/>
      <c r="AP677" s="125">
        <f>AP681</f>
        <v>696</v>
      </c>
      <c r="AQ677" s="125">
        <f>AQ681</f>
        <v>0</v>
      </c>
      <c r="AR677" s="125">
        <f>AR681</f>
        <v>0</v>
      </c>
      <c r="AS677" s="125">
        <f>AS681</f>
        <v>13221</v>
      </c>
      <c r="AT677" s="125">
        <f>AR677+AQ677+AP677+AN677+AS677</f>
        <v>13917</v>
      </c>
      <c r="AU677" s="125">
        <f>AS677+AO677</f>
        <v>13221</v>
      </c>
      <c r="AV677" s="99">
        <f aca="true" t="shared" si="1022" ref="AV677:BC677">AV681</f>
        <v>1216</v>
      </c>
      <c r="AW677" s="99">
        <f t="shared" si="1022"/>
        <v>0</v>
      </c>
      <c r="AX677" s="99">
        <f t="shared" si="1022"/>
        <v>0</v>
      </c>
      <c r="AY677" s="99">
        <f t="shared" si="1022"/>
        <v>23102</v>
      </c>
      <c r="AZ677" s="99">
        <f t="shared" si="1022"/>
        <v>0</v>
      </c>
      <c r="BA677" s="125">
        <f t="shared" si="1022"/>
        <v>38235</v>
      </c>
      <c r="BB677" s="125">
        <f t="shared" si="1022"/>
        <v>36323</v>
      </c>
      <c r="BC677" s="99">
        <f t="shared" si="1022"/>
        <v>0</v>
      </c>
      <c r="BD677" s="101"/>
      <c r="BE677" s="101"/>
      <c r="BF677" s="101"/>
      <c r="BG677" s="105">
        <f>BG681</f>
        <v>38235</v>
      </c>
      <c r="BH677" s="105">
        <f>BH681</f>
        <v>36323</v>
      </c>
      <c r="BI677" s="105">
        <f aca="true" t="shared" si="1023" ref="BI677:BN677">BI681+BI678</f>
        <v>0</v>
      </c>
      <c r="BJ677" s="105">
        <f t="shared" si="1023"/>
        <v>0</v>
      </c>
      <c r="BK677" s="105">
        <f t="shared" si="1023"/>
        <v>0</v>
      </c>
      <c r="BL677" s="105">
        <f t="shared" si="1023"/>
        <v>0</v>
      </c>
      <c r="BM677" s="105">
        <f t="shared" si="1023"/>
        <v>38235</v>
      </c>
      <c r="BN677" s="105">
        <f t="shared" si="1023"/>
        <v>36323</v>
      </c>
    </row>
    <row r="678" spans="1:66" s="2" customFormat="1" ht="18.75" hidden="1">
      <c r="A678" s="101"/>
      <c r="B678" s="112" t="s">
        <v>176</v>
      </c>
      <c r="C678" s="113" t="s">
        <v>90</v>
      </c>
      <c r="D678" s="113" t="s">
        <v>121</v>
      </c>
      <c r="E678" s="137" t="s">
        <v>255</v>
      </c>
      <c r="F678" s="113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111"/>
      <c r="AA678" s="121"/>
      <c r="AB678" s="121"/>
      <c r="AC678" s="111"/>
      <c r="AD678" s="111"/>
      <c r="AE678" s="111"/>
      <c r="AF678" s="98"/>
      <c r="AG678" s="98"/>
      <c r="AH678" s="111"/>
      <c r="AI678" s="111"/>
      <c r="AJ678" s="111"/>
      <c r="AK678" s="111"/>
      <c r="AL678" s="111"/>
      <c r="AM678" s="111"/>
      <c r="AN678" s="111"/>
      <c r="AO678" s="111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111"/>
      <c r="BE678" s="111"/>
      <c r="BF678" s="111"/>
      <c r="BG678" s="115"/>
      <c r="BH678" s="115"/>
      <c r="BI678" s="115">
        <f>BI679</f>
        <v>0</v>
      </c>
      <c r="BJ678" s="115">
        <f aca="true" t="shared" si="1024" ref="BJ678:BN679">BJ679</f>
        <v>0</v>
      </c>
      <c r="BK678" s="115">
        <f t="shared" si="1024"/>
        <v>0</v>
      </c>
      <c r="BL678" s="115">
        <f t="shared" si="1024"/>
        <v>0</v>
      </c>
      <c r="BM678" s="115">
        <f t="shared" si="1024"/>
        <v>0</v>
      </c>
      <c r="BN678" s="115">
        <f t="shared" si="1024"/>
        <v>0</v>
      </c>
    </row>
    <row r="679" spans="1:66" s="87" customFormat="1" ht="33" hidden="1">
      <c r="A679" s="127"/>
      <c r="B679" s="112" t="s">
        <v>474</v>
      </c>
      <c r="C679" s="113" t="s">
        <v>90</v>
      </c>
      <c r="D679" s="113" t="s">
        <v>121</v>
      </c>
      <c r="E679" s="137" t="s">
        <v>475</v>
      </c>
      <c r="F679" s="113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111"/>
      <c r="AA679" s="121"/>
      <c r="AB679" s="121"/>
      <c r="AC679" s="111"/>
      <c r="AD679" s="111"/>
      <c r="AE679" s="111"/>
      <c r="AF679" s="98"/>
      <c r="AG679" s="98"/>
      <c r="AH679" s="111"/>
      <c r="AI679" s="111"/>
      <c r="AJ679" s="111"/>
      <c r="AK679" s="111"/>
      <c r="AL679" s="111"/>
      <c r="AM679" s="111"/>
      <c r="AN679" s="111"/>
      <c r="AO679" s="111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111"/>
      <c r="BE679" s="111"/>
      <c r="BF679" s="111"/>
      <c r="BG679" s="115"/>
      <c r="BH679" s="115"/>
      <c r="BI679" s="115">
        <f>BI680</f>
        <v>0</v>
      </c>
      <c r="BJ679" s="115">
        <f t="shared" si="1024"/>
        <v>0</v>
      </c>
      <c r="BK679" s="115">
        <f t="shared" si="1024"/>
        <v>0</v>
      </c>
      <c r="BL679" s="115">
        <f t="shared" si="1024"/>
        <v>0</v>
      </c>
      <c r="BM679" s="115">
        <f t="shared" si="1024"/>
        <v>0</v>
      </c>
      <c r="BN679" s="115">
        <f t="shared" si="1024"/>
        <v>0</v>
      </c>
    </row>
    <row r="680" spans="1:66" s="87" customFormat="1" ht="16.5" hidden="1">
      <c r="A680" s="127"/>
      <c r="B680" s="112" t="s">
        <v>281</v>
      </c>
      <c r="C680" s="113" t="s">
        <v>90</v>
      </c>
      <c r="D680" s="113" t="s">
        <v>121</v>
      </c>
      <c r="E680" s="137" t="s">
        <v>475</v>
      </c>
      <c r="F680" s="113" t="s">
        <v>168</v>
      </c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111"/>
      <c r="AA680" s="121"/>
      <c r="AB680" s="121"/>
      <c r="AC680" s="111"/>
      <c r="AD680" s="111"/>
      <c r="AE680" s="111"/>
      <c r="AF680" s="98"/>
      <c r="AG680" s="98"/>
      <c r="AH680" s="111"/>
      <c r="AI680" s="111"/>
      <c r="AJ680" s="111"/>
      <c r="AK680" s="111"/>
      <c r="AL680" s="111"/>
      <c r="AM680" s="111"/>
      <c r="AN680" s="111"/>
      <c r="AO680" s="111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111"/>
      <c r="BE680" s="111"/>
      <c r="BF680" s="111"/>
      <c r="BG680" s="115"/>
      <c r="BH680" s="115"/>
      <c r="BI680" s="115"/>
      <c r="BJ680" s="115"/>
      <c r="BK680" s="115"/>
      <c r="BL680" s="115"/>
      <c r="BM680" s="98">
        <f>BG680+BI680+BJ680+BK680+BL680</f>
        <v>0</v>
      </c>
      <c r="BN680" s="98">
        <f>BH680+BJ680</f>
        <v>0</v>
      </c>
    </row>
    <row r="681" spans="1:66" ht="33">
      <c r="A681" s="111"/>
      <c r="B681" s="112" t="s">
        <v>384</v>
      </c>
      <c r="C681" s="113" t="s">
        <v>90</v>
      </c>
      <c r="D681" s="113" t="s">
        <v>121</v>
      </c>
      <c r="E681" s="137" t="s">
        <v>423</v>
      </c>
      <c r="F681" s="113"/>
      <c r="G681" s="98">
        <f>G682</f>
        <v>1</v>
      </c>
      <c r="H681" s="98">
        <f>H682</f>
        <v>1</v>
      </c>
      <c r="I681" s="98">
        <f aca="true" t="shared" si="1025" ref="I681:U681">I682</f>
        <v>0</v>
      </c>
      <c r="J681" s="98">
        <f t="shared" si="1025"/>
        <v>-1</v>
      </c>
      <c r="K681" s="98">
        <f t="shared" si="1025"/>
        <v>0</v>
      </c>
      <c r="L681" s="98">
        <f t="shared" si="1025"/>
        <v>0</v>
      </c>
      <c r="M681" s="98"/>
      <c r="N681" s="98">
        <f>N682</f>
        <v>0</v>
      </c>
      <c r="O681" s="98">
        <f t="shared" si="1025"/>
        <v>0</v>
      </c>
      <c r="P681" s="98">
        <f t="shared" si="1025"/>
        <v>0</v>
      </c>
      <c r="Q681" s="98">
        <f t="shared" si="1025"/>
        <v>0</v>
      </c>
      <c r="R681" s="98">
        <f t="shared" si="1025"/>
        <v>0</v>
      </c>
      <c r="S681" s="98">
        <f t="shared" si="1025"/>
        <v>0</v>
      </c>
      <c r="T681" s="98">
        <f t="shared" si="1025"/>
        <v>0</v>
      </c>
      <c r="U681" s="98">
        <f t="shared" si="1025"/>
        <v>0</v>
      </c>
      <c r="V681" s="98"/>
      <c r="W681" s="98">
        <f>W682</f>
        <v>0</v>
      </c>
      <c r="X681" s="98">
        <f>X682</f>
        <v>0</v>
      </c>
      <c r="Y681" s="98">
        <f>Y682</f>
        <v>0</v>
      </c>
      <c r="Z681" s="120"/>
      <c r="AA681" s="126"/>
      <c r="AB681" s="126"/>
      <c r="AC681" s="120"/>
      <c r="AD681" s="120"/>
      <c r="AE681" s="120"/>
      <c r="AF681" s="116"/>
      <c r="AG681" s="116"/>
      <c r="AH681" s="120"/>
      <c r="AI681" s="120"/>
      <c r="AJ681" s="120"/>
      <c r="AK681" s="120"/>
      <c r="AL681" s="120"/>
      <c r="AM681" s="120"/>
      <c r="AN681" s="120"/>
      <c r="AO681" s="120"/>
      <c r="AP681" s="98">
        <f aca="true" t="shared" si="1026" ref="AP681:AU681">AP682</f>
        <v>696</v>
      </c>
      <c r="AQ681" s="98">
        <f t="shared" si="1026"/>
        <v>0</v>
      </c>
      <c r="AR681" s="98">
        <f t="shared" si="1026"/>
        <v>0</v>
      </c>
      <c r="AS681" s="98">
        <f t="shared" si="1026"/>
        <v>13221</v>
      </c>
      <c r="AT681" s="98">
        <f t="shared" si="1026"/>
        <v>13917</v>
      </c>
      <c r="AU681" s="98">
        <f t="shared" si="1026"/>
        <v>13221</v>
      </c>
      <c r="AV681" s="98">
        <f>AV682+AV684</f>
        <v>1216</v>
      </c>
      <c r="AW681" s="98">
        <f aca="true" t="shared" si="1027" ref="AW681:BH681">AW682+AW684</f>
        <v>0</v>
      </c>
      <c r="AX681" s="98">
        <f t="shared" si="1027"/>
        <v>0</v>
      </c>
      <c r="AY681" s="98">
        <f t="shared" si="1027"/>
        <v>23102</v>
      </c>
      <c r="AZ681" s="98">
        <f t="shared" si="1027"/>
        <v>0</v>
      </c>
      <c r="BA681" s="98">
        <f>BA682+BA684</f>
        <v>38235</v>
      </c>
      <c r="BB681" s="98">
        <f t="shared" si="1027"/>
        <v>36323</v>
      </c>
      <c r="BC681" s="98">
        <f t="shared" si="1027"/>
        <v>0</v>
      </c>
      <c r="BD681" s="98">
        <f t="shared" si="1027"/>
        <v>0</v>
      </c>
      <c r="BE681" s="98">
        <f t="shared" si="1027"/>
        <v>0</v>
      </c>
      <c r="BF681" s="98">
        <f t="shared" si="1027"/>
        <v>0</v>
      </c>
      <c r="BG681" s="98">
        <f t="shared" si="1027"/>
        <v>38235</v>
      </c>
      <c r="BH681" s="98">
        <f t="shared" si="1027"/>
        <v>36323</v>
      </c>
      <c r="BI681" s="98">
        <f aca="true" t="shared" si="1028" ref="BI681:BN681">BI682+BI684</f>
        <v>0</v>
      </c>
      <c r="BJ681" s="98">
        <f t="shared" si="1028"/>
        <v>0</v>
      </c>
      <c r="BK681" s="98">
        <f t="shared" si="1028"/>
        <v>0</v>
      </c>
      <c r="BL681" s="98">
        <f t="shared" si="1028"/>
        <v>0</v>
      </c>
      <c r="BM681" s="98">
        <f t="shared" si="1028"/>
        <v>38235</v>
      </c>
      <c r="BN681" s="98">
        <f t="shared" si="1028"/>
        <v>36323</v>
      </c>
    </row>
    <row r="682" spans="1:66" ht="138" customHeight="1">
      <c r="A682" s="111"/>
      <c r="B682" s="112" t="s">
        <v>5</v>
      </c>
      <c r="C682" s="113" t="s">
        <v>90</v>
      </c>
      <c r="D682" s="113" t="s">
        <v>121</v>
      </c>
      <c r="E682" s="137" t="s">
        <v>53</v>
      </c>
      <c r="F682" s="113"/>
      <c r="G682" s="98">
        <f>H682</f>
        <v>1</v>
      </c>
      <c r="H682" s="98">
        <v>1</v>
      </c>
      <c r="I682" s="98"/>
      <c r="J682" s="98">
        <f>K682-G682</f>
        <v>-1</v>
      </c>
      <c r="K682" s="98"/>
      <c r="L682" s="98"/>
      <c r="M682" s="98"/>
      <c r="N682" s="98"/>
      <c r="O682" s="116"/>
      <c r="P682" s="98">
        <f>O682+K682</f>
        <v>0</v>
      </c>
      <c r="Q682" s="98">
        <f>L682</f>
        <v>0</v>
      </c>
      <c r="R682" s="98"/>
      <c r="S682" s="98">
        <f>R682+N682</f>
        <v>0</v>
      </c>
      <c r="T682" s="98">
        <f>S682+O682</f>
        <v>0</v>
      </c>
      <c r="U682" s="98">
        <f>T682+P682</f>
        <v>0</v>
      </c>
      <c r="V682" s="98"/>
      <c r="W682" s="98">
        <f>V682+R682</f>
        <v>0</v>
      </c>
      <c r="X682" s="98">
        <f>W682+S682</f>
        <v>0</v>
      </c>
      <c r="Y682" s="98">
        <f>X682+T682</f>
        <v>0</v>
      </c>
      <c r="Z682" s="120"/>
      <c r="AA682" s="126"/>
      <c r="AB682" s="126"/>
      <c r="AC682" s="120"/>
      <c r="AD682" s="120"/>
      <c r="AE682" s="120"/>
      <c r="AF682" s="116"/>
      <c r="AG682" s="116"/>
      <c r="AH682" s="120"/>
      <c r="AI682" s="120"/>
      <c r="AJ682" s="120"/>
      <c r="AK682" s="120"/>
      <c r="AL682" s="120"/>
      <c r="AM682" s="120"/>
      <c r="AN682" s="120"/>
      <c r="AO682" s="120"/>
      <c r="AP682" s="98">
        <f>AP683</f>
        <v>696</v>
      </c>
      <c r="AQ682" s="98"/>
      <c r="AR682" s="98"/>
      <c r="AS682" s="98">
        <f>AS683</f>
        <v>13221</v>
      </c>
      <c r="AT682" s="98">
        <f>AT683</f>
        <v>13917</v>
      </c>
      <c r="AU682" s="98">
        <f>AU683</f>
        <v>13221</v>
      </c>
      <c r="AV682" s="98">
        <f aca="true" t="shared" si="1029" ref="AV682:BN682">AV683</f>
        <v>0</v>
      </c>
      <c r="AW682" s="98">
        <f t="shared" si="1029"/>
        <v>0</v>
      </c>
      <c r="AX682" s="98">
        <f t="shared" si="1029"/>
        <v>0</v>
      </c>
      <c r="AY682" s="98">
        <f t="shared" si="1029"/>
        <v>0</v>
      </c>
      <c r="AZ682" s="98">
        <f t="shared" si="1029"/>
        <v>0</v>
      </c>
      <c r="BA682" s="98">
        <f t="shared" si="1029"/>
        <v>13917</v>
      </c>
      <c r="BB682" s="123">
        <f t="shared" si="1029"/>
        <v>13221</v>
      </c>
      <c r="BC682" s="123">
        <f t="shared" si="1029"/>
        <v>0</v>
      </c>
      <c r="BD682" s="123">
        <f t="shared" si="1029"/>
        <v>0</v>
      </c>
      <c r="BE682" s="123">
        <f t="shared" si="1029"/>
        <v>0</v>
      </c>
      <c r="BF682" s="123">
        <f t="shared" si="1029"/>
        <v>0</v>
      </c>
      <c r="BG682" s="98">
        <f t="shared" si="1029"/>
        <v>13917</v>
      </c>
      <c r="BH682" s="98">
        <f t="shared" si="1029"/>
        <v>13221</v>
      </c>
      <c r="BI682" s="123">
        <f t="shared" si="1029"/>
        <v>0</v>
      </c>
      <c r="BJ682" s="123">
        <f t="shared" si="1029"/>
        <v>0</v>
      </c>
      <c r="BK682" s="123">
        <f t="shared" si="1029"/>
        <v>0</v>
      </c>
      <c r="BL682" s="123">
        <f t="shared" si="1029"/>
        <v>0</v>
      </c>
      <c r="BM682" s="98">
        <f t="shared" si="1029"/>
        <v>13917</v>
      </c>
      <c r="BN682" s="98">
        <f t="shared" si="1029"/>
        <v>13221</v>
      </c>
    </row>
    <row r="683" spans="1:66" ht="17.25" customHeight="1">
      <c r="A683" s="111"/>
      <c r="B683" s="112" t="s">
        <v>281</v>
      </c>
      <c r="C683" s="113" t="s">
        <v>90</v>
      </c>
      <c r="D683" s="113" t="s">
        <v>121</v>
      </c>
      <c r="E683" s="137" t="s">
        <v>54</v>
      </c>
      <c r="F683" s="113" t="s">
        <v>168</v>
      </c>
      <c r="G683" s="98"/>
      <c r="H683" s="98"/>
      <c r="I683" s="98"/>
      <c r="J683" s="98"/>
      <c r="K683" s="98"/>
      <c r="L683" s="98"/>
      <c r="M683" s="98"/>
      <c r="N683" s="98"/>
      <c r="O683" s="116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120"/>
      <c r="AA683" s="126"/>
      <c r="AB683" s="126"/>
      <c r="AC683" s="120"/>
      <c r="AD683" s="120"/>
      <c r="AE683" s="120"/>
      <c r="AF683" s="116"/>
      <c r="AG683" s="116"/>
      <c r="AH683" s="120"/>
      <c r="AI683" s="120"/>
      <c r="AJ683" s="120"/>
      <c r="AK683" s="120"/>
      <c r="AL683" s="120"/>
      <c r="AM683" s="120"/>
      <c r="AN683" s="120"/>
      <c r="AO683" s="120"/>
      <c r="AP683" s="98">
        <v>696</v>
      </c>
      <c r="AQ683" s="98"/>
      <c r="AR683" s="98"/>
      <c r="AS683" s="98">
        <v>13221</v>
      </c>
      <c r="AT683" s="98">
        <f>AR683+AQ683+AP683+AN683+AS683</f>
        <v>13917</v>
      </c>
      <c r="AU683" s="98">
        <f>AS683+AO683</f>
        <v>13221</v>
      </c>
      <c r="AV683" s="98"/>
      <c r="AW683" s="98"/>
      <c r="AX683" s="98"/>
      <c r="AY683" s="98"/>
      <c r="AZ683" s="98"/>
      <c r="BA683" s="98">
        <f>AY683+AX683+AW683+AV683+AT683</f>
        <v>13917</v>
      </c>
      <c r="BB683" s="123">
        <f>AU683+AY683</f>
        <v>13221</v>
      </c>
      <c r="BC683" s="98"/>
      <c r="BD683" s="120"/>
      <c r="BE683" s="120"/>
      <c r="BF683" s="120"/>
      <c r="BG683" s="98">
        <f>BF683+BE683+BD683+BC683+BA683</f>
        <v>13917</v>
      </c>
      <c r="BH683" s="98">
        <f>BB683+BD683</f>
        <v>13221</v>
      </c>
      <c r="BI683" s="116"/>
      <c r="BJ683" s="122"/>
      <c r="BK683" s="122"/>
      <c r="BL683" s="122"/>
      <c r="BM683" s="98">
        <f>BG683+BI683+BJ683+BK683+BL683</f>
        <v>13917</v>
      </c>
      <c r="BN683" s="98">
        <f>BH683+BJ683</f>
        <v>13221</v>
      </c>
    </row>
    <row r="684" spans="1:66" ht="130.5" customHeight="1">
      <c r="A684" s="111"/>
      <c r="B684" s="112" t="s">
        <v>77</v>
      </c>
      <c r="C684" s="113" t="s">
        <v>90</v>
      </c>
      <c r="D684" s="113" t="s">
        <v>121</v>
      </c>
      <c r="E684" s="137" t="s">
        <v>68</v>
      </c>
      <c r="F684" s="113"/>
      <c r="G684" s="98"/>
      <c r="H684" s="98"/>
      <c r="I684" s="98"/>
      <c r="J684" s="98"/>
      <c r="K684" s="98"/>
      <c r="L684" s="98"/>
      <c r="M684" s="98"/>
      <c r="N684" s="98"/>
      <c r="O684" s="116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120"/>
      <c r="AA684" s="126"/>
      <c r="AB684" s="126"/>
      <c r="AC684" s="120"/>
      <c r="AD684" s="120"/>
      <c r="AE684" s="120"/>
      <c r="AF684" s="116"/>
      <c r="AG684" s="116"/>
      <c r="AH684" s="120"/>
      <c r="AI684" s="120"/>
      <c r="AJ684" s="120"/>
      <c r="AK684" s="120"/>
      <c r="AL684" s="120"/>
      <c r="AM684" s="120"/>
      <c r="AN684" s="120"/>
      <c r="AO684" s="120"/>
      <c r="AP684" s="98"/>
      <c r="AQ684" s="98"/>
      <c r="AR684" s="98"/>
      <c r="AS684" s="98"/>
      <c r="AT684" s="98"/>
      <c r="AU684" s="98"/>
      <c r="AV684" s="98">
        <f>AV685</f>
        <v>1216</v>
      </c>
      <c r="AW684" s="98">
        <f aca="true" t="shared" si="1030" ref="AW684:BN684">AW685</f>
        <v>0</v>
      </c>
      <c r="AX684" s="98">
        <f t="shared" si="1030"/>
        <v>0</v>
      </c>
      <c r="AY684" s="98">
        <f t="shared" si="1030"/>
        <v>23102</v>
      </c>
      <c r="AZ684" s="98">
        <f t="shared" si="1030"/>
        <v>0</v>
      </c>
      <c r="BA684" s="98">
        <f t="shared" si="1030"/>
        <v>24318</v>
      </c>
      <c r="BB684" s="98">
        <f t="shared" si="1030"/>
        <v>23102</v>
      </c>
      <c r="BC684" s="98">
        <f t="shared" si="1030"/>
        <v>0</v>
      </c>
      <c r="BD684" s="98">
        <f t="shared" si="1030"/>
        <v>0</v>
      </c>
      <c r="BE684" s="98">
        <f t="shared" si="1030"/>
        <v>0</v>
      </c>
      <c r="BF684" s="98">
        <f t="shared" si="1030"/>
        <v>0</v>
      </c>
      <c r="BG684" s="98">
        <f t="shared" si="1030"/>
        <v>24318</v>
      </c>
      <c r="BH684" s="98">
        <f t="shared" si="1030"/>
        <v>23102</v>
      </c>
      <c r="BI684" s="98">
        <f t="shared" si="1030"/>
        <v>0</v>
      </c>
      <c r="BJ684" s="98">
        <f t="shared" si="1030"/>
        <v>0</v>
      </c>
      <c r="BK684" s="98">
        <f t="shared" si="1030"/>
        <v>0</v>
      </c>
      <c r="BL684" s="98">
        <f t="shared" si="1030"/>
        <v>0</v>
      </c>
      <c r="BM684" s="98">
        <f t="shared" si="1030"/>
        <v>24318</v>
      </c>
      <c r="BN684" s="98">
        <f t="shared" si="1030"/>
        <v>23102</v>
      </c>
    </row>
    <row r="685" spans="1:66" ht="27.75" customHeight="1">
      <c r="A685" s="111"/>
      <c r="B685" s="112" t="s">
        <v>281</v>
      </c>
      <c r="C685" s="113" t="s">
        <v>90</v>
      </c>
      <c r="D685" s="113" t="s">
        <v>121</v>
      </c>
      <c r="E685" s="137" t="s">
        <v>68</v>
      </c>
      <c r="F685" s="113" t="s">
        <v>168</v>
      </c>
      <c r="G685" s="98"/>
      <c r="H685" s="98"/>
      <c r="I685" s="98"/>
      <c r="J685" s="98"/>
      <c r="K685" s="98"/>
      <c r="L685" s="98"/>
      <c r="M685" s="98"/>
      <c r="N685" s="98"/>
      <c r="O685" s="116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120"/>
      <c r="AA685" s="126"/>
      <c r="AB685" s="126"/>
      <c r="AC685" s="120"/>
      <c r="AD685" s="120"/>
      <c r="AE685" s="120"/>
      <c r="AF685" s="116"/>
      <c r="AG685" s="116"/>
      <c r="AH685" s="120"/>
      <c r="AI685" s="120"/>
      <c r="AJ685" s="120"/>
      <c r="AK685" s="120"/>
      <c r="AL685" s="120"/>
      <c r="AM685" s="120"/>
      <c r="AN685" s="120"/>
      <c r="AO685" s="120"/>
      <c r="AP685" s="98"/>
      <c r="AQ685" s="98"/>
      <c r="AR685" s="98"/>
      <c r="AS685" s="98"/>
      <c r="AT685" s="98"/>
      <c r="AU685" s="98"/>
      <c r="AV685" s="98">
        <v>1216</v>
      </c>
      <c r="AW685" s="98"/>
      <c r="AX685" s="98"/>
      <c r="AY685" s="98">
        <v>23102</v>
      </c>
      <c r="AZ685" s="98"/>
      <c r="BA685" s="98">
        <f>AY685+AX685+AW685+AV685+AT685</f>
        <v>24318</v>
      </c>
      <c r="BB685" s="98">
        <f>AZ685+AY685+AX685+AW685+AU685</f>
        <v>23102</v>
      </c>
      <c r="BC685" s="98"/>
      <c r="BD685" s="120"/>
      <c r="BE685" s="120"/>
      <c r="BF685" s="120"/>
      <c r="BG685" s="98">
        <f>BF685+BE685+BD685+BC685+BA685</f>
        <v>24318</v>
      </c>
      <c r="BH685" s="98">
        <f>BB685+BD685</f>
        <v>23102</v>
      </c>
      <c r="BI685" s="116"/>
      <c r="BJ685" s="122"/>
      <c r="BK685" s="122"/>
      <c r="BL685" s="122"/>
      <c r="BM685" s="98">
        <f>BG685+BI685+BJ685+BK685+BL685</f>
        <v>24318</v>
      </c>
      <c r="BN685" s="98">
        <f>BH685+BJ685</f>
        <v>23102</v>
      </c>
    </row>
    <row r="686" spans="1:66" ht="39" customHeight="1" hidden="1">
      <c r="A686" s="111"/>
      <c r="B686" s="102" t="s">
        <v>172</v>
      </c>
      <c r="C686" s="103" t="s">
        <v>90</v>
      </c>
      <c r="D686" s="103" t="s">
        <v>146</v>
      </c>
      <c r="E686" s="137"/>
      <c r="F686" s="113"/>
      <c r="G686" s="98"/>
      <c r="H686" s="98"/>
      <c r="I686" s="98"/>
      <c r="J686" s="98"/>
      <c r="K686" s="98"/>
      <c r="L686" s="98"/>
      <c r="M686" s="98"/>
      <c r="N686" s="98"/>
      <c r="O686" s="116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120"/>
      <c r="AA686" s="126"/>
      <c r="AB686" s="126"/>
      <c r="AC686" s="120"/>
      <c r="AD686" s="120"/>
      <c r="AE686" s="120"/>
      <c r="AF686" s="116"/>
      <c r="AG686" s="116"/>
      <c r="AH686" s="120"/>
      <c r="AI686" s="120"/>
      <c r="AJ686" s="120"/>
      <c r="AK686" s="120"/>
      <c r="AL686" s="120"/>
      <c r="AM686" s="120"/>
      <c r="AN686" s="120"/>
      <c r="AO686" s="120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120"/>
      <c r="BE686" s="120"/>
      <c r="BF686" s="120"/>
      <c r="BG686" s="98"/>
      <c r="BH686" s="98"/>
      <c r="BI686" s="125">
        <f>BI687</f>
        <v>0</v>
      </c>
      <c r="BJ686" s="125">
        <f aca="true" t="shared" si="1031" ref="BJ686:BN689">BJ687</f>
        <v>0</v>
      </c>
      <c r="BK686" s="125">
        <f t="shared" si="1031"/>
        <v>0</v>
      </c>
      <c r="BL686" s="125">
        <f t="shared" si="1031"/>
        <v>0</v>
      </c>
      <c r="BM686" s="135">
        <f t="shared" si="1031"/>
        <v>0</v>
      </c>
      <c r="BN686" s="135">
        <f t="shared" si="1031"/>
        <v>0</v>
      </c>
    </row>
    <row r="687" spans="1:66" ht="36.75" customHeight="1" hidden="1">
      <c r="A687" s="111"/>
      <c r="B687" s="132" t="s">
        <v>171</v>
      </c>
      <c r="C687" s="113" t="s">
        <v>90</v>
      </c>
      <c r="D687" s="113" t="s">
        <v>146</v>
      </c>
      <c r="E687" s="137" t="s">
        <v>211</v>
      </c>
      <c r="F687" s="113"/>
      <c r="G687" s="98"/>
      <c r="H687" s="98"/>
      <c r="I687" s="98"/>
      <c r="J687" s="98"/>
      <c r="K687" s="98"/>
      <c r="L687" s="98"/>
      <c r="M687" s="98"/>
      <c r="N687" s="98"/>
      <c r="O687" s="116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120"/>
      <c r="AA687" s="126"/>
      <c r="AB687" s="126"/>
      <c r="AC687" s="120"/>
      <c r="AD687" s="120"/>
      <c r="AE687" s="120"/>
      <c r="AF687" s="116"/>
      <c r="AG687" s="116"/>
      <c r="AH687" s="120"/>
      <c r="AI687" s="120"/>
      <c r="AJ687" s="120"/>
      <c r="AK687" s="120"/>
      <c r="AL687" s="120"/>
      <c r="AM687" s="120"/>
      <c r="AN687" s="120"/>
      <c r="AO687" s="120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120"/>
      <c r="BE687" s="120"/>
      <c r="BF687" s="120"/>
      <c r="BG687" s="98"/>
      <c r="BH687" s="98"/>
      <c r="BI687" s="98">
        <f>BI688</f>
        <v>0</v>
      </c>
      <c r="BJ687" s="98">
        <f t="shared" si="1031"/>
        <v>0</v>
      </c>
      <c r="BK687" s="98">
        <f t="shared" si="1031"/>
        <v>0</v>
      </c>
      <c r="BL687" s="98">
        <f t="shared" si="1031"/>
        <v>0</v>
      </c>
      <c r="BM687" s="121">
        <f t="shared" si="1031"/>
        <v>0</v>
      </c>
      <c r="BN687" s="121">
        <f t="shared" si="1031"/>
        <v>0</v>
      </c>
    </row>
    <row r="688" spans="1:66" ht="108.75" customHeight="1" hidden="1">
      <c r="A688" s="111"/>
      <c r="B688" s="112" t="s">
        <v>396</v>
      </c>
      <c r="C688" s="113" t="s">
        <v>90</v>
      </c>
      <c r="D688" s="113" t="s">
        <v>146</v>
      </c>
      <c r="E688" s="137" t="s">
        <v>378</v>
      </c>
      <c r="F688" s="113"/>
      <c r="G688" s="98"/>
      <c r="H688" s="98"/>
      <c r="I688" s="98"/>
      <c r="J688" s="98"/>
      <c r="K688" s="98"/>
      <c r="L688" s="98"/>
      <c r="M688" s="98"/>
      <c r="N688" s="98"/>
      <c r="O688" s="116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120"/>
      <c r="AA688" s="126"/>
      <c r="AB688" s="126"/>
      <c r="AC688" s="120"/>
      <c r="AD688" s="120"/>
      <c r="AE688" s="120"/>
      <c r="AF688" s="116"/>
      <c r="AG688" s="116"/>
      <c r="AH688" s="120"/>
      <c r="AI688" s="120"/>
      <c r="AJ688" s="120"/>
      <c r="AK688" s="120"/>
      <c r="AL688" s="120"/>
      <c r="AM688" s="120"/>
      <c r="AN688" s="120"/>
      <c r="AO688" s="120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120"/>
      <c r="BE688" s="120"/>
      <c r="BF688" s="120"/>
      <c r="BG688" s="98"/>
      <c r="BH688" s="98"/>
      <c r="BI688" s="98">
        <f>BI689</f>
        <v>0</v>
      </c>
      <c r="BJ688" s="98">
        <f t="shared" si="1031"/>
        <v>0</v>
      </c>
      <c r="BK688" s="98">
        <f t="shared" si="1031"/>
        <v>0</v>
      </c>
      <c r="BL688" s="98">
        <f t="shared" si="1031"/>
        <v>0</v>
      </c>
      <c r="BM688" s="121">
        <f t="shared" si="1031"/>
        <v>0</v>
      </c>
      <c r="BN688" s="121">
        <f t="shared" si="1031"/>
        <v>0</v>
      </c>
    </row>
    <row r="689" spans="1:66" ht="74.25" customHeight="1" hidden="1">
      <c r="A689" s="111"/>
      <c r="B689" s="133" t="s">
        <v>427</v>
      </c>
      <c r="C689" s="113" t="s">
        <v>90</v>
      </c>
      <c r="D689" s="113" t="s">
        <v>146</v>
      </c>
      <c r="E689" s="119" t="s">
        <v>390</v>
      </c>
      <c r="F689" s="113"/>
      <c r="G689" s="98"/>
      <c r="H689" s="98"/>
      <c r="I689" s="98"/>
      <c r="J689" s="98"/>
      <c r="K689" s="98"/>
      <c r="L689" s="98"/>
      <c r="M689" s="98"/>
      <c r="N689" s="98"/>
      <c r="O689" s="116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120"/>
      <c r="AA689" s="126"/>
      <c r="AB689" s="126"/>
      <c r="AC689" s="120"/>
      <c r="AD689" s="120"/>
      <c r="AE689" s="120"/>
      <c r="AF689" s="116"/>
      <c r="AG689" s="116"/>
      <c r="AH689" s="120"/>
      <c r="AI689" s="120"/>
      <c r="AJ689" s="120"/>
      <c r="AK689" s="120"/>
      <c r="AL689" s="120"/>
      <c r="AM689" s="120"/>
      <c r="AN689" s="120"/>
      <c r="AO689" s="120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120"/>
      <c r="BE689" s="120"/>
      <c r="BF689" s="120"/>
      <c r="BG689" s="98"/>
      <c r="BH689" s="98"/>
      <c r="BI689" s="98">
        <f>BI690</f>
        <v>0</v>
      </c>
      <c r="BJ689" s="98">
        <f t="shared" si="1031"/>
        <v>0</v>
      </c>
      <c r="BK689" s="98">
        <f t="shared" si="1031"/>
        <v>0</v>
      </c>
      <c r="BL689" s="98">
        <f t="shared" si="1031"/>
        <v>0</v>
      </c>
      <c r="BM689" s="121">
        <f t="shared" si="1031"/>
        <v>0</v>
      </c>
      <c r="BN689" s="121">
        <f t="shared" si="1031"/>
        <v>0</v>
      </c>
    </row>
    <row r="690" spans="1:66" ht="69.75" customHeight="1" hidden="1">
      <c r="A690" s="111"/>
      <c r="B690" s="112" t="s">
        <v>130</v>
      </c>
      <c r="C690" s="113" t="s">
        <v>90</v>
      </c>
      <c r="D690" s="113" t="s">
        <v>146</v>
      </c>
      <c r="E690" s="137" t="s">
        <v>390</v>
      </c>
      <c r="F690" s="113" t="s">
        <v>131</v>
      </c>
      <c r="G690" s="98"/>
      <c r="H690" s="98"/>
      <c r="I690" s="98"/>
      <c r="J690" s="98"/>
      <c r="K690" s="98"/>
      <c r="L690" s="98"/>
      <c r="M690" s="98"/>
      <c r="N690" s="98"/>
      <c r="O690" s="116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120"/>
      <c r="AA690" s="126"/>
      <c r="AB690" s="126"/>
      <c r="AC690" s="120"/>
      <c r="AD690" s="120"/>
      <c r="AE690" s="120"/>
      <c r="AF690" s="116"/>
      <c r="AG690" s="116"/>
      <c r="AH690" s="120"/>
      <c r="AI690" s="120"/>
      <c r="AJ690" s="120"/>
      <c r="AK690" s="120"/>
      <c r="AL690" s="120"/>
      <c r="AM690" s="120"/>
      <c r="AN690" s="120"/>
      <c r="AO690" s="120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120"/>
      <c r="BE690" s="120"/>
      <c r="BF690" s="120"/>
      <c r="BG690" s="98"/>
      <c r="BH690" s="98"/>
      <c r="BI690" s="98"/>
      <c r="BJ690" s="98"/>
      <c r="BK690" s="98"/>
      <c r="BL690" s="98"/>
      <c r="BM690" s="98">
        <f>BG690+BI690+BJ690+BK690+BL690</f>
        <v>0</v>
      </c>
      <c r="BN690" s="98">
        <f>BJ690</f>
        <v>0</v>
      </c>
    </row>
    <row r="691" spans="1:66" s="2" customFormat="1" ht="15.75" customHeight="1">
      <c r="A691" s="101"/>
      <c r="B691" s="92"/>
      <c r="C691" s="93"/>
      <c r="D691" s="93"/>
      <c r="E691" s="94"/>
      <c r="F691" s="95"/>
      <c r="G691" s="96"/>
      <c r="H691" s="96"/>
      <c r="I691" s="96"/>
      <c r="J691" s="96"/>
      <c r="K691" s="96"/>
      <c r="L691" s="148"/>
      <c r="M691" s="148"/>
      <c r="N691" s="96"/>
      <c r="O691" s="97"/>
      <c r="P691" s="96"/>
      <c r="Q691" s="145"/>
      <c r="R691" s="106"/>
      <c r="S691" s="145"/>
      <c r="T691" s="145"/>
      <c r="U691" s="145"/>
      <c r="V691" s="98"/>
      <c r="W691" s="145"/>
      <c r="X691" s="145"/>
      <c r="Y691" s="145"/>
      <c r="Z691" s="101"/>
      <c r="AA691" s="145"/>
      <c r="AB691" s="145"/>
      <c r="AC691" s="101"/>
      <c r="AD691" s="101"/>
      <c r="AE691" s="101"/>
      <c r="AF691" s="106"/>
      <c r="AG691" s="106"/>
      <c r="AH691" s="101"/>
      <c r="AI691" s="101"/>
      <c r="AJ691" s="101"/>
      <c r="AK691" s="101"/>
      <c r="AL691" s="101"/>
      <c r="AM691" s="101"/>
      <c r="AN691" s="101"/>
      <c r="AO691" s="101"/>
      <c r="AP691" s="144"/>
      <c r="AQ691" s="101"/>
      <c r="AR691" s="101"/>
      <c r="AS691" s="101"/>
      <c r="AT691" s="145"/>
      <c r="AU691" s="145"/>
      <c r="AV691" s="98"/>
      <c r="AW691" s="98"/>
      <c r="AX691" s="98"/>
      <c r="AY691" s="98"/>
      <c r="AZ691" s="98"/>
      <c r="BA691" s="98"/>
      <c r="BB691" s="123"/>
      <c r="BC691" s="98"/>
      <c r="BD691" s="101"/>
      <c r="BE691" s="101"/>
      <c r="BF691" s="101"/>
      <c r="BG691" s="98"/>
      <c r="BH691" s="123"/>
      <c r="BI691" s="106"/>
      <c r="BJ691" s="144"/>
      <c r="BK691" s="144"/>
      <c r="BL691" s="144"/>
      <c r="BM691" s="145"/>
      <c r="BN691" s="101"/>
    </row>
    <row r="692" spans="1:66" s="2" customFormat="1" ht="39.75" customHeight="1">
      <c r="A692" s="101"/>
      <c r="B692" s="92" t="s">
        <v>219</v>
      </c>
      <c r="C692" s="93"/>
      <c r="D692" s="93"/>
      <c r="E692" s="94"/>
      <c r="F692" s="95"/>
      <c r="G692" s="96" t="e">
        <f>#REF!+#REF!</f>
        <v>#REF!</v>
      </c>
      <c r="H692" s="96" t="e">
        <f>#REF!+#REF!</f>
        <v>#REF!</v>
      </c>
      <c r="I692" s="96" t="e">
        <f>#REF!+#REF!</f>
        <v>#REF!</v>
      </c>
      <c r="J692" s="96" t="e">
        <f>#REF!+#REF!</f>
        <v>#REF!</v>
      </c>
      <c r="K692" s="96" t="e">
        <f>#REF!+#REF!</f>
        <v>#REF!</v>
      </c>
      <c r="L692" s="96" t="e">
        <f>#REF!+#REF!</f>
        <v>#REF!</v>
      </c>
      <c r="M692" s="96" t="e">
        <f>#REF!+#REF!</f>
        <v>#REF!</v>
      </c>
      <c r="N692" s="96" t="e">
        <f>#REF!+#REF!</f>
        <v>#REF!</v>
      </c>
      <c r="O692" s="96" t="e">
        <f>#REF!+#REF!</f>
        <v>#REF!</v>
      </c>
      <c r="P692" s="96" t="e">
        <f>#REF!+#REF!</f>
        <v>#REF!</v>
      </c>
      <c r="Q692" s="96" t="e">
        <f>#REF!+#REF!</f>
        <v>#REF!</v>
      </c>
      <c r="R692" s="96" t="e">
        <f>#REF!+#REF!</f>
        <v>#REF!</v>
      </c>
      <c r="S692" s="96" t="e">
        <f>#REF!+#REF!</f>
        <v>#REF!</v>
      </c>
      <c r="T692" s="96" t="e">
        <f>#REF!+#REF!</f>
        <v>#REF!</v>
      </c>
      <c r="U692" s="96" t="e">
        <f>#REF!+#REF!</f>
        <v>#REF!</v>
      </c>
      <c r="V692" s="96" t="e">
        <f>#REF!+#REF!</f>
        <v>#REF!</v>
      </c>
      <c r="W692" s="96" t="e">
        <f>#REF!+#REF!</f>
        <v>#REF!</v>
      </c>
      <c r="X692" s="96" t="e">
        <f>#REF!+#REF!</f>
        <v>#REF!</v>
      </c>
      <c r="Y692" s="96" t="e">
        <f>#REF!+#REF!</f>
        <v>#REF!</v>
      </c>
      <c r="Z692" s="96" t="e">
        <f>#REF!+#REF!</f>
        <v>#REF!</v>
      </c>
      <c r="AA692" s="96">
        <f aca="true" t="shared" si="1032" ref="AA692:BG692">AA18+AA30+AA73+AA89+AA98+AA103+AA134+AA160+AA195+AA245+AA279+AA316+AA352+AA383+AA437+AA481+AA506+AA537+AA575</f>
        <v>6359101</v>
      </c>
      <c r="AB692" s="96">
        <f t="shared" si="1032"/>
        <v>377839</v>
      </c>
      <c r="AC692" s="96">
        <f t="shared" si="1032"/>
        <v>0</v>
      </c>
      <c r="AD692" s="96">
        <f t="shared" si="1032"/>
        <v>0</v>
      </c>
      <c r="AE692" s="96">
        <f t="shared" si="1032"/>
        <v>35000</v>
      </c>
      <c r="AF692" s="96">
        <f t="shared" si="1032"/>
        <v>6394101</v>
      </c>
      <c r="AG692" s="96">
        <f t="shared" si="1032"/>
        <v>412839</v>
      </c>
      <c r="AH692" s="96" t="e">
        <f t="shared" si="1032"/>
        <v>#REF!</v>
      </c>
      <c r="AI692" s="96" t="e">
        <f t="shared" si="1032"/>
        <v>#REF!</v>
      </c>
      <c r="AJ692" s="96" t="e">
        <f t="shared" si="1032"/>
        <v>#REF!</v>
      </c>
      <c r="AK692" s="96" t="e">
        <f t="shared" si="1032"/>
        <v>#REF!</v>
      </c>
      <c r="AL692" s="96" t="e">
        <f t="shared" si="1032"/>
        <v>#REF!</v>
      </c>
      <c r="AM692" s="96">
        <f t="shared" si="1032"/>
        <v>3524</v>
      </c>
      <c r="AN692" s="96">
        <f t="shared" si="1032"/>
        <v>6385650</v>
      </c>
      <c r="AO692" s="96">
        <f t="shared" si="1032"/>
        <v>416363</v>
      </c>
      <c r="AP692" s="96">
        <f t="shared" si="1032"/>
        <v>0</v>
      </c>
      <c r="AQ692" s="96">
        <f t="shared" si="1032"/>
        <v>27104</v>
      </c>
      <c r="AR692" s="96">
        <f t="shared" si="1032"/>
        <v>0</v>
      </c>
      <c r="AS692" s="96">
        <f t="shared" si="1032"/>
        <v>1274649</v>
      </c>
      <c r="AT692" s="96">
        <f t="shared" si="1032"/>
        <v>7687403</v>
      </c>
      <c r="AU692" s="96">
        <f t="shared" si="1032"/>
        <v>1691012</v>
      </c>
      <c r="AV692" s="99" t="e">
        <f t="shared" si="1032"/>
        <v>#REF!</v>
      </c>
      <c r="AW692" s="99" t="e">
        <f t="shared" si="1032"/>
        <v>#REF!</v>
      </c>
      <c r="AX692" s="99" t="e">
        <f t="shared" si="1032"/>
        <v>#REF!</v>
      </c>
      <c r="AY692" s="99" t="e">
        <f t="shared" si="1032"/>
        <v>#REF!</v>
      </c>
      <c r="AZ692" s="99" t="e">
        <f t="shared" si="1032"/>
        <v>#REF!</v>
      </c>
      <c r="BA692" s="96">
        <f t="shared" si="1032"/>
        <v>8645786</v>
      </c>
      <c r="BB692" s="96">
        <f t="shared" si="1032"/>
        <v>2649395</v>
      </c>
      <c r="BC692" s="96">
        <f t="shared" si="1032"/>
        <v>0</v>
      </c>
      <c r="BD692" s="96">
        <f t="shared" si="1032"/>
        <v>233862</v>
      </c>
      <c r="BE692" s="96">
        <f t="shared" si="1032"/>
        <v>18047</v>
      </c>
      <c r="BF692" s="96">
        <f t="shared" si="1032"/>
        <v>0</v>
      </c>
      <c r="BG692" s="96">
        <f t="shared" si="1032"/>
        <v>8897695</v>
      </c>
      <c r="BH692" s="96">
        <f>BH18+BH30+BH73+BH89+BH98+BH103+BH134+BH160+BH195+BH241+BH245+BH279+BH316+BH352+BH383+BH437+BH481+BH506+BH537+BH575</f>
        <v>2883257</v>
      </c>
      <c r="BI692" s="96">
        <f aca="true" t="shared" si="1033" ref="BI692:BN692">BI18+BI30+BI73+BI89+BI98+BI103+BI134+BI160+BI195+BI245+BI279+BI316+BI352+BI383+BI437+BI481+BI506+BI537+BI575</f>
        <v>0</v>
      </c>
      <c r="BJ692" s="96">
        <f t="shared" si="1033"/>
        <v>915850</v>
      </c>
      <c r="BK692" s="96">
        <f t="shared" si="1033"/>
        <v>0</v>
      </c>
      <c r="BL692" s="96">
        <f t="shared" si="1033"/>
        <v>0</v>
      </c>
      <c r="BM692" s="96">
        <f t="shared" si="1033"/>
        <v>9813545</v>
      </c>
      <c r="BN692" s="96">
        <f t="shared" si="1033"/>
        <v>3799107</v>
      </c>
    </row>
    <row r="693" spans="1:66" ht="16.5">
      <c r="A693" s="40"/>
      <c r="B693" s="41"/>
      <c r="C693" s="42"/>
      <c r="D693" s="42"/>
      <c r="E693" s="43"/>
      <c r="F693" s="35"/>
      <c r="G693" s="37"/>
      <c r="H693" s="37"/>
      <c r="I693" s="37"/>
      <c r="J693" s="39"/>
      <c r="K693" s="39"/>
      <c r="L693" s="39"/>
      <c r="M693" s="39"/>
      <c r="N693" s="37"/>
      <c r="O693" s="36"/>
      <c r="P693" s="39"/>
      <c r="Q693" s="39"/>
      <c r="R693" s="36"/>
      <c r="S693" s="39"/>
      <c r="T693" s="64"/>
      <c r="U693" s="64"/>
      <c r="V693" s="37"/>
      <c r="W693" s="64"/>
      <c r="X693" s="64"/>
      <c r="Y693" s="64"/>
      <c r="Z693" s="64"/>
      <c r="AA693" s="39"/>
      <c r="AB693" s="39"/>
      <c r="AC693" s="64"/>
      <c r="AD693" s="64"/>
      <c r="AE693" s="64"/>
      <c r="AF693" s="36"/>
      <c r="AG693" s="36"/>
      <c r="AH693" s="64"/>
      <c r="AI693" s="64"/>
      <c r="AJ693" s="64"/>
      <c r="AK693" s="64"/>
      <c r="AL693" s="64"/>
      <c r="AM693" s="64"/>
      <c r="AN693" s="64"/>
      <c r="AO693" s="64"/>
      <c r="AP693" s="78"/>
      <c r="AQ693" s="79"/>
      <c r="AR693" s="79"/>
      <c r="AS693" s="79"/>
      <c r="AT693" s="80"/>
      <c r="AU693" s="80"/>
      <c r="AV693" s="37"/>
      <c r="AW693" s="37"/>
      <c r="AX693" s="37"/>
      <c r="AY693" s="37"/>
      <c r="AZ693" s="37"/>
      <c r="BA693" s="81"/>
      <c r="BB693" s="82"/>
      <c r="BC693" s="37"/>
      <c r="BD693" s="64"/>
      <c r="BE693" s="64"/>
      <c r="BF693" s="64"/>
      <c r="BG693" s="78"/>
      <c r="BH693" s="79"/>
      <c r="BI693" s="36"/>
      <c r="BJ693" s="54"/>
      <c r="BK693" s="54"/>
      <c r="BL693" s="54"/>
      <c r="BM693" s="39"/>
      <c r="BN693" s="64"/>
    </row>
    <row r="694" spans="1:66" ht="33.75" customHeight="1">
      <c r="A694" s="40"/>
      <c r="B694" s="41"/>
      <c r="C694" s="42"/>
      <c r="D694" s="42"/>
      <c r="E694" s="43"/>
      <c r="F694" s="35"/>
      <c r="G694" s="37"/>
      <c r="H694" s="37"/>
      <c r="I694" s="37"/>
      <c r="J694" s="39"/>
      <c r="K694" s="39"/>
      <c r="L694" s="39"/>
      <c r="M694" s="39"/>
      <c r="N694" s="37"/>
      <c r="O694" s="36"/>
      <c r="P694" s="39"/>
      <c r="Q694" s="39"/>
      <c r="R694" s="36"/>
      <c r="S694" s="39"/>
      <c r="T694" s="64"/>
      <c r="U694" s="64"/>
      <c r="V694" s="37"/>
      <c r="W694" s="64"/>
      <c r="X694" s="64"/>
      <c r="Y694" s="64"/>
      <c r="Z694" s="64"/>
      <c r="AA694" s="39"/>
      <c r="AB694" s="39"/>
      <c r="AC694" s="79"/>
      <c r="AD694" s="79"/>
      <c r="AE694" s="79"/>
      <c r="AF694" s="83"/>
      <c r="AG694" s="83"/>
      <c r="AH694" s="64"/>
      <c r="AI694" s="54" t="e">
        <f>AI692+AJ692+AK692</f>
        <v>#REF!</v>
      </c>
      <c r="AJ694" s="64"/>
      <c r="AK694" s="64"/>
      <c r="AL694" s="64">
        <v>34</v>
      </c>
      <c r="AM694" s="64"/>
      <c r="AN694" s="54"/>
      <c r="AO694" s="64"/>
      <c r="AP694" s="78"/>
      <c r="AQ694" s="79"/>
      <c r="AR694" s="79"/>
      <c r="AS694" s="79">
        <v>233562</v>
      </c>
      <c r="AT694" s="80"/>
      <c r="AU694" s="80"/>
      <c r="AV694" s="37"/>
      <c r="AW694" s="37"/>
      <c r="AX694" s="37"/>
      <c r="AY694" s="37"/>
      <c r="AZ694" s="37"/>
      <c r="BA694" s="81"/>
      <c r="BB694" s="82"/>
      <c r="BC694" s="37"/>
      <c r="BD694" s="64"/>
      <c r="BE694" s="64"/>
      <c r="BF694" s="64"/>
      <c r="BG694" s="79"/>
      <c r="BH694" s="79"/>
      <c r="BI694" s="36"/>
      <c r="BJ694" s="54"/>
      <c r="BK694" s="54"/>
      <c r="BL694" s="54"/>
      <c r="BM694" s="39"/>
      <c r="BN694" s="64"/>
    </row>
    <row r="695" spans="1:66" ht="33" customHeight="1">
      <c r="A695" s="84" t="s">
        <v>7</v>
      </c>
      <c r="B695" s="44"/>
      <c r="C695" s="42"/>
      <c r="D695" s="42"/>
      <c r="E695" s="43"/>
      <c r="F695" s="35"/>
      <c r="G695" s="37"/>
      <c r="H695" s="37"/>
      <c r="I695" s="37"/>
      <c r="J695" s="39"/>
      <c r="K695" s="241"/>
      <c r="L695" s="241"/>
      <c r="M695" s="241"/>
      <c r="N695" s="241"/>
      <c r="O695" s="36"/>
      <c r="P695" s="39"/>
      <c r="Q695" s="39"/>
      <c r="R695" s="36"/>
      <c r="S695" s="39"/>
      <c r="T695" s="64"/>
      <c r="U695" s="64"/>
      <c r="V695" s="37"/>
      <c r="W695" s="64"/>
      <c r="X695" s="64"/>
      <c r="Y695" s="64"/>
      <c r="Z695" s="64"/>
      <c r="AA695" s="36"/>
      <c r="AB695" s="39"/>
      <c r="AC695" s="79"/>
      <c r="AD695" s="79"/>
      <c r="AE695" s="79"/>
      <c r="AF695" s="83"/>
      <c r="AG695" s="83"/>
      <c r="AH695" s="54" t="e">
        <f>AI692+AJ692+AK692+AL692</f>
        <v>#REF!</v>
      </c>
      <c r="AI695" s="54" t="e">
        <f>AI694+AH692</f>
        <v>#REF!</v>
      </c>
      <c r="AJ695" s="64"/>
      <c r="AK695" s="54"/>
      <c r="AL695" s="64">
        <v>15</v>
      </c>
      <c r="AM695" s="64"/>
      <c r="AN695" s="64"/>
      <c r="AO695" s="64"/>
      <c r="AP695" s="78"/>
      <c r="AQ695" s="79"/>
      <c r="AR695" s="79"/>
      <c r="AS695" s="78">
        <f>AS692-208663-7900</f>
        <v>1058086</v>
      </c>
      <c r="AT695" s="80"/>
      <c r="AU695" s="80"/>
      <c r="AV695" s="37"/>
      <c r="AW695" s="37"/>
      <c r="AX695" s="37"/>
      <c r="AY695" s="37"/>
      <c r="AZ695" s="37"/>
      <c r="BA695" s="81"/>
      <c r="BB695" s="82"/>
      <c r="BC695" s="37"/>
      <c r="BD695" s="64"/>
      <c r="BE695" s="64"/>
      <c r="BF695" s="64"/>
      <c r="BG695" s="79"/>
      <c r="BH695" s="79"/>
      <c r="BI695" s="36"/>
      <c r="BJ695" s="54"/>
      <c r="BK695" s="54"/>
      <c r="BL695" s="54"/>
      <c r="BM695" s="39"/>
      <c r="BN695" s="64"/>
    </row>
    <row r="696" spans="1:66" ht="20.25">
      <c r="A696" s="232" t="s">
        <v>69</v>
      </c>
      <c r="B696" s="232"/>
      <c r="C696" s="232"/>
      <c r="D696" s="232"/>
      <c r="E696" s="238"/>
      <c r="F696" s="238"/>
      <c r="G696" s="40"/>
      <c r="H696" s="40"/>
      <c r="I696" s="40"/>
      <c r="J696" s="215" t="s">
        <v>325</v>
      </c>
      <c r="K696" s="215"/>
      <c r="L696" s="215"/>
      <c r="M696" s="215"/>
      <c r="N696" s="215"/>
      <c r="O696" s="36"/>
      <c r="P696" s="39"/>
      <c r="Q696" s="215"/>
      <c r="R696" s="215"/>
      <c r="S696" s="215"/>
      <c r="T696" s="215"/>
      <c r="U696" s="215"/>
      <c r="V696" s="215"/>
      <c r="W696" s="64"/>
      <c r="X696" s="215" t="s">
        <v>374</v>
      </c>
      <c r="Y696" s="215"/>
      <c r="Z696" s="85"/>
      <c r="AA696" s="215" t="s">
        <v>374</v>
      </c>
      <c r="AB696" s="215"/>
      <c r="AC696" s="79"/>
      <c r="AD696" s="79"/>
      <c r="AE696" s="79"/>
      <c r="AF696" s="237" t="s">
        <v>374</v>
      </c>
      <c r="AG696" s="237"/>
      <c r="AH696" s="64"/>
      <c r="AI696" s="64"/>
      <c r="AJ696" s="64"/>
      <c r="AK696" s="64"/>
      <c r="AL696" s="64">
        <v>11343</v>
      </c>
      <c r="AM696" s="64"/>
      <c r="AN696" s="215" t="s">
        <v>31</v>
      </c>
      <c r="AO696" s="215"/>
      <c r="AP696" s="78"/>
      <c r="AQ696" s="79"/>
      <c r="AR696" s="79"/>
      <c r="AS696" s="79"/>
      <c r="AT696" s="259" t="s">
        <v>31</v>
      </c>
      <c r="AU696" s="259"/>
      <c r="AV696" s="37"/>
      <c r="AW696" s="37"/>
      <c r="AX696" s="37"/>
      <c r="AY696" s="37"/>
      <c r="AZ696" s="37"/>
      <c r="BA696" s="215" t="s">
        <v>374</v>
      </c>
      <c r="BB696" s="215"/>
      <c r="BC696" s="37"/>
      <c r="BD696" s="64"/>
      <c r="BE696" s="64"/>
      <c r="BF696" s="64"/>
      <c r="BG696" s="215" t="s">
        <v>374</v>
      </c>
      <c r="BH696" s="215"/>
      <c r="BI696" s="36"/>
      <c r="BJ696" s="54"/>
      <c r="BK696" s="54"/>
      <c r="BL696" s="54"/>
      <c r="BM696" s="215" t="s">
        <v>8</v>
      </c>
      <c r="BN696" s="215"/>
    </row>
    <row r="698" spans="24:45" ht="16.5">
      <c r="X698" s="45" t="e">
        <f>#REF!-#REF!</f>
        <v>#REF!</v>
      </c>
      <c r="AH698" s="45" t="e">
        <f>AH692+AH695</f>
        <v>#REF!</v>
      </c>
      <c r="AS698" s="67"/>
    </row>
    <row r="699" spans="6:45" ht="16.5">
      <c r="F699" s="46"/>
      <c r="G699" s="47"/>
      <c r="H699" s="47"/>
      <c r="I699" s="47"/>
      <c r="J699" s="23"/>
      <c r="N699" s="25"/>
      <c r="T699" s="45"/>
      <c r="X699" s="45" t="e">
        <f>#REF!-#REF!</f>
        <v>#REF!</v>
      </c>
      <c r="AF699" s="63" t="e">
        <f>AF692+AH692+AI692+AJ692+AK692+AL692+AM692</f>
        <v>#REF!</v>
      </c>
      <c r="AL699" s="45" t="e">
        <f>AL692+AL694+AL695</f>
        <v>#REF!</v>
      </c>
      <c r="AS699" s="1">
        <v>1274649</v>
      </c>
    </row>
    <row r="700" spans="6:47" ht="16.5">
      <c r="F700" s="46"/>
      <c r="G700" s="47"/>
      <c r="H700" s="47"/>
      <c r="I700" s="47"/>
      <c r="J700" s="23"/>
      <c r="N700" s="25" t="e">
        <f>K692-P692</f>
        <v>#REF!</v>
      </c>
      <c r="AF700" s="63">
        <f>AG692+AM692</f>
        <v>416363</v>
      </c>
      <c r="AL700" s="45" t="e">
        <f>AL699-AL696</f>
        <v>#REF!</v>
      </c>
      <c r="AS700" s="67">
        <f>AS692-AS699</f>
        <v>0</v>
      </c>
      <c r="AT700" s="63"/>
      <c r="AU700" s="63"/>
    </row>
    <row r="701" spans="6:45" ht="16.5">
      <c r="F701" s="46"/>
      <c r="G701" s="47"/>
      <c r="H701" s="47"/>
      <c r="I701" s="47"/>
      <c r="N701" s="25"/>
      <c r="AQ701" s="67">
        <f>AN692+AP692+AQ692+AR692+AS692</f>
        <v>7687403</v>
      </c>
      <c r="AS701" s="67">
        <f>AO692+AS692</f>
        <v>1691012</v>
      </c>
    </row>
    <row r="702" spans="6:14" ht="16.5">
      <c r="F702" s="46"/>
      <c r="G702" s="47"/>
      <c r="H702" s="47"/>
      <c r="I702" s="47"/>
      <c r="J702" s="48"/>
      <c r="L702" s="21">
        <f>J720-K702</f>
        <v>0</v>
      </c>
      <c r="N702" s="25"/>
    </row>
    <row r="703" spans="6:39" ht="16.5">
      <c r="F703" s="35"/>
      <c r="G703" s="47"/>
      <c r="H703" s="47"/>
      <c r="I703" s="47"/>
      <c r="J703" s="48"/>
      <c r="N703" s="25"/>
      <c r="AI703" s="45"/>
      <c r="AJ703" s="45"/>
      <c r="AK703" s="45"/>
      <c r="AL703" s="45"/>
      <c r="AM703" s="45"/>
    </row>
    <row r="704" spans="6:45" ht="16.5">
      <c r="F704" s="46"/>
      <c r="G704" s="47"/>
      <c r="H704" s="47"/>
      <c r="I704" s="47"/>
      <c r="J704" s="48"/>
      <c r="N704" s="25"/>
      <c r="AS704" s="67"/>
    </row>
    <row r="705" spans="6:14" ht="16.5">
      <c r="F705" s="46"/>
      <c r="G705" s="47"/>
      <c r="H705" s="47"/>
      <c r="I705" s="47"/>
      <c r="J705" s="48"/>
      <c r="N705" s="25"/>
    </row>
    <row r="706" spans="1:66" s="8" customFormat="1" ht="18.75">
      <c r="A706" s="19"/>
      <c r="B706" s="19"/>
      <c r="C706" s="19"/>
      <c r="D706" s="19"/>
      <c r="E706" s="20"/>
      <c r="F706" s="49"/>
      <c r="G706" s="50"/>
      <c r="H706" s="50"/>
      <c r="I706" s="50"/>
      <c r="J706" s="48"/>
      <c r="K706" s="21"/>
      <c r="L706" s="21"/>
      <c r="M706" s="21"/>
      <c r="N706" s="51"/>
      <c r="O706" s="23"/>
      <c r="P706" s="52"/>
      <c r="Q706" s="52"/>
      <c r="R706" s="53"/>
      <c r="S706" s="52"/>
      <c r="T706" s="24"/>
      <c r="U706" s="24"/>
      <c r="V706" s="25"/>
      <c r="W706" s="24"/>
      <c r="X706" s="24"/>
      <c r="Y706" s="24"/>
      <c r="Z706" s="24"/>
      <c r="AA706" s="21"/>
      <c r="AB706" s="21"/>
      <c r="AF706" s="65"/>
      <c r="AG706" s="65"/>
      <c r="AH706" s="24"/>
      <c r="AI706" s="24"/>
      <c r="AJ706" s="24"/>
      <c r="AK706" s="24"/>
      <c r="AL706" s="24"/>
      <c r="AM706" s="24"/>
      <c r="AN706" s="24"/>
      <c r="AO706" s="24"/>
      <c r="AP706" s="68"/>
      <c r="AS706" s="68"/>
      <c r="AT706" s="76"/>
      <c r="AU706" s="76"/>
      <c r="AV706" s="25"/>
      <c r="AW706" s="25"/>
      <c r="AX706" s="25"/>
      <c r="AY706" s="25"/>
      <c r="AZ706" s="25"/>
      <c r="BA706" s="74"/>
      <c r="BB706" s="72"/>
      <c r="BC706" s="25"/>
      <c r="BD706" s="24"/>
      <c r="BE706" s="24"/>
      <c r="BF706" s="24"/>
      <c r="BI706" s="23"/>
      <c r="BJ706" s="45"/>
      <c r="BK706" s="45"/>
      <c r="BL706" s="45"/>
      <c r="BM706" s="21"/>
      <c r="BN706" s="24"/>
    </row>
    <row r="707" spans="6:45" ht="16.5">
      <c r="F707" s="49"/>
      <c r="H707" s="54"/>
      <c r="J707" s="48"/>
      <c r="AS707" s="67"/>
    </row>
    <row r="708" spans="6:45" ht="16.5">
      <c r="F708" s="46"/>
      <c r="G708" s="47"/>
      <c r="H708" s="47"/>
      <c r="I708" s="47"/>
      <c r="J708" s="48"/>
      <c r="N708" s="25"/>
      <c r="AS708" s="67"/>
    </row>
    <row r="709" spans="2:45" ht="16.5">
      <c r="B709" s="41"/>
      <c r="F709" s="46"/>
      <c r="G709" s="47"/>
      <c r="H709" s="47"/>
      <c r="I709" s="47"/>
      <c r="J709" s="48"/>
      <c r="N709" s="25"/>
      <c r="AS709" s="67"/>
    </row>
    <row r="710" spans="6:14" ht="16.5">
      <c r="F710" s="49"/>
      <c r="G710" s="50"/>
      <c r="H710" s="50"/>
      <c r="I710" s="50"/>
      <c r="J710" s="48"/>
      <c r="N710" s="51"/>
    </row>
    <row r="711" spans="6:10" ht="16.5">
      <c r="F711" s="46"/>
      <c r="J711" s="48"/>
    </row>
    <row r="712" spans="6:14" ht="16.5">
      <c r="F712" s="46"/>
      <c r="G712" s="47"/>
      <c r="J712" s="48"/>
      <c r="N712" s="25"/>
    </row>
    <row r="713" spans="6:14" ht="16.5">
      <c r="F713" s="46"/>
      <c r="G713" s="47"/>
      <c r="J713" s="48"/>
      <c r="N713" s="25"/>
    </row>
    <row r="714" spans="6:14" ht="16.5">
      <c r="F714" s="46"/>
      <c r="G714" s="47"/>
      <c r="J714" s="48"/>
      <c r="N714" s="25"/>
    </row>
    <row r="715" spans="6:14" ht="16.5">
      <c r="F715" s="46"/>
      <c r="G715" s="47"/>
      <c r="J715" s="48"/>
      <c r="N715" s="25"/>
    </row>
    <row r="716" spans="6:14" ht="16.5">
      <c r="F716" s="46"/>
      <c r="G716" s="47"/>
      <c r="J716" s="48"/>
      <c r="N716" s="25"/>
    </row>
    <row r="717" spans="6:14" ht="16.5">
      <c r="F717" s="49"/>
      <c r="G717" s="50"/>
      <c r="H717" s="50"/>
      <c r="I717" s="50"/>
      <c r="J717" s="48"/>
      <c r="N717" s="51"/>
    </row>
    <row r="718" spans="6:10" ht="16.5">
      <c r="F718" s="46"/>
      <c r="J718" s="48"/>
    </row>
    <row r="719" spans="6:14" ht="16.5">
      <c r="F719" s="46"/>
      <c r="G719" s="47"/>
      <c r="J719" s="48"/>
      <c r="N719" s="25"/>
    </row>
    <row r="720" spans="1:66" s="9" customFormat="1" ht="16.5">
      <c r="A720" s="55"/>
      <c r="B720" s="55"/>
      <c r="C720" s="55"/>
      <c r="D720" s="55"/>
      <c r="E720" s="56"/>
      <c r="F720" s="49"/>
      <c r="G720" s="50"/>
      <c r="H720" s="55"/>
      <c r="I720" s="55"/>
      <c r="J720" s="57"/>
      <c r="K720" s="58"/>
      <c r="L720" s="58"/>
      <c r="M720" s="58"/>
      <c r="N720" s="51"/>
      <c r="O720" s="59"/>
      <c r="P720" s="58"/>
      <c r="Q720" s="58"/>
      <c r="R720" s="59"/>
      <c r="S720" s="58"/>
      <c r="T720" s="60"/>
      <c r="U720" s="60"/>
      <c r="V720" s="51"/>
      <c r="W720" s="60"/>
      <c r="X720" s="60"/>
      <c r="Y720" s="60"/>
      <c r="Z720" s="60"/>
      <c r="AA720" s="58"/>
      <c r="AB720" s="58"/>
      <c r="AF720" s="66"/>
      <c r="AG720" s="66"/>
      <c r="AH720" s="60"/>
      <c r="AI720" s="60"/>
      <c r="AJ720" s="60"/>
      <c r="AK720" s="60"/>
      <c r="AL720" s="60"/>
      <c r="AM720" s="60"/>
      <c r="AN720" s="60"/>
      <c r="AO720" s="60"/>
      <c r="AP720" s="69"/>
      <c r="AT720" s="77"/>
      <c r="AU720" s="77"/>
      <c r="AV720" s="51"/>
      <c r="AW720" s="51"/>
      <c r="AX720" s="51"/>
      <c r="AY720" s="51"/>
      <c r="AZ720" s="51"/>
      <c r="BA720" s="75"/>
      <c r="BB720" s="73"/>
      <c r="BC720" s="51"/>
      <c r="BD720" s="60"/>
      <c r="BE720" s="60"/>
      <c r="BF720" s="60"/>
      <c r="BI720" s="59"/>
      <c r="BJ720" s="86"/>
      <c r="BK720" s="86"/>
      <c r="BL720" s="86"/>
      <c r="BM720" s="58"/>
      <c r="BN720" s="60"/>
    </row>
    <row r="721" ht="16.5">
      <c r="F721" s="46"/>
    </row>
    <row r="722" spans="6:14" ht="16.5">
      <c r="F722" s="46"/>
      <c r="G722" s="47"/>
      <c r="N722" s="25"/>
    </row>
    <row r="723" spans="6:14" ht="16.5">
      <c r="F723" s="46"/>
      <c r="G723" s="47"/>
      <c r="N723" s="25"/>
    </row>
    <row r="724" spans="6:14" ht="16.5">
      <c r="F724" s="46"/>
      <c r="G724" s="47"/>
      <c r="N724" s="25"/>
    </row>
    <row r="725" spans="6:14" ht="16.5">
      <c r="F725" s="46"/>
      <c r="G725" s="47"/>
      <c r="H725" s="47">
        <f>H660</f>
        <v>4617</v>
      </c>
      <c r="I725" s="47">
        <f>I660</f>
        <v>0</v>
      </c>
      <c r="N725" s="25"/>
    </row>
    <row r="726" spans="1:66" s="9" customFormat="1" ht="16.5">
      <c r="A726" s="55"/>
      <c r="B726" s="55"/>
      <c r="C726" s="55"/>
      <c r="D726" s="55"/>
      <c r="E726" s="56"/>
      <c r="F726" s="49"/>
      <c r="G726" s="50"/>
      <c r="H726" s="55"/>
      <c r="I726" s="55"/>
      <c r="J726" s="58"/>
      <c r="K726" s="58"/>
      <c r="L726" s="58"/>
      <c r="M726" s="58"/>
      <c r="N726" s="51"/>
      <c r="O726" s="59"/>
      <c r="P726" s="58"/>
      <c r="Q726" s="58"/>
      <c r="R726" s="59"/>
      <c r="S726" s="58"/>
      <c r="T726" s="60"/>
      <c r="U726" s="60"/>
      <c r="V726" s="51"/>
      <c r="W726" s="60"/>
      <c r="X726" s="60"/>
      <c r="Y726" s="60"/>
      <c r="Z726" s="60"/>
      <c r="AA726" s="58"/>
      <c r="AB726" s="58"/>
      <c r="AF726" s="66"/>
      <c r="AG726" s="66"/>
      <c r="AH726" s="60"/>
      <c r="AI726" s="60"/>
      <c r="AJ726" s="60"/>
      <c r="AK726" s="60"/>
      <c r="AL726" s="60"/>
      <c r="AM726" s="60"/>
      <c r="AN726" s="60"/>
      <c r="AO726" s="60"/>
      <c r="AP726" s="69"/>
      <c r="AT726" s="77"/>
      <c r="AU726" s="77"/>
      <c r="AV726" s="51"/>
      <c r="AW726" s="51"/>
      <c r="AX726" s="51"/>
      <c r="AY726" s="51"/>
      <c r="AZ726" s="51"/>
      <c r="BA726" s="75"/>
      <c r="BB726" s="73"/>
      <c r="BC726" s="51"/>
      <c r="BD726" s="60"/>
      <c r="BE726" s="60"/>
      <c r="BF726" s="60"/>
      <c r="BI726" s="59"/>
      <c r="BJ726" s="86"/>
      <c r="BK726" s="86"/>
      <c r="BL726" s="86"/>
      <c r="BM726" s="58"/>
      <c r="BN726" s="60"/>
    </row>
    <row r="727" spans="1:66" s="9" customFormat="1" ht="16.5">
      <c r="A727" s="55"/>
      <c r="B727" s="55"/>
      <c r="C727" s="55"/>
      <c r="D727" s="55"/>
      <c r="E727" s="56"/>
      <c r="F727" s="49"/>
      <c r="G727" s="55"/>
      <c r="H727" s="55"/>
      <c r="I727" s="55"/>
      <c r="J727" s="58"/>
      <c r="K727" s="58"/>
      <c r="L727" s="58"/>
      <c r="M727" s="58"/>
      <c r="N727" s="61"/>
      <c r="O727" s="59"/>
      <c r="P727" s="58"/>
      <c r="Q727" s="58"/>
      <c r="R727" s="59"/>
      <c r="S727" s="58"/>
      <c r="T727" s="60"/>
      <c r="U727" s="60"/>
      <c r="V727" s="51"/>
      <c r="W727" s="60"/>
      <c r="X727" s="60"/>
      <c r="Y727" s="60"/>
      <c r="Z727" s="60"/>
      <c r="AA727" s="58"/>
      <c r="AB727" s="58"/>
      <c r="AF727" s="66"/>
      <c r="AG727" s="66"/>
      <c r="AH727" s="60"/>
      <c r="AI727" s="60"/>
      <c r="AJ727" s="60"/>
      <c r="AK727" s="60"/>
      <c r="AL727" s="60"/>
      <c r="AM727" s="60"/>
      <c r="AN727" s="60"/>
      <c r="AO727" s="60"/>
      <c r="AP727" s="69"/>
      <c r="AT727" s="77"/>
      <c r="AU727" s="77"/>
      <c r="AV727" s="51"/>
      <c r="AW727" s="51"/>
      <c r="AX727" s="51"/>
      <c r="AY727" s="51"/>
      <c r="AZ727" s="51"/>
      <c r="BA727" s="75"/>
      <c r="BB727" s="73"/>
      <c r="BC727" s="51"/>
      <c r="BD727" s="60"/>
      <c r="BE727" s="60"/>
      <c r="BF727" s="60"/>
      <c r="BI727" s="59"/>
      <c r="BJ727" s="86"/>
      <c r="BK727" s="86"/>
      <c r="BL727" s="86"/>
      <c r="BM727" s="58"/>
      <c r="BN727" s="60"/>
    </row>
    <row r="728" spans="6:14" ht="16.5">
      <c r="F728" s="46"/>
      <c r="G728" s="47"/>
      <c r="H728" s="47">
        <f>H353</f>
        <v>1038669</v>
      </c>
      <c r="I728" s="47">
        <f>I353</f>
        <v>0</v>
      </c>
      <c r="N728" s="25"/>
    </row>
    <row r="729" spans="6:14" ht="16.5">
      <c r="F729" s="46"/>
      <c r="G729" s="47"/>
      <c r="H729" s="47">
        <f>H321+H356+H510</f>
        <v>1040675</v>
      </c>
      <c r="I729" s="47">
        <f>I321+I356+I510</f>
        <v>0</v>
      </c>
      <c r="N729" s="25"/>
    </row>
    <row r="730" spans="6:14" ht="16.5">
      <c r="F730" s="46"/>
      <c r="G730" s="47"/>
      <c r="H730" s="47">
        <f>H57+H156</f>
        <v>4930</v>
      </c>
      <c r="I730" s="47">
        <f>I57+I156</f>
        <v>0</v>
      </c>
      <c r="N730" s="25"/>
    </row>
    <row r="731" spans="6:14" ht="16.5">
      <c r="F731" s="46"/>
      <c r="G731" s="47"/>
      <c r="H731" s="47">
        <f>H324</f>
        <v>43777</v>
      </c>
      <c r="I731" s="47">
        <f>I324</f>
        <v>0</v>
      </c>
      <c r="N731" s="25"/>
    </row>
    <row r="732" spans="6:14" ht="16.5">
      <c r="F732" s="46"/>
      <c r="G732" s="47"/>
      <c r="H732" s="47">
        <f>H361+H438+H490</f>
        <v>44527</v>
      </c>
      <c r="I732" s="47">
        <f>I361+I438+I490</f>
        <v>0</v>
      </c>
      <c r="N732" s="25"/>
    </row>
    <row r="733" spans="6:14" ht="16.5">
      <c r="F733" s="46"/>
      <c r="G733" s="47"/>
      <c r="H733" s="47" t="e">
        <f>#REF!+H364+H515</f>
        <v>#REF!</v>
      </c>
      <c r="I733" s="47" t="e">
        <f>#REF!+I364+I515</f>
        <v>#REF!</v>
      </c>
      <c r="N733" s="25"/>
    </row>
    <row r="734" spans="6:14" ht="16.5">
      <c r="F734" s="49"/>
      <c r="G734" s="50"/>
      <c r="H734" s="50" t="e">
        <f>SUM(H728:H733)</f>
        <v>#REF!</v>
      </c>
      <c r="I734" s="50" t="e">
        <f>SUM(I728:I733)</f>
        <v>#REF!</v>
      </c>
      <c r="N734" s="51"/>
    </row>
    <row r="735" ht="16.5">
      <c r="F735" s="46"/>
    </row>
    <row r="736" spans="6:14" ht="16.5">
      <c r="F736" s="46"/>
      <c r="G736" s="47"/>
      <c r="H736" s="47">
        <f>H330</f>
        <v>199511</v>
      </c>
      <c r="I736" s="47">
        <f>I330</f>
        <v>0</v>
      </c>
      <c r="N736" s="25"/>
    </row>
    <row r="737" spans="6:14" ht="16.5">
      <c r="F737" s="46"/>
      <c r="G737" s="47"/>
      <c r="H737" s="47">
        <f>H60</f>
        <v>4856</v>
      </c>
      <c r="I737" s="47">
        <f>I60</f>
        <v>0</v>
      </c>
      <c r="N737" s="25"/>
    </row>
    <row r="738" spans="6:14" ht="16.5">
      <c r="F738" s="46"/>
      <c r="G738" s="47"/>
      <c r="H738" s="47">
        <f>H63</f>
        <v>780</v>
      </c>
      <c r="I738" s="47">
        <f>I63</f>
        <v>0</v>
      </c>
      <c r="N738" s="25"/>
    </row>
    <row r="739" spans="6:14" ht="16.5">
      <c r="F739" s="49"/>
      <c r="G739" s="50"/>
      <c r="H739" s="50">
        <f>H736+H737+H738</f>
        <v>205147</v>
      </c>
      <c r="I739" s="50">
        <f>I736+I737+I738</f>
        <v>0</v>
      </c>
      <c r="N739" s="51"/>
    </row>
    <row r="740" ht="16.5">
      <c r="F740" s="49"/>
    </row>
    <row r="741" spans="6:14" ht="16.5">
      <c r="F741" s="46"/>
      <c r="G741" s="47"/>
      <c r="H741" s="47">
        <f>H280</f>
        <v>445615</v>
      </c>
      <c r="I741" s="47">
        <f>I280</f>
        <v>0</v>
      </c>
      <c r="N741" s="25"/>
    </row>
    <row r="742" spans="6:14" ht="16.5">
      <c r="F742" s="46"/>
      <c r="G742" s="47"/>
      <c r="H742" s="47">
        <f>H283</f>
        <v>176479</v>
      </c>
      <c r="I742" s="47">
        <f>I283</f>
        <v>0</v>
      </c>
      <c r="N742" s="25"/>
    </row>
    <row r="743" spans="6:14" ht="16.5">
      <c r="F743" s="46"/>
      <c r="G743" s="47"/>
      <c r="H743" s="47"/>
      <c r="I743" s="47"/>
      <c r="N743" s="25"/>
    </row>
    <row r="744" spans="6:14" ht="16.5">
      <c r="F744" s="46"/>
      <c r="G744" s="47"/>
      <c r="H744" s="47">
        <f>H286</f>
        <v>229141</v>
      </c>
      <c r="I744" s="47">
        <f>I286</f>
        <v>0</v>
      </c>
      <c r="N744" s="25"/>
    </row>
    <row r="745" spans="6:14" ht="16.5">
      <c r="F745" s="46"/>
      <c r="G745" s="47"/>
      <c r="H745" s="47">
        <f>H292</f>
        <v>90724</v>
      </c>
      <c r="I745" s="47">
        <f>I292</f>
        <v>0</v>
      </c>
      <c r="N745" s="25"/>
    </row>
    <row r="746" spans="6:14" ht="16.5">
      <c r="F746" s="46"/>
      <c r="G746" s="47"/>
      <c r="H746" s="47">
        <f>H520</f>
        <v>51703</v>
      </c>
      <c r="I746" s="47">
        <f>I520</f>
        <v>0</v>
      </c>
      <c r="N746" s="25"/>
    </row>
    <row r="747" spans="6:14" ht="16.5">
      <c r="F747" s="46"/>
      <c r="G747" s="47"/>
      <c r="H747" s="47">
        <f>H295</f>
        <v>229448</v>
      </c>
      <c r="I747" s="47">
        <f>I295</f>
        <v>0</v>
      </c>
      <c r="N747" s="25"/>
    </row>
    <row r="748" spans="6:14" ht="16.5">
      <c r="F748" s="49"/>
      <c r="G748" s="50"/>
      <c r="H748" s="50">
        <f>SUM(H741:H747)</f>
        <v>1223110</v>
      </c>
      <c r="I748" s="50">
        <f>SUM(I741:I747)</f>
        <v>0</v>
      </c>
      <c r="N748" s="51"/>
    </row>
    <row r="749" ht="16.5">
      <c r="F749" s="46"/>
    </row>
    <row r="750" spans="6:14" ht="16.5">
      <c r="F750" s="46"/>
      <c r="G750" s="47"/>
      <c r="H750" s="47">
        <f>H541</f>
        <v>19352</v>
      </c>
      <c r="I750" s="47">
        <f>I541</f>
        <v>0</v>
      </c>
      <c r="N750" s="25"/>
    </row>
    <row r="751" spans="6:14" ht="16.5">
      <c r="F751" s="46"/>
      <c r="G751" s="47"/>
      <c r="H751" s="47">
        <f>H544+H453</f>
        <v>67125</v>
      </c>
      <c r="I751" s="47">
        <f>I544+I453</f>
        <v>0</v>
      </c>
      <c r="N751" s="25"/>
    </row>
    <row r="752" spans="6:14" ht="16.5">
      <c r="F752" s="46"/>
      <c r="G752" s="47"/>
      <c r="H752" s="47" t="e">
        <f>H302+H458+H549+#REF!</f>
        <v>#REF!</v>
      </c>
      <c r="I752" s="47" t="e">
        <f>I302+I458+I549+#REF!</f>
        <v>#REF!</v>
      </c>
      <c r="N752" s="25"/>
    </row>
    <row r="753" spans="6:14" ht="16.5">
      <c r="F753" s="46"/>
      <c r="G753" s="47"/>
      <c r="H753" s="47" t="e">
        <f>#REF!</f>
        <v>#REF!</v>
      </c>
      <c r="I753" s="47" t="e">
        <f>#REF!</f>
        <v>#REF!</v>
      </c>
      <c r="N753" s="25"/>
    </row>
    <row r="754" spans="6:14" ht="16.5">
      <c r="F754" s="46"/>
      <c r="G754" s="47"/>
      <c r="H754" s="47">
        <f>H555+H473</f>
        <v>60400</v>
      </c>
      <c r="I754" s="47">
        <f>I555+I473</f>
        <v>0</v>
      </c>
      <c r="N754" s="25"/>
    </row>
    <row r="755" spans="6:14" ht="16.5">
      <c r="F755" s="49"/>
      <c r="G755" s="50"/>
      <c r="H755" s="50" t="e">
        <f>SUM(H750:H754)</f>
        <v>#REF!</v>
      </c>
      <c r="I755" s="50" t="e">
        <f>SUM(I750:I754)</f>
        <v>#REF!</v>
      </c>
      <c r="N755" s="51"/>
    </row>
    <row r="756" spans="7:14" ht="16.5">
      <c r="G756" s="50"/>
      <c r="H756" s="47" t="e">
        <f>H755+H748+H739+H734+H717+H710+H706+H720</f>
        <v>#REF!</v>
      </c>
      <c r="I756" s="47" t="e">
        <f>I755+I748+I739+I734+I717+I710+I706+I720</f>
        <v>#REF!</v>
      </c>
      <c r="N756" s="51"/>
    </row>
    <row r="758" spans="2:14" ht="16.5">
      <c r="B758" s="41"/>
      <c r="C758" s="35"/>
      <c r="D758" s="35"/>
      <c r="E758" s="43"/>
      <c r="F758" s="35"/>
      <c r="G758" s="37"/>
      <c r="N758" s="37"/>
    </row>
    <row r="759" spans="2:14" ht="16.5">
      <c r="B759" s="40"/>
      <c r="C759" s="40"/>
      <c r="D759" s="40"/>
      <c r="E759" s="62"/>
      <c r="F759" s="40"/>
      <c r="G759" s="40"/>
      <c r="N759" s="38"/>
    </row>
    <row r="760" spans="7:14" ht="16.5">
      <c r="G760" s="47"/>
      <c r="N760" s="25"/>
    </row>
  </sheetData>
  <sheetProtection/>
  <autoFilter ref="A13:G685"/>
  <mergeCells count="101">
    <mergeCell ref="BI13:BI17"/>
    <mergeCell ref="BC13:BC17"/>
    <mergeCell ref="BD13:BD17"/>
    <mergeCell ref="BF13:BF17"/>
    <mergeCell ref="BG13:BH13"/>
    <mergeCell ref="BG14:BG17"/>
    <mergeCell ref="BH14:BH17"/>
    <mergeCell ref="BE13:BE17"/>
    <mergeCell ref="AZ13:AZ17"/>
    <mergeCell ref="BA13:BB13"/>
    <mergeCell ref="BA14:BA17"/>
    <mergeCell ref="BB14:BB17"/>
    <mergeCell ref="AV13:AV17"/>
    <mergeCell ref="AW13:AW17"/>
    <mergeCell ref="AX13:AX17"/>
    <mergeCell ref="AY13:AY17"/>
    <mergeCell ref="AP13:AS13"/>
    <mergeCell ref="AP14:AP17"/>
    <mergeCell ref="AR14:AR17"/>
    <mergeCell ref="AS14:AS17"/>
    <mergeCell ref="AQ14:AQ17"/>
    <mergeCell ref="AT696:AU696"/>
    <mergeCell ref="AT13:AU13"/>
    <mergeCell ref="AT14:AT17"/>
    <mergeCell ref="AU14:AU17"/>
    <mergeCell ref="P8:S8"/>
    <mergeCell ref="Q14:Q17"/>
    <mergeCell ref="P14:P17"/>
    <mergeCell ref="W14:W17"/>
    <mergeCell ref="S13:V13"/>
    <mergeCell ref="T14:T17"/>
    <mergeCell ref="A9:BN11"/>
    <mergeCell ref="G13:G17"/>
    <mergeCell ref="H14:H17"/>
    <mergeCell ref="H13:I13"/>
    <mergeCell ref="J13:L13"/>
    <mergeCell ref="I14:I17"/>
    <mergeCell ref="L14:L17"/>
    <mergeCell ref="J14:J17"/>
    <mergeCell ref="AA696:AB696"/>
    <mergeCell ref="AA14:AA17"/>
    <mergeCell ref="AA13:AB13"/>
    <mergeCell ref="AF14:AF17"/>
    <mergeCell ref="AB14:AB17"/>
    <mergeCell ref="AF13:AG13"/>
    <mergeCell ref="AC13:AE13"/>
    <mergeCell ref="AC14:AC17"/>
    <mergeCell ref="AN13:AO13"/>
    <mergeCell ref="AH13:AM13"/>
    <mergeCell ref="AG14:AG17"/>
    <mergeCell ref="Z13:Z17"/>
    <mergeCell ref="AO14:AO17"/>
    <mergeCell ref="X14:X17"/>
    <mergeCell ref="Y14:Y17"/>
    <mergeCell ref="AM14:AM17"/>
    <mergeCell ref="AK14:AK17"/>
    <mergeCell ref="E696:F696"/>
    <mergeCell ref="F13:F17"/>
    <mergeCell ref="Q696:S696"/>
    <mergeCell ref="K695:N695"/>
    <mergeCell ref="J696:N696"/>
    <mergeCell ref="K14:K17"/>
    <mergeCell ref="N13:N17"/>
    <mergeCell ref="S14:S17"/>
    <mergeCell ref="O13:O17"/>
    <mergeCell ref="P13:Q13"/>
    <mergeCell ref="C13:C17"/>
    <mergeCell ref="D13:D17"/>
    <mergeCell ref="E13:E17"/>
    <mergeCell ref="A13:A17"/>
    <mergeCell ref="B13:B17"/>
    <mergeCell ref="A696:D696"/>
    <mergeCell ref="BA696:BB696"/>
    <mergeCell ref="AE14:AE17"/>
    <mergeCell ref="AD14:AD17"/>
    <mergeCell ref="AN696:AO696"/>
    <mergeCell ref="AI14:AI17"/>
    <mergeCell ref="AF696:AG696"/>
    <mergeCell ref="AH14:AH17"/>
    <mergeCell ref="AJ14:AJ17"/>
    <mergeCell ref="T696:V696"/>
    <mergeCell ref="F1:BN1"/>
    <mergeCell ref="F2:BN2"/>
    <mergeCell ref="D3:BN3"/>
    <mergeCell ref="BM13:BN13"/>
    <mergeCell ref="BJ13:BJ17"/>
    <mergeCell ref="BK13:BK17"/>
    <mergeCell ref="BL13:BL17"/>
    <mergeCell ref="W13:Y13"/>
    <mergeCell ref="V14:V17"/>
    <mergeCell ref="U14:U17"/>
    <mergeCell ref="F5:BN5"/>
    <mergeCell ref="F6:BN6"/>
    <mergeCell ref="F7:BN7"/>
    <mergeCell ref="BM696:BN696"/>
    <mergeCell ref="BM14:BM17"/>
    <mergeCell ref="BN14:BN17"/>
    <mergeCell ref="BG696:BH696"/>
    <mergeCell ref="X696:Y696"/>
    <mergeCell ref="AL14:AL17"/>
    <mergeCell ref="AN14:AN17"/>
  </mergeCells>
  <printOptions/>
  <pageMargins left="0.43" right="0.1968503937007874" top="0.5118110236220472" bottom="0.31496062992125984" header="0.5118110236220472" footer="0.2755905511811024"/>
  <pageSetup fitToHeight="32" horizontalDpi="600" verticalDpi="600" orientation="portrait" paperSize="9" scale="75" r:id="rId1"/>
  <rowBreaks count="11" manualBreakCount="11">
    <brk id="99" max="65" man="1"/>
    <brk id="148" max="65" man="1"/>
    <brk id="168" max="65" man="1"/>
    <brk id="544" max="65" man="1"/>
    <brk id="570" max="65" man="1"/>
    <brk id="585" max="65" man="1"/>
    <brk id="598" max="65" man="1"/>
    <brk id="615" max="65" man="1"/>
    <brk id="628" max="65" man="1"/>
    <brk id="632" max="65" man="1"/>
    <brk id="656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2010-06-02T10:46:03Z</cp:lastPrinted>
  <dcterms:created xsi:type="dcterms:W3CDTF">2007-01-25T06:11:58Z</dcterms:created>
  <dcterms:modified xsi:type="dcterms:W3CDTF">2010-06-02T10:51:09Z</dcterms:modified>
  <cp:category/>
  <cp:version/>
  <cp:contentType/>
  <cp:contentStatus/>
</cp:coreProperties>
</file>