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2011" sheetId="1" r:id="rId1"/>
  </sheets>
  <definedNames>
    <definedName name="_xlnm._FilterDatabase" localSheetId="0" hidden="1">'2011'!$A$13:$G$764</definedName>
    <definedName name="_xlnm.Print_Titles" localSheetId="0">'2011'!$13:$17</definedName>
    <definedName name="_xlnm.Print_Area" localSheetId="0">'2011'!$A$1:$AX$767</definedName>
  </definedNames>
  <calcPr fullCalcOnLoad="1"/>
</workbook>
</file>

<file path=xl/sharedStrings.xml><?xml version="1.0" encoding="utf-8"?>
<sst xmlns="http://schemas.openxmlformats.org/spreadsheetml/2006/main" count="3065" uniqueCount="452">
  <si>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</si>
  <si>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на возмещение затрат по  капитальному ремонту общего имущества многоквартирных домов городского округа Тольятти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</si>
  <si>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</si>
  <si>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</si>
  <si>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</si>
  <si>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</si>
  <si>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</si>
  <si>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</si>
  <si>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</si>
  <si>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</si>
  <si>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</si>
  <si>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</si>
  <si>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</si>
  <si>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</si>
  <si>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</si>
  <si>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</si>
  <si>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</si>
  <si>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</si>
  <si>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</si>
  <si>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</si>
  <si>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</si>
  <si>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</si>
  <si>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</si>
  <si>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</si>
  <si>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</si>
  <si>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</si>
  <si>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</si>
  <si>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</si>
  <si>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</si>
  <si>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</si>
  <si>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</si>
  <si>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</si>
  <si>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</si>
  <si>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</si>
  <si>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</si>
  <si>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</si>
  <si>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</si>
  <si>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</si>
  <si>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</si>
  <si>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</si>
  <si>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</si>
  <si>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</si>
  <si>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</si>
  <si>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</si>
  <si>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</si>
  <si>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</si>
  <si>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</si>
  <si>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</si>
  <si>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</si>
  <si>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</si>
  <si>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</si>
  <si>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</si>
  <si>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</si>
  <si>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</si>
  <si>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</si>
  <si>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</si>
  <si>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</si>
  <si>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</si>
  <si>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</si>
  <si>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</si>
  <si>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</si>
  <si>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</si>
  <si>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</si>
  <si>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</si>
  <si>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</si>
  <si>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</si>
  <si>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</si>
  <si>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</si>
  <si>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</si>
  <si>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</si>
  <si>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</si>
  <si>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</si>
  <si>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</si>
  <si>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</si>
  <si>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</si>
  <si>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</si>
  <si>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</si>
  <si>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</si>
  <si>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</si>
  <si>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</si>
  <si>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</si>
  <si>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</si>
  <si>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</si>
  <si>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</si>
  <si>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</si>
  <si>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</si>
  <si>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</si>
  <si>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</si>
  <si>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</si>
  <si>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</si>
  <si>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</si>
  <si>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</si>
  <si>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</si>
  <si>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</si>
  <si>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</si>
  <si>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</si>
  <si>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</si>
  <si>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</si>
  <si>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</si>
  <si>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</si>
  <si>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</si>
  <si>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</si>
  <si>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</si>
  <si>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</si>
  <si>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</si>
  <si>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</si>
  <si>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</si>
  <si>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</si>
  <si>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</si>
  <si>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</si>
  <si>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</si>
  <si>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</si>
  <si>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</si>
  <si>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</si>
  <si>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</si>
  <si>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</si>
  <si>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</si>
  <si>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</si>
  <si>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</si>
  <si>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</si>
  <si>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</si>
  <si>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</si>
  <si>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</si>
  <si>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</si>
  <si>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</si>
  <si>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</si>
  <si>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</si>
  <si>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</si>
  <si>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</si>
  <si>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</si>
  <si>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</si>
  <si>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Условно утвержденные расходы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</si>
  <si>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</si>
  <si>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</si>
  <si>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</si>
  <si>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</si>
  <si>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</si>
  <si>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</si>
  <si>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</si>
  <si>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</si>
  <si>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</si>
  <si>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</si>
  <si>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</si>
  <si>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</si>
  <si>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</si>
  <si>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</si>
  <si>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</si>
  <si>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</si>
  <si>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</si>
  <si>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</si>
  <si>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</si>
  <si>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</si>
  <si>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</si>
  <si>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</si>
  <si>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</si>
  <si>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</si>
  <si>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</si>
  <si>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</si>
  <si>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</si>
  <si>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</si>
  <si>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</si>
  <si>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</si>
  <si>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</si>
  <si>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</si>
  <si>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</si>
  <si>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</si>
  <si>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</si>
  <si>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</si>
  <si>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</si>
  <si>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</si>
  <si>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</si>
  <si>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</si>
  <si>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</si>
  <si>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</si>
  <si>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</si>
  <si>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</si>
  <si>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</si>
  <si>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</si>
  <si>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</si>
  <si>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</si>
  <si>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</si>
  <si>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</si>
  <si>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</si>
  <si>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</si>
  <si>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</si>
  <si>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</si>
  <si>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</si>
  <si>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</si>
  <si>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</si>
  <si>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</si>
  <si>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</si>
  <si>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</si>
  <si>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</si>
  <si>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</si>
  <si>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</si>
  <si>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</si>
  <si>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</si>
  <si>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</si>
  <si>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</si>
  <si>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</si>
  <si>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</si>
  <si>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</si>
  <si>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</si>
  <si>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</si>
  <si>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</si>
  <si>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</si>
  <si>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</si>
  <si>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</si>
  <si>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</si>
  <si>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</si>
  <si>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</si>
  <si>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</si>
  <si>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</si>
  <si>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</si>
  <si>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</si>
  <si>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</si>
  <si>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</si>
  <si>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</si>
  <si>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</si>
  <si>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</si>
  <si>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</si>
  <si>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</si>
  <si>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</si>
  <si>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</si>
  <si>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</si>
  <si>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</si>
  <si>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</si>
  <si>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</si>
  <si>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</si>
  <si>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</si>
  <si>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</si>
  <si>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</si>
  <si>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</si>
  <si>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</si>
  <si>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</si>
  <si>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</si>
  <si>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</si>
  <si>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</si>
  <si>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</si>
  <si>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</si>
  <si>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</si>
  <si>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</si>
  <si>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</si>
  <si>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</si>
  <si>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</si>
  <si>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</si>
  <si>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</si>
  <si>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</si>
  <si>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</si>
  <si>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</si>
  <si>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</si>
  <si>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</si>
  <si>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</si>
  <si>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</si>
  <si>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</si>
  <si>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</si>
  <si>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</si>
  <si>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</si>
  <si>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</si>
  <si>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</si>
  <si>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</si>
  <si>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</si>
  <si>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</si>
  <si>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</si>
  <si>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</si>
  <si>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</si>
  <si>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</si>
  <si>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</si>
  <si>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</si>
  <si>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</si>
  <si>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</si>
  <si>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</si>
  <si>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</si>
  <si>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</si>
  <si>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</si>
  <si>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Закупка товаров, работ и услугдля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</si>
  <si>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</si>
  <si>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</si>
  <si>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</si>
  <si>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</si>
  <si>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</si>
  <si>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</si>
  <si>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</si>
  <si>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</si>
  <si>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</si>
  <si>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</si>
  <si>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</si>
  <si>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</si>
  <si>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</si>
  <si>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</si>
  <si>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</si>
  <si>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</si>
  <si>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</si>
  <si>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</si>
  <si>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</si>
  <si>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</si>
  <si>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</si>
  <si>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</si>
  <si>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</si>
  <si>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</si>
  <si>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</si>
  <si>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</si>
  <si>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</si>
  <si>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</si>
  <si>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</si>
  <si>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</si>
  <si>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</si>
  <si>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</si>
  <si>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</si>
  <si>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</si>
  <si>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</si>
  <si>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</si>
  <si>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</si>
  <si>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</si>
  <si>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</si>
  <si>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</si>
  <si>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</si>
  <si>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</si>
  <si>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</si>
  <si>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</si>
  <si>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</si>
  <si>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</si>
  <si>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</si>
  <si>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</si>
  <si>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</si>
  <si>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</si>
  <si>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</si>
  <si>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</si>
  <si>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</si>
  <si>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</si>
  <si>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</si>
  <si>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</si>
  <si>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</si>
  <si>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</si>
  <si>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</si>
  <si>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</si>
  <si>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</si>
  <si>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2004-2010гг"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</si>
  <si>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</si>
  <si>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</si>
  <si>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</si>
  <si>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</si>
  <si>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</si>
  <si>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</si>
  <si>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</si>
  <si>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795 07 01</t>
  </si>
  <si>
    <t>795 07 02</t>
  </si>
  <si>
    <t>Мероприятия в рамках ведомственной целевой программы «Семья и дети городского округа Тольятти на 2009-2011годы»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</si>
  <si>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</si>
  <si>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020 00 00</t>
  </si>
  <si>
    <t>Обеспечение проведения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</si>
  <si>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</si>
  <si>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</si>
  <si>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Долгосрочная  программа «Поддержка и развитие малого и среднего предпринимательства  городского округа Тольятти на 2010-2015гг.»</t>
  </si>
  <si>
    <t>795 05 00</t>
  </si>
  <si>
    <t>Мероприятия в рамках долгосрочной  программы «Поддержка и развитие малого и среднего предпринимательства  городского округа Тольятти на 2010-2015гг.»</t>
  </si>
  <si>
    <t>795 05 01</t>
  </si>
  <si>
    <t>Проведение выборов и референдумов</t>
  </si>
  <si>
    <t>Долгосрочная целевая программа "Дети городского округа Тольятти на 2010-2020 годы"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</si>
  <si>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</si>
  <si>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</si>
  <si>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</si>
  <si>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</si>
  <si>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</si>
  <si>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</si>
  <si>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795 13 00</t>
  </si>
  <si>
    <t>Долгосрочная целевая программа "Об энергосбережении и о повышении  энергетической эффективности в городском округе Тольятти на 2010-2014гг."</t>
  </si>
  <si>
    <t>351 00 05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</si>
  <si>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</si>
  <si>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</si>
  <si>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</si>
  <si>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</si>
  <si>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</si>
  <si>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</si>
  <si>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</si>
  <si>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</si>
  <si>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</si>
  <si>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</si>
  <si>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</si>
  <si>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</si>
  <si>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>795 18 00</t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</si>
  <si>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</si>
  <si>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</si>
  <si>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</si>
  <si>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</si>
  <si>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</si>
  <si>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Обеспечение мероприятий по капитальному ремонту многоквартирных домов  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</si>
  <si>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</si>
  <si>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  на 2011  год</t>
  </si>
  <si>
    <t>13</t>
  </si>
  <si>
    <t>Обслуживание внутреннего  государственного и муниципального долга</t>
  </si>
  <si>
    <t>Дорожное хозяйство (дорожные фонды)</t>
  </si>
  <si>
    <t>Долгосрочная целевая программа "Развитие физической культуры и спорта на территории городского округа Тольятти на 2011-2020 годы"</t>
  </si>
  <si>
    <t xml:space="preserve">11 </t>
  </si>
  <si>
    <t>Массовый спорт</t>
  </si>
  <si>
    <t>Другие вопросы в области здравоохранения</t>
  </si>
  <si>
    <t>Реализация мер социальной поддержки отдельных категорий граждан</t>
  </si>
  <si>
    <t>505 55 00</t>
  </si>
  <si>
    <t>Обеспечение мер социальной поддержки ветеранов труда и тружеников тыла</t>
  </si>
  <si>
    <t>505 55 20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</si>
  <si>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</si>
  <si>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</si>
  <si>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</si>
  <si>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</si>
  <si>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</si>
  <si>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</si>
  <si>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</si>
  <si>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</si>
  <si>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</si>
  <si>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</si>
  <si>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</si>
  <si>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</si>
  <si>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</si>
  <si>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</si>
  <si>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</si>
  <si>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Водное хозяйство</t>
  </si>
  <si>
    <t>Управление земельных ресурсов мэрии городского округа Тольятти</t>
  </si>
  <si>
    <t>340 03 00</t>
  </si>
  <si>
    <t>Мероприятия по землеустройству и землепользованию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</si>
  <si>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</si>
  <si>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</si>
  <si>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</si>
  <si>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Охрана семьи и детства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</si>
  <si>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</si>
  <si>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</si>
  <si>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t>Долгосрочная целевая программа «Противодействие коррупции в городском округе Тольятти на 2010-2012 годы»</t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</si>
  <si>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</si>
  <si>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</si>
  <si>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</si>
  <si>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Физическая культура</t>
  </si>
  <si>
    <t>795 19 00</t>
  </si>
  <si>
    <t>Другие вопросы в области средств массовой информации</t>
  </si>
  <si>
    <t>Долгосрочная целевая программа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годы"</t>
  </si>
  <si>
    <t>015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</si>
  <si>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</si>
  <si>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016</t>
  </si>
  <si>
    <t>017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</si>
  <si>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</si>
  <si>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019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</si>
  <si>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 до 100 кВт)</t>
  </si>
  <si>
    <t>014</t>
  </si>
  <si>
    <t>Долгосрочная  целевая программа «Поддержка и развитие малого и среднего предпринимательства  городского округа Тольятти на 2010-2015гг.»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</si>
  <si>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rFont val="Arial"/>
        <family val="2"/>
      </rPr>
      <t>»</t>
    </r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</si>
  <si>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</si>
  <si>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</si>
  <si>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t>Предоставление субсидий Муниципальному Фонду поддержки субъектов малого и среднего предпринимательства городского округа Тольятти "Бизнес-Гарант"на развитие микрофинансирования, расширения доступа к микрофинансовым займам, для выдачи займов субъектам малого и среднего предпринимательства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</si>
  <si>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</si>
  <si>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 xml:space="preserve">от 15.12.2010г. №425 </t>
  </si>
  <si>
    <t>Приложение №2</t>
  </si>
  <si>
    <t>26.01.2011 №____</t>
  </si>
  <si>
    <t>от 15.12.2010 №425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</si>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</sst>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sz val="18"/>
      <name val="Times New Roman"/>
      <family val="1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wrapText="1"/>
    </xf>
    <xf numFmtId="18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181" fontId="15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0" xfId="2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81" fontId="11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49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181" fontId="21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181" fontId="11" fillId="0" borderId="0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1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181" fontId="15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3" fontId="15" fillId="0" borderId="6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left" wrapText="1"/>
    </xf>
    <xf numFmtId="49" fontId="19" fillId="0" borderId="6" xfId="0" applyNumberFormat="1" applyFont="1" applyFill="1" applyBorder="1" applyAlignment="1">
      <alignment horizontal="center" wrapText="1"/>
    </xf>
    <xf numFmtId="181" fontId="19" fillId="0" borderId="6" xfId="0" applyNumberFormat="1" applyFont="1" applyFill="1" applyBorder="1" applyAlignment="1">
      <alignment horizontal="center" wrapText="1"/>
    </xf>
    <xf numFmtId="3" fontId="19" fillId="0" borderId="6" xfId="21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 wrapText="1"/>
    </xf>
    <xf numFmtId="3" fontId="11" fillId="0" borderId="6" xfId="21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181" fontId="11" fillId="0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3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3" fontId="21" fillId="0" borderId="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 wrapText="1"/>
    </xf>
    <xf numFmtId="1" fontId="19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3" fontId="15" fillId="0" borderId="6" xfId="2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9" fontId="21" fillId="0" borderId="6" xfId="0" applyNumberFormat="1" applyFont="1" applyFill="1" applyBorder="1" applyAlignment="1">
      <alignment horizontal="center" wrapText="1"/>
    </xf>
    <xf numFmtId="181" fontId="21" fillId="0" borderId="6" xfId="0" applyNumberFormat="1" applyFont="1" applyFill="1" applyBorder="1" applyAlignment="1">
      <alignment horizontal="center" wrapText="1"/>
    </xf>
    <xf numFmtId="3" fontId="27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19" fillId="0" borderId="6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wrapText="1"/>
    </xf>
    <xf numFmtId="0" fontId="1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wrapText="1"/>
    </xf>
    <xf numFmtId="0" fontId="21" fillId="0" borderId="6" xfId="0" applyFont="1" applyFill="1" applyBorder="1" applyAlignment="1">
      <alignment horizontal="left" wrapText="1"/>
    </xf>
    <xf numFmtId="3" fontId="21" fillId="0" borderId="6" xfId="21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center" wrapText="1"/>
    </xf>
    <xf numFmtId="1" fontId="23" fillId="0" borderId="6" xfId="0" applyNumberFormat="1" applyFont="1" applyFill="1" applyBorder="1" applyAlignment="1">
      <alignment horizontal="center" wrapText="1"/>
    </xf>
    <xf numFmtId="0" fontId="19" fillId="0" borderId="6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 wrapText="1"/>
    </xf>
    <xf numFmtId="1" fontId="18" fillId="0" borderId="6" xfId="0" applyNumberFormat="1" applyFont="1" applyFill="1" applyBorder="1" applyAlignment="1">
      <alignment horizontal="center" wrapText="1"/>
    </xf>
    <xf numFmtId="181" fontId="18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 wrapText="1"/>
    </xf>
    <xf numFmtId="0" fontId="19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18" fillId="0" borderId="6" xfId="21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7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3" fontId="15" fillId="0" borderId="9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181" fontId="15" fillId="0" borderId="9" xfId="0" applyNumberFormat="1" applyFont="1" applyFill="1" applyBorder="1" applyAlignment="1">
      <alignment horizontal="center" vertical="center" wrapText="1"/>
    </xf>
    <xf numFmtId="181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30"/>
  <sheetViews>
    <sheetView showZeros="0" tabSelected="1" view="pageBreakPreview" zoomScale="75" zoomScaleNormal="75" zoomScaleSheetLayoutView="75" workbookViewId="0" topLeftCell="A315">
      <selection activeCell="B359" sqref="B359"/>
    </sheetView>
  </sheetViews>
  <sheetFormatPr defaultColWidth="9.00390625" defaultRowHeight="12.75"/>
  <cols>
    <col min="1" max="1" width="8.25390625" style="11" customWidth="1"/>
    <col min="2" max="2" width="44.25390625" style="17" customWidth="1"/>
    <col min="3" max="3" width="8.375" style="11" customWidth="1"/>
    <col min="4" max="4" width="7.75390625" style="11" customWidth="1"/>
    <col min="5" max="5" width="12.00390625" style="18" customWidth="1"/>
    <col min="6" max="6" width="7.375" style="11" customWidth="1"/>
    <col min="7" max="7" width="16.125" style="11" hidden="1" customWidth="1"/>
    <col min="8" max="8" width="17.625" style="11" hidden="1" customWidth="1"/>
    <col min="9" max="9" width="18.75390625" style="11" hidden="1" customWidth="1"/>
    <col min="10" max="10" width="20.375" style="19" hidden="1" customWidth="1"/>
    <col min="11" max="11" width="20.25390625" style="19" hidden="1" customWidth="1"/>
    <col min="12" max="12" width="10.75390625" style="19" hidden="1" customWidth="1"/>
    <col min="13" max="13" width="11.625" style="19" hidden="1" customWidth="1"/>
    <col min="14" max="14" width="9.625" style="20" hidden="1" customWidth="1"/>
    <col min="15" max="15" width="9.25390625" style="21" hidden="1" customWidth="1"/>
    <col min="16" max="16" width="10.25390625" style="21" hidden="1" customWidth="1"/>
    <col min="17" max="17" width="10.125" style="19" hidden="1" customWidth="1"/>
    <col min="18" max="18" width="10.375" style="22" hidden="1" customWidth="1"/>
    <col min="19" max="19" width="13.00390625" style="23" hidden="1" customWidth="1"/>
    <col min="20" max="21" width="9.625" style="27" hidden="1" customWidth="1"/>
    <col min="22" max="22" width="10.375" style="27" hidden="1" customWidth="1"/>
    <col min="23" max="23" width="10.125" style="22" hidden="1" customWidth="1"/>
    <col min="24" max="26" width="7.25390625" style="22" hidden="1" customWidth="1"/>
    <col min="27" max="28" width="7.25390625" style="1" hidden="1" customWidth="1"/>
    <col min="29" max="29" width="15.125" style="1" hidden="1" customWidth="1"/>
    <col min="30" max="30" width="14.75390625" style="1" hidden="1" customWidth="1"/>
    <col min="31" max="31" width="13.625" style="1" hidden="1" customWidth="1"/>
    <col min="32" max="32" width="9.625" style="1" hidden="1" customWidth="1"/>
    <col min="33" max="33" width="13.125" style="1" hidden="1" customWidth="1"/>
    <col min="34" max="34" width="13.25390625" style="1" hidden="1" customWidth="1"/>
    <col min="35" max="35" width="13.75390625" style="1" hidden="1" customWidth="1"/>
    <col min="36" max="36" width="13.125" style="1" hidden="1" customWidth="1"/>
    <col min="37" max="37" width="10.75390625" style="1" hidden="1" customWidth="1"/>
    <col min="38" max="38" width="7.25390625" style="1" hidden="1" customWidth="1"/>
    <col min="39" max="39" width="12.125" style="16" hidden="1" customWidth="1"/>
    <col min="40" max="40" width="23.375" style="16" hidden="1" customWidth="1"/>
    <col min="41" max="41" width="16.75390625" style="28" hidden="1" customWidth="1"/>
    <col min="42" max="42" width="11.00390625" style="28" hidden="1" customWidth="1"/>
    <col min="43" max="43" width="13.625" style="43" hidden="1" customWidth="1"/>
    <col min="44" max="44" width="15.125" style="28" hidden="1" customWidth="1"/>
    <col min="45" max="45" width="13.00390625" style="1" hidden="1" customWidth="1"/>
    <col min="46" max="46" width="14.75390625" style="1" hidden="1" customWidth="1"/>
    <col min="47" max="47" width="15.375" style="1" hidden="1" customWidth="1"/>
    <col min="48" max="48" width="16.625" style="1" hidden="1" customWidth="1"/>
    <col min="49" max="49" width="14.625" style="1" customWidth="1"/>
    <col min="50" max="50" width="17.25390625" style="1" customWidth="1"/>
    <col min="51" max="16384" width="9.125" style="1" customWidth="1"/>
  </cols>
  <sheetData>
    <row r="1" spans="45:50" ht="20.25">
      <c r="AS1" s="70" t="s">
        <v>448</v>
      </c>
      <c r="AT1" s="70"/>
      <c r="AU1" s="70"/>
      <c r="AW1" s="181" t="s">
        <v>339</v>
      </c>
      <c r="AX1" s="181"/>
    </row>
    <row r="2" spans="45:50" ht="20.25">
      <c r="AS2" s="70" t="s">
        <v>284</v>
      </c>
      <c r="AT2" s="70"/>
      <c r="AU2" s="70"/>
      <c r="AW2" s="181" t="s">
        <v>284</v>
      </c>
      <c r="AX2" s="181"/>
    </row>
    <row r="3" spans="45:50" ht="20.25">
      <c r="AS3" s="70" t="s">
        <v>447</v>
      </c>
      <c r="AT3" s="70"/>
      <c r="AU3" s="70"/>
      <c r="AW3" s="181" t="s">
        <v>449</v>
      </c>
      <c r="AX3" s="181"/>
    </row>
    <row r="4" spans="49:50" ht="42.75" customHeight="1">
      <c r="AW4" s="74"/>
      <c r="AX4" s="74"/>
    </row>
    <row r="5" spans="20:50" ht="21">
      <c r="T5" s="71" t="s">
        <v>314</v>
      </c>
      <c r="U5" s="71"/>
      <c r="V5" s="71"/>
      <c r="Y5" s="72" t="s">
        <v>327</v>
      </c>
      <c r="Z5" s="72"/>
      <c r="AA5" s="24"/>
      <c r="AC5" s="72" t="s">
        <v>327</v>
      </c>
      <c r="AD5" s="72"/>
      <c r="AH5" s="72" t="s">
        <v>339</v>
      </c>
      <c r="AI5" s="72"/>
      <c r="AJ5" s="72"/>
      <c r="AN5" s="72" t="s">
        <v>344</v>
      </c>
      <c r="AO5" s="72"/>
      <c r="AP5" s="72"/>
      <c r="AQ5" s="72"/>
      <c r="AR5" s="72"/>
      <c r="AS5" s="72"/>
      <c r="AT5" s="72"/>
      <c r="AU5" s="72"/>
      <c r="AW5" s="181" t="s">
        <v>344</v>
      </c>
      <c r="AX5" s="181"/>
    </row>
    <row r="6" spans="20:50" ht="21">
      <c r="T6" s="71" t="s">
        <v>284</v>
      </c>
      <c r="U6" s="71"/>
      <c r="V6" s="71"/>
      <c r="Y6" s="72" t="s">
        <v>284</v>
      </c>
      <c r="Z6" s="72"/>
      <c r="AA6" s="24"/>
      <c r="AC6" s="72" t="s">
        <v>284</v>
      </c>
      <c r="AD6" s="72"/>
      <c r="AH6" s="72" t="s">
        <v>284</v>
      </c>
      <c r="AI6" s="72"/>
      <c r="AJ6" s="72"/>
      <c r="AN6" s="72" t="s">
        <v>284</v>
      </c>
      <c r="AO6" s="72"/>
      <c r="AP6" s="72"/>
      <c r="AQ6" s="72"/>
      <c r="AR6" s="72"/>
      <c r="AS6" s="72"/>
      <c r="AT6" s="72"/>
      <c r="AU6" s="72"/>
      <c r="AW6" s="181" t="s">
        <v>284</v>
      </c>
      <c r="AX6" s="181"/>
    </row>
    <row r="7" spans="20:50" ht="21">
      <c r="T7" s="71" t="s">
        <v>285</v>
      </c>
      <c r="U7" s="71"/>
      <c r="V7" s="71"/>
      <c r="Y7" s="72" t="s">
        <v>285</v>
      </c>
      <c r="Z7" s="72"/>
      <c r="AA7" s="24"/>
      <c r="AC7" s="72" t="s">
        <v>285</v>
      </c>
      <c r="AD7" s="72"/>
      <c r="AH7" s="72" t="s">
        <v>285</v>
      </c>
      <c r="AI7" s="72"/>
      <c r="AJ7" s="72"/>
      <c r="AM7" s="72" t="s">
        <v>447</v>
      </c>
      <c r="AN7" s="72"/>
      <c r="AO7" s="72"/>
      <c r="AP7" s="72"/>
      <c r="AQ7" s="72"/>
      <c r="AR7" s="72"/>
      <c r="AS7" s="72"/>
      <c r="AT7" s="72"/>
      <c r="AU7" s="72"/>
      <c r="AW7" s="181" t="s">
        <v>450</v>
      </c>
      <c r="AX7" s="181"/>
    </row>
    <row r="8" spans="1:50" ht="19.5" customHeight="1">
      <c r="A8" s="182" t="s">
        <v>388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</row>
    <row r="9" spans="1:50" ht="30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</row>
    <row r="10" spans="1:50" ht="12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</row>
    <row r="11" spans="1:50" ht="65.2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</row>
    <row r="12" spans="1:43" ht="21" thickBot="1">
      <c r="A12" s="25"/>
      <c r="B12" s="25"/>
      <c r="C12" s="25"/>
      <c r="D12" s="25"/>
      <c r="E12" s="26"/>
      <c r="F12" s="25"/>
      <c r="G12" s="25"/>
      <c r="N12" s="25"/>
      <c r="AQ12" s="29"/>
    </row>
    <row r="13" spans="1:50" ht="21" customHeight="1" thickBot="1">
      <c r="A13" s="216" t="s">
        <v>31</v>
      </c>
      <c r="B13" s="195" t="s">
        <v>266</v>
      </c>
      <c r="C13" s="195" t="s">
        <v>32</v>
      </c>
      <c r="D13" s="195" t="s">
        <v>33</v>
      </c>
      <c r="E13" s="214" t="s">
        <v>7</v>
      </c>
      <c r="F13" s="227" t="s">
        <v>8</v>
      </c>
      <c r="G13" s="198" t="s">
        <v>104</v>
      </c>
      <c r="H13" s="218" t="s">
        <v>132</v>
      </c>
      <c r="I13" s="219"/>
      <c r="J13" s="220" t="s">
        <v>132</v>
      </c>
      <c r="K13" s="221"/>
      <c r="L13" s="222"/>
      <c r="M13" s="30"/>
      <c r="N13" s="198" t="s">
        <v>228</v>
      </c>
      <c r="O13" s="223" t="s">
        <v>245</v>
      </c>
      <c r="P13" s="220" t="s">
        <v>248</v>
      </c>
      <c r="Q13" s="221"/>
      <c r="R13" s="222"/>
      <c r="S13" s="73" t="s">
        <v>267</v>
      </c>
      <c r="T13" s="197"/>
      <c r="U13" s="197"/>
      <c r="V13" s="202"/>
      <c r="W13" s="211" t="s">
        <v>226</v>
      </c>
      <c r="X13" s="212"/>
      <c r="Y13" s="73" t="s">
        <v>267</v>
      </c>
      <c r="Z13" s="202"/>
      <c r="AA13" s="183" t="s">
        <v>329</v>
      </c>
      <c r="AB13" s="184"/>
      <c r="AC13" s="73" t="s">
        <v>267</v>
      </c>
      <c r="AD13" s="202"/>
      <c r="AE13" s="183" t="s">
        <v>329</v>
      </c>
      <c r="AF13" s="203"/>
      <c r="AG13" s="184"/>
      <c r="AH13" s="73" t="s">
        <v>267</v>
      </c>
      <c r="AI13" s="197"/>
      <c r="AJ13" s="202"/>
      <c r="AK13" s="195" t="s">
        <v>340</v>
      </c>
      <c r="AL13" s="31"/>
      <c r="AM13" s="73" t="s">
        <v>267</v>
      </c>
      <c r="AN13" s="197"/>
      <c r="AO13" s="73" t="s">
        <v>267</v>
      </c>
      <c r="AP13" s="186"/>
      <c r="AQ13" s="186"/>
      <c r="AR13" s="187"/>
      <c r="AS13" s="73" t="s">
        <v>267</v>
      </c>
      <c r="AT13" s="186"/>
      <c r="AU13" s="187"/>
      <c r="AV13" s="69"/>
      <c r="AW13" s="73" t="s">
        <v>267</v>
      </c>
      <c r="AX13" s="187"/>
    </row>
    <row r="14" spans="1:50" ht="21" customHeight="1" thickBot="1">
      <c r="A14" s="217"/>
      <c r="B14" s="196"/>
      <c r="C14" s="196"/>
      <c r="D14" s="196"/>
      <c r="E14" s="215"/>
      <c r="F14" s="228"/>
      <c r="G14" s="199"/>
      <c r="H14" s="198" t="s">
        <v>221</v>
      </c>
      <c r="I14" s="188" t="s">
        <v>222</v>
      </c>
      <c r="J14" s="188" t="s">
        <v>226</v>
      </c>
      <c r="K14" s="188" t="s">
        <v>238</v>
      </c>
      <c r="L14" s="188" t="s">
        <v>229</v>
      </c>
      <c r="M14" s="32"/>
      <c r="N14" s="199"/>
      <c r="O14" s="224"/>
      <c r="P14" s="33"/>
      <c r="Q14" s="189">
        <v>2011</v>
      </c>
      <c r="R14" s="189" t="s">
        <v>229</v>
      </c>
      <c r="S14" s="198" t="s">
        <v>226</v>
      </c>
      <c r="T14" s="188">
        <v>2011</v>
      </c>
      <c r="U14" s="225" t="s">
        <v>229</v>
      </c>
      <c r="V14" s="189">
        <v>2012</v>
      </c>
      <c r="W14" s="209">
        <v>2011</v>
      </c>
      <c r="X14" s="209">
        <v>2012</v>
      </c>
      <c r="Y14" s="188">
        <v>2011</v>
      </c>
      <c r="Z14" s="189">
        <v>2012</v>
      </c>
      <c r="AA14" s="208">
        <v>2011</v>
      </c>
      <c r="AB14" s="208">
        <v>2012</v>
      </c>
      <c r="AC14" s="188">
        <v>2011</v>
      </c>
      <c r="AD14" s="188">
        <v>2012</v>
      </c>
      <c r="AE14" s="204">
        <v>2011</v>
      </c>
      <c r="AF14" s="205"/>
      <c r="AG14" s="208">
        <v>2012</v>
      </c>
      <c r="AH14" s="73">
        <v>2011</v>
      </c>
      <c r="AI14" s="202"/>
      <c r="AJ14" s="188">
        <v>2012</v>
      </c>
      <c r="AK14" s="196"/>
      <c r="AL14" s="196" t="s">
        <v>341</v>
      </c>
      <c r="AM14" s="73">
        <v>2011</v>
      </c>
      <c r="AN14" s="197"/>
      <c r="AO14" s="188" t="s">
        <v>226</v>
      </c>
      <c r="AP14" s="193" t="s">
        <v>229</v>
      </c>
      <c r="AQ14" s="190" t="s">
        <v>336</v>
      </c>
      <c r="AR14" s="188" t="s">
        <v>229</v>
      </c>
      <c r="AS14" s="188" t="s">
        <v>226</v>
      </c>
      <c r="AT14" s="190" t="s">
        <v>336</v>
      </c>
      <c r="AU14" s="188" t="s">
        <v>229</v>
      </c>
      <c r="AV14" s="188" t="s">
        <v>226</v>
      </c>
      <c r="AW14" s="190" t="s">
        <v>336</v>
      </c>
      <c r="AX14" s="188" t="s">
        <v>229</v>
      </c>
    </row>
    <row r="15" spans="1:50" ht="20.25">
      <c r="A15" s="217"/>
      <c r="B15" s="196"/>
      <c r="C15" s="196"/>
      <c r="D15" s="196"/>
      <c r="E15" s="215"/>
      <c r="F15" s="228"/>
      <c r="G15" s="199"/>
      <c r="H15" s="199"/>
      <c r="I15" s="189"/>
      <c r="J15" s="189"/>
      <c r="K15" s="189"/>
      <c r="L15" s="189"/>
      <c r="M15" s="32"/>
      <c r="N15" s="199"/>
      <c r="O15" s="224"/>
      <c r="P15" s="33"/>
      <c r="Q15" s="189"/>
      <c r="R15" s="189"/>
      <c r="S15" s="199"/>
      <c r="T15" s="210"/>
      <c r="U15" s="226"/>
      <c r="V15" s="189"/>
      <c r="W15" s="210"/>
      <c r="X15" s="209"/>
      <c r="Y15" s="210"/>
      <c r="Z15" s="189"/>
      <c r="AA15" s="210"/>
      <c r="AB15" s="209"/>
      <c r="AC15" s="210"/>
      <c r="AD15" s="189"/>
      <c r="AE15" s="206" t="s">
        <v>336</v>
      </c>
      <c r="AF15" s="208" t="s">
        <v>229</v>
      </c>
      <c r="AG15" s="209"/>
      <c r="AH15" s="198" t="s">
        <v>336</v>
      </c>
      <c r="AI15" s="188" t="s">
        <v>229</v>
      </c>
      <c r="AJ15" s="189"/>
      <c r="AK15" s="196"/>
      <c r="AL15" s="196"/>
      <c r="AM15" s="198" t="s">
        <v>336</v>
      </c>
      <c r="AN15" s="200" t="s">
        <v>229</v>
      </c>
      <c r="AO15" s="189"/>
      <c r="AP15" s="194"/>
      <c r="AQ15" s="191"/>
      <c r="AR15" s="189"/>
      <c r="AS15" s="189"/>
      <c r="AT15" s="191"/>
      <c r="AU15" s="189"/>
      <c r="AV15" s="189"/>
      <c r="AW15" s="191"/>
      <c r="AX15" s="189"/>
    </row>
    <row r="16" spans="1:50" ht="20.25">
      <c r="A16" s="217"/>
      <c r="B16" s="196"/>
      <c r="C16" s="196"/>
      <c r="D16" s="196"/>
      <c r="E16" s="215"/>
      <c r="F16" s="228"/>
      <c r="G16" s="199"/>
      <c r="H16" s="199"/>
      <c r="I16" s="189"/>
      <c r="J16" s="189"/>
      <c r="K16" s="189"/>
      <c r="L16" s="189"/>
      <c r="M16" s="32"/>
      <c r="N16" s="199"/>
      <c r="O16" s="224"/>
      <c r="P16" s="33"/>
      <c r="Q16" s="189"/>
      <c r="R16" s="189"/>
      <c r="S16" s="199"/>
      <c r="T16" s="210"/>
      <c r="U16" s="226"/>
      <c r="V16" s="189"/>
      <c r="W16" s="210"/>
      <c r="X16" s="209"/>
      <c r="Y16" s="210"/>
      <c r="Z16" s="189"/>
      <c r="AA16" s="210"/>
      <c r="AB16" s="209"/>
      <c r="AC16" s="210"/>
      <c r="AD16" s="189"/>
      <c r="AE16" s="207"/>
      <c r="AF16" s="209"/>
      <c r="AG16" s="209"/>
      <c r="AH16" s="199"/>
      <c r="AI16" s="189"/>
      <c r="AJ16" s="189"/>
      <c r="AK16" s="196"/>
      <c r="AL16" s="196"/>
      <c r="AM16" s="199"/>
      <c r="AN16" s="201"/>
      <c r="AO16" s="189"/>
      <c r="AP16" s="194"/>
      <c r="AQ16" s="191"/>
      <c r="AR16" s="189"/>
      <c r="AS16" s="189"/>
      <c r="AT16" s="191"/>
      <c r="AU16" s="189"/>
      <c r="AV16" s="189"/>
      <c r="AW16" s="191"/>
      <c r="AX16" s="189"/>
    </row>
    <row r="17" spans="1:50" ht="63.75" customHeight="1">
      <c r="A17" s="217"/>
      <c r="B17" s="196"/>
      <c r="C17" s="196"/>
      <c r="D17" s="196"/>
      <c r="E17" s="215"/>
      <c r="F17" s="228"/>
      <c r="G17" s="199"/>
      <c r="H17" s="199"/>
      <c r="I17" s="189"/>
      <c r="J17" s="189"/>
      <c r="K17" s="189"/>
      <c r="L17" s="189"/>
      <c r="M17" s="32"/>
      <c r="N17" s="199"/>
      <c r="O17" s="224"/>
      <c r="P17" s="33"/>
      <c r="Q17" s="189"/>
      <c r="R17" s="189"/>
      <c r="S17" s="199"/>
      <c r="T17" s="210"/>
      <c r="U17" s="226"/>
      <c r="V17" s="189"/>
      <c r="W17" s="210"/>
      <c r="X17" s="209"/>
      <c r="Y17" s="210"/>
      <c r="Z17" s="189"/>
      <c r="AA17" s="210"/>
      <c r="AB17" s="209"/>
      <c r="AC17" s="210"/>
      <c r="AD17" s="189"/>
      <c r="AE17" s="207"/>
      <c r="AF17" s="209"/>
      <c r="AG17" s="209"/>
      <c r="AH17" s="199"/>
      <c r="AI17" s="189"/>
      <c r="AJ17" s="189"/>
      <c r="AK17" s="196"/>
      <c r="AL17" s="196"/>
      <c r="AM17" s="199"/>
      <c r="AN17" s="201"/>
      <c r="AO17" s="189"/>
      <c r="AP17" s="194"/>
      <c r="AQ17" s="191"/>
      <c r="AR17" s="189"/>
      <c r="AS17" s="189"/>
      <c r="AT17" s="191"/>
      <c r="AU17" s="189"/>
      <c r="AV17" s="189"/>
      <c r="AW17" s="191"/>
      <c r="AX17" s="189"/>
    </row>
    <row r="18" spans="1:50" s="5" customFormat="1" ht="40.5">
      <c r="A18" s="75">
        <v>900</v>
      </c>
      <c r="B18" s="76" t="s">
        <v>11</v>
      </c>
      <c r="C18" s="77"/>
      <c r="D18" s="77"/>
      <c r="E18" s="78"/>
      <c r="F18" s="79"/>
      <c r="G18" s="80">
        <f aca="true" t="shared" si="0" ref="G18:N18">G19+G29</f>
        <v>88636</v>
      </c>
      <c r="H18" s="80">
        <f t="shared" si="0"/>
        <v>88636</v>
      </c>
      <c r="I18" s="80">
        <f t="shared" si="0"/>
        <v>0</v>
      </c>
      <c r="J18" s="80">
        <f t="shared" si="0"/>
        <v>22695</v>
      </c>
      <c r="K18" s="80">
        <f t="shared" si="0"/>
        <v>111331</v>
      </c>
      <c r="L18" s="80">
        <f t="shared" si="0"/>
        <v>0</v>
      </c>
      <c r="M18" s="80"/>
      <c r="N18" s="80">
        <f t="shared" si="0"/>
        <v>118446</v>
      </c>
      <c r="O18" s="81"/>
      <c r="P18" s="80">
        <f aca="true" t="shared" si="1" ref="P18:V18">P19+P29</f>
        <v>0</v>
      </c>
      <c r="Q18" s="80">
        <f t="shared" si="1"/>
        <v>118446</v>
      </c>
      <c r="R18" s="80">
        <f t="shared" si="1"/>
        <v>0</v>
      </c>
      <c r="S18" s="80">
        <f>S19+S29</f>
        <v>-38671</v>
      </c>
      <c r="T18" s="80">
        <f t="shared" si="1"/>
        <v>79775</v>
      </c>
      <c r="U18" s="80">
        <f t="shared" si="1"/>
        <v>0</v>
      </c>
      <c r="V18" s="80">
        <f t="shared" si="1"/>
        <v>79775</v>
      </c>
      <c r="W18" s="80">
        <f aca="true" t="shared" si="2" ref="W18:AD18">W19+W29</f>
        <v>0</v>
      </c>
      <c r="X18" s="80">
        <f t="shared" si="2"/>
        <v>0</v>
      </c>
      <c r="Y18" s="80">
        <f t="shared" si="2"/>
        <v>79775</v>
      </c>
      <c r="Z18" s="80">
        <f t="shared" si="2"/>
        <v>79775</v>
      </c>
      <c r="AA18" s="80">
        <f t="shared" si="2"/>
        <v>0</v>
      </c>
      <c r="AB18" s="80">
        <f t="shared" si="2"/>
        <v>0</v>
      </c>
      <c r="AC18" s="80">
        <f t="shared" si="2"/>
        <v>79775</v>
      </c>
      <c r="AD18" s="80">
        <f t="shared" si="2"/>
        <v>79775</v>
      </c>
      <c r="AE18" s="80">
        <f>AE19+AE29</f>
        <v>0</v>
      </c>
      <c r="AF18" s="80"/>
      <c r="AG18" s="80">
        <f>AG19+AG29</f>
        <v>0</v>
      </c>
      <c r="AH18" s="80">
        <f>AH19+AH29</f>
        <v>79775</v>
      </c>
      <c r="AI18" s="80"/>
      <c r="AJ18" s="80">
        <f>AJ19+AJ29</f>
        <v>79775</v>
      </c>
      <c r="AK18" s="80">
        <f>AK19+AK29</f>
        <v>0</v>
      </c>
      <c r="AL18" s="80">
        <f>AL19+AL29</f>
        <v>0</v>
      </c>
      <c r="AM18" s="80">
        <f>AM19+AM29</f>
        <v>79775</v>
      </c>
      <c r="AN18" s="80">
        <f>AN19+AN29</f>
        <v>0</v>
      </c>
      <c r="AO18" s="80">
        <f aca="true" t="shared" si="3" ref="AO18:AT18">AO19+AO29+AO26</f>
        <v>28083</v>
      </c>
      <c r="AP18" s="80">
        <f t="shared" si="3"/>
        <v>0</v>
      </c>
      <c r="AQ18" s="80">
        <f t="shared" si="3"/>
        <v>107858</v>
      </c>
      <c r="AR18" s="80">
        <f t="shared" si="3"/>
        <v>0</v>
      </c>
      <c r="AS18" s="80">
        <f t="shared" si="3"/>
        <v>0</v>
      </c>
      <c r="AT18" s="80">
        <f t="shared" si="3"/>
        <v>107858</v>
      </c>
      <c r="AU18" s="80">
        <f>AU19+AU29+AU26</f>
        <v>0</v>
      </c>
      <c r="AV18" s="80">
        <f>AV19+AV29+AV26</f>
        <v>0</v>
      </c>
      <c r="AW18" s="80">
        <f>AW19+AW29+AW26</f>
        <v>107858</v>
      </c>
      <c r="AX18" s="80">
        <f>AX19+AX29+AX26</f>
        <v>0</v>
      </c>
    </row>
    <row r="19" spans="1:50" s="2" customFormat="1" ht="112.5">
      <c r="A19" s="82"/>
      <c r="B19" s="83" t="s">
        <v>40</v>
      </c>
      <c r="C19" s="84" t="s">
        <v>34</v>
      </c>
      <c r="D19" s="84" t="s">
        <v>36</v>
      </c>
      <c r="E19" s="85"/>
      <c r="F19" s="84"/>
      <c r="G19" s="86">
        <f aca="true" t="shared" si="4" ref="G19:L19">G20+G22+G24</f>
        <v>87504</v>
      </c>
      <c r="H19" s="86">
        <f t="shared" si="4"/>
        <v>87504</v>
      </c>
      <c r="I19" s="86">
        <f t="shared" si="4"/>
        <v>0</v>
      </c>
      <c r="J19" s="86">
        <f>J20+J22+J24</f>
        <v>22625</v>
      </c>
      <c r="K19" s="86">
        <f t="shared" si="4"/>
        <v>110129</v>
      </c>
      <c r="L19" s="86">
        <f t="shared" si="4"/>
        <v>0</v>
      </c>
      <c r="M19" s="86"/>
      <c r="N19" s="86">
        <f>N20+N22+N24</f>
        <v>117159</v>
      </c>
      <c r="O19" s="87"/>
      <c r="P19" s="86">
        <f aca="true" t="shared" si="5" ref="P19:V19">P20+P22+P24</f>
        <v>0</v>
      </c>
      <c r="Q19" s="86">
        <f t="shared" si="5"/>
        <v>117159</v>
      </c>
      <c r="R19" s="86">
        <f t="shared" si="5"/>
        <v>0</v>
      </c>
      <c r="S19" s="86">
        <f t="shared" si="5"/>
        <v>-37634</v>
      </c>
      <c r="T19" s="86">
        <f t="shared" si="5"/>
        <v>79525</v>
      </c>
      <c r="U19" s="86">
        <f t="shared" si="5"/>
        <v>0</v>
      </c>
      <c r="V19" s="86">
        <f t="shared" si="5"/>
        <v>79525</v>
      </c>
      <c r="W19" s="86">
        <f aca="true" t="shared" si="6" ref="W19:AD19">W20+W22+W24</f>
        <v>0</v>
      </c>
      <c r="X19" s="86">
        <f t="shared" si="6"/>
        <v>0</v>
      </c>
      <c r="Y19" s="86">
        <f t="shared" si="6"/>
        <v>79525</v>
      </c>
      <c r="Z19" s="86">
        <f t="shared" si="6"/>
        <v>79525</v>
      </c>
      <c r="AA19" s="86">
        <f t="shared" si="6"/>
        <v>0</v>
      </c>
      <c r="AB19" s="86">
        <f t="shared" si="6"/>
        <v>0</v>
      </c>
      <c r="AC19" s="86">
        <f t="shared" si="6"/>
        <v>79525</v>
      </c>
      <c r="AD19" s="86">
        <f t="shared" si="6"/>
        <v>79525</v>
      </c>
      <c r="AE19" s="86">
        <f>AE20+AE22+AE24</f>
        <v>0</v>
      </c>
      <c r="AF19" s="86"/>
      <c r="AG19" s="86">
        <f>AG20+AG22+AG24</f>
        <v>0</v>
      </c>
      <c r="AH19" s="86">
        <f>AH20+AH22+AH24</f>
        <v>79525</v>
      </c>
      <c r="AI19" s="86"/>
      <c r="AJ19" s="86">
        <f aca="true" t="shared" si="7" ref="AJ19:AO19">AJ20+AJ22+AJ24</f>
        <v>79525</v>
      </c>
      <c r="AK19" s="86">
        <f t="shared" si="7"/>
        <v>0</v>
      </c>
      <c r="AL19" s="86">
        <f t="shared" si="7"/>
        <v>0</v>
      </c>
      <c r="AM19" s="86">
        <f t="shared" si="7"/>
        <v>79525</v>
      </c>
      <c r="AN19" s="86">
        <f t="shared" si="7"/>
        <v>0</v>
      </c>
      <c r="AO19" s="86">
        <f t="shared" si="7"/>
        <v>-4406</v>
      </c>
      <c r="AP19" s="86">
        <f aca="true" t="shared" si="8" ref="AP19:AX19">AP20+AP22+AP24</f>
        <v>0</v>
      </c>
      <c r="AQ19" s="86">
        <f t="shared" si="8"/>
        <v>75119</v>
      </c>
      <c r="AR19" s="86">
        <f t="shared" si="8"/>
        <v>0</v>
      </c>
      <c r="AS19" s="86">
        <f t="shared" si="8"/>
        <v>0</v>
      </c>
      <c r="AT19" s="86">
        <f t="shared" si="8"/>
        <v>75119</v>
      </c>
      <c r="AU19" s="86">
        <f t="shared" si="8"/>
        <v>0</v>
      </c>
      <c r="AV19" s="86">
        <f t="shared" si="8"/>
        <v>0</v>
      </c>
      <c r="AW19" s="86">
        <f t="shared" si="8"/>
        <v>75119</v>
      </c>
      <c r="AX19" s="86">
        <f t="shared" si="8"/>
        <v>0</v>
      </c>
    </row>
    <row r="20" spans="1:50" ht="82.5">
      <c r="A20" s="88"/>
      <c r="B20" s="89" t="s">
        <v>38</v>
      </c>
      <c r="C20" s="90" t="s">
        <v>34</v>
      </c>
      <c r="D20" s="90" t="s">
        <v>36</v>
      </c>
      <c r="E20" s="91" t="s">
        <v>118</v>
      </c>
      <c r="F20" s="90"/>
      <c r="G20" s="92">
        <f aca="true" t="shared" si="9" ref="G20:AX20">G21</f>
        <v>85663</v>
      </c>
      <c r="H20" s="92">
        <f t="shared" si="9"/>
        <v>85663</v>
      </c>
      <c r="I20" s="92">
        <f t="shared" si="9"/>
        <v>0</v>
      </c>
      <c r="J20" s="92">
        <f t="shared" si="9"/>
        <v>21771</v>
      </c>
      <c r="K20" s="92">
        <f t="shared" si="9"/>
        <v>107434</v>
      </c>
      <c r="L20" s="92">
        <f t="shared" si="9"/>
        <v>0</v>
      </c>
      <c r="M20" s="92"/>
      <c r="N20" s="92">
        <f t="shared" si="9"/>
        <v>114272</v>
      </c>
      <c r="O20" s="93"/>
      <c r="P20" s="92">
        <f t="shared" si="9"/>
        <v>0</v>
      </c>
      <c r="Q20" s="92">
        <f t="shared" si="9"/>
        <v>114272</v>
      </c>
      <c r="R20" s="92">
        <f t="shared" si="9"/>
        <v>0</v>
      </c>
      <c r="S20" s="92">
        <f t="shared" si="9"/>
        <v>-36818</v>
      </c>
      <c r="T20" s="92">
        <f t="shared" si="9"/>
        <v>77454</v>
      </c>
      <c r="U20" s="92">
        <f t="shared" si="9"/>
        <v>0</v>
      </c>
      <c r="V20" s="92">
        <f t="shared" si="9"/>
        <v>77454</v>
      </c>
      <c r="W20" s="92">
        <f t="shared" si="9"/>
        <v>0</v>
      </c>
      <c r="X20" s="92">
        <f t="shared" si="9"/>
        <v>0</v>
      </c>
      <c r="Y20" s="92">
        <f t="shared" si="9"/>
        <v>77454</v>
      </c>
      <c r="Z20" s="92">
        <f t="shared" si="9"/>
        <v>77454</v>
      </c>
      <c r="AA20" s="92">
        <f t="shared" si="9"/>
        <v>0</v>
      </c>
      <c r="AB20" s="92">
        <f t="shared" si="9"/>
        <v>0</v>
      </c>
      <c r="AC20" s="92">
        <f t="shared" si="9"/>
        <v>77454</v>
      </c>
      <c r="AD20" s="92">
        <f t="shared" si="9"/>
        <v>77454</v>
      </c>
      <c r="AE20" s="92">
        <f t="shared" si="9"/>
        <v>0</v>
      </c>
      <c r="AF20" s="92"/>
      <c r="AG20" s="92">
        <f t="shared" si="9"/>
        <v>0</v>
      </c>
      <c r="AH20" s="92">
        <f t="shared" si="9"/>
        <v>77454</v>
      </c>
      <c r="AI20" s="92"/>
      <c r="AJ20" s="92">
        <f t="shared" si="9"/>
        <v>77454</v>
      </c>
      <c r="AK20" s="92">
        <f t="shared" si="9"/>
        <v>0</v>
      </c>
      <c r="AL20" s="92">
        <f t="shared" si="9"/>
        <v>0</v>
      </c>
      <c r="AM20" s="92">
        <f t="shared" si="9"/>
        <v>77454</v>
      </c>
      <c r="AN20" s="92">
        <f t="shared" si="9"/>
        <v>0</v>
      </c>
      <c r="AO20" s="92">
        <f t="shared" si="9"/>
        <v>-4440</v>
      </c>
      <c r="AP20" s="92">
        <f t="shared" si="9"/>
        <v>0</v>
      </c>
      <c r="AQ20" s="92">
        <f t="shared" si="9"/>
        <v>73014</v>
      </c>
      <c r="AR20" s="92">
        <f t="shared" si="9"/>
        <v>0</v>
      </c>
      <c r="AS20" s="92">
        <f t="shared" si="9"/>
        <v>0</v>
      </c>
      <c r="AT20" s="92">
        <f t="shared" si="9"/>
        <v>73014</v>
      </c>
      <c r="AU20" s="92">
        <f t="shared" si="9"/>
        <v>0</v>
      </c>
      <c r="AV20" s="92">
        <f t="shared" si="9"/>
        <v>0</v>
      </c>
      <c r="AW20" s="92">
        <f t="shared" si="9"/>
        <v>73014</v>
      </c>
      <c r="AX20" s="92">
        <f t="shared" si="9"/>
        <v>0</v>
      </c>
    </row>
    <row r="21" spans="1:50" ht="33">
      <c r="A21" s="94"/>
      <c r="B21" s="89" t="s">
        <v>41</v>
      </c>
      <c r="C21" s="90" t="s">
        <v>34</v>
      </c>
      <c r="D21" s="90" t="s">
        <v>36</v>
      </c>
      <c r="E21" s="95" t="s">
        <v>118</v>
      </c>
      <c r="F21" s="90" t="s">
        <v>42</v>
      </c>
      <c r="G21" s="96">
        <f>H21+I21</f>
        <v>85663</v>
      </c>
      <c r="H21" s="96">
        <f>73459+12204</f>
        <v>85663</v>
      </c>
      <c r="I21" s="96"/>
      <c r="J21" s="96">
        <f>K21-G21</f>
        <v>21771</v>
      </c>
      <c r="K21" s="96">
        <v>107434</v>
      </c>
      <c r="L21" s="96"/>
      <c r="M21" s="96"/>
      <c r="N21" s="96">
        <v>114272</v>
      </c>
      <c r="O21" s="93"/>
      <c r="P21" s="96"/>
      <c r="Q21" s="96">
        <f>P21+N21</f>
        <v>114272</v>
      </c>
      <c r="R21" s="96">
        <f>O21</f>
        <v>0</v>
      </c>
      <c r="S21" s="96">
        <f>T21-Q21</f>
        <v>-36818</v>
      </c>
      <c r="T21" s="96">
        <v>77454</v>
      </c>
      <c r="U21" s="96">
        <f>R21</f>
        <v>0</v>
      </c>
      <c r="V21" s="96">
        <v>77454</v>
      </c>
      <c r="W21" s="96"/>
      <c r="X21" s="96"/>
      <c r="Y21" s="96">
        <f>W21+T21</f>
        <v>77454</v>
      </c>
      <c r="Z21" s="96">
        <f>X21+V21</f>
        <v>77454</v>
      </c>
      <c r="AA21" s="96"/>
      <c r="AB21" s="96"/>
      <c r="AC21" s="96">
        <f>AA21+Y21</f>
        <v>77454</v>
      </c>
      <c r="AD21" s="96">
        <f>AB21+Z21</f>
        <v>77454</v>
      </c>
      <c r="AE21" s="96"/>
      <c r="AF21" s="96"/>
      <c r="AG21" s="96"/>
      <c r="AH21" s="96">
        <f>AE21+AC21</f>
        <v>77454</v>
      </c>
      <c r="AI21" s="96"/>
      <c r="AJ21" s="96">
        <f>AG21+AD21</f>
        <v>77454</v>
      </c>
      <c r="AK21" s="97"/>
      <c r="AL21" s="97"/>
      <c r="AM21" s="96">
        <f>AK21+AH21</f>
        <v>77454</v>
      </c>
      <c r="AN21" s="96">
        <f>AI21</f>
        <v>0</v>
      </c>
      <c r="AO21" s="96">
        <f>AQ21-AM21</f>
        <v>-4440</v>
      </c>
      <c r="AP21" s="96">
        <f>AR21-AN21</f>
        <v>0</v>
      </c>
      <c r="AQ21" s="96">
        <f>71448+1566</f>
        <v>73014</v>
      </c>
      <c r="AR21" s="96"/>
      <c r="AS21" s="97"/>
      <c r="AT21" s="96">
        <f>71448+1566</f>
        <v>73014</v>
      </c>
      <c r="AU21" s="96"/>
      <c r="AV21" s="97"/>
      <c r="AW21" s="92">
        <f>AT21+AV21</f>
        <v>73014</v>
      </c>
      <c r="AX21" s="98">
        <f>AU21</f>
        <v>0</v>
      </c>
    </row>
    <row r="22" spans="1:50" ht="33">
      <c r="A22" s="88"/>
      <c r="B22" s="89" t="s">
        <v>12</v>
      </c>
      <c r="C22" s="90" t="s">
        <v>34</v>
      </c>
      <c r="D22" s="90" t="s">
        <v>36</v>
      </c>
      <c r="E22" s="91" t="s">
        <v>118</v>
      </c>
      <c r="F22" s="90"/>
      <c r="G22" s="96">
        <f aca="true" t="shared" si="10" ref="G22:AX22">G23</f>
        <v>681</v>
      </c>
      <c r="H22" s="96">
        <f t="shared" si="10"/>
        <v>681</v>
      </c>
      <c r="I22" s="96">
        <f t="shared" si="10"/>
        <v>0</v>
      </c>
      <c r="J22" s="96">
        <f t="shared" si="10"/>
        <v>357</v>
      </c>
      <c r="K22" s="96">
        <f t="shared" si="10"/>
        <v>1038</v>
      </c>
      <c r="L22" s="96">
        <f t="shared" si="10"/>
        <v>0</v>
      </c>
      <c r="M22" s="96"/>
      <c r="N22" s="96">
        <f t="shared" si="10"/>
        <v>1112</v>
      </c>
      <c r="O22" s="96">
        <f t="shared" si="10"/>
        <v>0</v>
      </c>
      <c r="P22" s="96">
        <f t="shared" si="10"/>
        <v>0</v>
      </c>
      <c r="Q22" s="96">
        <f t="shared" si="10"/>
        <v>1112</v>
      </c>
      <c r="R22" s="96">
        <f t="shared" si="10"/>
        <v>0</v>
      </c>
      <c r="S22" s="96">
        <f t="shared" si="10"/>
        <v>-371</v>
      </c>
      <c r="T22" s="96">
        <f t="shared" si="10"/>
        <v>741</v>
      </c>
      <c r="U22" s="96">
        <f t="shared" si="10"/>
        <v>0</v>
      </c>
      <c r="V22" s="96">
        <f t="shared" si="10"/>
        <v>741</v>
      </c>
      <c r="W22" s="96">
        <f t="shared" si="10"/>
        <v>0</v>
      </c>
      <c r="X22" s="96">
        <f t="shared" si="10"/>
        <v>0</v>
      </c>
      <c r="Y22" s="96">
        <f t="shared" si="10"/>
        <v>741</v>
      </c>
      <c r="Z22" s="96">
        <f t="shared" si="10"/>
        <v>741</v>
      </c>
      <c r="AA22" s="96">
        <f t="shared" si="10"/>
        <v>0</v>
      </c>
      <c r="AB22" s="96">
        <f t="shared" si="10"/>
        <v>0</v>
      </c>
      <c r="AC22" s="96">
        <f t="shared" si="10"/>
        <v>741</v>
      </c>
      <c r="AD22" s="96">
        <f t="shared" si="10"/>
        <v>741</v>
      </c>
      <c r="AE22" s="96">
        <f t="shared" si="10"/>
        <v>0</v>
      </c>
      <c r="AF22" s="96"/>
      <c r="AG22" s="96">
        <f t="shared" si="10"/>
        <v>0</v>
      </c>
      <c r="AH22" s="96">
        <f t="shared" si="10"/>
        <v>741</v>
      </c>
      <c r="AI22" s="96"/>
      <c r="AJ22" s="96">
        <f t="shared" si="10"/>
        <v>741</v>
      </c>
      <c r="AK22" s="96">
        <f t="shared" si="10"/>
        <v>0</v>
      </c>
      <c r="AL22" s="96">
        <f t="shared" si="10"/>
        <v>0</v>
      </c>
      <c r="AM22" s="96">
        <f t="shared" si="10"/>
        <v>741</v>
      </c>
      <c r="AN22" s="96">
        <f t="shared" si="10"/>
        <v>0</v>
      </c>
      <c r="AO22" s="96">
        <f t="shared" si="10"/>
        <v>11</v>
      </c>
      <c r="AP22" s="96">
        <f t="shared" si="10"/>
        <v>0</v>
      </c>
      <c r="AQ22" s="96">
        <f t="shared" si="10"/>
        <v>752</v>
      </c>
      <c r="AR22" s="96">
        <f t="shared" si="10"/>
        <v>0</v>
      </c>
      <c r="AS22" s="96">
        <f t="shared" si="10"/>
        <v>0</v>
      </c>
      <c r="AT22" s="96">
        <f t="shared" si="10"/>
        <v>752</v>
      </c>
      <c r="AU22" s="96">
        <f t="shared" si="10"/>
        <v>0</v>
      </c>
      <c r="AV22" s="96">
        <f t="shared" si="10"/>
        <v>0</v>
      </c>
      <c r="AW22" s="96">
        <f t="shared" si="10"/>
        <v>752</v>
      </c>
      <c r="AX22" s="96">
        <f t="shared" si="10"/>
        <v>0</v>
      </c>
    </row>
    <row r="23" spans="1:50" ht="33">
      <c r="A23" s="94"/>
      <c r="B23" s="89" t="s">
        <v>41</v>
      </c>
      <c r="C23" s="90" t="s">
        <v>34</v>
      </c>
      <c r="D23" s="90" t="s">
        <v>36</v>
      </c>
      <c r="E23" s="91" t="s">
        <v>118</v>
      </c>
      <c r="F23" s="90" t="s">
        <v>42</v>
      </c>
      <c r="G23" s="96">
        <f>H23+I23</f>
        <v>681</v>
      </c>
      <c r="H23" s="96">
        <f>1030-349</f>
        <v>681</v>
      </c>
      <c r="I23" s="96"/>
      <c r="J23" s="96">
        <f>K23-G23</f>
        <v>357</v>
      </c>
      <c r="K23" s="96">
        <v>1038</v>
      </c>
      <c r="L23" s="96"/>
      <c r="M23" s="96"/>
      <c r="N23" s="96">
        <v>1112</v>
      </c>
      <c r="O23" s="93"/>
      <c r="P23" s="96"/>
      <c r="Q23" s="96">
        <f>P23+N23</f>
        <v>1112</v>
      </c>
      <c r="R23" s="96">
        <f>O23</f>
        <v>0</v>
      </c>
      <c r="S23" s="96">
        <f>T23-Q23</f>
        <v>-371</v>
      </c>
      <c r="T23" s="96">
        <v>741</v>
      </c>
      <c r="U23" s="96">
        <f>R23</f>
        <v>0</v>
      </c>
      <c r="V23" s="96">
        <v>741</v>
      </c>
      <c r="W23" s="96"/>
      <c r="X23" s="96"/>
      <c r="Y23" s="96">
        <f>W23+T23</f>
        <v>741</v>
      </c>
      <c r="Z23" s="96">
        <f>X23+V23</f>
        <v>741</v>
      </c>
      <c r="AA23" s="96"/>
      <c r="AB23" s="96"/>
      <c r="AC23" s="96">
        <f>AA23+Y23</f>
        <v>741</v>
      </c>
      <c r="AD23" s="96">
        <f>AB23+Z23</f>
        <v>741</v>
      </c>
      <c r="AE23" s="96"/>
      <c r="AF23" s="96"/>
      <c r="AG23" s="96"/>
      <c r="AH23" s="96">
        <f>AE23+AC23</f>
        <v>741</v>
      </c>
      <c r="AI23" s="96"/>
      <c r="AJ23" s="96">
        <f>AG23+AD23</f>
        <v>741</v>
      </c>
      <c r="AK23" s="97"/>
      <c r="AL23" s="97"/>
      <c r="AM23" s="96">
        <f>AK23+AH23</f>
        <v>741</v>
      </c>
      <c r="AN23" s="96">
        <f>AI23</f>
        <v>0</v>
      </c>
      <c r="AO23" s="96">
        <f>AQ23-AM23</f>
        <v>11</v>
      </c>
      <c r="AP23" s="96">
        <f>AR23-AN23</f>
        <v>0</v>
      </c>
      <c r="AQ23" s="96">
        <v>752</v>
      </c>
      <c r="AR23" s="96"/>
      <c r="AS23" s="97"/>
      <c r="AT23" s="96">
        <v>752</v>
      </c>
      <c r="AU23" s="96"/>
      <c r="AV23" s="97"/>
      <c r="AW23" s="92">
        <f>AT23+AV23</f>
        <v>752</v>
      </c>
      <c r="AX23" s="98">
        <f aca="true" t="shared" si="11" ref="AX23:AX85">AU23</f>
        <v>0</v>
      </c>
    </row>
    <row r="24" spans="1:50" ht="33">
      <c r="A24" s="94"/>
      <c r="B24" s="89" t="s">
        <v>13</v>
      </c>
      <c r="C24" s="90" t="s">
        <v>34</v>
      </c>
      <c r="D24" s="90" t="s">
        <v>36</v>
      </c>
      <c r="E24" s="91" t="s">
        <v>118</v>
      </c>
      <c r="F24" s="90"/>
      <c r="G24" s="96">
        <f aca="true" t="shared" si="12" ref="G24:AX24">G25</f>
        <v>1160</v>
      </c>
      <c r="H24" s="96">
        <f t="shared" si="12"/>
        <v>1160</v>
      </c>
      <c r="I24" s="96">
        <f t="shared" si="12"/>
        <v>0</v>
      </c>
      <c r="J24" s="96">
        <f t="shared" si="12"/>
        <v>497</v>
      </c>
      <c r="K24" s="96">
        <f t="shared" si="12"/>
        <v>1657</v>
      </c>
      <c r="L24" s="96">
        <f t="shared" si="12"/>
        <v>0</v>
      </c>
      <c r="M24" s="96"/>
      <c r="N24" s="96">
        <f t="shared" si="12"/>
        <v>1775</v>
      </c>
      <c r="O24" s="96">
        <f t="shared" si="12"/>
        <v>0</v>
      </c>
      <c r="P24" s="96">
        <f t="shared" si="12"/>
        <v>0</v>
      </c>
      <c r="Q24" s="96">
        <f t="shared" si="12"/>
        <v>1775</v>
      </c>
      <c r="R24" s="96">
        <f t="shared" si="12"/>
        <v>0</v>
      </c>
      <c r="S24" s="96">
        <f t="shared" si="12"/>
        <v>-445</v>
      </c>
      <c r="T24" s="96">
        <f t="shared" si="12"/>
        <v>1330</v>
      </c>
      <c r="U24" s="96">
        <f t="shared" si="12"/>
        <v>0</v>
      </c>
      <c r="V24" s="96">
        <f t="shared" si="12"/>
        <v>1330</v>
      </c>
      <c r="W24" s="96">
        <f t="shared" si="12"/>
        <v>0</v>
      </c>
      <c r="X24" s="96">
        <f t="shared" si="12"/>
        <v>0</v>
      </c>
      <c r="Y24" s="96">
        <f t="shared" si="12"/>
        <v>1330</v>
      </c>
      <c r="Z24" s="96">
        <f t="shared" si="12"/>
        <v>1330</v>
      </c>
      <c r="AA24" s="96">
        <f t="shared" si="12"/>
        <v>0</v>
      </c>
      <c r="AB24" s="96">
        <f t="shared" si="12"/>
        <v>0</v>
      </c>
      <c r="AC24" s="96">
        <f t="shared" si="12"/>
        <v>1330</v>
      </c>
      <c r="AD24" s="96">
        <f t="shared" si="12"/>
        <v>1330</v>
      </c>
      <c r="AE24" s="96">
        <f t="shared" si="12"/>
        <v>0</v>
      </c>
      <c r="AF24" s="96"/>
      <c r="AG24" s="96">
        <f t="shared" si="12"/>
        <v>0</v>
      </c>
      <c r="AH24" s="96">
        <f t="shared" si="12"/>
        <v>1330</v>
      </c>
      <c r="AI24" s="96"/>
      <c r="AJ24" s="96">
        <f t="shared" si="12"/>
        <v>1330</v>
      </c>
      <c r="AK24" s="96">
        <f t="shared" si="12"/>
        <v>0</v>
      </c>
      <c r="AL24" s="96">
        <f t="shared" si="12"/>
        <v>0</v>
      </c>
      <c r="AM24" s="96">
        <f t="shared" si="12"/>
        <v>1330</v>
      </c>
      <c r="AN24" s="96">
        <f t="shared" si="12"/>
        <v>0</v>
      </c>
      <c r="AO24" s="96">
        <f t="shared" si="12"/>
        <v>23</v>
      </c>
      <c r="AP24" s="96">
        <f t="shared" si="12"/>
        <v>0</v>
      </c>
      <c r="AQ24" s="96">
        <f t="shared" si="12"/>
        <v>1353</v>
      </c>
      <c r="AR24" s="96">
        <f t="shared" si="12"/>
        <v>0</v>
      </c>
      <c r="AS24" s="96">
        <f t="shared" si="12"/>
        <v>0</v>
      </c>
      <c r="AT24" s="96">
        <f t="shared" si="12"/>
        <v>1353</v>
      </c>
      <c r="AU24" s="96">
        <f t="shared" si="12"/>
        <v>0</v>
      </c>
      <c r="AV24" s="96">
        <f t="shared" si="12"/>
        <v>0</v>
      </c>
      <c r="AW24" s="96">
        <f t="shared" si="12"/>
        <v>1353</v>
      </c>
      <c r="AX24" s="96">
        <f t="shared" si="12"/>
        <v>0</v>
      </c>
    </row>
    <row r="25" spans="1:50" ht="33">
      <c r="A25" s="94"/>
      <c r="B25" s="89" t="s">
        <v>41</v>
      </c>
      <c r="C25" s="90" t="s">
        <v>34</v>
      </c>
      <c r="D25" s="90" t="s">
        <v>36</v>
      </c>
      <c r="E25" s="91" t="s">
        <v>118</v>
      </c>
      <c r="F25" s="90" t="s">
        <v>42</v>
      </c>
      <c r="G25" s="96">
        <f>H25+I25</f>
        <v>1160</v>
      </c>
      <c r="H25" s="96">
        <f>13015-11855</f>
        <v>1160</v>
      </c>
      <c r="I25" s="96"/>
      <c r="J25" s="96">
        <f>K25-G25</f>
        <v>497</v>
      </c>
      <c r="K25" s="96">
        <v>1657</v>
      </c>
      <c r="L25" s="96"/>
      <c r="M25" s="96"/>
      <c r="N25" s="96">
        <v>1775</v>
      </c>
      <c r="O25" s="93"/>
      <c r="P25" s="96"/>
      <c r="Q25" s="96">
        <f>P25+N25</f>
        <v>1775</v>
      </c>
      <c r="R25" s="96">
        <f>O25</f>
        <v>0</v>
      </c>
      <c r="S25" s="96">
        <f>T25-Q25</f>
        <v>-445</v>
      </c>
      <c r="T25" s="96">
        <v>1330</v>
      </c>
      <c r="U25" s="96">
        <f>R25</f>
        <v>0</v>
      </c>
      <c r="V25" s="96">
        <v>1330</v>
      </c>
      <c r="W25" s="96"/>
      <c r="X25" s="96"/>
      <c r="Y25" s="96">
        <f>W25+T25</f>
        <v>1330</v>
      </c>
      <c r="Z25" s="96">
        <f>X25+V25</f>
        <v>1330</v>
      </c>
      <c r="AA25" s="96"/>
      <c r="AB25" s="96"/>
      <c r="AC25" s="96">
        <f>AA25+Y25</f>
        <v>1330</v>
      </c>
      <c r="AD25" s="96">
        <f>AB25+Z25</f>
        <v>1330</v>
      </c>
      <c r="AE25" s="96"/>
      <c r="AF25" s="96"/>
      <c r="AG25" s="96"/>
      <c r="AH25" s="96">
        <f>AE25+AC25</f>
        <v>1330</v>
      </c>
      <c r="AI25" s="96"/>
      <c r="AJ25" s="96">
        <f>AG25+AD25</f>
        <v>1330</v>
      </c>
      <c r="AK25" s="97"/>
      <c r="AL25" s="97"/>
      <c r="AM25" s="96">
        <f>AK25+AH25</f>
        <v>1330</v>
      </c>
      <c r="AN25" s="96">
        <f>AI25</f>
        <v>0</v>
      </c>
      <c r="AO25" s="96">
        <f>AQ25-AM25</f>
        <v>23</v>
      </c>
      <c r="AP25" s="96">
        <f>AR25-AN25</f>
        <v>0</v>
      </c>
      <c r="AQ25" s="96">
        <v>1353</v>
      </c>
      <c r="AR25" s="96"/>
      <c r="AS25" s="96"/>
      <c r="AT25" s="96">
        <v>1353</v>
      </c>
      <c r="AU25" s="96"/>
      <c r="AV25" s="97"/>
      <c r="AW25" s="92">
        <f>AT25+AV25</f>
        <v>1353</v>
      </c>
      <c r="AX25" s="98">
        <f t="shared" si="11"/>
        <v>0</v>
      </c>
    </row>
    <row r="26" spans="1:50" ht="37.5">
      <c r="A26" s="94"/>
      <c r="B26" s="83" t="s">
        <v>17</v>
      </c>
      <c r="C26" s="84" t="s">
        <v>34</v>
      </c>
      <c r="D26" s="84" t="s">
        <v>389</v>
      </c>
      <c r="E26" s="85"/>
      <c r="F26" s="84"/>
      <c r="G26" s="96"/>
      <c r="H26" s="96"/>
      <c r="I26" s="96"/>
      <c r="J26" s="96"/>
      <c r="K26" s="96"/>
      <c r="L26" s="96"/>
      <c r="M26" s="96"/>
      <c r="N26" s="96"/>
      <c r="O26" s="9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L26" s="97"/>
      <c r="AM26" s="96"/>
      <c r="AN26" s="96"/>
      <c r="AO26" s="99">
        <f>AO27</f>
        <v>32739</v>
      </c>
      <c r="AP26" s="99">
        <f aca="true" t="shared" si="13" ref="AP26:AX27">AP27</f>
        <v>0</v>
      </c>
      <c r="AQ26" s="99">
        <f t="shared" si="13"/>
        <v>32739</v>
      </c>
      <c r="AR26" s="99">
        <f t="shared" si="13"/>
        <v>0</v>
      </c>
      <c r="AS26" s="99">
        <f t="shared" si="13"/>
        <v>0</v>
      </c>
      <c r="AT26" s="99">
        <f t="shared" si="13"/>
        <v>32739</v>
      </c>
      <c r="AU26" s="99">
        <f t="shared" si="13"/>
        <v>0</v>
      </c>
      <c r="AV26" s="99">
        <f t="shared" si="13"/>
        <v>0</v>
      </c>
      <c r="AW26" s="99">
        <f t="shared" si="13"/>
        <v>32739</v>
      </c>
      <c r="AX26" s="99">
        <f t="shared" si="13"/>
        <v>0</v>
      </c>
    </row>
    <row r="27" spans="1:50" ht="49.5">
      <c r="A27" s="94"/>
      <c r="B27" s="89" t="s">
        <v>18</v>
      </c>
      <c r="C27" s="90" t="s">
        <v>34</v>
      </c>
      <c r="D27" s="90" t="s">
        <v>389</v>
      </c>
      <c r="E27" s="95" t="s">
        <v>135</v>
      </c>
      <c r="F27" s="90"/>
      <c r="G27" s="96"/>
      <c r="H27" s="96"/>
      <c r="I27" s="96"/>
      <c r="J27" s="96"/>
      <c r="K27" s="96"/>
      <c r="L27" s="96"/>
      <c r="M27" s="96"/>
      <c r="N27" s="96"/>
      <c r="O27" s="9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  <c r="AL27" s="97"/>
      <c r="AM27" s="96"/>
      <c r="AN27" s="96"/>
      <c r="AO27" s="96">
        <f>AO28</f>
        <v>32739</v>
      </c>
      <c r="AP27" s="96">
        <f t="shared" si="13"/>
        <v>0</v>
      </c>
      <c r="AQ27" s="96">
        <f t="shared" si="13"/>
        <v>32739</v>
      </c>
      <c r="AR27" s="96">
        <f t="shared" si="13"/>
        <v>0</v>
      </c>
      <c r="AS27" s="96">
        <f>AS28</f>
        <v>0</v>
      </c>
      <c r="AT27" s="96">
        <f t="shared" si="13"/>
        <v>32739</v>
      </c>
      <c r="AU27" s="96">
        <f t="shared" si="13"/>
        <v>0</v>
      </c>
      <c r="AV27" s="96">
        <f t="shared" si="13"/>
        <v>0</v>
      </c>
      <c r="AW27" s="96">
        <f t="shared" si="13"/>
        <v>32739</v>
      </c>
      <c r="AX27" s="96">
        <f t="shared" si="13"/>
        <v>0</v>
      </c>
    </row>
    <row r="28" spans="1:50" ht="66">
      <c r="A28" s="94"/>
      <c r="B28" s="89" t="s">
        <v>45</v>
      </c>
      <c r="C28" s="90" t="s">
        <v>34</v>
      </c>
      <c r="D28" s="90" t="s">
        <v>389</v>
      </c>
      <c r="E28" s="95" t="s">
        <v>135</v>
      </c>
      <c r="F28" s="90" t="s">
        <v>46</v>
      </c>
      <c r="G28" s="96"/>
      <c r="H28" s="96"/>
      <c r="I28" s="96"/>
      <c r="J28" s="96"/>
      <c r="K28" s="96"/>
      <c r="L28" s="96"/>
      <c r="M28" s="96"/>
      <c r="N28" s="96"/>
      <c r="O28" s="9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7"/>
      <c r="AM28" s="96"/>
      <c r="AN28" s="96"/>
      <c r="AO28" s="96">
        <f>AQ28-AM28</f>
        <v>32739</v>
      </c>
      <c r="AP28" s="96"/>
      <c r="AQ28" s="96">
        <v>32739</v>
      </c>
      <c r="AR28" s="96"/>
      <c r="AS28" s="97"/>
      <c r="AT28" s="96">
        <v>32739</v>
      </c>
      <c r="AU28" s="96"/>
      <c r="AV28" s="97"/>
      <c r="AW28" s="92">
        <f>AT28+AV28</f>
        <v>32739</v>
      </c>
      <c r="AX28" s="98">
        <f t="shared" si="11"/>
        <v>0</v>
      </c>
    </row>
    <row r="29" spans="1:50" s="6" customFormat="1" ht="37.5" hidden="1">
      <c r="A29" s="100"/>
      <c r="B29" s="83" t="s">
        <v>17</v>
      </c>
      <c r="C29" s="84" t="s">
        <v>34</v>
      </c>
      <c r="D29" s="84" t="s">
        <v>44</v>
      </c>
      <c r="E29" s="85"/>
      <c r="F29" s="84"/>
      <c r="G29" s="99">
        <f aca="true" t="shared" si="14" ref="G29:AU29">G30</f>
        <v>1132</v>
      </c>
      <c r="H29" s="99">
        <f t="shared" si="14"/>
        <v>1132</v>
      </c>
      <c r="I29" s="99">
        <f t="shared" si="14"/>
        <v>0</v>
      </c>
      <c r="J29" s="99">
        <f t="shared" si="14"/>
        <v>70</v>
      </c>
      <c r="K29" s="99">
        <f t="shared" si="14"/>
        <v>1202</v>
      </c>
      <c r="L29" s="99">
        <f t="shared" si="14"/>
        <v>0</v>
      </c>
      <c r="M29" s="99"/>
      <c r="N29" s="99">
        <f t="shared" si="14"/>
        <v>1287</v>
      </c>
      <c r="O29" s="99">
        <f t="shared" si="14"/>
        <v>0</v>
      </c>
      <c r="P29" s="99">
        <f t="shared" si="14"/>
        <v>0</v>
      </c>
      <c r="Q29" s="99">
        <f t="shared" si="14"/>
        <v>1287</v>
      </c>
      <c r="R29" s="99">
        <f t="shared" si="14"/>
        <v>0</v>
      </c>
      <c r="S29" s="99">
        <f t="shared" si="14"/>
        <v>-1037</v>
      </c>
      <c r="T29" s="99">
        <f t="shared" si="14"/>
        <v>250</v>
      </c>
      <c r="U29" s="99">
        <f t="shared" si="14"/>
        <v>0</v>
      </c>
      <c r="V29" s="99">
        <f t="shared" si="14"/>
        <v>250</v>
      </c>
      <c r="W29" s="99">
        <f t="shared" si="14"/>
        <v>0</v>
      </c>
      <c r="X29" s="99">
        <f t="shared" si="14"/>
        <v>0</v>
      </c>
      <c r="Y29" s="99">
        <f t="shared" si="14"/>
        <v>250</v>
      </c>
      <c r="Z29" s="99">
        <f t="shared" si="14"/>
        <v>250</v>
      </c>
      <c r="AA29" s="99">
        <f t="shared" si="14"/>
        <v>0</v>
      </c>
      <c r="AB29" s="99">
        <f t="shared" si="14"/>
        <v>0</v>
      </c>
      <c r="AC29" s="99">
        <f t="shared" si="14"/>
        <v>250</v>
      </c>
      <c r="AD29" s="99">
        <f t="shared" si="14"/>
        <v>250</v>
      </c>
      <c r="AE29" s="99">
        <f t="shared" si="14"/>
        <v>0</v>
      </c>
      <c r="AF29" s="99"/>
      <c r="AG29" s="99">
        <f t="shared" si="14"/>
        <v>0</v>
      </c>
      <c r="AH29" s="99">
        <f t="shared" si="14"/>
        <v>250</v>
      </c>
      <c r="AI29" s="99"/>
      <c r="AJ29" s="99">
        <f t="shared" si="14"/>
        <v>250</v>
      </c>
      <c r="AK29" s="99">
        <f t="shared" si="14"/>
        <v>0</v>
      </c>
      <c r="AL29" s="99">
        <f t="shared" si="14"/>
        <v>0</v>
      </c>
      <c r="AM29" s="99">
        <f t="shared" si="14"/>
        <v>250</v>
      </c>
      <c r="AN29" s="99">
        <f t="shared" si="14"/>
        <v>0</v>
      </c>
      <c r="AO29" s="99">
        <f t="shared" si="14"/>
        <v>-250</v>
      </c>
      <c r="AP29" s="99">
        <f t="shared" si="14"/>
        <v>0</v>
      </c>
      <c r="AQ29" s="99">
        <f t="shared" si="14"/>
        <v>0</v>
      </c>
      <c r="AR29" s="99">
        <f t="shared" si="14"/>
        <v>0</v>
      </c>
      <c r="AS29" s="99">
        <f>AS30</f>
        <v>0</v>
      </c>
      <c r="AT29" s="99">
        <f t="shared" si="14"/>
        <v>0</v>
      </c>
      <c r="AU29" s="99">
        <f t="shared" si="14"/>
        <v>0</v>
      </c>
      <c r="AV29" s="101"/>
      <c r="AW29" s="92"/>
      <c r="AX29" s="98">
        <f t="shared" si="11"/>
        <v>0</v>
      </c>
    </row>
    <row r="30" spans="1:50" ht="49.5" hidden="1">
      <c r="A30" s="88"/>
      <c r="B30" s="89" t="s">
        <v>18</v>
      </c>
      <c r="C30" s="90" t="s">
        <v>34</v>
      </c>
      <c r="D30" s="90" t="s">
        <v>44</v>
      </c>
      <c r="E30" s="95" t="s">
        <v>135</v>
      </c>
      <c r="F30" s="90"/>
      <c r="G30" s="96">
        <f aca="true" t="shared" si="15" ref="G30:AU30">G31</f>
        <v>1132</v>
      </c>
      <c r="H30" s="96">
        <f t="shared" si="15"/>
        <v>1132</v>
      </c>
      <c r="I30" s="96">
        <f t="shared" si="15"/>
        <v>0</v>
      </c>
      <c r="J30" s="96">
        <f t="shared" si="15"/>
        <v>70</v>
      </c>
      <c r="K30" s="96">
        <f t="shared" si="15"/>
        <v>1202</v>
      </c>
      <c r="L30" s="96">
        <f t="shared" si="15"/>
        <v>0</v>
      </c>
      <c r="M30" s="96"/>
      <c r="N30" s="96">
        <f t="shared" si="15"/>
        <v>1287</v>
      </c>
      <c r="O30" s="96">
        <f t="shared" si="15"/>
        <v>0</v>
      </c>
      <c r="P30" s="96">
        <f t="shared" si="15"/>
        <v>0</v>
      </c>
      <c r="Q30" s="96">
        <f t="shared" si="15"/>
        <v>1287</v>
      </c>
      <c r="R30" s="96">
        <f t="shared" si="15"/>
        <v>0</v>
      </c>
      <c r="S30" s="96">
        <f t="shared" si="15"/>
        <v>-1037</v>
      </c>
      <c r="T30" s="96">
        <f t="shared" si="15"/>
        <v>250</v>
      </c>
      <c r="U30" s="96">
        <f t="shared" si="15"/>
        <v>0</v>
      </c>
      <c r="V30" s="96">
        <f t="shared" si="15"/>
        <v>250</v>
      </c>
      <c r="W30" s="96">
        <f t="shared" si="15"/>
        <v>0</v>
      </c>
      <c r="X30" s="96">
        <f t="shared" si="15"/>
        <v>0</v>
      </c>
      <c r="Y30" s="96">
        <f t="shared" si="15"/>
        <v>250</v>
      </c>
      <c r="Z30" s="96">
        <f t="shared" si="15"/>
        <v>250</v>
      </c>
      <c r="AA30" s="96">
        <f t="shared" si="15"/>
        <v>0</v>
      </c>
      <c r="AB30" s="96">
        <f t="shared" si="15"/>
        <v>0</v>
      </c>
      <c r="AC30" s="96">
        <f t="shared" si="15"/>
        <v>250</v>
      </c>
      <c r="AD30" s="96">
        <f t="shared" si="15"/>
        <v>250</v>
      </c>
      <c r="AE30" s="96">
        <f t="shared" si="15"/>
        <v>0</v>
      </c>
      <c r="AF30" s="96"/>
      <c r="AG30" s="96">
        <f t="shared" si="15"/>
        <v>0</v>
      </c>
      <c r="AH30" s="96">
        <f t="shared" si="15"/>
        <v>250</v>
      </c>
      <c r="AI30" s="96"/>
      <c r="AJ30" s="96">
        <f t="shared" si="15"/>
        <v>250</v>
      </c>
      <c r="AK30" s="96">
        <f t="shared" si="15"/>
        <v>0</v>
      </c>
      <c r="AL30" s="96">
        <f t="shared" si="15"/>
        <v>0</v>
      </c>
      <c r="AM30" s="96">
        <f t="shared" si="15"/>
        <v>250</v>
      </c>
      <c r="AN30" s="96">
        <f t="shared" si="15"/>
        <v>0</v>
      </c>
      <c r="AO30" s="96">
        <f t="shared" si="15"/>
        <v>-250</v>
      </c>
      <c r="AP30" s="96">
        <f t="shared" si="15"/>
        <v>0</v>
      </c>
      <c r="AQ30" s="96">
        <f t="shared" si="15"/>
        <v>0</v>
      </c>
      <c r="AR30" s="96">
        <f t="shared" si="15"/>
        <v>0</v>
      </c>
      <c r="AS30" s="96">
        <f t="shared" si="15"/>
        <v>0</v>
      </c>
      <c r="AT30" s="96">
        <f t="shared" si="15"/>
        <v>0</v>
      </c>
      <c r="AU30" s="96">
        <f t="shared" si="15"/>
        <v>0</v>
      </c>
      <c r="AV30" s="97"/>
      <c r="AW30" s="92"/>
      <c r="AX30" s="98">
        <f t="shared" si="11"/>
        <v>0</v>
      </c>
    </row>
    <row r="31" spans="1:50" ht="66" hidden="1">
      <c r="A31" s="88"/>
      <c r="B31" s="89" t="s">
        <v>45</v>
      </c>
      <c r="C31" s="90" t="s">
        <v>34</v>
      </c>
      <c r="D31" s="90" t="s">
        <v>44</v>
      </c>
      <c r="E31" s="95" t="s">
        <v>135</v>
      </c>
      <c r="F31" s="90" t="s">
        <v>46</v>
      </c>
      <c r="G31" s="96">
        <f>H31+I31</f>
        <v>1132</v>
      </c>
      <c r="H31" s="96">
        <v>1132</v>
      </c>
      <c r="I31" s="96"/>
      <c r="J31" s="96">
        <f>K31-G31</f>
        <v>70</v>
      </c>
      <c r="K31" s="96">
        <v>1202</v>
      </c>
      <c r="L31" s="96"/>
      <c r="M31" s="96"/>
      <c r="N31" s="96">
        <v>1287</v>
      </c>
      <c r="O31" s="93"/>
      <c r="P31" s="96"/>
      <c r="Q31" s="96">
        <f>P31+N31</f>
        <v>1287</v>
      </c>
      <c r="R31" s="96">
        <f>O31</f>
        <v>0</v>
      </c>
      <c r="S31" s="96">
        <f>T31-Q31</f>
        <v>-1037</v>
      </c>
      <c r="T31" s="96">
        <v>250</v>
      </c>
      <c r="U31" s="96">
        <f>R31</f>
        <v>0</v>
      </c>
      <c r="V31" s="96">
        <v>250</v>
      </c>
      <c r="W31" s="96"/>
      <c r="X31" s="96"/>
      <c r="Y31" s="96">
        <f>W31+T31</f>
        <v>250</v>
      </c>
      <c r="Z31" s="96">
        <f>X31+V31</f>
        <v>250</v>
      </c>
      <c r="AA31" s="96"/>
      <c r="AB31" s="96"/>
      <c r="AC31" s="96">
        <f>AA31+Y31</f>
        <v>250</v>
      </c>
      <c r="AD31" s="96">
        <f>AB31+Z31</f>
        <v>250</v>
      </c>
      <c r="AE31" s="96"/>
      <c r="AF31" s="96"/>
      <c r="AG31" s="96"/>
      <c r="AH31" s="96">
        <f>AE31+AC31</f>
        <v>250</v>
      </c>
      <c r="AI31" s="96"/>
      <c r="AJ31" s="96">
        <f>AG31+AD31</f>
        <v>250</v>
      </c>
      <c r="AK31" s="97"/>
      <c r="AL31" s="97"/>
      <c r="AM31" s="96">
        <f>AK31+AH31</f>
        <v>250</v>
      </c>
      <c r="AN31" s="96">
        <f>AI31</f>
        <v>0</v>
      </c>
      <c r="AO31" s="96">
        <f>AQ31-AM31</f>
        <v>-250</v>
      </c>
      <c r="AP31" s="96">
        <f>AR31-AN31</f>
        <v>0</v>
      </c>
      <c r="AQ31" s="96"/>
      <c r="AR31" s="96"/>
      <c r="AS31" s="97"/>
      <c r="AT31" s="96"/>
      <c r="AU31" s="96"/>
      <c r="AV31" s="97"/>
      <c r="AW31" s="92"/>
      <c r="AX31" s="98">
        <f t="shared" si="11"/>
        <v>0</v>
      </c>
    </row>
    <row r="32" spans="1:50" ht="16.5">
      <c r="A32" s="88"/>
      <c r="B32" s="89"/>
      <c r="C32" s="90"/>
      <c r="D32" s="90"/>
      <c r="E32" s="95"/>
      <c r="F32" s="90"/>
      <c r="G32" s="96"/>
      <c r="H32" s="96"/>
      <c r="I32" s="96"/>
      <c r="J32" s="102"/>
      <c r="K32" s="102"/>
      <c r="L32" s="102"/>
      <c r="M32" s="102"/>
      <c r="N32" s="96"/>
      <c r="O32" s="93"/>
      <c r="P32" s="93"/>
      <c r="Q32" s="103"/>
      <c r="R32" s="103"/>
      <c r="S32" s="96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7"/>
      <c r="AL32" s="97"/>
      <c r="AM32" s="104"/>
      <c r="AN32" s="104"/>
      <c r="AO32" s="105"/>
      <c r="AP32" s="105"/>
      <c r="AQ32" s="106"/>
      <c r="AR32" s="105"/>
      <c r="AS32" s="97"/>
      <c r="AT32" s="106"/>
      <c r="AU32" s="105"/>
      <c r="AV32" s="97"/>
      <c r="AW32" s="92"/>
      <c r="AX32" s="98">
        <f t="shared" si="11"/>
        <v>0</v>
      </c>
    </row>
    <row r="33" spans="1:50" s="4" customFormat="1" ht="40.5">
      <c r="A33" s="75">
        <v>901</v>
      </c>
      <c r="B33" s="76" t="s">
        <v>10</v>
      </c>
      <c r="C33" s="77"/>
      <c r="D33" s="77"/>
      <c r="E33" s="78"/>
      <c r="F33" s="79"/>
      <c r="G33" s="80">
        <f aca="true" t="shared" si="16" ref="G33:L33">G34+G37+G70+G82+G91+G94+G97+G100</f>
        <v>625989</v>
      </c>
      <c r="H33" s="80">
        <f t="shared" si="16"/>
        <v>625989</v>
      </c>
      <c r="I33" s="80">
        <f t="shared" si="16"/>
        <v>0</v>
      </c>
      <c r="J33" s="80">
        <f t="shared" si="16"/>
        <v>238001</v>
      </c>
      <c r="K33" s="80">
        <f t="shared" si="16"/>
        <v>863990</v>
      </c>
      <c r="L33" s="80">
        <f t="shared" si="16"/>
        <v>0</v>
      </c>
      <c r="M33" s="80"/>
      <c r="N33" s="80">
        <f aca="true" t="shared" si="17" ref="N33:AE33">N34+N37+N70+N82+N91+N94+N97+N100</f>
        <v>894128</v>
      </c>
      <c r="O33" s="80">
        <f t="shared" si="17"/>
        <v>0</v>
      </c>
      <c r="P33" s="80">
        <f t="shared" si="17"/>
        <v>0</v>
      </c>
      <c r="Q33" s="80">
        <f t="shared" si="17"/>
        <v>894128</v>
      </c>
      <c r="R33" s="80">
        <f t="shared" si="17"/>
        <v>0</v>
      </c>
      <c r="S33" s="80">
        <f t="shared" si="17"/>
        <v>-290331</v>
      </c>
      <c r="T33" s="80">
        <f t="shared" si="17"/>
        <v>603797</v>
      </c>
      <c r="U33" s="80">
        <f t="shared" si="17"/>
        <v>0</v>
      </c>
      <c r="V33" s="80">
        <f t="shared" si="17"/>
        <v>603797</v>
      </c>
      <c r="W33" s="80">
        <f t="shared" si="17"/>
        <v>0</v>
      </c>
      <c r="X33" s="80">
        <f t="shared" si="17"/>
        <v>0</v>
      </c>
      <c r="Y33" s="80">
        <f t="shared" si="17"/>
        <v>603797</v>
      </c>
      <c r="Z33" s="80">
        <f t="shared" si="17"/>
        <v>603797</v>
      </c>
      <c r="AA33" s="80">
        <f t="shared" si="17"/>
        <v>0</v>
      </c>
      <c r="AB33" s="80">
        <f t="shared" si="17"/>
        <v>0</v>
      </c>
      <c r="AC33" s="80">
        <f t="shared" si="17"/>
        <v>603797</v>
      </c>
      <c r="AD33" s="80">
        <f t="shared" si="17"/>
        <v>603797</v>
      </c>
      <c r="AE33" s="80">
        <f t="shared" si="17"/>
        <v>0</v>
      </c>
      <c r="AF33" s="80"/>
      <c r="AG33" s="80">
        <f>AG34+AG37+AG70+AG82+AG91+AG94+AG97+AG100</f>
        <v>0</v>
      </c>
      <c r="AH33" s="80">
        <f>AH34+AH37+AH70+AH82+AH91+AH94+AH97+AH100</f>
        <v>603797</v>
      </c>
      <c r="AI33" s="80"/>
      <c r="AJ33" s="80">
        <f>AJ34+AJ37+AJ70+AJ82+AJ91+AJ94+AJ97+AJ100</f>
        <v>603797</v>
      </c>
      <c r="AK33" s="80">
        <f>AK34+AK37+AK70+AK82+AK91+AK94+AK97+AK100</f>
        <v>0</v>
      </c>
      <c r="AL33" s="80">
        <f>AL34+AL37+AL70+AL82+AL91+AL94+AL97+AL100</f>
        <v>0</v>
      </c>
      <c r="AM33" s="80">
        <f>AM34+AM37+AM70+AM82+AM91+AM94+AM97+AM100</f>
        <v>603797</v>
      </c>
      <c r="AN33" s="80">
        <f>AN34+AN37+AN70+AN82+AN91+AN94+AN97+AN100</f>
        <v>0</v>
      </c>
      <c r="AO33" s="80">
        <f aca="true" t="shared" si="18" ref="AO33:AT33">AO34+AO37+AO70+AO82+AO91+AO94+AO97+AO100+AO40+AO88+AO55+AO106+AO109</f>
        <v>139399</v>
      </c>
      <c r="AP33" s="80">
        <f t="shared" si="18"/>
        <v>0</v>
      </c>
      <c r="AQ33" s="80">
        <f t="shared" si="18"/>
        <v>743196</v>
      </c>
      <c r="AR33" s="80">
        <f t="shared" si="18"/>
        <v>65805</v>
      </c>
      <c r="AS33" s="80">
        <f t="shared" si="18"/>
        <v>0</v>
      </c>
      <c r="AT33" s="80">
        <f t="shared" si="18"/>
        <v>743196</v>
      </c>
      <c r="AU33" s="80">
        <f>AU34+AU37+AU70+AU82+AU91+AU94+AU97+AU100+AU40+AU88+AU55+AU106+AU109</f>
        <v>65805</v>
      </c>
      <c r="AV33" s="80">
        <f>AV34+AV37+AV70+AV82+AV91+AV94+AV97+AV100+AV40+AV88+AV55+AV106+AV109</f>
        <v>0</v>
      </c>
      <c r="AW33" s="80">
        <f>AW34+AW37+AW70+AW82+AW91+AW94+AW97+AW100+AW40+AW88+AW55+AW106+AW109</f>
        <v>743196</v>
      </c>
      <c r="AX33" s="80">
        <f>AX34+AX37+AX70+AX82+AX91+AX94+AX97+AX100+AX40+AX88+AX55+AX106+AX109</f>
        <v>65805</v>
      </c>
    </row>
    <row r="34" spans="1:50" s="2" customFormat="1" ht="75">
      <c r="A34" s="82"/>
      <c r="B34" s="83" t="s">
        <v>265</v>
      </c>
      <c r="C34" s="84" t="s">
        <v>34</v>
      </c>
      <c r="D34" s="84" t="s">
        <v>35</v>
      </c>
      <c r="E34" s="85"/>
      <c r="F34" s="84"/>
      <c r="G34" s="99">
        <f aca="true" t="shared" si="19" ref="G34:AX34">G35</f>
        <v>1116</v>
      </c>
      <c r="H34" s="99">
        <f t="shared" si="19"/>
        <v>1116</v>
      </c>
      <c r="I34" s="99">
        <f t="shared" si="19"/>
        <v>0</v>
      </c>
      <c r="J34" s="99">
        <f t="shared" si="19"/>
        <v>351</v>
      </c>
      <c r="K34" s="99">
        <f t="shared" si="19"/>
        <v>1467</v>
      </c>
      <c r="L34" s="99">
        <f t="shared" si="19"/>
        <v>0</v>
      </c>
      <c r="M34" s="99"/>
      <c r="N34" s="99">
        <f t="shared" si="19"/>
        <v>1572</v>
      </c>
      <c r="O34" s="99">
        <f t="shared" si="19"/>
        <v>0</v>
      </c>
      <c r="P34" s="99">
        <f t="shared" si="19"/>
        <v>0</v>
      </c>
      <c r="Q34" s="99">
        <f t="shared" si="19"/>
        <v>1572</v>
      </c>
      <c r="R34" s="99">
        <f t="shared" si="19"/>
        <v>0</v>
      </c>
      <c r="S34" s="99">
        <f t="shared" si="19"/>
        <v>-299</v>
      </c>
      <c r="T34" s="99">
        <f t="shared" si="19"/>
        <v>1273</v>
      </c>
      <c r="U34" s="99">
        <f t="shared" si="19"/>
        <v>0</v>
      </c>
      <c r="V34" s="99">
        <f t="shared" si="19"/>
        <v>1273</v>
      </c>
      <c r="W34" s="99">
        <f t="shared" si="19"/>
        <v>0</v>
      </c>
      <c r="X34" s="99">
        <f t="shared" si="19"/>
        <v>0</v>
      </c>
      <c r="Y34" s="99">
        <f t="shared" si="19"/>
        <v>1273</v>
      </c>
      <c r="Z34" s="99">
        <f t="shared" si="19"/>
        <v>1273</v>
      </c>
      <c r="AA34" s="99">
        <f t="shared" si="19"/>
        <v>0</v>
      </c>
      <c r="AB34" s="99">
        <f t="shared" si="19"/>
        <v>0</v>
      </c>
      <c r="AC34" s="99">
        <f t="shared" si="19"/>
        <v>1273</v>
      </c>
      <c r="AD34" s="99">
        <f t="shared" si="19"/>
        <v>1273</v>
      </c>
      <c r="AE34" s="99">
        <f t="shared" si="19"/>
        <v>0</v>
      </c>
      <c r="AF34" s="99"/>
      <c r="AG34" s="99">
        <f t="shared" si="19"/>
        <v>0</v>
      </c>
      <c r="AH34" s="99">
        <f t="shared" si="19"/>
        <v>1273</v>
      </c>
      <c r="AI34" s="99"/>
      <c r="AJ34" s="99">
        <f t="shared" si="19"/>
        <v>1273</v>
      </c>
      <c r="AK34" s="99">
        <f t="shared" si="19"/>
        <v>0</v>
      </c>
      <c r="AL34" s="99">
        <f t="shared" si="19"/>
        <v>0</v>
      </c>
      <c r="AM34" s="99">
        <f t="shared" si="19"/>
        <v>1273</v>
      </c>
      <c r="AN34" s="99">
        <f t="shared" si="19"/>
        <v>0</v>
      </c>
      <c r="AO34" s="99">
        <f t="shared" si="19"/>
        <v>-20</v>
      </c>
      <c r="AP34" s="99">
        <f t="shared" si="19"/>
        <v>0</v>
      </c>
      <c r="AQ34" s="99">
        <f t="shared" si="19"/>
        <v>1253</v>
      </c>
      <c r="AR34" s="99">
        <f t="shared" si="19"/>
        <v>0</v>
      </c>
      <c r="AS34" s="99">
        <f t="shared" si="19"/>
        <v>0</v>
      </c>
      <c r="AT34" s="99">
        <f t="shared" si="19"/>
        <v>1253</v>
      </c>
      <c r="AU34" s="99">
        <f t="shared" si="19"/>
        <v>0</v>
      </c>
      <c r="AV34" s="99">
        <f t="shared" si="19"/>
        <v>0</v>
      </c>
      <c r="AW34" s="99">
        <f t="shared" si="19"/>
        <v>1253</v>
      </c>
      <c r="AX34" s="99">
        <f t="shared" si="19"/>
        <v>0</v>
      </c>
    </row>
    <row r="35" spans="1:50" ht="82.5">
      <c r="A35" s="107"/>
      <c r="B35" s="89" t="s">
        <v>38</v>
      </c>
      <c r="C35" s="90" t="s">
        <v>34</v>
      </c>
      <c r="D35" s="90" t="s">
        <v>35</v>
      </c>
      <c r="E35" s="91" t="s">
        <v>118</v>
      </c>
      <c r="F35" s="90"/>
      <c r="G35" s="96">
        <f aca="true" t="shared" si="20" ref="G35:AX35">G36</f>
        <v>1116</v>
      </c>
      <c r="H35" s="96">
        <f t="shared" si="20"/>
        <v>1116</v>
      </c>
      <c r="I35" s="96">
        <f t="shared" si="20"/>
        <v>0</v>
      </c>
      <c r="J35" s="96">
        <f t="shared" si="20"/>
        <v>351</v>
      </c>
      <c r="K35" s="96">
        <f t="shared" si="20"/>
        <v>1467</v>
      </c>
      <c r="L35" s="96">
        <f t="shared" si="20"/>
        <v>0</v>
      </c>
      <c r="M35" s="96"/>
      <c r="N35" s="96">
        <f t="shared" si="20"/>
        <v>1572</v>
      </c>
      <c r="O35" s="96">
        <f t="shared" si="20"/>
        <v>0</v>
      </c>
      <c r="P35" s="96">
        <f t="shared" si="20"/>
        <v>0</v>
      </c>
      <c r="Q35" s="96">
        <f t="shared" si="20"/>
        <v>1572</v>
      </c>
      <c r="R35" s="96">
        <f t="shared" si="20"/>
        <v>0</v>
      </c>
      <c r="S35" s="96">
        <f t="shared" si="20"/>
        <v>-299</v>
      </c>
      <c r="T35" s="96">
        <f t="shared" si="20"/>
        <v>1273</v>
      </c>
      <c r="U35" s="96">
        <f t="shared" si="20"/>
        <v>0</v>
      </c>
      <c r="V35" s="96">
        <f t="shared" si="20"/>
        <v>1273</v>
      </c>
      <c r="W35" s="96">
        <f t="shared" si="20"/>
        <v>0</v>
      </c>
      <c r="X35" s="96">
        <f t="shared" si="20"/>
        <v>0</v>
      </c>
      <c r="Y35" s="96">
        <f t="shared" si="20"/>
        <v>1273</v>
      </c>
      <c r="Z35" s="96">
        <f t="shared" si="20"/>
        <v>1273</v>
      </c>
      <c r="AA35" s="96">
        <f t="shared" si="20"/>
        <v>0</v>
      </c>
      <c r="AB35" s="96">
        <f t="shared" si="20"/>
        <v>0</v>
      </c>
      <c r="AC35" s="96">
        <f t="shared" si="20"/>
        <v>1273</v>
      </c>
      <c r="AD35" s="96">
        <f t="shared" si="20"/>
        <v>1273</v>
      </c>
      <c r="AE35" s="96">
        <f t="shared" si="20"/>
        <v>0</v>
      </c>
      <c r="AF35" s="96"/>
      <c r="AG35" s="96">
        <f t="shared" si="20"/>
        <v>0</v>
      </c>
      <c r="AH35" s="96">
        <f t="shared" si="20"/>
        <v>1273</v>
      </c>
      <c r="AI35" s="96"/>
      <c r="AJ35" s="96">
        <f t="shared" si="20"/>
        <v>1273</v>
      </c>
      <c r="AK35" s="96">
        <f t="shared" si="20"/>
        <v>0</v>
      </c>
      <c r="AL35" s="96">
        <f t="shared" si="20"/>
        <v>0</v>
      </c>
      <c r="AM35" s="96">
        <f t="shared" si="20"/>
        <v>1273</v>
      </c>
      <c r="AN35" s="96">
        <f t="shared" si="20"/>
        <v>0</v>
      </c>
      <c r="AO35" s="96">
        <f t="shared" si="20"/>
        <v>-20</v>
      </c>
      <c r="AP35" s="96">
        <f t="shared" si="20"/>
        <v>0</v>
      </c>
      <c r="AQ35" s="96">
        <f t="shared" si="20"/>
        <v>1253</v>
      </c>
      <c r="AR35" s="96">
        <f t="shared" si="20"/>
        <v>0</v>
      </c>
      <c r="AS35" s="96">
        <f t="shared" si="20"/>
        <v>0</v>
      </c>
      <c r="AT35" s="96">
        <f t="shared" si="20"/>
        <v>1253</v>
      </c>
      <c r="AU35" s="96">
        <f t="shared" si="20"/>
        <v>0</v>
      </c>
      <c r="AV35" s="96">
        <f t="shared" si="20"/>
        <v>0</v>
      </c>
      <c r="AW35" s="96">
        <f t="shared" si="20"/>
        <v>1253</v>
      </c>
      <c r="AX35" s="96">
        <f t="shared" si="20"/>
        <v>0</v>
      </c>
    </row>
    <row r="36" spans="1:50" ht="33">
      <c r="A36" s="88"/>
      <c r="B36" s="89" t="s">
        <v>41</v>
      </c>
      <c r="C36" s="90" t="s">
        <v>34</v>
      </c>
      <c r="D36" s="90" t="s">
        <v>35</v>
      </c>
      <c r="E36" s="91" t="s">
        <v>118</v>
      </c>
      <c r="F36" s="90" t="s">
        <v>42</v>
      </c>
      <c r="G36" s="96">
        <f>H36+I36</f>
        <v>1116</v>
      </c>
      <c r="H36" s="96">
        <v>1116</v>
      </c>
      <c r="I36" s="96"/>
      <c r="J36" s="96">
        <f>K36-G36</f>
        <v>351</v>
      </c>
      <c r="K36" s="96">
        <v>1467</v>
      </c>
      <c r="L36" s="96"/>
      <c r="M36" s="96"/>
      <c r="N36" s="96">
        <v>1572</v>
      </c>
      <c r="O36" s="93"/>
      <c r="P36" s="96"/>
      <c r="Q36" s="96">
        <f>P36+N36</f>
        <v>1572</v>
      </c>
      <c r="R36" s="96">
        <f>O36</f>
        <v>0</v>
      </c>
      <c r="S36" s="96">
        <f>T36-Q36</f>
        <v>-299</v>
      </c>
      <c r="T36" s="96">
        <v>1273</v>
      </c>
      <c r="U36" s="96">
        <f>R36</f>
        <v>0</v>
      </c>
      <c r="V36" s="96">
        <v>1273</v>
      </c>
      <c r="W36" s="96"/>
      <c r="X36" s="96"/>
      <c r="Y36" s="96">
        <f>W36+T36</f>
        <v>1273</v>
      </c>
      <c r="Z36" s="96">
        <f>X36+V36</f>
        <v>1273</v>
      </c>
      <c r="AA36" s="96"/>
      <c r="AB36" s="96"/>
      <c r="AC36" s="96">
        <f>AA36+Y36</f>
        <v>1273</v>
      </c>
      <c r="AD36" s="96">
        <f>AB36+Z36</f>
        <v>1273</v>
      </c>
      <c r="AE36" s="96"/>
      <c r="AF36" s="96"/>
      <c r="AG36" s="96"/>
      <c r="AH36" s="96">
        <f>AE36+AC36</f>
        <v>1273</v>
      </c>
      <c r="AI36" s="96"/>
      <c r="AJ36" s="96">
        <f>AG36+AD36</f>
        <v>1273</v>
      </c>
      <c r="AK36" s="97"/>
      <c r="AL36" s="97"/>
      <c r="AM36" s="96">
        <f>AK36+AH36</f>
        <v>1273</v>
      </c>
      <c r="AN36" s="96">
        <f>AI36</f>
        <v>0</v>
      </c>
      <c r="AO36" s="96">
        <f>AQ36-AM36</f>
        <v>-20</v>
      </c>
      <c r="AP36" s="96">
        <f>AR36-AN36</f>
        <v>0</v>
      </c>
      <c r="AQ36" s="96">
        <v>1253</v>
      </c>
      <c r="AR36" s="96"/>
      <c r="AS36" s="97"/>
      <c r="AT36" s="96">
        <v>1253</v>
      </c>
      <c r="AU36" s="96"/>
      <c r="AV36" s="97"/>
      <c r="AW36" s="92">
        <f>AT36+AV36</f>
        <v>1253</v>
      </c>
      <c r="AX36" s="98">
        <f t="shared" si="11"/>
        <v>0</v>
      </c>
    </row>
    <row r="37" spans="1:50" s="2" customFormat="1" ht="150">
      <c r="A37" s="108"/>
      <c r="B37" s="83" t="s">
        <v>39</v>
      </c>
      <c r="C37" s="84" t="s">
        <v>34</v>
      </c>
      <c r="D37" s="84" t="s">
        <v>37</v>
      </c>
      <c r="E37" s="85"/>
      <c r="F37" s="84"/>
      <c r="G37" s="99">
        <f aca="true" t="shared" si="21" ref="G37:W38">G38</f>
        <v>557703</v>
      </c>
      <c r="H37" s="99">
        <f t="shared" si="21"/>
        <v>557703</v>
      </c>
      <c r="I37" s="99">
        <f t="shared" si="21"/>
        <v>0</v>
      </c>
      <c r="J37" s="99">
        <f aca="true" t="shared" si="22" ref="J37:AA38">J38</f>
        <v>192865</v>
      </c>
      <c r="K37" s="99">
        <f t="shared" si="22"/>
        <v>750568</v>
      </c>
      <c r="L37" s="99">
        <f t="shared" si="22"/>
        <v>0</v>
      </c>
      <c r="M37" s="99"/>
      <c r="N37" s="99">
        <f t="shared" si="22"/>
        <v>809355</v>
      </c>
      <c r="O37" s="99">
        <f t="shared" si="22"/>
        <v>0</v>
      </c>
      <c r="P37" s="99">
        <f t="shared" si="22"/>
        <v>0</v>
      </c>
      <c r="Q37" s="99">
        <f t="shared" si="22"/>
        <v>809355</v>
      </c>
      <c r="R37" s="99">
        <f t="shared" si="22"/>
        <v>0</v>
      </c>
      <c r="S37" s="99">
        <f t="shared" si="22"/>
        <v>-252177</v>
      </c>
      <c r="T37" s="99">
        <f t="shared" si="22"/>
        <v>557178</v>
      </c>
      <c r="U37" s="99">
        <f t="shared" si="22"/>
        <v>0</v>
      </c>
      <c r="V37" s="99">
        <f t="shared" si="22"/>
        <v>557460</v>
      </c>
      <c r="W37" s="99">
        <f t="shared" si="22"/>
        <v>0</v>
      </c>
      <c r="X37" s="99">
        <f t="shared" si="22"/>
        <v>0</v>
      </c>
      <c r="Y37" s="99">
        <f t="shared" si="22"/>
        <v>557178</v>
      </c>
      <c r="Z37" s="99">
        <f t="shared" si="22"/>
        <v>557460</v>
      </c>
      <c r="AA37" s="99">
        <f t="shared" si="22"/>
        <v>0</v>
      </c>
      <c r="AB37" s="99">
        <f aca="true" t="shared" si="23" ref="AA37:AO38">AB38</f>
        <v>0</v>
      </c>
      <c r="AC37" s="99">
        <f t="shared" si="23"/>
        <v>557178</v>
      </c>
      <c r="AD37" s="99">
        <f t="shared" si="23"/>
        <v>557460</v>
      </c>
      <c r="AE37" s="99">
        <f t="shared" si="23"/>
        <v>0</v>
      </c>
      <c r="AF37" s="99"/>
      <c r="AG37" s="99">
        <f t="shared" si="23"/>
        <v>0</v>
      </c>
      <c r="AH37" s="99">
        <f t="shared" si="23"/>
        <v>557178</v>
      </c>
      <c r="AI37" s="99"/>
      <c r="AJ37" s="99">
        <f t="shared" si="23"/>
        <v>557460</v>
      </c>
      <c r="AK37" s="99">
        <f t="shared" si="23"/>
        <v>0</v>
      </c>
      <c r="AL37" s="99">
        <f t="shared" si="23"/>
        <v>0</v>
      </c>
      <c r="AM37" s="99">
        <f t="shared" si="23"/>
        <v>557178</v>
      </c>
      <c r="AN37" s="99">
        <f t="shared" si="23"/>
        <v>0</v>
      </c>
      <c r="AO37" s="99">
        <f aca="true" t="shared" si="24" ref="AO37:AT37">AO38+AO43+AO45+AO47+AO49+AO51+AO53</f>
        <v>126435</v>
      </c>
      <c r="AP37" s="99">
        <f t="shared" si="24"/>
        <v>0</v>
      </c>
      <c r="AQ37" s="99">
        <f t="shared" si="24"/>
        <v>683613</v>
      </c>
      <c r="AR37" s="99">
        <f t="shared" si="24"/>
        <v>65805</v>
      </c>
      <c r="AS37" s="99">
        <f t="shared" si="24"/>
        <v>0</v>
      </c>
      <c r="AT37" s="99">
        <f t="shared" si="24"/>
        <v>683613</v>
      </c>
      <c r="AU37" s="99">
        <f>AU38+AU43+AU45+AU47+AU49+AU51+AU53</f>
        <v>65805</v>
      </c>
      <c r="AV37" s="99">
        <f>AV38+AV43+AV45+AV47+AV49+AV51+AV53</f>
        <v>0</v>
      </c>
      <c r="AW37" s="99">
        <f>AW38+AW43+AW45+AW47+AW49+AW51+AW53</f>
        <v>683613</v>
      </c>
      <c r="AX37" s="99">
        <f>AX38+AX43+AX45+AX47+AX49+AX51+AX53</f>
        <v>65805</v>
      </c>
    </row>
    <row r="38" spans="1:50" ht="82.5">
      <c r="A38" s="94"/>
      <c r="B38" s="89" t="s">
        <v>38</v>
      </c>
      <c r="C38" s="90" t="s">
        <v>34</v>
      </c>
      <c r="D38" s="90" t="s">
        <v>37</v>
      </c>
      <c r="E38" s="91" t="s">
        <v>118</v>
      </c>
      <c r="F38" s="90"/>
      <c r="G38" s="96">
        <f t="shared" si="21"/>
        <v>557703</v>
      </c>
      <c r="H38" s="96">
        <f t="shared" si="21"/>
        <v>557703</v>
      </c>
      <c r="I38" s="96">
        <f t="shared" si="21"/>
        <v>0</v>
      </c>
      <c r="J38" s="96">
        <f t="shared" si="21"/>
        <v>192865</v>
      </c>
      <c r="K38" s="96">
        <f t="shared" si="21"/>
        <v>750568</v>
      </c>
      <c r="L38" s="96">
        <f t="shared" si="21"/>
        <v>0</v>
      </c>
      <c r="M38" s="96"/>
      <c r="N38" s="96">
        <f t="shared" si="21"/>
        <v>809355</v>
      </c>
      <c r="O38" s="96">
        <f t="shared" si="21"/>
        <v>0</v>
      </c>
      <c r="P38" s="96">
        <f t="shared" si="21"/>
        <v>0</v>
      </c>
      <c r="Q38" s="96">
        <f t="shared" si="21"/>
        <v>809355</v>
      </c>
      <c r="R38" s="96">
        <f t="shared" si="21"/>
        <v>0</v>
      </c>
      <c r="S38" s="96">
        <f t="shared" si="21"/>
        <v>-252177</v>
      </c>
      <c r="T38" s="96">
        <f t="shared" si="21"/>
        <v>557178</v>
      </c>
      <c r="U38" s="96">
        <f t="shared" si="21"/>
        <v>0</v>
      </c>
      <c r="V38" s="96">
        <f t="shared" si="21"/>
        <v>557460</v>
      </c>
      <c r="W38" s="96">
        <f t="shared" si="21"/>
        <v>0</v>
      </c>
      <c r="X38" s="96">
        <f t="shared" si="22"/>
        <v>0</v>
      </c>
      <c r="Y38" s="96">
        <f t="shared" si="22"/>
        <v>557178</v>
      </c>
      <c r="Z38" s="96">
        <f t="shared" si="22"/>
        <v>557460</v>
      </c>
      <c r="AA38" s="96">
        <f t="shared" si="23"/>
        <v>0</v>
      </c>
      <c r="AB38" s="96">
        <f t="shared" si="23"/>
        <v>0</v>
      </c>
      <c r="AC38" s="96">
        <f t="shared" si="23"/>
        <v>557178</v>
      </c>
      <c r="AD38" s="96">
        <f t="shared" si="23"/>
        <v>557460</v>
      </c>
      <c r="AE38" s="96">
        <f t="shared" si="23"/>
        <v>0</v>
      </c>
      <c r="AF38" s="96"/>
      <c r="AG38" s="96">
        <f t="shared" si="23"/>
        <v>0</v>
      </c>
      <c r="AH38" s="96">
        <f t="shared" si="23"/>
        <v>557178</v>
      </c>
      <c r="AI38" s="96"/>
      <c r="AJ38" s="96">
        <f t="shared" si="23"/>
        <v>557460</v>
      </c>
      <c r="AK38" s="96">
        <f t="shared" si="23"/>
        <v>0</v>
      </c>
      <c r="AL38" s="96">
        <f t="shared" si="23"/>
        <v>0</v>
      </c>
      <c r="AM38" s="96">
        <f t="shared" si="23"/>
        <v>557178</v>
      </c>
      <c r="AN38" s="96">
        <f t="shared" si="23"/>
        <v>0</v>
      </c>
      <c r="AO38" s="96">
        <f t="shared" si="23"/>
        <v>60630</v>
      </c>
      <c r="AP38" s="96">
        <f aca="true" t="shared" si="25" ref="AP38:AX38">AP39</f>
        <v>0</v>
      </c>
      <c r="AQ38" s="96">
        <f t="shared" si="25"/>
        <v>617808</v>
      </c>
      <c r="AR38" s="96">
        <f t="shared" si="25"/>
        <v>0</v>
      </c>
      <c r="AS38" s="96">
        <f t="shared" si="25"/>
        <v>0</v>
      </c>
      <c r="AT38" s="96">
        <f t="shared" si="25"/>
        <v>617808</v>
      </c>
      <c r="AU38" s="96">
        <f t="shared" si="25"/>
        <v>0</v>
      </c>
      <c r="AV38" s="96">
        <f t="shared" si="25"/>
        <v>0</v>
      </c>
      <c r="AW38" s="96">
        <f t="shared" si="25"/>
        <v>617808</v>
      </c>
      <c r="AX38" s="96">
        <f t="shared" si="25"/>
        <v>0</v>
      </c>
    </row>
    <row r="39" spans="1:50" ht="33">
      <c r="A39" s="94"/>
      <c r="B39" s="89" t="s">
        <v>41</v>
      </c>
      <c r="C39" s="90" t="s">
        <v>34</v>
      </c>
      <c r="D39" s="90" t="s">
        <v>37</v>
      </c>
      <c r="E39" s="91" t="s">
        <v>118</v>
      </c>
      <c r="F39" s="90" t="s">
        <v>42</v>
      </c>
      <c r="G39" s="96">
        <f>H39+I39</f>
        <v>557703</v>
      </c>
      <c r="H39" s="96">
        <f>461753+95950</f>
        <v>557703</v>
      </c>
      <c r="I39" s="96"/>
      <c r="J39" s="96">
        <f>K39-G39</f>
        <v>192865</v>
      </c>
      <c r="K39" s="96">
        <v>750568</v>
      </c>
      <c r="L39" s="96"/>
      <c r="M39" s="96"/>
      <c r="N39" s="96">
        <v>809355</v>
      </c>
      <c r="O39" s="93"/>
      <c r="P39" s="96"/>
      <c r="Q39" s="96">
        <f>P39+N39</f>
        <v>809355</v>
      </c>
      <c r="R39" s="96">
        <f>O39</f>
        <v>0</v>
      </c>
      <c r="S39" s="96">
        <f>T39-Q39</f>
        <v>-252177</v>
      </c>
      <c r="T39" s="96">
        <v>557178</v>
      </c>
      <c r="U39" s="96">
        <f>R39</f>
        <v>0</v>
      </c>
      <c r="V39" s="96">
        <f>557450+10</f>
        <v>557460</v>
      </c>
      <c r="W39" s="96"/>
      <c r="X39" s="96"/>
      <c r="Y39" s="96">
        <f>W39+T39</f>
        <v>557178</v>
      </c>
      <c r="Z39" s="96">
        <f>X39+V39</f>
        <v>557460</v>
      </c>
      <c r="AA39" s="96"/>
      <c r="AB39" s="96"/>
      <c r="AC39" s="96">
        <f>AA39+Y39</f>
        <v>557178</v>
      </c>
      <c r="AD39" s="96">
        <f>AB39+Z39</f>
        <v>557460</v>
      </c>
      <c r="AE39" s="96"/>
      <c r="AF39" s="96"/>
      <c r="AG39" s="96"/>
      <c r="AH39" s="96">
        <f>AE39+AC39</f>
        <v>557178</v>
      </c>
      <c r="AI39" s="96"/>
      <c r="AJ39" s="96">
        <f>AG39+AD39</f>
        <v>557460</v>
      </c>
      <c r="AK39" s="97"/>
      <c r="AL39" s="97"/>
      <c r="AM39" s="96">
        <f>AK39+AH39</f>
        <v>557178</v>
      </c>
      <c r="AN39" s="96">
        <f>AI39</f>
        <v>0</v>
      </c>
      <c r="AO39" s="96">
        <f>AQ39-AM39</f>
        <v>60630</v>
      </c>
      <c r="AP39" s="96">
        <f>AR39-AN39</f>
        <v>0</v>
      </c>
      <c r="AQ39" s="96">
        <f>618408-600</f>
        <v>617808</v>
      </c>
      <c r="AR39" s="96"/>
      <c r="AS39" s="96"/>
      <c r="AT39" s="96">
        <f>618408-600</f>
        <v>617808</v>
      </c>
      <c r="AU39" s="96"/>
      <c r="AV39" s="97"/>
      <c r="AW39" s="92">
        <f>AT39+AV39</f>
        <v>617808</v>
      </c>
      <c r="AX39" s="98">
        <f t="shared" si="11"/>
        <v>0</v>
      </c>
    </row>
    <row r="40" spans="1:50" s="6" customFormat="1" ht="38.25" hidden="1">
      <c r="A40" s="109"/>
      <c r="B40" s="83" t="s">
        <v>350</v>
      </c>
      <c r="C40" s="84" t="s">
        <v>34</v>
      </c>
      <c r="D40" s="84" t="s">
        <v>47</v>
      </c>
      <c r="E40" s="110"/>
      <c r="F40" s="84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1"/>
      <c r="AL40" s="101"/>
      <c r="AM40" s="99"/>
      <c r="AN40" s="99"/>
      <c r="AO40" s="99">
        <f>AO41</f>
        <v>0</v>
      </c>
      <c r="AP40" s="99">
        <f aca="true" t="shared" si="26" ref="AP40:AU41">AP41</f>
        <v>0</v>
      </c>
      <c r="AQ40" s="99">
        <f t="shared" si="26"/>
        <v>0</v>
      </c>
      <c r="AR40" s="99">
        <f t="shared" si="26"/>
        <v>0</v>
      </c>
      <c r="AS40" s="99">
        <f t="shared" si="26"/>
        <v>0</v>
      </c>
      <c r="AT40" s="99">
        <f t="shared" si="26"/>
        <v>0</v>
      </c>
      <c r="AU40" s="99">
        <f t="shared" si="26"/>
        <v>0</v>
      </c>
      <c r="AV40" s="101"/>
      <c r="AW40" s="92"/>
      <c r="AX40" s="98">
        <f t="shared" si="11"/>
        <v>0</v>
      </c>
    </row>
    <row r="41" spans="1:50" ht="16.5" hidden="1">
      <c r="A41" s="94"/>
      <c r="B41" s="89" t="s">
        <v>357</v>
      </c>
      <c r="C41" s="90" t="s">
        <v>34</v>
      </c>
      <c r="D41" s="90" t="s">
        <v>47</v>
      </c>
      <c r="E41" s="91" t="s">
        <v>349</v>
      </c>
      <c r="F41" s="90"/>
      <c r="G41" s="96"/>
      <c r="H41" s="96"/>
      <c r="I41" s="96"/>
      <c r="J41" s="96"/>
      <c r="K41" s="96"/>
      <c r="L41" s="96"/>
      <c r="M41" s="96"/>
      <c r="N41" s="96"/>
      <c r="O41" s="9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7"/>
      <c r="AL41" s="97"/>
      <c r="AM41" s="96"/>
      <c r="AN41" s="96"/>
      <c r="AO41" s="96">
        <f>AO42</f>
        <v>0</v>
      </c>
      <c r="AP41" s="96">
        <f t="shared" si="26"/>
        <v>0</v>
      </c>
      <c r="AQ41" s="96">
        <f t="shared" si="26"/>
        <v>0</v>
      </c>
      <c r="AR41" s="96">
        <f t="shared" si="26"/>
        <v>0</v>
      </c>
      <c r="AS41" s="96">
        <f t="shared" si="26"/>
        <v>0</v>
      </c>
      <c r="AT41" s="96">
        <f t="shared" si="26"/>
        <v>0</v>
      </c>
      <c r="AU41" s="96">
        <f t="shared" si="26"/>
        <v>0</v>
      </c>
      <c r="AV41" s="97"/>
      <c r="AW41" s="92"/>
      <c r="AX41" s="98">
        <f t="shared" si="11"/>
        <v>0</v>
      </c>
    </row>
    <row r="42" spans="1:50" ht="66" hidden="1">
      <c r="A42" s="94"/>
      <c r="B42" s="89" t="s">
        <v>45</v>
      </c>
      <c r="C42" s="90" t="s">
        <v>34</v>
      </c>
      <c r="D42" s="90" t="s">
        <v>47</v>
      </c>
      <c r="E42" s="91" t="s">
        <v>349</v>
      </c>
      <c r="F42" s="90" t="s">
        <v>46</v>
      </c>
      <c r="G42" s="96"/>
      <c r="H42" s="96"/>
      <c r="I42" s="96"/>
      <c r="J42" s="96"/>
      <c r="K42" s="96"/>
      <c r="L42" s="96"/>
      <c r="M42" s="96"/>
      <c r="N42" s="96"/>
      <c r="O42" s="9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7"/>
      <c r="AL42" s="97"/>
      <c r="AM42" s="96"/>
      <c r="AN42" s="96"/>
      <c r="AO42" s="96">
        <f>AQ42-AM42</f>
        <v>0</v>
      </c>
      <c r="AP42" s="96">
        <f>AR42-AN42</f>
        <v>0</v>
      </c>
      <c r="AQ42" s="96">
        <f>1895-1895</f>
        <v>0</v>
      </c>
      <c r="AR42" s="96"/>
      <c r="AS42" s="96">
        <f>1895-1895</f>
        <v>0</v>
      </c>
      <c r="AT42" s="96">
        <f>1895-1895</f>
        <v>0</v>
      </c>
      <c r="AU42" s="96"/>
      <c r="AV42" s="97"/>
      <c r="AW42" s="92"/>
      <c r="AX42" s="98">
        <f t="shared" si="11"/>
        <v>0</v>
      </c>
    </row>
    <row r="43" spans="1:50" ht="99">
      <c r="A43" s="94"/>
      <c r="B43" s="89" t="s">
        <v>402</v>
      </c>
      <c r="C43" s="90" t="s">
        <v>34</v>
      </c>
      <c r="D43" s="90" t="s">
        <v>37</v>
      </c>
      <c r="E43" s="91" t="s">
        <v>403</v>
      </c>
      <c r="F43" s="90"/>
      <c r="G43" s="96"/>
      <c r="H43" s="96"/>
      <c r="I43" s="96"/>
      <c r="J43" s="96"/>
      <c r="K43" s="96"/>
      <c r="L43" s="96"/>
      <c r="M43" s="96"/>
      <c r="N43" s="96"/>
      <c r="O43" s="9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7"/>
      <c r="AL43" s="97"/>
      <c r="AM43" s="96"/>
      <c r="AN43" s="96"/>
      <c r="AO43" s="96">
        <f aca="true" t="shared" si="27" ref="AO43:AX43">AO44</f>
        <v>37158</v>
      </c>
      <c r="AP43" s="96">
        <f t="shared" si="27"/>
        <v>0</v>
      </c>
      <c r="AQ43" s="96">
        <f t="shared" si="27"/>
        <v>37158</v>
      </c>
      <c r="AR43" s="96">
        <f t="shared" si="27"/>
        <v>37158</v>
      </c>
      <c r="AS43" s="96">
        <f t="shared" si="27"/>
        <v>0</v>
      </c>
      <c r="AT43" s="96">
        <f t="shared" si="27"/>
        <v>37158</v>
      </c>
      <c r="AU43" s="96">
        <f t="shared" si="27"/>
        <v>37158</v>
      </c>
      <c r="AV43" s="96">
        <f t="shared" si="27"/>
        <v>0</v>
      </c>
      <c r="AW43" s="96">
        <f t="shared" si="27"/>
        <v>37158</v>
      </c>
      <c r="AX43" s="96">
        <f t="shared" si="27"/>
        <v>37158</v>
      </c>
    </row>
    <row r="44" spans="1:50" ht="33">
      <c r="A44" s="94"/>
      <c r="B44" s="89" t="s">
        <v>404</v>
      </c>
      <c r="C44" s="90" t="s">
        <v>34</v>
      </c>
      <c r="D44" s="90" t="s">
        <v>37</v>
      </c>
      <c r="E44" s="91" t="s">
        <v>403</v>
      </c>
      <c r="F44" s="90" t="s">
        <v>235</v>
      </c>
      <c r="G44" s="96"/>
      <c r="H44" s="96"/>
      <c r="I44" s="96"/>
      <c r="J44" s="96"/>
      <c r="K44" s="96"/>
      <c r="L44" s="96"/>
      <c r="M44" s="96"/>
      <c r="N44" s="96"/>
      <c r="O44" s="93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97"/>
      <c r="AM44" s="96"/>
      <c r="AN44" s="96"/>
      <c r="AO44" s="96">
        <f>AQ44-AM44</f>
        <v>37158</v>
      </c>
      <c r="AP44" s="96"/>
      <c r="AQ44" s="96">
        <f>AR44</f>
        <v>37158</v>
      </c>
      <c r="AR44" s="96">
        <v>37158</v>
      </c>
      <c r="AS44" s="97"/>
      <c r="AT44" s="96">
        <f>AU44</f>
        <v>37158</v>
      </c>
      <c r="AU44" s="96">
        <v>37158</v>
      </c>
      <c r="AV44" s="97"/>
      <c r="AW44" s="92">
        <f>AT44+AV44</f>
        <v>37158</v>
      </c>
      <c r="AX44" s="96">
        <f t="shared" si="11"/>
        <v>37158</v>
      </c>
    </row>
    <row r="45" spans="1:50" ht="33">
      <c r="A45" s="94"/>
      <c r="B45" s="89" t="s">
        <v>405</v>
      </c>
      <c r="C45" s="90" t="s">
        <v>34</v>
      </c>
      <c r="D45" s="90" t="s">
        <v>37</v>
      </c>
      <c r="E45" s="91" t="s">
        <v>406</v>
      </c>
      <c r="F45" s="90"/>
      <c r="G45" s="96"/>
      <c r="H45" s="96"/>
      <c r="I45" s="96"/>
      <c r="J45" s="96"/>
      <c r="K45" s="96"/>
      <c r="L45" s="96"/>
      <c r="M45" s="96"/>
      <c r="N45" s="96"/>
      <c r="O45" s="93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7"/>
      <c r="AL45" s="97"/>
      <c r="AM45" s="96"/>
      <c r="AN45" s="96"/>
      <c r="AO45" s="96">
        <f aca="true" t="shared" si="28" ref="AO45:AX45">AO46</f>
        <v>7004</v>
      </c>
      <c r="AP45" s="96">
        <f t="shared" si="28"/>
        <v>0</v>
      </c>
      <c r="AQ45" s="96">
        <f t="shared" si="28"/>
        <v>7004</v>
      </c>
      <c r="AR45" s="96">
        <f t="shared" si="28"/>
        <v>7004</v>
      </c>
      <c r="AS45" s="96">
        <f t="shared" si="28"/>
        <v>0</v>
      </c>
      <c r="AT45" s="96">
        <f t="shared" si="28"/>
        <v>7004</v>
      </c>
      <c r="AU45" s="96">
        <f t="shared" si="28"/>
        <v>7004</v>
      </c>
      <c r="AV45" s="96">
        <f t="shared" si="28"/>
        <v>0</v>
      </c>
      <c r="AW45" s="96">
        <f t="shared" si="28"/>
        <v>7004</v>
      </c>
      <c r="AX45" s="96">
        <f t="shared" si="28"/>
        <v>7004</v>
      </c>
    </row>
    <row r="46" spans="1:50" ht="33">
      <c r="A46" s="94"/>
      <c r="B46" s="89" t="s">
        <v>404</v>
      </c>
      <c r="C46" s="90" t="s">
        <v>34</v>
      </c>
      <c r="D46" s="90" t="s">
        <v>37</v>
      </c>
      <c r="E46" s="91" t="s">
        <v>406</v>
      </c>
      <c r="F46" s="90" t="s">
        <v>235</v>
      </c>
      <c r="G46" s="96"/>
      <c r="H46" s="96"/>
      <c r="I46" s="96"/>
      <c r="J46" s="96"/>
      <c r="K46" s="96"/>
      <c r="L46" s="96"/>
      <c r="M46" s="96"/>
      <c r="N46" s="96"/>
      <c r="O46" s="93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  <c r="AL46" s="97"/>
      <c r="AM46" s="96"/>
      <c r="AN46" s="96"/>
      <c r="AO46" s="96">
        <f>AQ46-AM46</f>
        <v>7004</v>
      </c>
      <c r="AP46" s="96"/>
      <c r="AQ46" s="96">
        <f>AR46</f>
        <v>7004</v>
      </c>
      <c r="AR46" s="96">
        <v>7004</v>
      </c>
      <c r="AS46" s="97"/>
      <c r="AT46" s="96">
        <f>AU46</f>
        <v>7004</v>
      </c>
      <c r="AU46" s="96">
        <v>7004</v>
      </c>
      <c r="AV46" s="97"/>
      <c r="AW46" s="92">
        <f>AT46+AV46</f>
        <v>7004</v>
      </c>
      <c r="AX46" s="96">
        <f t="shared" si="11"/>
        <v>7004</v>
      </c>
    </row>
    <row r="47" spans="1:50" ht="49.5">
      <c r="A47" s="94"/>
      <c r="B47" s="89" t="s">
        <v>407</v>
      </c>
      <c r="C47" s="90" t="s">
        <v>34</v>
      </c>
      <c r="D47" s="90" t="s">
        <v>37</v>
      </c>
      <c r="E47" s="91" t="s">
        <v>408</v>
      </c>
      <c r="F47" s="90"/>
      <c r="G47" s="96"/>
      <c r="H47" s="96"/>
      <c r="I47" s="96"/>
      <c r="J47" s="96"/>
      <c r="K47" s="96"/>
      <c r="L47" s="96"/>
      <c r="M47" s="96"/>
      <c r="N47" s="96"/>
      <c r="O47" s="93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7"/>
      <c r="AL47" s="97"/>
      <c r="AM47" s="96"/>
      <c r="AN47" s="96"/>
      <c r="AO47" s="96">
        <f aca="true" t="shared" si="29" ref="AO47:AX47">AO48</f>
        <v>364</v>
      </c>
      <c r="AP47" s="96">
        <f t="shared" si="29"/>
        <v>0</v>
      </c>
      <c r="AQ47" s="96">
        <f t="shared" si="29"/>
        <v>364</v>
      </c>
      <c r="AR47" s="96">
        <f t="shared" si="29"/>
        <v>364</v>
      </c>
      <c r="AS47" s="96">
        <f t="shared" si="29"/>
        <v>0</v>
      </c>
      <c r="AT47" s="96">
        <f t="shared" si="29"/>
        <v>364</v>
      </c>
      <c r="AU47" s="96">
        <f t="shared" si="29"/>
        <v>364</v>
      </c>
      <c r="AV47" s="96">
        <f t="shared" si="29"/>
        <v>0</v>
      </c>
      <c r="AW47" s="96">
        <f t="shared" si="29"/>
        <v>364</v>
      </c>
      <c r="AX47" s="96">
        <f t="shared" si="29"/>
        <v>364</v>
      </c>
    </row>
    <row r="48" spans="1:50" ht="33">
      <c r="A48" s="94"/>
      <c r="B48" s="89" t="s">
        <v>404</v>
      </c>
      <c r="C48" s="90" t="s">
        <v>34</v>
      </c>
      <c r="D48" s="90" t="s">
        <v>37</v>
      </c>
      <c r="E48" s="91" t="s">
        <v>408</v>
      </c>
      <c r="F48" s="90" t="s">
        <v>235</v>
      </c>
      <c r="G48" s="96"/>
      <c r="H48" s="96"/>
      <c r="I48" s="96"/>
      <c r="J48" s="96"/>
      <c r="K48" s="96"/>
      <c r="L48" s="96"/>
      <c r="M48" s="96"/>
      <c r="N48" s="96"/>
      <c r="O48" s="93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7"/>
      <c r="AL48" s="97"/>
      <c r="AM48" s="96"/>
      <c r="AN48" s="96"/>
      <c r="AO48" s="96">
        <f>AQ48-AM48</f>
        <v>364</v>
      </c>
      <c r="AP48" s="96"/>
      <c r="AQ48" s="96">
        <f>AR48</f>
        <v>364</v>
      </c>
      <c r="AR48" s="96">
        <v>364</v>
      </c>
      <c r="AS48" s="97"/>
      <c r="AT48" s="96">
        <f>AU48</f>
        <v>364</v>
      </c>
      <c r="AU48" s="96">
        <v>364</v>
      </c>
      <c r="AV48" s="97"/>
      <c r="AW48" s="92">
        <f>AT48+AV48</f>
        <v>364</v>
      </c>
      <c r="AX48" s="96">
        <f t="shared" si="11"/>
        <v>364</v>
      </c>
    </row>
    <row r="49" spans="1:50" ht="115.5">
      <c r="A49" s="94"/>
      <c r="B49" s="89" t="s">
        <v>409</v>
      </c>
      <c r="C49" s="90" t="s">
        <v>34</v>
      </c>
      <c r="D49" s="90" t="s">
        <v>37</v>
      </c>
      <c r="E49" s="91" t="s">
        <v>410</v>
      </c>
      <c r="F49" s="90"/>
      <c r="G49" s="96"/>
      <c r="H49" s="96"/>
      <c r="I49" s="96"/>
      <c r="J49" s="96"/>
      <c r="K49" s="96"/>
      <c r="L49" s="96"/>
      <c r="M49" s="96"/>
      <c r="N49" s="96"/>
      <c r="O49" s="93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7"/>
      <c r="AL49" s="97"/>
      <c r="AM49" s="96"/>
      <c r="AN49" s="96"/>
      <c r="AO49" s="96">
        <f aca="true" t="shared" si="30" ref="AO49:AX49">AO50</f>
        <v>13997</v>
      </c>
      <c r="AP49" s="96">
        <f t="shared" si="30"/>
        <v>0</v>
      </c>
      <c r="AQ49" s="96">
        <f t="shared" si="30"/>
        <v>13997</v>
      </c>
      <c r="AR49" s="96">
        <f t="shared" si="30"/>
        <v>13997</v>
      </c>
      <c r="AS49" s="96">
        <f t="shared" si="30"/>
        <v>0</v>
      </c>
      <c r="AT49" s="96">
        <f t="shared" si="30"/>
        <v>13997</v>
      </c>
      <c r="AU49" s="96">
        <f t="shared" si="30"/>
        <v>13997</v>
      </c>
      <c r="AV49" s="96">
        <f t="shared" si="30"/>
        <v>0</v>
      </c>
      <c r="AW49" s="96">
        <f t="shared" si="30"/>
        <v>13997</v>
      </c>
      <c r="AX49" s="96">
        <f t="shared" si="30"/>
        <v>13997</v>
      </c>
    </row>
    <row r="50" spans="1:50" ht="33">
      <c r="A50" s="94"/>
      <c r="B50" s="89" t="s">
        <v>404</v>
      </c>
      <c r="C50" s="90" t="s">
        <v>34</v>
      </c>
      <c r="D50" s="90" t="s">
        <v>37</v>
      </c>
      <c r="E50" s="91" t="s">
        <v>410</v>
      </c>
      <c r="F50" s="90" t="s">
        <v>235</v>
      </c>
      <c r="G50" s="96"/>
      <c r="H50" s="96"/>
      <c r="I50" s="96"/>
      <c r="J50" s="96"/>
      <c r="K50" s="96"/>
      <c r="L50" s="96"/>
      <c r="M50" s="96"/>
      <c r="N50" s="96"/>
      <c r="O50" s="93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7"/>
      <c r="AL50" s="97"/>
      <c r="AM50" s="96"/>
      <c r="AN50" s="96"/>
      <c r="AO50" s="96">
        <f>AQ50-AM50</f>
        <v>13997</v>
      </c>
      <c r="AP50" s="96"/>
      <c r="AQ50" s="96">
        <f>AR50</f>
        <v>13997</v>
      </c>
      <c r="AR50" s="96">
        <f>9797+4200</f>
        <v>13997</v>
      </c>
      <c r="AS50" s="97"/>
      <c r="AT50" s="96">
        <f>AU50</f>
        <v>13997</v>
      </c>
      <c r="AU50" s="96">
        <f>9797+4200</f>
        <v>13997</v>
      </c>
      <c r="AV50" s="97"/>
      <c r="AW50" s="92">
        <f>AT50+AV50</f>
        <v>13997</v>
      </c>
      <c r="AX50" s="96">
        <f t="shared" si="11"/>
        <v>13997</v>
      </c>
    </row>
    <row r="51" spans="1:51" ht="33">
      <c r="A51" s="94"/>
      <c r="B51" s="89" t="s">
        <v>411</v>
      </c>
      <c r="C51" s="90" t="s">
        <v>34</v>
      </c>
      <c r="D51" s="90" t="s">
        <v>37</v>
      </c>
      <c r="E51" s="91" t="s">
        <v>412</v>
      </c>
      <c r="F51" s="90"/>
      <c r="G51" s="96"/>
      <c r="H51" s="96"/>
      <c r="I51" s="96"/>
      <c r="J51" s="96"/>
      <c r="K51" s="96"/>
      <c r="L51" s="96"/>
      <c r="M51" s="96"/>
      <c r="N51" s="96"/>
      <c r="O51" s="93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7"/>
      <c r="AL51" s="97"/>
      <c r="AM51" s="96"/>
      <c r="AN51" s="96"/>
      <c r="AO51" s="96">
        <f aca="true" t="shared" si="31" ref="AO51:AY51">AO52</f>
        <v>2545</v>
      </c>
      <c r="AP51" s="96">
        <f t="shared" si="31"/>
        <v>0</v>
      </c>
      <c r="AQ51" s="96">
        <f t="shared" si="31"/>
        <v>2545</v>
      </c>
      <c r="AR51" s="96">
        <f t="shared" si="31"/>
        <v>2545</v>
      </c>
      <c r="AS51" s="96">
        <f t="shared" si="31"/>
        <v>0</v>
      </c>
      <c r="AT51" s="96">
        <f t="shared" si="31"/>
        <v>2545</v>
      </c>
      <c r="AU51" s="96">
        <f t="shared" si="31"/>
        <v>2545</v>
      </c>
      <c r="AV51" s="96">
        <f t="shared" si="31"/>
        <v>0</v>
      </c>
      <c r="AW51" s="96">
        <f t="shared" si="31"/>
        <v>2545</v>
      </c>
      <c r="AX51" s="96">
        <f t="shared" si="31"/>
        <v>2545</v>
      </c>
      <c r="AY51" s="36">
        <f t="shared" si="31"/>
        <v>0</v>
      </c>
    </row>
    <row r="52" spans="1:50" ht="33">
      <c r="A52" s="94"/>
      <c r="B52" s="89" t="s">
        <v>404</v>
      </c>
      <c r="C52" s="90" t="s">
        <v>34</v>
      </c>
      <c r="D52" s="90" t="s">
        <v>37</v>
      </c>
      <c r="E52" s="91" t="s">
        <v>412</v>
      </c>
      <c r="F52" s="90" t="s">
        <v>235</v>
      </c>
      <c r="G52" s="96"/>
      <c r="H52" s="96"/>
      <c r="I52" s="96"/>
      <c r="J52" s="96"/>
      <c r="K52" s="96"/>
      <c r="L52" s="96"/>
      <c r="M52" s="96"/>
      <c r="N52" s="96"/>
      <c r="O52" s="93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7"/>
      <c r="AL52" s="97"/>
      <c r="AM52" s="96"/>
      <c r="AN52" s="96"/>
      <c r="AO52" s="96">
        <f>AQ52-AM52</f>
        <v>2545</v>
      </c>
      <c r="AP52" s="96"/>
      <c r="AQ52" s="96">
        <f>AR52</f>
        <v>2545</v>
      </c>
      <c r="AR52" s="96">
        <v>2545</v>
      </c>
      <c r="AS52" s="97"/>
      <c r="AT52" s="96">
        <f>AU52</f>
        <v>2545</v>
      </c>
      <c r="AU52" s="96">
        <v>2545</v>
      </c>
      <c r="AV52" s="97"/>
      <c r="AW52" s="92">
        <f>AT52+AV52</f>
        <v>2545</v>
      </c>
      <c r="AX52" s="96">
        <f t="shared" si="11"/>
        <v>2545</v>
      </c>
    </row>
    <row r="53" spans="1:50" ht="33">
      <c r="A53" s="94"/>
      <c r="B53" s="89" t="s">
        <v>414</v>
      </c>
      <c r="C53" s="90" t="s">
        <v>34</v>
      </c>
      <c r="D53" s="90" t="s">
        <v>37</v>
      </c>
      <c r="E53" s="91" t="s">
        <v>413</v>
      </c>
      <c r="F53" s="90"/>
      <c r="G53" s="96"/>
      <c r="H53" s="96"/>
      <c r="I53" s="96"/>
      <c r="J53" s="96"/>
      <c r="K53" s="96"/>
      <c r="L53" s="96"/>
      <c r="M53" s="96"/>
      <c r="N53" s="96"/>
      <c r="O53" s="93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7"/>
      <c r="AL53" s="97"/>
      <c r="AM53" s="96"/>
      <c r="AN53" s="96"/>
      <c r="AO53" s="96">
        <f aca="true" t="shared" si="32" ref="AO53:AX53">AO54</f>
        <v>4737</v>
      </c>
      <c r="AP53" s="96">
        <f t="shared" si="32"/>
        <v>0</v>
      </c>
      <c r="AQ53" s="96">
        <f t="shared" si="32"/>
        <v>4737</v>
      </c>
      <c r="AR53" s="96">
        <f t="shared" si="32"/>
        <v>4737</v>
      </c>
      <c r="AS53" s="96">
        <f t="shared" si="32"/>
        <v>0</v>
      </c>
      <c r="AT53" s="96">
        <f t="shared" si="32"/>
        <v>4737</v>
      </c>
      <c r="AU53" s="96">
        <f t="shared" si="32"/>
        <v>4737</v>
      </c>
      <c r="AV53" s="96">
        <f t="shared" si="32"/>
        <v>0</v>
      </c>
      <c r="AW53" s="96">
        <f t="shared" si="32"/>
        <v>4737</v>
      </c>
      <c r="AX53" s="96">
        <f t="shared" si="32"/>
        <v>4737</v>
      </c>
    </row>
    <row r="54" spans="1:50" ht="33">
      <c r="A54" s="94"/>
      <c r="B54" s="89" t="s">
        <v>404</v>
      </c>
      <c r="C54" s="90" t="s">
        <v>34</v>
      </c>
      <c r="D54" s="90" t="s">
        <v>37</v>
      </c>
      <c r="E54" s="91" t="s">
        <v>413</v>
      </c>
      <c r="F54" s="90" t="s">
        <v>235</v>
      </c>
      <c r="G54" s="96"/>
      <c r="H54" s="96"/>
      <c r="I54" s="96"/>
      <c r="J54" s="96"/>
      <c r="K54" s="96"/>
      <c r="L54" s="96"/>
      <c r="M54" s="96"/>
      <c r="N54" s="96"/>
      <c r="O54" s="93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7"/>
      <c r="AL54" s="97"/>
      <c r="AM54" s="96"/>
      <c r="AN54" s="96"/>
      <c r="AO54" s="96">
        <f>AQ54-AM54</f>
        <v>4737</v>
      </c>
      <c r="AP54" s="96"/>
      <c r="AQ54" s="96">
        <f>AR54</f>
        <v>4737</v>
      </c>
      <c r="AR54" s="96">
        <f>4737</f>
        <v>4737</v>
      </c>
      <c r="AS54" s="97"/>
      <c r="AT54" s="96">
        <f>AU54</f>
        <v>4737</v>
      </c>
      <c r="AU54" s="96">
        <f>4737</f>
        <v>4737</v>
      </c>
      <c r="AV54" s="97"/>
      <c r="AW54" s="92">
        <f>AT54+AV54</f>
        <v>4737</v>
      </c>
      <c r="AX54" s="96">
        <f t="shared" si="11"/>
        <v>4737</v>
      </c>
    </row>
    <row r="55" spans="1:50" s="6" customFormat="1" ht="38.25">
      <c r="A55" s="109"/>
      <c r="B55" s="83" t="s">
        <v>17</v>
      </c>
      <c r="C55" s="84" t="s">
        <v>34</v>
      </c>
      <c r="D55" s="84" t="s">
        <v>389</v>
      </c>
      <c r="E55" s="110"/>
      <c r="F55" s="8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101"/>
      <c r="AL55" s="101"/>
      <c r="AM55" s="99"/>
      <c r="AN55" s="99"/>
      <c r="AO55" s="99">
        <f aca="true" t="shared" si="33" ref="AO55:AT55">AO56+AO58+AO65</f>
        <v>44935</v>
      </c>
      <c r="AP55" s="99">
        <f t="shared" si="33"/>
        <v>0</v>
      </c>
      <c r="AQ55" s="99">
        <f t="shared" si="33"/>
        <v>44935</v>
      </c>
      <c r="AR55" s="99">
        <f t="shared" si="33"/>
        <v>0</v>
      </c>
      <c r="AS55" s="99">
        <f t="shared" si="33"/>
        <v>0</v>
      </c>
      <c r="AT55" s="99">
        <f t="shared" si="33"/>
        <v>44935</v>
      </c>
      <c r="AU55" s="99">
        <f>AU56+AU58+AU65</f>
        <v>0</v>
      </c>
      <c r="AV55" s="99">
        <f>AV56+AV58+AV65</f>
        <v>0</v>
      </c>
      <c r="AW55" s="99">
        <f>AW56+AW58+AW65</f>
        <v>44935</v>
      </c>
      <c r="AX55" s="99">
        <f>AX56+AX58+AX65</f>
        <v>0</v>
      </c>
    </row>
    <row r="56" spans="1:50" ht="93.75" customHeight="1">
      <c r="A56" s="94"/>
      <c r="B56" s="89" t="s">
        <v>38</v>
      </c>
      <c r="C56" s="90" t="s">
        <v>34</v>
      </c>
      <c r="D56" s="90" t="s">
        <v>389</v>
      </c>
      <c r="E56" s="91" t="s">
        <v>118</v>
      </c>
      <c r="F56" s="90"/>
      <c r="G56" s="96"/>
      <c r="H56" s="96"/>
      <c r="I56" s="96"/>
      <c r="J56" s="96"/>
      <c r="K56" s="96"/>
      <c r="L56" s="96"/>
      <c r="M56" s="96"/>
      <c r="N56" s="96"/>
      <c r="O56" s="93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7"/>
      <c r="AL56" s="97"/>
      <c r="AM56" s="96"/>
      <c r="AN56" s="96"/>
      <c r="AO56" s="96">
        <f aca="true" t="shared" si="34" ref="AO56:AX56">AO57</f>
        <v>755</v>
      </c>
      <c r="AP56" s="96">
        <f t="shared" si="34"/>
        <v>0</v>
      </c>
      <c r="AQ56" s="96">
        <f t="shared" si="34"/>
        <v>755</v>
      </c>
      <c r="AR56" s="96">
        <f t="shared" si="34"/>
        <v>0</v>
      </c>
      <c r="AS56" s="96">
        <f t="shared" si="34"/>
        <v>0</v>
      </c>
      <c r="AT56" s="96">
        <f t="shared" si="34"/>
        <v>755</v>
      </c>
      <c r="AU56" s="96">
        <f t="shared" si="34"/>
        <v>0</v>
      </c>
      <c r="AV56" s="96">
        <f t="shared" si="34"/>
        <v>0</v>
      </c>
      <c r="AW56" s="96">
        <f t="shared" si="34"/>
        <v>755</v>
      </c>
      <c r="AX56" s="96">
        <f t="shared" si="34"/>
        <v>0</v>
      </c>
    </row>
    <row r="57" spans="1:50" ht="44.25" customHeight="1">
      <c r="A57" s="94"/>
      <c r="B57" s="89" t="s">
        <v>41</v>
      </c>
      <c r="C57" s="90" t="s">
        <v>34</v>
      </c>
      <c r="D57" s="90" t="s">
        <v>389</v>
      </c>
      <c r="E57" s="91" t="s">
        <v>118</v>
      </c>
      <c r="F57" s="90" t="s">
        <v>42</v>
      </c>
      <c r="G57" s="96"/>
      <c r="H57" s="96"/>
      <c r="I57" s="96"/>
      <c r="J57" s="96"/>
      <c r="K57" s="96"/>
      <c r="L57" s="96"/>
      <c r="M57" s="96"/>
      <c r="N57" s="96"/>
      <c r="O57" s="93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  <c r="AL57" s="97"/>
      <c r="AM57" s="96"/>
      <c r="AN57" s="96"/>
      <c r="AO57" s="96">
        <f>AQ57-AM57</f>
        <v>755</v>
      </c>
      <c r="AP57" s="96"/>
      <c r="AQ57" s="96">
        <v>755</v>
      </c>
      <c r="AR57" s="96"/>
      <c r="AS57" s="97"/>
      <c r="AT57" s="96">
        <v>755</v>
      </c>
      <c r="AU57" s="96"/>
      <c r="AV57" s="97"/>
      <c r="AW57" s="92">
        <f>AT57+AV57</f>
        <v>755</v>
      </c>
      <c r="AX57" s="96">
        <f t="shared" si="11"/>
        <v>0</v>
      </c>
    </row>
    <row r="58" spans="1:50" ht="61.5" customHeight="1">
      <c r="A58" s="94"/>
      <c r="B58" s="89" t="s">
        <v>18</v>
      </c>
      <c r="C58" s="90" t="s">
        <v>34</v>
      </c>
      <c r="D58" s="90" t="s">
        <v>389</v>
      </c>
      <c r="E58" s="95" t="s">
        <v>135</v>
      </c>
      <c r="F58" s="90"/>
      <c r="G58" s="96"/>
      <c r="H58" s="96"/>
      <c r="I58" s="96"/>
      <c r="J58" s="96"/>
      <c r="K58" s="96"/>
      <c r="L58" s="96"/>
      <c r="M58" s="96"/>
      <c r="N58" s="96"/>
      <c r="O58" s="93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7"/>
      <c r="AL58" s="97"/>
      <c r="AM58" s="96"/>
      <c r="AN58" s="96"/>
      <c r="AO58" s="96">
        <f aca="true" t="shared" si="35" ref="AO58:AX58">AO59+AO60+AO61+AO64</f>
        <v>40210</v>
      </c>
      <c r="AP58" s="96">
        <f t="shared" si="35"/>
        <v>0</v>
      </c>
      <c r="AQ58" s="96">
        <f t="shared" si="35"/>
        <v>40210</v>
      </c>
      <c r="AR58" s="96">
        <f t="shared" si="35"/>
        <v>0</v>
      </c>
      <c r="AS58" s="96">
        <f t="shared" si="35"/>
        <v>0</v>
      </c>
      <c r="AT58" s="96">
        <f t="shared" si="35"/>
        <v>40210</v>
      </c>
      <c r="AU58" s="96">
        <f t="shared" si="35"/>
        <v>0</v>
      </c>
      <c r="AV58" s="96">
        <f t="shared" si="35"/>
        <v>0</v>
      </c>
      <c r="AW58" s="96">
        <f t="shared" si="35"/>
        <v>40210</v>
      </c>
      <c r="AX58" s="96">
        <f t="shared" si="35"/>
        <v>0</v>
      </c>
    </row>
    <row r="59" spans="1:50" ht="75" customHeight="1">
      <c r="A59" s="94"/>
      <c r="B59" s="89" t="s">
        <v>45</v>
      </c>
      <c r="C59" s="90" t="s">
        <v>34</v>
      </c>
      <c r="D59" s="90" t="s">
        <v>389</v>
      </c>
      <c r="E59" s="95" t="s">
        <v>135</v>
      </c>
      <c r="F59" s="90" t="s">
        <v>46</v>
      </c>
      <c r="G59" s="96"/>
      <c r="H59" s="96"/>
      <c r="I59" s="96"/>
      <c r="J59" s="96"/>
      <c r="K59" s="96"/>
      <c r="L59" s="96"/>
      <c r="M59" s="96"/>
      <c r="N59" s="96"/>
      <c r="O59" s="93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7"/>
      <c r="AL59" s="97"/>
      <c r="AM59" s="96"/>
      <c r="AN59" s="96"/>
      <c r="AO59" s="96">
        <f>AQ59-AM59</f>
        <v>3348</v>
      </c>
      <c r="AP59" s="96"/>
      <c r="AQ59" s="96">
        <v>3348</v>
      </c>
      <c r="AR59" s="96"/>
      <c r="AS59" s="97"/>
      <c r="AT59" s="96">
        <v>3348</v>
      </c>
      <c r="AU59" s="96"/>
      <c r="AV59" s="97"/>
      <c r="AW59" s="92">
        <f>AT59+AV59</f>
        <v>3348</v>
      </c>
      <c r="AX59" s="96">
        <f t="shared" si="11"/>
        <v>0</v>
      </c>
    </row>
    <row r="60" spans="1:50" ht="131.25" customHeight="1">
      <c r="A60" s="94"/>
      <c r="B60" s="89" t="s">
        <v>4</v>
      </c>
      <c r="C60" s="90" t="s">
        <v>34</v>
      </c>
      <c r="D60" s="90" t="s">
        <v>389</v>
      </c>
      <c r="E60" s="95" t="s">
        <v>135</v>
      </c>
      <c r="F60" s="90" t="s">
        <v>5</v>
      </c>
      <c r="G60" s="96"/>
      <c r="H60" s="96"/>
      <c r="I60" s="96"/>
      <c r="J60" s="96"/>
      <c r="K60" s="96"/>
      <c r="L60" s="96"/>
      <c r="M60" s="96"/>
      <c r="N60" s="96"/>
      <c r="O60" s="93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97"/>
      <c r="AM60" s="96"/>
      <c r="AN60" s="96"/>
      <c r="AO60" s="96">
        <f>AQ60-AM60</f>
        <v>24000</v>
      </c>
      <c r="AP60" s="96"/>
      <c r="AQ60" s="96">
        <v>24000</v>
      </c>
      <c r="AR60" s="96"/>
      <c r="AS60" s="97"/>
      <c r="AT60" s="96">
        <v>24000</v>
      </c>
      <c r="AU60" s="96"/>
      <c r="AV60" s="97"/>
      <c r="AW60" s="92">
        <f>AT60+AV60</f>
        <v>24000</v>
      </c>
      <c r="AX60" s="96">
        <f t="shared" si="11"/>
        <v>0</v>
      </c>
    </row>
    <row r="61" spans="1:50" ht="138.75" customHeight="1">
      <c r="A61" s="94"/>
      <c r="B61" s="89" t="s">
        <v>268</v>
      </c>
      <c r="C61" s="90" t="s">
        <v>34</v>
      </c>
      <c r="D61" s="90" t="s">
        <v>389</v>
      </c>
      <c r="E61" s="111" t="s">
        <v>249</v>
      </c>
      <c r="F61" s="90"/>
      <c r="G61" s="96"/>
      <c r="H61" s="96"/>
      <c r="I61" s="96"/>
      <c r="J61" s="96"/>
      <c r="K61" s="96"/>
      <c r="L61" s="96"/>
      <c r="M61" s="96"/>
      <c r="N61" s="96"/>
      <c r="O61" s="93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7"/>
      <c r="AL61" s="97"/>
      <c r="AM61" s="96"/>
      <c r="AN61" s="96"/>
      <c r="AO61" s="96">
        <f aca="true" t="shared" si="36" ref="AO61:AX61">AO62</f>
        <v>5402</v>
      </c>
      <c r="AP61" s="96">
        <f t="shared" si="36"/>
        <v>0</v>
      </c>
      <c r="AQ61" s="96">
        <f t="shared" si="36"/>
        <v>5402</v>
      </c>
      <c r="AR61" s="96">
        <f t="shared" si="36"/>
        <v>0</v>
      </c>
      <c r="AS61" s="96">
        <f t="shared" si="36"/>
        <v>0</v>
      </c>
      <c r="AT61" s="96">
        <f t="shared" si="36"/>
        <v>5402</v>
      </c>
      <c r="AU61" s="96">
        <f t="shared" si="36"/>
        <v>0</v>
      </c>
      <c r="AV61" s="96">
        <f t="shared" si="36"/>
        <v>0</v>
      </c>
      <c r="AW61" s="96">
        <f t="shared" si="36"/>
        <v>5402</v>
      </c>
      <c r="AX61" s="96">
        <f t="shared" si="36"/>
        <v>0</v>
      </c>
    </row>
    <row r="62" spans="1:50" ht="108.75" customHeight="1">
      <c r="A62" s="94"/>
      <c r="B62" s="89" t="s">
        <v>242</v>
      </c>
      <c r="C62" s="90" t="s">
        <v>34</v>
      </c>
      <c r="D62" s="90" t="s">
        <v>389</v>
      </c>
      <c r="E62" s="111" t="s">
        <v>249</v>
      </c>
      <c r="F62" s="90" t="s">
        <v>57</v>
      </c>
      <c r="G62" s="96"/>
      <c r="H62" s="96"/>
      <c r="I62" s="96"/>
      <c r="J62" s="96"/>
      <c r="K62" s="96"/>
      <c r="L62" s="96"/>
      <c r="M62" s="96"/>
      <c r="N62" s="96"/>
      <c r="O62" s="93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7"/>
      <c r="AM62" s="96"/>
      <c r="AN62" s="96"/>
      <c r="AO62" s="96">
        <f>AQ62-AM62</f>
        <v>5402</v>
      </c>
      <c r="AP62" s="96"/>
      <c r="AQ62" s="96">
        <v>5402</v>
      </c>
      <c r="AR62" s="96"/>
      <c r="AS62" s="97"/>
      <c r="AT62" s="96">
        <v>5402</v>
      </c>
      <c r="AU62" s="96"/>
      <c r="AV62" s="97"/>
      <c r="AW62" s="92">
        <f>AT62+AV62</f>
        <v>5402</v>
      </c>
      <c r="AX62" s="96">
        <f t="shared" si="11"/>
        <v>0</v>
      </c>
    </row>
    <row r="63" spans="1:50" ht="207.75" customHeight="1">
      <c r="A63" s="94"/>
      <c r="B63" s="112" t="s">
        <v>351</v>
      </c>
      <c r="C63" s="90" t="s">
        <v>34</v>
      </c>
      <c r="D63" s="90" t="s">
        <v>389</v>
      </c>
      <c r="E63" s="111" t="s">
        <v>352</v>
      </c>
      <c r="F63" s="90"/>
      <c r="G63" s="96"/>
      <c r="H63" s="96"/>
      <c r="I63" s="96"/>
      <c r="J63" s="96"/>
      <c r="K63" s="96"/>
      <c r="L63" s="96"/>
      <c r="M63" s="96"/>
      <c r="N63" s="96"/>
      <c r="O63" s="93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7"/>
      <c r="AL63" s="97"/>
      <c r="AM63" s="96"/>
      <c r="AN63" s="96"/>
      <c r="AO63" s="96">
        <f aca="true" t="shared" si="37" ref="AO63:AX63">AO64</f>
        <v>7460</v>
      </c>
      <c r="AP63" s="96">
        <f t="shared" si="37"/>
        <v>0</v>
      </c>
      <c r="AQ63" s="96">
        <f t="shared" si="37"/>
        <v>7460</v>
      </c>
      <c r="AR63" s="96">
        <f t="shared" si="37"/>
        <v>0</v>
      </c>
      <c r="AS63" s="96">
        <f t="shared" si="37"/>
        <v>0</v>
      </c>
      <c r="AT63" s="96">
        <f t="shared" si="37"/>
        <v>7460</v>
      </c>
      <c r="AU63" s="96">
        <f t="shared" si="37"/>
        <v>0</v>
      </c>
      <c r="AV63" s="96">
        <f t="shared" si="37"/>
        <v>0</v>
      </c>
      <c r="AW63" s="96">
        <f t="shared" si="37"/>
        <v>7460</v>
      </c>
      <c r="AX63" s="96">
        <f t="shared" si="37"/>
        <v>0</v>
      </c>
    </row>
    <row r="64" spans="1:50" ht="99">
      <c r="A64" s="94"/>
      <c r="B64" s="112" t="s">
        <v>242</v>
      </c>
      <c r="C64" s="90" t="s">
        <v>34</v>
      </c>
      <c r="D64" s="90" t="s">
        <v>389</v>
      </c>
      <c r="E64" s="111" t="s">
        <v>352</v>
      </c>
      <c r="F64" s="90" t="s">
        <v>57</v>
      </c>
      <c r="G64" s="96"/>
      <c r="H64" s="96"/>
      <c r="I64" s="96"/>
      <c r="J64" s="96"/>
      <c r="K64" s="96"/>
      <c r="L64" s="96"/>
      <c r="M64" s="96"/>
      <c r="N64" s="96"/>
      <c r="O64" s="93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7"/>
      <c r="AL64" s="97"/>
      <c r="AM64" s="96"/>
      <c r="AN64" s="96"/>
      <c r="AO64" s="96">
        <f>AQ64-AM64</f>
        <v>7460</v>
      </c>
      <c r="AP64" s="96"/>
      <c r="AQ64" s="96">
        <v>7460</v>
      </c>
      <c r="AR64" s="96"/>
      <c r="AS64" s="97"/>
      <c r="AT64" s="96">
        <v>7460</v>
      </c>
      <c r="AU64" s="96"/>
      <c r="AV64" s="97"/>
      <c r="AW64" s="92">
        <f>AT64+AV64</f>
        <v>7460</v>
      </c>
      <c r="AX64" s="96">
        <f t="shared" si="11"/>
        <v>0</v>
      </c>
    </row>
    <row r="65" spans="1:50" ht="38.25" customHeight="1">
      <c r="A65" s="94"/>
      <c r="B65" s="89" t="s">
        <v>86</v>
      </c>
      <c r="C65" s="90" t="s">
        <v>34</v>
      </c>
      <c r="D65" s="90" t="s">
        <v>389</v>
      </c>
      <c r="E65" s="111" t="s">
        <v>124</v>
      </c>
      <c r="F65" s="90"/>
      <c r="G65" s="96"/>
      <c r="H65" s="96"/>
      <c r="I65" s="96"/>
      <c r="J65" s="96"/>
      <c r="K65" s="96"/>
      <c r="L65" s="96"/>
      <c r="M65" s="96"/>
      <c r="N65" s="96"/>
      <c r="O65" s="93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7"/>
      <c r="AL65" s="97"/>
      <c r="AM65" s="96"/>
      <c r="AN65" s="96"/>
      <c r="AO65" s="96">
        <f>AO66</f>
        <v>3970</v>
      </c>
      <c r="AP65" s="96">
        <f aca="true" t="shared" si="38" ref="AP65:AX67">AP66</f>
        <v>0</v>
      </c>
      <c r="AQ65" s="96">
        <f t="shared" si="38"/>
        <v>3970</v>
      </c>
      <c r="AR65" s="96">
        <f t="shared" si="38"/>
        <v>0</v>
      </c>
      <c r="AS65" s="96">
        <f t="shared" si="38"/>
        <v>0</v>
      </c>
      <c r="AT65" s="96">
        <f t="shared" si="38"/>
        <v>3970</v>
      </c>
      <c r="AU65" s="96">
        <f t="shared" si="38"/>
        <v>0</v>
      </c>
      <c r="AV65" s="96">
        <f t="shared" si="38"/>
        <v>0</v>
      </c>
      <c r="AW65" s="96">
        <f t="shared" si="38"/>
        <v>3970</v>
      </c>
      <c r="AX65" s="96">
        <f t="shared" si="38"/>
        <v>0</v>
      </c>
    </row>
    <row r="66" spans="1:50" ht="60.75" customHeight="1">
      <c r="A66" s="94"/>
      <c r="B66" s="113" t="s">
        <v>313</v>
      </c>
      <c r="C66" s="90" t="s">
        <v>34</v>
      </c>
      <c r="D66" s="90" t="s">
        <v>389</v>
      </c>
      <c r="E66" s="111" t="s">
        <v>296</v>
      </c>
      <c r="F66" s="90"/>
      <c r="G66" s="96"/>
      <c r="H66" s="96"/>
      <c r="I66" s="96"/>
      <c r="J66" s="96"/>
      <c r="K66" s="96"/>
      <c r="L66" s="96"/>
      <c r="M66" s="96"/>
      <c r="N66" s="96"/>
      <c r="O66" s="93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7"/>
      <c r="AL66" s="97"/>
      <c r="AM66" s="96"/>
      <c r="AN66" s="96"/>
      <c r="AO66" s="96">
        <f>AO67</f>
        <v>3970</v>
      </c>
      <c r="AP66" s="96">
        <f t="shared" si="38"/>
        <v>0</v>
      </c>
      <c r="AQ66" s="96">
        <f t="shared" si="38"/>
        <v>3970</v>
      </c>
      <c r="AR66" s="96">
        <f t="shared" si="38"/>
        <v>0</v>
      </c>
      <c r="AS66" s="96">
        <f t="shared" si="38"/>
        <v>0</v>
      </c>
      <c r="AT66" s="96">
        <f t="shared" si="38"/>
        <v>3970</v>
      </c>
      <c r="AU66" s="96">
        <f t="shared" si="38"/>
        <v>0</v>
      </c>
      <c r="AV66" s="96">
        <f t="shared" si="38"/>
        <v>0</v>
      </c>
      <c r="AW66" s="96">
        <f t="shared" si="38"/>
        <v>3970</v>
      </c>
      <c r="AX66" s="96">
        <f t="shared" si="38"/>
        <v>0</v>
      </c>
    </row>
    <row r="67" spans="1:50" ht="72.75" customHeight="1">
      <c r="A67" s="94"/>
      <c r="B67" s="114" t="s">
        <v>322</v>
      </c>
      <c r="C67" s="90" t="s">
        <v>34</v>
      </c>
      <c r="D67" s="90" t="s">
        <v>389</v>
      </c>
      <c r="E67" s="111" t="s">
        <v>299</v>
      </c>
      <c r="F67" s="90"/>
      <c r="G67" s="96"/>
      <c r="H67" s="96"/>
      <c r="I67" s="96"/>
      <c r="J67" s="96"/>
      <c r="K67" s="96"/>
      <c r="L67" s="96"/>
      <c r="M67" s="96"/>
      <c r="N67" s="96"/>
      <c r="O67" s="93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7"/>
      <c r="AL67" s="97"/>
      <c r="AM67" s="96"/>
      <c r="AN67" s="96"/>
      <c r="AO67" s="96">
        <f>AO68</f>
        <v>3970</v>
      </c>
      <c r="AP67" s="96">
        <f t="shared" si="38"/>
        <v>0</v>
      </c>
      <c r="AQ67" s="96">
        <f t="shared" si="38"/>
        <v>3970</v>
      </c>
      <c r="AR67" s="96">
        <f t="shared" si="38"/>
        <v>0</v>
      </c>
      <c r="AS67" s="96">
        <f t="shared" si="38"/>
        <v>0</v>
      </c>
      <c r="AT67" s="96">
        <f t="shared" si="38"/>
        <v>3970</v>
      </c>
      <c r="AU67" s="96">
        <f t="shared" si="38"/>
        <v>0</v>
      </c>
      <c r="AV67" s="96">
        <f t="shared" si="38"/>
        <v>0</v>
      </c>
      <c r="AW67" s="96">
        <f t="shared" si="38"/>
        <v>3970</v>
      </c>
      <c r="AX67" s="96">
        <f t="shared" si="38"/>
        <v>0</v>
      </c>
    </row>
    <row r="68" spans="1:50" ht="66">
      <c r="A68" s="94"/>
      <c r="B68" s="89" t="s">
        <v>45</v>
      </c>
      <c r="C68" s="90" t="s">
        <v>34</v>
      </c>
      <c r="D68" s="90" t="s">
        <v>389</v>
      </c>
      <c r="E68" s="111" t="s">
        <v>299</v>
      </c>
      <c r="F68" s="90" t="s">
        <v>46</v>
      </c>
      <c r="G68" s="96"/>
      <c r="H68" s="96"/>
      <c r="I68" s="96"/>
      <c r="J68" s="96"/>
      <c r="K68" s="96"/>
      <c r="L68" s="96"/>
      <c r="M68" s="96"/>
      <c r="N68" s="96"/>
      <c r="O68" s="93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7"/>
      <c r="AL68" s="97"/>
      <c r="AM68" s="96"/>
      <c r="AN68" s="96"/>
      <c r="AO68" s="96">
        <f>AQ68-AM68</f>
        <v>3970</v>
      </c>
      <c r="AP68" s="96"/>
      <c r="AQ68" s="96">
        <v>3970</v>
      </c>
      <c r="AR68" s="96"/>
      <c r="AS68" s="97"/>
      <c r="AT68" s="96">
        <v>3970</v>
      </c>
      <c r="AU68" s="96"/>
      <c r="AV68" s="97"/>
      <c r="AW68" s="92">
        <f>AT68+AV68</f>
        <v>3970</v>
      </c>
      <c r="AX68" s="96">
        <f t="shared" si="11"/>
        <v>0</v>
      </c>
    </row>
    <row r="69" spans="1:50" ht="16.5">
      <c r="A69" s="94"/>
      <c r="B69" s="89"/>
      <c r="C69" s="90"/>
      <c r="D69" s="90"/>
      <c r="E69" s="91"/>
      <c r="F69" s="90"/>
      <c r="G69" s="96"/>
      <c r="H69" s="96"/>
      <c r="I69" s="96"/>
      <c r="J69" s="96"/>
      <c r="K69" s="96"/>
      <c r="L69" s="96"/>
      <c r="M69" s="96"/>
      <c r="N69" s="96"/>
      <c r="O69" s="93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7"/>
      <c r="AL69" s="97"/>
      <c r="AM69" s="96"/>
      <c r="AN69" s="96"/>
      <c r="AO69" s="96"/>
      <c r="AP69" s="96"/>
      <c r="AQ69" s="96"/>
      <c r="AR69" s="96"/>
      <c r="AS69" s="97"/>
      <c r="AT69" s="96"/>
      <c r="AU69" s="96"/>
      <c r="AV69" s="97"/>
      <c r="AW69" s="92"/>
      <c r="AX69" s="96">
        <f t="shared" si="11"/>
        <v>0</v>
      </c>
    </row>
    <row r="70" spans="1:50" s="2" customFormat="1" ht="37.5" hidden="1">
      <c r="A70" s="82"/>
      <c r="B70" s="83" t="s">
        <v>17</v>
      </c>
      <c r="C70" s="84" t="s">
        <v>34</v>
      </c>
      <c r="D70" s="84" t="s">
        <v>44</v>
      </c>
      <c r="E70" s="85"/>
      <c r="F70" s="84"/>
      <c r="G70" s="99">
        <f>G71+G73</f>
        <v>54738</v>
      </c>
      <c r="H70" s="99">
        <f>H71+H73</f>
        <v>54738</v>
      </c>
      <c r="I70" s="99">
        <f>I71+I73</f>
        <v>0</v>
      </c>
      <c r="J70" s="99">
        <f>J71+J73+J80</f>
        <v>47762</v>
      </c>
      <c r="K70" s="99">
        <f>K71+K73+K80</f>
        <v>102500</v>
      </c>
      <c r="L70" s="99">
        <f>L71+L73+L80</f>
        <v>0</v>
      </c>
      <c r="M70" s="99"/>
      <c r="N70" s="99">
        <f aca="true" t="shared" si="39" ref="N70:AE70">N71+N73+N80</f>
        <v>73054</v>
      </c>
      <c r="O70" s="99">
        <f t="shared" si="39"/>
        <v>0</v>
      </c>
      <c r="P70" s="99">
        <f t="shared" si="39"/>
        <v>0</v>
      </c>
      <c r="Q70" s="99">
        <f t="shared" si="39"/>
        <v>73054</v>
      </c>
      <c r="R70" s="99">
        <f t="shared" si="39"/>
        <v>0</v>
      </c>
      <c r="S70" s="99">
        <f t="shared" si="39"/>
        <v>-35203</v>
      </c>
      <c r="T70" s="99">
        <f t="shared" si="39"/>
        <v>37851</v>
      </c>
      <c r="U70" s="99">
        <f t="shared" si="39"/>
        <v>0</v>
      </c>
      <c r="V70" s="99">
        <f t="shared" si="39"/>
        <v>37569</v>
      </c>
      <c r="W70" s="99">
        <f t="shared" si="39"/>
        <v>0</v>
      </c>
      <c r="X70" s="99">
        <f t="shared" si="39"/>
        <v>0</v>
      </c>
      <c r="Y70" s="99">
        <f t="shared" si="39"/>
        <v>37851</v>
      </c>
      <c r="Z70" s="99">
        <f t="shared" si="39"/>
        <v>37569</v>
      </c>
      <c r="AA70" s="99">
        <f t="shared" si="39"/>
        <v>0</v>
      </c>
      <c r="AB70" s="99">
        <f t="shared" si="39"/>
        <v>0</v>
      </c>
      <c r="AC70" s="99">
        <f t="shared" si="39"/>
        <v>37851</v>
      </c>
      <c r="AD70" s="99">
        <f t="shared" si="39"/>
        <v>37569</v>
      </c>
      <c r="AE70" s="99">
        <f t="shared" si="39"/>
        <v>0</v>
      </c>
      <c r="AF70" s="99"/>
      <c r="AG70" s="99">
        <f>AG71+AG73+AG80</f>
        <v>0</v>
      </c>
      <c r="AH70" s="99">
        <f>AH71+AH73+AH80</f>
        <v>37851</v>
      </c>
      <c r="AI70" s="99"/>
      <c r="AJ70" s="99">
        <f aca="true" t="shared" si="40" ref="AJ70:AR70">AJ71+AJ73+AJ80</f>
        <v>37569</v>
      </c>
      <c r="AK70" s="99">
        <f t="shared" si="40"/>
        <v>0</v>
      </c>
      <c r="AL70" s="99">
        <f t="shared" si="40"/>
        <v>0</v>
      </c>
      <c r="AM70" s="99">
        <f t="shared" si="40"/>
        <v>37851</v>
      </c>
      <c r="AN70" s="99">
        <f t="shared" si="40"/>
        <v>0</v>
      </c>
      <c r="AO70" s="99">
        <f t="shared" si="40"/>
        <v>-37851</v>
      </c>
      <c r="AP70" s="99">
        <f t="shared" si="40"/>
        <v>0</v>
      </c>
      <c r="AQ70" s="99">
        <f t="shared" si="40"/>
        <v>0</v>
      </c>
      <c r="AR70" s="99">
        <f t="shared" si="40"/>
        <v>0</v>
      </c>
      <c r="AS70" s="99">
        <f>AS71+AS73+AS80</f>
        <v>0</v>
      </c>
      <c r="AT70" s="99">
        <f>AT71+AT73+AT80</f>
        <v>0</v>
      </c>
      <c r="AU70" s="99">
        <f>AU71+AU73+AU80</f>
        <v>0</v>
      </c>
      <c r="AV70" s="115"/>
      <c r="AW70" s="92"/>
      <c r="AX70" s="96">
        <f t="shared" si="11"/>
        <v>0</v>
      </c>
    </row>
    <row r="71" spans="1:50" ht="82.5" hidden="1">
      <c r="A71" s="88"/>
      <c r="B71" s="89" t="s">
        <v>38</v>
      </c>
      <c r="C71" s="90" t="s">
        <v>34</v>
      </c>
      <c r="D71" s="90" t="s">
        <v>44</v>
      </c>
      <c r="E71" s="91" t="s">
        <v>118</v>
      </c>
      <c r="F71" s="90"/>
      <c r="G71" s="96">
        <f>G72</f>
        <v>4124</v>
      </c>
      <c r="H71" s="96">
        <f aca="true" t="shared" si="41" ref="H71:AU71">H72</f>
        <v>4124</v>
      </c>
      <c r="I71" s="96">
        <f t="shared" si="41"/>
        <v>0</v>
      </c>
      <c r="J71" s="96">
        <f t="shared" si="41"/>
        <v>-3395</v>
      </c>
      <c r="K71" s="96">
        <f t="shared" si="41"/>
        <v>729</v>
      </c>
      <c r="L71" s="96">
        <f t="shared" si="41"/>
        <v>0</v>
      </c>
      <c r="M71" s="96"/>
      <c r="N71" s="96">
        <f t="shared" si="41"/>
        <v>780</v>
      </c>
      <c r="O71" s="96">
        <f t="shared" si="41"/>
        <v>0</v>
      </c>
      <c r="P71" s="96">
        <f t="shared" si="41"/>
        <v>0</v>
      </c>
      <c r="Q71" s="96">
        <f t="shared" si="41"/>
        <v>780</v>
      </c>
      <c r="R71" s="96">
        <f t="shared" si="41"/>
        <v>0</v>
      </c>
      <c r="S71" s="96">
        <f t="shared" si="41"/>
        <v>-55</v>
      </c>
      <c r="T71" s="96">
        <f t="shared" si="41"/>
        <v>725</v>
      </c>
      <c r="U71" s="96">
        <f t="shared" si="41"/>
        <v>0</v>
      </c>
      <c r="V71" s="96">
        <f t="shared" si="41"/>
        <v>725</v>
      </c>
      <c r="W71" s="96">
        <f t="shared" si="41"/>
        <v>0</v>
      </c>
      <c r="X71" s="96">
        <f t="shared" si="41"/>
        <v>0</v>
      </c>
      <c r="Y71" s="96">
        <f t="shared" si="41"/>
        <v>725</v>
      </c>
      <c r="Z71" s="96">
        <f t="shared" si="41"/>
        <v>725</v>
      </c>
      <c r="AA71" s="96">
        <f t="shared" si="41"/>
        <v>0</v>
      </c>
      <c r="AB71" s="96">
        <f t="shared" si="41"/>
        <v>0</v>
      </c>
      <c r="AC71" s="96">
        <f t="shared" si="41"/>
        <v>725</v>
      </c>
      <c r="AD71" s="96">
        <f t="shared" si="41"/>
        <v>725</v>
      </c>
      <c r="AE71" s="96">
        <f t="shared" si="41"/>
        <v>0</v>
      </c>
      <c r="AF71" s="96"/>
      <c r="AG71" s="96">
        <f t="shared" si="41"/>
        <v>0</v>
      </c>
      <c r="AH71" s="96">
        <f t="shared" si="41"/>
        <v>725</v>
      </c>
      <c r="AI71" s="96"/>
      <c r="AJ71" s="96">
        <f t="shared" si="41"/>
        <v>725</v>
      </c>
      <c r="AK71" s="96">
        <f t="shared" si="41"/>
        <v>0</v>
      </c>
      <c r="AL71" s="96">
        <f t="shared" si="41"/>
        <v>0</v>
      </c>
      <c r="AM71" s="96">
        <f t="shared" si="41"/>
        <v>725</v>
      </c>
      <c r="AN71" s="96">
        <f t="shared" si="41"/>
        <v>0</v>
      </c>
      <c r="AO71" s="96">
        <f t="shared" si="41"/>
        <v>-725</v>
      </c>
      <c r="AP71" s="96">
        <f t="shared" si="41"/>
        <v>0</v>
      </c>
      <c r="AQ71" s="96">
        <f t="shared" si="41"/>
        <v>0</v>
      </c>
      <c r="AR71" s="96">
        <f t="shared" si="41"/>
        <v>0</v>
      </c>
      <c r="AS71" s="96">
        <f t="shared" si="41"/>
        <v>0</v>
      </c>
      <c r="AT71" s="96">
        <f t="shared" si="41"/>
        <v>0</v>
      </c>
      <c r="AU71" s="96">
        <f t="shared" si="41"/>
        <v>0</v>
      </c>
      <c r="AV71" s="97"/>
      <c r="AW71" s="92"/>
      <c r="AX71" s="96">
        <f t="shared" si="11"/>
        <v>0</v>
      </c>
    </row>
    <row r="72" spans="1:50" ht="33" hidden="1">
      <c r="A72" s="88"/>
      <c r="B72" s="89" t="s">
        <v>41</v>
      </c>
      <c r="C72" s="90" t="s">
        <v>34</v>
      </c>
      <c r="D72" s="90" t="s">
        <v>44</v>
      </c>
      <c r="E72" s="91" t="s">
        <v>118</v>
      </c>
      <c r="F72" s="90" t="s">
        <v>42</v>
      </c>
      <c r="G72" s="96">
        <f>H72+I72</f>
        <v>4124</v>
      </c>
      <c r="H72" s="96">
        <f>3459+665</f>
        <v>4124</v>
      </c>
      <c r="I72" s="96"/>
      <c r="J72" s="96">
        <f>K72-G72</f>
        <v>-3395</v>
      </c>
      <c r="K72" s="96">
        <v>729</v>
      </c>
      <c r="L72" s="96"/>
      <c r="M72" s="96"/>
      <c r="N72" s="96">
        <v>780</v>
      </c>
      <c r="O72" s="93"/>
      <c r="P72" s="96"/>
      <c r="Q72" s="96">
        <f>P72+N72</f>
        <v>780</v>
      </c>
      <c r="R72" s="96">
        <f>O72</f>
        <v>0</v>
      </c>
      <c r="S72" s="96">
        <f>T72-Q72</f>
        <v>-55</v>
      </c>
      <c r="T72" s="96">
        <v>725</v>
      </c>
      <c r="U72" s="96">
        <f>R72</f>
        <v>0</v>
      </c>
      <c r="V72" s="96">
        <v>725</v>
      </c>
      <c r="W72" s="96"/>
      <c r="X72" s="96"/>
      <c r="Y72" s="96">
        <f>W72+T72</f>
        <v>725</v>
      </c>
      <c r="Z72" s="96">
        <f>X72+V72</f>
        <v>725</v>
      </c>
      <c r="AA72" s="96"/>
      <c r="AB72" s="96"/>
      <c r="AC72" s="96">
        <f>AA72+Y72</f>
        <v>725</v>
      </c>
      <c r="AD72" s="96">
        <f>AB72+Z72</f>
        <v>725</v>
      </c>
      <c r="AE72" s="96"/>
      <c r="AF72" s="96"/>
      <c r="AG72" s="96"/>
      <c r="AH72" s="96">
        <f>AE72+AC72</f>
        <v>725</v>
      </c>
      <c r="AI72" s="96"/>
      <c r="AJ72" s="96">
        <f>AG72+AD72</f>
        <v>725</v>
      </c>
      <c r="AK72" s="97"/>
      <c r="AL72" s="97"/>
      <c r="AM72" s="96">
        <f>AK72+AH72</f>
        <v>725</v>
      </c>
      <c r="AN72" s="96">
        <f>AI72</f>
        <v>0</v>
      </c>
      <c r="AO72" s="96">
        <f>AQ72-AM72</f>
        <v>-725</v>
      </c>
      <c r="AP72" s="96">
        <f>AR72-AN72</f>
        <v>0</v>
      </c>
      <c r="AQ72" s="96"/>
      <c r="AR72" s="96"/>
      <c r="AS72" s="97"/>
      <c r="AT72" s="96"/>
      <c r="AU72" s="96"/>
      <c r="AV72" s="97"/>
      <c r="AW72" s="92"/>
      <c r="AX72" s="96">
        <f t="shared" si="11"/>
        <v>0</v>
      </c>
    </row>
    <row r="73" spans="1:50" ht="49.5" hidden="1">
      <c r="A73" s="88"/>
      <c r="B73" s="89" t="s">
        <v>18</v>
      </c>
      <c r="C73" s="90" t="s">
        <v>34</v>
      </c>
      <c r="D73" s="90" t="s">
        <v>44</v>
      </c>
      <c r="E73" s="95" t="s">
        <v>135</v>
      </c>
      <c r="F73" s="90"/>
      <c r="G73" s="96">
        <f aca="true" t="shared" si="42" ref="G73:Q73">G74+G75</f>
        <v>50614</v>
      </c>
      <c r="H73" s="96">
        <f t="shared" si="42"/>
        <v>50614</v>
      </c>
      <c r="I73" s="96">
        <f t="shared" si="42"/>
        <v>0</v>
      </c>
      <c r="J73" s="96">
        <f t="shared" si="42"/>
        <v>31239</v>
      </c>
      <c r="K73" s="96">
        <f t="shared" si="42"/>
        <v>81853</v>
      </c>
      <c r="L73" s="96">
        <f t="shared" si="42"/>
        <v>0</v>
      </c>
      <c r="M73" s="96"/>
      <c r="N73" s="96">
        <f>N74+N75</f>
        <v>54032</v>
      </c>
      <c r="O73" s="96">
        <f t="shared" si="42"/>
        <v>0</v>
      </c>
      <c r="P73" s="96">
        <f t="shared" si="42"/>
        <v>0</v>
      </c>
      <c r="Q73" s="96">
        <f t="shared" si="42"/>
        <v>54032</v>
      </c>
      <c r="R73" s="96">
        <f>R74+R75</f>
        <v>0</v>
      </c>
      <c r="S73" s="96">
        <f aca="true" t="shared" si="43" ref="S73:Z73">S74+S75+S76</f>
        <v>-16916</v>
      </c>
      <c r="T73" s="96">
        <f t="shared" si="43"/>
        <v>37116</v>
      </c>
      <c r="U73" s="96">
        <f t="shared" si="43"/>
        <v>0</v>
      </c>
      <c r="V73" s="96">
        <f t="shared" si="43"/>
        <v>36844</v>
      </c>
      <c r="W73" s="96">
        <f t="shared" si="43"/>
        <v>0</v>
      </c>
      <c r="X73" s="96">
        <f t="shared" si="43"/>
        <v>0</v>
      </c>
      <c r="Y73" s="96">
        <f t="shared" si="43"/>
        <v>37116</v>
      </c>
      <c r="Z73" s="96">
        <f t="shared" si="43"/>
        <v>36844</v>
      </c>
      <c r="AA73" s="96">
        <f aca="true" t="shared" si="44" ref="AA73:AN73">AA74+AA75+AA76</f>
        <v>0</v>
      </c>
      <c r="AB73" s="96">
        <f t="shared" si="44"/>
        <v>0</v>
      </c>
      <c r="AC73" s="96">
        <f t="shared" si="44"/>
        <v>37116</v>
      </c>
      <c r="AD73" s="96">
        <f t="shared" si="44"/>
        <v>36844</v>
      </c>
      <c r="AE73" s="96">
        <f t="shared" si="44"/>
        <v>0</v>
      </c>
      <c r="AF73" s="96"/>
      <c r="AG73" s="96">
        <f t="shared" si="44"/>
        <v>0</v>
      </c>
      <c r="AH73" s="96">
        <f t="shared" si="44"/>
        <v>37116</v>
      </c>
      <c r="AI73" s="96"/>
      <c r="AJ73" s="96">
        <f t="shared" si="44"/>
        <v>36844</v>
      </c>
      <c r="AK73" s="96">
        <f t="shared" si="44"/>
        <v>0</v>
      </c>
      <c r="AL73" s="96">
        <f>AL74+AL75+AL76</f>
        <v>0</v>
      </c>
      <c r="AM73" s="96">
        <f t="shared" si="44"/>
        <v>37116</v>
      </c>
      <c r="AN73" s="96">
        <f t="shared" si="44"/>
        <v>0</v>
      </c>
      <c r="AO73" s="96">
        <f aca="true" t="shared" si="45" ref="AO73:AU73">AO74+AO75+AO76+AO78</f>
        <v>-37116</v>
      </c>
      <c r="AP73" s="96">
        <f t="shared" si="45"/>
        <v>0</v>
      </c>
      <c r="AQ73" s="96">
        <f t="shared" si="45"/>
        <v>0</v>
      </c>
      <c r="AR73" s="96">
        <f t="shared" si="45"/>
        <v>0</v>
      </c>
      <c r="AS73" s="96">
        <f t="shared" si="45"/>
        <v>0</v>
      </c>
      <c r="AT73" s="96">
        <f t="shared" si="45"/>
        <v>0</v>
      </c>
      <c r="AU73" s="96">
        <f t="shared" si="45"/>
        <v>0</v>
      </c>
      <c r="AV73" s="97"/>
      <c r="AW73" s="92"/>
      <c r="AX73" s="96">
        <f t="shared" si="11"/>
        <v>0</v>
      </c>
    </row>
    <row r="74" spans="1:50" ht="66" hidden="1">
      <c r="A74" s="88"/>
      <c r="B74" s="89" t="s">
        <v>45</v>
      </c>
      <c r="C74" s="90" t="s">
        <v>34</v>
      </c>
      <c r="D74" s="90" t="s">
        <v>44</v>
      </c>
      <c r="E74" s="95" t="s">
        <v>135</v>
      </c>
      <c r="F74" s="90" t="s">
        <v>46</v>
      </c>
      <c r="G74" s="96">
        <f>H74+I74</f>
        <v>26614</v>
      </c>
      <c r="H74" s="96">
        <f>13536+2300+10062+716</f>
        <v>26614</v>
      </c>
      <c r="I74" s="96"/>
      <c r="J74" s="96">
        <f>K74-G74</f>
        <v>1239</v>
      </c>
      <c r="K74" s="96">
        <f>10338+17515</f>
        <v>27853</v>
      </c>
      <c r="L74" s="96"/>
      <c r="M74" s="96"/>
      <c r="N74" s="96">
        <f>11072+18960</f>
        <v>30032</v>
      </c>
      <c r="O74" s="93"/>
      <c r="P74" s="96"/>
      <c r="Q74" s="96">
        <f>P74+N74</f>
        <v>30032</v>
      </c>
      <c r="R74" s="96">
        <f>O74</f>
        <v>0</v>
      </c>
      <c r="S74" s="96">
        <f>T74-Q74</f>
        <v>-19116</v>
      </c>
      <c r="T74" s="96">
        <v>10916</v>
      </c>
      <c r="U74" s="96">
        <f>R74</f>
        <v>0</v>
      </c>
      <c r="V74" s="96">
        <v>10916</v>
      </c>
      <c r="W74" s="96"/>
      <c r="X74" s="96"/>
      <c r="Y74" s="96">
        <f>W74+T74</f>
        <v>10916</v>
      </c>
      <c r="Z74" s="96">
        <f>X74+V74</f>
        <v>10916</v>
      </c>
      <c r="AA74" s="96"/>
      <c r="AB74" s="96"/>
      <c r="AC74" s="96">
        <f>AA74+Y74</f>
        <v>10916</v>
      </c>
      <c r="AD74" s="96">
        <f>AB74+Z74</f>
        <v>10916</v>
      </c>
      <c r="AE74" s="96"/>
      <c r="AF74" s="96"/>
      <c r="AG74" s="96"/>
      <c r="AH74" s="96">
        <f>AE74+AC74</f>
        <v>10916</v>
      </c>
      <c r="AI74" s="96"/>
      <c r="AJ74" s="96">
        <f>AG74+AD74</f>
        <v>10916</v>
      </c>
      <c r="AK74" s="97"/>
      <c r="AL74" s="97"/>
      <c r="AM74" s="96">
        <f>AK74+AH74</f>
        <v>10916</v>
      </c>
      <c r="AN74" s="96">
        <f>AI74</f>
        <v>0</v>
      </c>
      <c r="AO74" s="96">
        <f>AQ74-AM74</f>
        <v>-10916</v>
      </c>
      <c r="AP74" s="96">
        <f>AR74-AN74</f>
        <v>0</v>
      </c>
      <c r="AQ74" s="96"/>
      <c r="AR74" s="96"/>
      <c r="AS74" s="97"/>
      <c r="AT74" s="96"/>
      <c r="AU74" s="96"/>
      <c r="AV74" s="97"/>
      <c r="AW74" s="92"/>
      <c r="AX74" s="96">
        <f t="shared" si="11"/>
        <v>0</v>
      </c>
    </row>
    <row r="75" spans="1:50" ht="130.5" customHeight="1" hidden="1">
      <c r="A75" s="88"/>
      <c r="B75" s="89" t="s">
        <v>4</v>
      </c>
      <c r="C75" s="90" t="s">
        <v>34</v>
      </c>
      <c r="D75" s="90" t="s">
        <v>44</v>
      </c>
      <c r="E75" s="95" t="s">
        <v>135</v>
      </c>
      <c r="F75" s="90" t="s">
        <v>5</v>
      </c>
      <c r="G75" s="96">
        <f>H75+I75</f>
        <v>24000</v>
      </c>
      <c r="H75" s="96">
        <v>24000</v>
      </c>
      <c r="I75" s="96"/>
      <c r="J75" s="96">
        <f>K75-G75</f>
        <v>30000</v>
      </c>
      <c r="K75" s="96">
        <v>54000</v>
      </c>
      <c r="L75" s="96"/>
      <c r="M75" s="96"/>
      <c r="N75" s="96">
        <v>24000</v>
      </c>
      <c r="O75" s="93"/>
      <c r="P75" s="96"/>
      <c r="Q75" s="96">
        <f>P75+N75</f>
        <v>24000</v>
      </c>
      <c r="R75" s="96">
        <f>O75</f>
        <v>0</v>
      </c>
      <c r="S75" s="96">
        <f>T75-Q75</f>
        <v>0</v>
      </c>
      <c r="T75" s="96">
        <v>24000</v>
      </c>
      <c r="U75" s="96">
        <f>R75</f>
        <v>0</v>
      </c>
      <c r="V75" s="96">
        <v>23548</v>
      </c>
      <c r="W75" s="96"/>
      <c r="X75" s="96"/>
      <c r="Y75" s="96">
        <f>W75+T75</f>
        <v>24000</v>
      </c>
      <c r="Z75" s="96">
        <f>X75+V75</f>
        <v>23548</v>
      </c>
      <c r="AA75" s="96"/>
      <c r="AB75" s="96"/>
      <c r="AC75" s="96">
        <f>AA75+Y75</f>
        <v>24000</v>
      </c>
      <c r="AD75" s="96">
        <f>AB75+Z75</f>
        <v>23548</v>
      </c>
      <c r="AE75" s="96"/>
      <c r="AF75" s="96"/>
      <c r="AG75" s="96"/>
      <c r="AH75" s="96">
        <f>AE75+AC75</f>
        <v>24000</v>
      </c>
      <c r="AI75" s="96"/>
      <c r="AJ75" s="96">
        <f>AG75+AD75</f>
        <v>23548</v>
      </c>
      <c r="AK75" s="97"/>
      <c r="AL75" s="97"/>
      <c r="AM75" s="96">
        <f>AK75+AH75</f>
        <v>24000</v>
      </c>
      <c r="AN75" s="96">
        <f>AI75</f>
        <v>0</v>
      </c>
      <c r="AO75" s="96">
        <f>AQ75-AM75</f>
        <v>-24000</v>
      </c>
      <c r="AP75" s="96">
        <f>AR75-AN75</f>
        <v>0</v>
      </c>
      <c r="AQ75" s="96"/>
      <c r="AR75" s="96"/>
      <c r="AS75" s="97"/>
      <c r="AT75" s="96"/>
      <c r="AU75" s="96"/>
      <c r="AV75" s="97"/>
      <c r="AW75" s="92"/>
      <c r="AX75" s="96">
        <f t="shared" si="11"/>
        <v>0</v>
      </c>
    </row>
    <row r="76" spans="1:50" ht="144.75" customHeight="1" hidden="1">
      <c r="A76" s="88"/>
      <c r="B76" s="89" t="s">
        <v>268</v>
      </c>
      <c r="C76" s="90" t="s">
        <v>34</v>
      </c>
      <c r="D76" s="90" t="s">
        <v>44</v>
      </c>
      <c r="E76" s="111" t="s">
        <v>249</v>
      </c>
      <c r="F76" s="90"/>
      <c r="G76" s="96"/>
      <c r="H76" s="96"/>
      <c r="I76" s="96"/>
      <c r="J76" s="96"/>
      <c r="K76" s="96"/>
      <c r="L76" s="96"/>
      <c r="M76" s="96"/>
      <c r="N76" s="96"/>
      <c r="O76" s="93"/>
      <c r="P76" s="96"/>
      <c r="Q76" s="96"/>
      <c r="R76" s="96"/>
      <c r="S76" s="96">
        <f aca="true" t="shared" si="46" ref="S76:AR76">S77</f>
        <v>2200</v>
      </c>
      <c r="T76" s="96">
        <f t="shared" si="46"/>
        <v>2200</v>
      </c>
      <c r="U76" s="96">
        <f t="shared" si="46"/>
        <v>0</v>
      </c>
      <c r="V76" s="96">
        <f t="shared" si="46"/>
        <v>2380</v>
      </c>
      <c r="W76" s="96">
        <f t="shared" si="46"/>
        <v>0</v>
      </c>
      <c r="X76" s="96">
        <f t="shared" si="46"/>
        <v>0</v>
      </c>
      <c r="Y76" s="96">
        <f t="shared" si="46"/>
        <v>2200</v>
      </c>
      <c r="Z76" s="96">
        <f t="shared" si="46"/>
        <v>2380</v>
      </c>
      <c r="AA76" s="96">
        <f t="shared" si="46"/>
        <v>0</v>
      </c>
      <c r="AB76" s="96">
        <f t="shared" si="46"/>
        <v>0</v>
      </c>
      <c r="AC76" s="96">
        <f t="shared" si="46"/>
        <v>2200</v>
      </c>
      <c r="AD76" s="96">
        <f t="shared" si="46"/>
        <v>2380</v>
      </c>
      <c r="AE76" s="96">
        <f t="shared" si="46"/>
        <v>0</v>
      </c>
      <c r="AF76" s="96"/>
      <c r="AG76" s="96">
        <f t="shared" si="46"/>
        <v>0</v>
      </c>
      <c r="AH76" s="96">
        <f t="shared" si="46"/>
        <v>2200</v>
      </c>
      <c r="AI76" s="96"/>
      <c r="AJ76" s="96">
        <f t="shared" si="46"/>
        <v>2380</v>
      </c>
      <c r="AK76" s="96">
        <f t="shared" si="46"/>
        <v>0</v>
      </c>
      <c r="AL76" s="96">
        <f t="shared" si="46"/>
        <v>0</v>
      </c>
      <c r="AM76" s="96">
        <f t="shared" si="46"/>
        <v>2200</v>
      </c>
      <c r="AN76" s="96">
        <f t="shared" si="46"/>
        <v>0</v>
      </c>
      <c r="AO76" s="96">
        <f t="shared" si="46"/>
        <v>-2200</v>
      </c>
      <c r="AP76" s="96">
        <f t="shared" si="46"/>
        <v>0</v>
      </c>
      <c r="AQ76" s="96">
        <f t="shared" si="46"/>
        <v>0</v>
      </c>
      <c r="AR76" s="96">
        <f t="shared" si="46"/>
        <v>0</v>
      </c>
      <c r="AS76" s="97"/>
      <c r="AT76" s="96">
        <f>AT77</f>
        <v>0</v>
      </c>
      <c r="AU76" s="96">
        <f>AU77</f>
        <v>0</v>
      </c>
      <c r="AV76" s="97"/>
      <c r="AW76" s="92"/>
      <c r="AX76" s="96">
        <f t="shared" si="11"/>
        <v>0</v>
      </c>
    </row>
    <row r="77" spans="1:50" ht="111" customHeight="1" hidden="1">
      <c r="A77" s="88"/>
      <c r="B77" s="89" t="s">
        <v>242</v>
      </c>
      <c r="C77" s="90" t="s">
        <v>34</v>
      </c>
      <c r="D77" s="90" t="s">
        <v>44</v>
      </c>
      <c r="E77" s="111" t="s">
        <v>249</v>
      </c>
      <c r="F77" s="90" t="s">
        <v>57</v>
      </c>
      <c r="G77" s="96"/>
      <c r="H77" s="96"/>
      <c r="I77" s="96"/>
      <c r="J77" s="96"/>
      <c r="K77" s="96"/>
      <c r="L77" s="96"/>
      <c r="M77" s="96"/>
      <c r="N77" s="96"/>
      <c r="O77" s="93"/>
      <c r="P77" s="96"/>
      <c r="Q77" s="96"/>
      <c r="R77" s="96"/>
      <c r="S77" s="96">
        <f>T77-Q77</f>
        <v>2200</v>
      </c>
      <c r="T77" s="96">
        <v>2200</v>
      </c>
      <c r="U77" s="96"/>
      <c r="V77" s="96">
        <v>2380</v>
      </c>
      <c r="W77" s="96"/>
      <c r="X77" s="96"/>
      <c r="Y77" s="96">
        <f>W77+T77</f>
        <v>2200</v>
      </c>
      <c r="Z77" s="96">
        <f>X77+V77</f>
        <v>2380</v>
      </c>
      <c r="AA77" s="96"/>
      <c r="AB77" s="96"/>
      <c r="AC77" s="96">
        <f>AA77+Y77</f>
        <v>2200</v>
      </c>
      <c r="AD77" s="96">
        <f>AB77+Z77</f>
        <v>2380</v>
      </c>
      <c r="AE77" s="96"/>
      <c r="AF77" s="96"/>
      <c r="AG77" s="96"/>
      <c r="AH77" s="96">
        <f>AE77+AC77</f>
        <v>2200</v>
      </c>
      <c r="AI77" s="96"/>
      <c r="AJ77" s="96">
        <f>AG77+AD77</f>
        <v>2380</v>
      </c>
      <c r="AK77" s="97"/>
      <c r="AL77" s="97"/>
      <c r="AM77" s="96">
        <f>AK77+AH77</f>
        <v>2200</v>
      </c>
      <c r="AN77" s="96">
        <f>AI77</f>
        <v>0</v>
      </c>
      <c r="AO77" s="96">
        <f>AQ77-AM77</f>
        <v>-2200</v>
      </c>
      <c r="AP77" s="96">
        <f>AR77-AN77</f>
        <v>0</v>
      </c>
      <c r="AQ77" s="96"/>
      <c r="AR77" s="96"/>
      <c r="AS77" s="97"/>
      <c r="AT77" s="96"/>
      <c r="AU77" s="96"/>
      <c r="AV77" s="97"/>
      <c r="AW77" s="92"/>
      <c r="AX77" s="96">
        <f t="shared" si="11"/>
        <v>0</v>
      </c>
    </row>
    <row r="78" spans="1:50" ht="181.5" hidden="1">
      <c r="A78" s="88"/>
      <c r="B78" s="112" t="s">
        <v>351</v>
      </c>
      <c r="C78" s="90" t="s">
        <v>34</v>
      </c>
      <c r="D78" s="90" t="s">
        <v>44</v>
      </c>
      <c r="E78" s="111" t="s">
        <v>352</v>
      </c>
      <c r="F78" s="90"/>
      <c r="G78" s="96"/>
      <c r="H78" s="96"/>
      <c r="I78" s="96"/>
      <c r="J78" s="96"/>
      <c r="K78" s="96"/>
      <c r="L78" s="96"/>
      <c r="M78" s="96"/>
      <c r="N78" s="96"/>
      <c r="O78" s="93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7"/>
      <c r="AL78" s="97"/>
      <c r="AM78" s="96"/>
      <c r="AN78" s="96"/>
      <c r="AO78" s="96">
        <f>AO79</f>
        <v>0</v>
      </c>
      <c r="AP78" s="96">
        <f>AP79</f>
        <v>0</v>
      </c>
      <c r="AQ78" s="96">
        <f>AQ79</f>
        <v>0</v>
      </c>
      <c r="AR78" s="96">
        <f>AR79</f>
        <v>0</v>
      </c>
      <c r="AS78" s="97"/>
      <c r="AT78" s="96">
        <f>AT79</f>
        <v>0</v>
      </c>
      <c r="AU78" s="96">
        <f>AU79</f>
        <v>0</v>
      </c>
      <c r="AV78" s="97"/>
      <c r="AW78" s="92"/>
      <c r="AX78" s="96">
        <f t="shared" si="11"/>
        <v>0</v>
      </c>
    </row>
    <row r="79" spans="1:50" ht="99" hidden="1">
      <c r="A79" s="88"/>
      <c r="B79" s="112" t="s">
        <v>242</v>
      </c>
      <c r="C79" s="90" t="s">
        <v>34</v>
      </c>
      <c r="D79" s="90" t="s">
        <v>44</v>
      </c>
      <c r="E79" s="111" t="s">
        <v>352</v>
      </c>
      <c r="F79" s="90" t="s">
        <v>57</v>
      </c>
      <c r="G79" s="96"/>
      <c r="H79" s="96"/>
      <c r="I79" s="96"/>
      <c r="J79" s="96"/>
      <c r="K79" s="96"/>
      <c r="L79" s="96"/>
      <c r="M79" s="96"/>
      <c r="N79" s="96"/>
      <c r="O79" s="93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7"/>
      <c r="AL79" s="97"/>
      <c r="AM79" s="96"/>
      <c r="AN79" s="96"/>
      <c r="AO79" s="96">
        <f>AQ79-AM79</f>
        <v>0</v>
      </c>
      <c r="AP79" s="96">
        <f>AR79-AN79</f>
        <v>0</v>
      </c>
      <c r="AQ79" s="96"/>
      <c r="AR79" s="96"/>
      <c r="AS79" s="97"/>
      <c r="AT79" s="96"/>
      <c r="AU79" s="96"/>
      <c r="AV79" s="97"/>
      <c r="AW79" s="92"/>
      <c r="AX79" s="96">
        <f t="shared" si="11"/>
        <v>0</v>
      </c>
    </row>
    <row r="80" spans="1:50" ht="48.75" customHeight="1" hidden="1">
      <c r="A80" s="88"/>
      <c r="B80" s="89" t="s">
        <v>86</v>
      </c>
      <c r="C80" s="90" t="s">
        <v>34</v>
      </c>
      <c r="D80" s="90" t="s">
        <v>44</v>
      </c>
      <c r="E80" s="111" t="s">
        <v>124</v>
      </c>
      <c r="F80" s="90"/>
      <c r="G80" s="96"/>
      <c r="H80" s="96"/>
      <c r="I80" s="96"/>
      <c r="J80" s="96">
        <f aca="true" t="shared" si="47" ref="J80:R80">J81</f>
        <v>19918</v>
      </c>
      <c r="K80" s="96">
        <f t="shared" si="47"/>
        <v>19918</v>
      </c>
      <c r="L80" s="96">
        <f t="shared" si="47"/>
        <v>0</v>
      </c>
      <c r="M80" s="96"/>
      <c r="N80" s="96">
        <f t="shared" si="47"/>
        <v>18242</v>
      </c>
      <c r="O80" s="96">
        <f t="shared" si="47"/>
        <v>0</v>
      </c>
      <c r="P80" s="96">
        <f t="shared" si="47"/>
        <v>0</v>
      </c>
      <c r="Q80" s="96">
        <f t="shared" si="47"/>
        <v>18242</v>
      </c>
      <c r="R80" s="96">
        <f t="shared" si="47"/>
        <v>0</v>
      </c>
      <c r="S80" s="96">
        <f aca="true" t="shared" si="48" ref="S80:Z80">S81+S85</f>
        <v>-18232</v>
      </c>
      <c r="T80" s="96">
        <f t="shared" si="48"/>
        <v>10</v>
      </c>
      <c r="U80" s="96">
        <f t="shared" si="48"/>
        <v>0</v>
      </c>
      <c r="V80" s="96">
        <f t="shared" si="48"/>
        <v>0</v>
      </c>
      <c r="W80" s="96">
        <f t="shared" si="48"/>
        <v>0</v>
      </c>
      <c r="X80" s="96">
        <f t="shared" si="48"/>
        <v>0</v>
      </c>
      <c r="Y80" s="96">
        <f t="shared" si="48"/>
        <v>10</v>
      </c>
      <c r="Z80" s="96">
        <f t="shared" si="48"/>
        <v>0</v>
      </c>
      <c r="AA80" s="96">
        <f aca="true" t="shared" si="49" ref="AA80:AJ80">AA81+AA85</f>
        <v>0</v>
      </c>
      <c r="AB80" s="96">
        <f t="shared" si="49"/>
        <v>0</v>
      </c>
      <c r="AC80" s="96">
        <f t="shared" si="49"/>
        <v>10</v>
      </c>
      <c r="AD80" s="96">
        <f t="shared" si="49"/>
        <v>0</v>
      </c>
      <c r="AE80" s="96">
        <f t="shared" si="49"/>
        <v>0</v>
      </c>
      <c r="AF80" s="96"/>
      <c r="AG80" s="96">
        <f t="shared" si="49"/>
        <v>0</v>
      </c>
      <c r="AH80" s="96">
        <f t="shared" si="49"/>
        <v>10</v>
      </c>
      <c r="AI80" s="96"/>
      <c r="AJ80" s="96">
        <f t="shared" si="49"/>
        <v>0</v>
      </c>
      <c r="AK80" s="96">
        <f aca="true" t="shared" si="50" ref="AK80:AR80">AK81+AK85</f>
        <v>0</v>
      </c>
      <c r="AL80" s="96">
        <f t="shared" si="50"/>
        <v>0</v>
      </c>
      <c r="AM80" s="96">
        <f t="shared" si="50"/>
        <v>10</v>
      </c>
      <c r="AN80" s="96">
        <f t="shared" si="50"/>
        <v>0</v>
      </c>
      <c r="AO80" s="96">
        <f t="shared" si="50"/>
        <v>-10</v>
      </c>
      <c r="AP80" s="96">
        <f t="shared" si="50"/>
        <v>0</v>
      </c>
      <c r="AQ80" s="96">
        <f t="shared" si="50"/>
        <v>0</v>
      </c>
      <c r="AR80" s="96">
        <f t="shared" si="50"/>
        <v>0</v>
      </c>
      <c r="AS80" s="97"/>
      <c r="AT80" s="96">
        <f>AT81+AT85</f>
        <v>0</v>
      </c>
      <c r="AU80" s="96">
        <f>AU81+AU85</f>
        <v>0</v>
      </c>
      <c r="AV80" s="97"/>
      <c r="AW80" s="92"/>
      <c r="AX80" s="96">
        <f t="shared" si="11"/>
        <v>0</v>
      </c>
    </row>
    <row r="81" spans="1:50" ht="66" hidden="1">
      <c r="A81" s="88"/>
      <c r="B81" s="89" t="s">
        <v>45</v>
      </c>
      <c r="C81" s="90" t="s">
        <v>34</v>
      </c>
      <c r="D81" s="90" t="s">
        <v>44</v>
      </c>
      <c r="E81" s="111" t="s">
        <v>124</v>
      </c>
      <c r="F81" s="90" t="s">
        <v>46</v>
      </c>
      <c r="G81" s="96"/>
      <c r="H81" s="96"/>
      <c r="I81" s="96"/>
      <c r="J81" s="96">
        <f>K81-G81</f>
        <v>19918</v>
      </c>
      <c r="K81" s="96">
        <v>19918</v>
      </c>
      <c r="L81" s="96"/>
      <c r="M81" s="96"/>
      <c r="N81" s="96">
        <v>18242</v>
      </c>
      <c r="O81" s="93"/>
      <c r="P81" s="96"/>
      <c r="Q81" s="96">
        <f>P81+N81</f>
        <v>18242</v>
      </c>
      <c r="R81" s="96">
        <f>O81</f>
        <v>0</v>
      </c>
      <c r="S81" s="96">
        <f>T81-Q81</f>
        <v>-18242</v>
      </c>
      <c r="T81" s="96"/>
      <c r="U81" s="96">
        <f>R81</f>
        <v>0</v>
      </c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7"/>
      <c r="AT81" s="96"/>
      <c r="AU81" s="96"/>
      <c r="AV81" s="97"/>
      <c r="AW81" s="92"/>
      <c r="AX81" s="96">
        <f t="shared" si="11"/>
        <v>0</v>
      </c>
    </row>
    <row r="82" spans="1:50" s="6" customFormat="1" ht="18.75" hidden="1">
      <c r="A82" s="100"/>
      <c r="B82" s="83" t="s">
        <v>63</v>
      </c>
      <c r="C82" s="84" t="s">
        <v>37</v>
      </c>
      <c r="D82" s="84" t="s">
        <v>47</v>
      </c>
      <c r="E82" s="85"/>
      <c r="F82" s="84"/>
      <c r="G82" s="99">
        <f aca="true" t="shared" si="51" ref="G82:X83">G83</f>
        <v>3270</v>
      </c>
      <c r="H82" s="99">
        <f t="shared" si="51"/>
        <v>3270</v>
      </c>
      <c r="I82" s="99">
        <f t="shared" si="51"/>
        <v>0</v>
      </c>
      <c r="J82" s="99">
        <f t="shared" si="51"/>
        <v>-3270</v>
      </c>
      <c r="K82" s="99">
        <f t="shared" si="51"/>
        <v>0</v>
      </c>
      <c r="L82" s="99">
        <f t="shared" si="51"/>
        <v>0</v>
      </c>
      <c r="M82" s="99"/>
      <c r="N82" s="99">
        <f t="shared" si="51"/>
        <v>0</v>
      </c>
      <c r="O82" s="99">
        <f t="shared" si="51"/>
        <v>0</v>
      </c>
      <c r="P82" s="99">
        <f t="shared" si="51"/>
        <v>0</v>
      </c>
      <c r="Q82" s="99">
        <f t="shared" si="51"/>
        <v>0</v>
      </c>
      <c r="R82" s="99">
        <f t="shared" si="51"/>
        <v>0</v>
      </c>
      <c r="S82" s="116"/>
      <c r="T82" s="99">
        <f t="shared" si="51"/>
        <v>0</v>
      </c>
      <c r="U82" s="99">
        <f t="shared" si="51"/>
        <v>0</v>
      </c>
      <c r="V82" s="99">
        <f t="shared" si="51"/>
        <v>0</v>
      </c>
      <c r="W82" s="99">
        <f t="shared" si="51"/>
        <v>0</v>
      </c>
      <c r="X82" s="99">
        <f t="shared" si="51"/>
        <v>0</v>
      </c>
      <c r="Y82" s="99">
        <f aca="true" t="shared" si="52" ref="W82:AM83">Y83</f>
        <v>0</v>
      </c>
      <c r="Z82" s="99">
        <f t="shared" si="52"/>
        <v>0</v>
      </c>
      <c r="AA82" s="99">
        <f t="shared" si="52"/>
        <v>0</v>
      </c>
      <c r="AB82" s="99">
        <f t="shared" si="52"/>
        <v>0</v>
      </c>
      <c r="AC82" s="99">
        <f t="shared" si="52"/>
        <v>0</v>
      </c>
      <c r="AD82" s="99">
        <f t="shared" si="52"/>
        <v>0</v>
      </c>
      <c r="AE82" s="99">
        <f t="shared" si="52"/>
        <v>0</v>
      </c>
      <c r="AF82" s="99"/>
      <c r="AG82" s="99">
        <f t="shared" si="52"/>
        <v>0</v>
      </c>
      <c r="AH82" s="99">
        <f t="shared" si="52"/>
        <v>0</v>
      </c>
      <c r="AI82" s="99"/>
      <c r="AJ82" s="99">
        <f t="shared" si="52"/>
        <v>0</v>
      </c>
      <c r="AK82" s="99">
        <f t="shared" si="52"/>
        <v>0</v>
      </c>
      <c r="AL82" s="99">
        <f t="shared" si="52"/>
        <v>0</v>
      </c>
      <c r="AM82" s="116">
        <f t="shared" si="52"/>
        <v>0</v>
      </c>
      <c r="AN82" s="116">
        <f aca="true" t="shared" si="53" ref="AK82:AR83">AN83</f>
        <v>0</v>
      </c>
      <c r="AO82" s="116">
        <f t="shared" si="53"/>
        <v>0</v>
      </c>
      <c r="AP82" s="116">
        <f t="shared" si="53"/>
        <v>0</v>
      </c>
      <c r="AQ82" s="116">
        <f t="shared" si="53"/>
        <v>0</v>
      </c>
      <c r="AR82" s="116">
        <f t="shared" si="53"/>
        <v>0</v>
      </c>
      <c r="AS82" s="101"/>
      <c r="AT82" s="116">
        <f>AT83</f>
        <v>0</v>
      </c>
      <c r="AU82" s="116">
        <f>AU83</f>
        <v>0</v>
      </c>
      <c r="AV82" s="101"/>
      <c r="AW82" s="92"/>
      <c r="AX82" s="96">
        <f t="shared" si="11"/>
        <v>0</v>
      </c>
    </row>
    <row r="83" spans="1:50" ht="16.5" hidden="1">
      <c r="A83" s="88"/>
      <c r="B83" s="89" t="s">
        <v>64</v>
      </c>
      <c r="C83" s="90" t="s">
        <v>37</v>
      </c>
      <c r="D83" s="90" t="s">
        <v>47</v>
      </c>
      <c r="E83" s="95" t="s">
        <v>136</v>
      </c>
      <c r="F83" s="90"/>
      <c r="G83" s="96">
        <f t="shared" si="51"/>
        <v>3270</v>
      </c>
      <c r="H83" s="96">
        <f t="shared" si="51"/>
        <v>3270</v>
      </c>
      <c r="I83" s="96">
        <f t="shared" si="51"/>
        <v>0</v>
      </c>
      <c r="J83" s="96">
        <f t="shared" si="51"/>
        <v>-3270</v>
      </c>
      <c r="K83" s="96">
        <f t="shared" si="51"/>
        <v>0</v>
      </c>
      <c r="L83" s="96">
        <f t="shared" si="51"/>
        <v>0</v>
      </c>
      <c r="M83" s="96"/>
      <c r="N83" s="96">
        <f t="shared" si="51"/>
        <v>0</v>
      </c>
      <c r="O83" s="96">
        <f t="shared" si="51"/>
        <v>0</v>
      </c>
      <c r="P83" s="96">
        <f t="shared" si="51"/>
        <v>0</v>
      </c>
      <c r="Q83" s="96">
        <f t="shared" si="51"/>
        <v>0</v>
      </c>
      <c r="R83" s="96">
        <f t="shared" si="51"/>
        <v>0</v>
      </c>
      <c r="S83" s="96"/>
      <c r="T83" s="96">
        <f t="shared" si="51"/>
        <v>0</v>
      </c>
      <c r="U83" s="96">
        <f t="shared" si="51"/>
        <v>0</v>
      </c>
      <c r="V83" s="96">
        <f t="shared" si="51"/>
        <v>0</v>
      </c>
      <c r="W83" s="96">
        <f t="shared" si="52"/>
        <v>0</v>
      </c>
      <c r="X83" s="96">
        <f t="shared" si="52"/>
        <v>0</v>
      </c>
      <c r="Y83" s="96">
        <f t="shared" si="52"/>
        <v>0</v>
      </c>
      <c r="Z83" s="96">
        <f t="shared" si="52"/>
        <v>0</v>
      </c>
      <c r="AA83" s="96">
        <f t="shared" si="52"/>
        <v>0</v>
      </c>
      <c r="AB83" s="96">
        <f t="shared" si="52"/>
        <v>0</v>
      </c>
      <c r="AC83" s="96">
        <f t="shared" si="52"/>
        <v>0</v>
      </c>
      <c r="AD83" s="96">
        <f t="shared" si="52"/>
        <v>0</v>
      </c>
      <c r="AE83" s="96">
        <f t="shared" si="52"/>
        <v>0</v>
      </c>
      <c r="AF83" s="96"/>
      <c r="AG83" s="96">
        <f t="shared" si="52"/>
        <v>0</v>
      </c>
      <c r="AH83" s="96">
        <f t="shared" si="52"/>
        <v>0</v>
      </c>
      <c r="AI83" s="96"/>
      <c r="AJ83" s="96">
        <f t="shared" si="52"/>
        <v>0</v>
      </c>
      <c r="AK83" s="96">
        <f t="shared" si="53"/>
        <v>0</v>
      </c>
      <c r="AL83" s="96">
        <f t="shared" si="53"/>
        <v>0</v>
      </c>
      <c r="AM83" s="96">
        <f t="shared" si="53"/>
        <v>0</v>
      </c>
      <c r="AN83" s="96">
        <f t="shared" si="53"/>
        <v>0</v>
      </c>
      <c r="AO83" s="96">
        <f t="shared" si="53"/>
        <v>0</v>
      </c>
      <c r="AP83" s="96">
        <f t="shared" si="53"/>
        <v>0</v>
      </c>
      <c r="AQ83" s="96">
        <f t="shared" si="53"/>
        <v>0</v>
      </c>
      <c r="AR83" s="96">
        <f t="shared" si="53"/>
        <v>0</v>
      </c>
      <c r="AS83" s="97"/>
      <c r="AT83" s="96">
        <f>AT84</f>
        <v>0</v>
      </c>
      <c r="AU83" s="96">
        <f>AU84</f>
        <v>0</v>
      </c>
      <c r="AV83" s="97"/>
      <c r="AW83" s="92"/>
      <c r="AX83" s="96">
        <f t="shared" si="11"/>
        <v>0</v>
      </c>
    </row>
    <row r="84" spans="1:50" ht="66" hidden="1">
      <c r="A84" s="88"/>
      <c r="B84" s="89" t="s">
        <v>45</v>
      </c>
      <c r="C84" s="90" t="s">
        <v>37</v>
      </c>
      <c r="D84" s="90" t="s">
        <v>47</v>
      </c>
      <c r="E84" s="95" t="s">
        <v>136</v>
      </c>
      <c r="F84" s="90" t="s">
        <v>46</v>
      </c>
      <c r="G84" s="96">
        <f>H84+I84</f>
        <v>3270</v>
      </c>
      <c r="H84" s="96">
        <v>3270</v>
      </c>
      <c r="I84" s="96"/>
      <c r="J84" s="96">
        <f>K84-G84</f>
        <v>-3270</v>
      </c>
      <c r="K84" s="96"/>
      <c r="L84" s="96"/>
      <c r="M84" s="96"/>
      <c r="N84" s="96"/>
      <c r="O84" s="93"/>
      <c r="P84" s="96"/>
      <c r="Q84" s="96">
        <f>P84+N84</f>
        <v>0</v>
      </c>
      <c r="R84" s="96">
        <f>O84</f>
        <v>0</v>
      </c>
      <c r="S84" s="96"/>
      <c r="T84" s="96">
        <f aca="true" t="shared" si="54" ref="T84:Z84">Q84</f>
        <v>0</v>
      </c>
      <c r="U84" s="96">
        <f t="shared" si="54"/>
        <v>0</v>
      </c>
      <c r="V84" s="96">
        <f t="shared" si="54"/>
        <v>0</v>
      </c>
      <c r="W84" s="96">
        <f t="shared" si="54"/>
        <v>0</v>
      </c>
      <c r="X84" s="96">
        <f t="shared" si="54"/>
        <v>0</v>
      </c>
      <c r="Y84" s="96">
        <f t="shared" si="54"/>
        <v>0</v>
      </c>
      <c r="Z84" s="96">
        <f t="shared" si="54"/>
        <v>0</v>
      </c>
      <c r="AA84" s="96">
        <f>X84</f>
        <v>0</v>
      </c>
      <c r="AB84" s="96">
        <f>Y84</f>
        <v>0</v>
      </c>
      <c r="AC84" s="96">
        <f>Z84</f>
        <v>0</v>
      </c>
      <c r="AD84" s="96">
        <f>AA84</f>
        <v>0</v>
      </c>
      <c r="AE84" s="96">
        <f>AB84</f>
        <v>0</v>
      </c>
      <c r="AF84" s="96"/>
      <c r="AG84" s="96">
        <f>AC84</f>
        <v>0</v>
      </c>
      <c r="AH84" s="96">
        <f>AD84</f>
        <v>0</v>
      </c>
      <c r="AI84" s="96"/>
      <c r="AJ84" s="96">
        <f>AE84</f>
        <v>0</v>
      </c>
      <c r="AK84" s="96">
        <f>AF84</f>
        <v>0</v>
      </c>
      <c r="AL84" s="96">
        <f>AG84</f>
        <v>0</v>
      </c>
      <c r="AM84" s="96">
        <f aca="true" t="shared" si="55" ref="AM84:AR84">AG84</f>
        <v>0</v>
      </c>
      <c r="AN84" s="96">
        <f t="shared" si="55"/>
        <v>0</v>
      </c>
      <c r="AO84" s="96">
        <f t="shared" si="55"/>
        <v>0</v>
      </c>
      <c r="AP84" s="96">
        <f t="shared" si="55"/>
        <v>0</v>
      </c>
      <c r="AQ84" s="96">
        <f t="shared" si="55"/>
        <v>0</v>
      </c>
      <c r="AR84" s="96">
        <f t="shared" si="55"/>
        <v>0</v>
      </c>
      <c r="AS84" s="97"/>
      <c r="AT84" s="96">
        <f>AO84</f>
        <v>0</v>
      </c>
      <c r="AU84" s="96">
        <f>AP84</f>
        <v>0</v>
      </c>
      <c r="AV84" s="97"/>
      <c r="AW84" s="92"/>
      <c r="AX84" s="96">
        <f t="shared" si="11"/>
        <v>0</v>
      </c>
    </row>
    <row r="85" spans="1:50" ht="49.5" hidden="1">
      <c r="A85" s="88"/>
      <c r="B85" s="113" t="s">
        <v>313</v>
      </c>
      <c r="C85" s="90" t="s">
        <v>34</v>
      </c>
      <c r="D85" s="90" t="s">
        <v>44</v>
      </c>
      <c r="E85" s="111" t="s">
        <v>296</v>
      </c>
      <c r="F85" s="90"/>
      <c r="G85" s="96"/>
      <c r="H85" s="96"/>
      <c r="I85" s="96"/>
      <c r="J85" s="96"/>
      <c r="K85" s="96"/>
      <c r="L85" s="96"/>
      <c r="M85" s="96"/>
      <c r="N85" s="96"/>
      <c r="O85" s="93"/>
      <c r="P85" s="96"/>
      <c r="Q85" s="96"/>
      <c r="R85" s="96"/>
      <c r="S85" s="96">
        <f>S86</f>
        <v>10</v>
      </c>
      <c r="T85" s="96">
        <f>T86</f>
        <v>10</v>
      </c>
      <c r="U85" s="96">
        <f>U86</f>
        <v>0</v>
      </c>
      <c r="V85" s="96">
        <f>V86</f>
        <v>0</v>
      </c>
      <c r="W85" s="96">
        <f aca="true" t="shared" si="56" ref="W85:AM86">W86</f>
        <v>0</v>
      </c>
      <c r="X85" s="96">
        <f t="shared" si="56"/>
        <v>0</v>
      </c>
      <c r="Y85" s="96">
        <f t="shared" si="56"/>
        <v>10</v>
      </c>
      <c r="Z85" s="96">
        <f t="shared" si="56"/>
        <v>0</v>
      </c>
      <c r="AA85" s="96">
        <f t="shared" si="56"/>
        <v>0</v>
      </c>
      <c r="AB85" s="96">
        <f t="shared" si="56"/>
        <v>0</v>
      </c>
      <c r="AC85" s="96">
        <f t="shared" si="56"/>
        <v>10</v>
      </c>
      <c r="AD85" s="96">
        <f t="shared" si="56"/>
        <v>0</v>
      </c>
      <c r="AE85" s="96">
        <f t="shared" si="56"/>
        <v>0</v>
      </c>
      <c r="AF85" s="96"/>
      <c r="AG85" s="96">
        <f t="shared" si="56"/>
        <v>0</v>
      </c>
      <c r="AH85" s="96">
        <f t="shared" si="56"/>
        <v>10</v>
      </c>
      <c r="AI85" s="96"/>
      <c r="AJ85" s="96">
        <f t="shared" si="56"/>
        <v>0</v>
      </c>
      <c r="AK85" s="96">
        <f t="shared" si="56"/>
        <v>0</v>
      </c>
      <c r="AL85" s="96">
        <f t="shared" si="56"/>
        <v>0</v>
      </c>
      <c r="AM85" s="96">
        <f t="shared" si="56"/>
        <v>10</v>
      </c>
      <c r="AN85" s="96">
        <f aca="true" t="shared" si="57" ref="AK85:AR86">AN86</f>
        <v>0</v>
      </c>
      <c r="AO85" s="96">
        <f t="shared" si="57"/>
        <v>-10</v>
      </c>
      <c r="AP85" s="96">
        <f t="shared" si="57"/>
        <v>0</v>
      </c>
      <c r="AQ85" s="96">
        <f t="shared" si="57"/>
        <v>0</v>
      </c>
      <c r="AR85" s="96">
        <f t="shared" si="57"/>
        <v>0</v>
      </c>
      <c r="AS85" s="97"/>
      <c r="AT85" s="96">
        <f>AT86</f>
        <v>0</v>
      </c>
      <c r="AU85" s="96">
        <f>AU86</f>
        <v>0</v>
      </c>
      <c r="AV85" s="97"/>
      <c r="AW85" s="92"/>
      <c r="AX85" s="96">
        <f t="shared" si="11"/>
        <v>0</v>
      </c>
    </row>
    <row r="86" spans="1:50" ht="66" hidden="1">
      <c r="A86" s="88"/>
      <c r="B86" s="114" t="s">
        <v>322</v>
      </c>
      <c r="C86" s="90" t="s">
        <v>34</v>
      </c>
      <c r="D86" s="90" t="s">
        <v>44</v>
      </c>
      <c r="E86" s="111" t="s">
        <v>299</v>
      </c>
      <c r="F86" s="90"/>
      <c r="G86" s="96"/>
      <c r="H86" s="96"/>
      <c r="I86" s="96"/>
      <c r="J86" s="96"/>
      <c r="K86" s="96"/>
      <c r="L86" s="96"/>
      <c r="M86" s="96"/>
      <c r="N86" s="96"/>
      <c r="O86" s="93"/>
      <c r="P86" s="96"/>
      <c r="Q86" s="96"/>
      <c r="R86" s="96"/>
      <c r="S86" s="96">
        <f>S87</f>
        <v>10</v>
      </c>
      <c r="T86" s="96">
        <f>T87</f>
        <v>10</v>
      </c>
      <c r="U86" s="96"/>
      <c r="V86" s="96"/>
      <c r="W86" s="96">
        <f t="shared" si="56"/>
        <v>0</v>
      </c>
      <c r="X86" s="96">
        <f t="shared" si="56"/>
        <v>0</v>
      </c>
      <c r="Y86" s="96">
        <f t="shared" si="56"/>
        <v>10</v>
      </c>
      <c r="Z86" s="96">
        <f t="shared" si="56"/>
        <v>0</v>
      </c>
      <c r="AA86" s="96">
        <f t="shared" si="56"/>
        <v>0</v>
      </c>
      <c r="AB86" s="96">
        <f t="shared" si="56"/>
        <v>0</v>
      </c>
      <c r="AC86" s="96">
        <f t="shared" si="56"/>
        <v>10</v>
      </c>
      <c r="AD86" s="96">
        <f t="shared" si="56"/>
        <v>0</v>
      </c>
      <c r="AE86" s="96">
        <f t="shared" si="56"/>
        <v>0</v>
      </c>
      <c r="AF86" s="96"/>
      <c r="AG86" s="96">
        <f t="shared" si="56"/>
        <v>0</v>
      </c>
      <c r="AH86" s="96">
        <f t="shared" si="56"/>
        <v>10</v>
      </c>
      <c r="AI86" s="96"/>
      <c r="AJ86" s="96">
        <f t="shared" si="56"/>
        <v>0</v>
      </c>
      <c r="AK86" s="96">
        <f t="shared" si="57"/>
        <v>0</v>
      </c>
      <c r="AL86" s="96">
        <f t="shared" si="57"/>
        <v>0</v>
      </c>
      <c r="AM86" s="96">
        <f t="shared" si="57"/>
        <v>10</v>
      </c>
      <c r="AN86" s="96">
        <f t="shared" si="57"/>
        <v>0</v>
      </c>
      <c r="AO86" s="96">
        <f t="shared" si="57"/>
        <v>-10</v>
      </c>
      <c r="AP86" s="96">
        <f t="shared" si="57"/>
        <v>0</v>
      </c>
      <c r="AQ86" s="96">
        <f t="shared" si="57"/>
        <v>0</v>
      </c>
      <c r="AR86" s="96">
        <f t="shared" si="57"/>
        <v>0</v>
      </c>
      <c r="AS86" s="97"/>
      <c r="AT86" s="96">
        <f>AT87</f>
        <v>0</v>
      </c>
      <c r="AU86" s="96">
        <f>AU87</f>
        <v>0</v>
      </c>
      <c r="AV86" s="97"/>
      <c r="AW86" s="92"/>
      <c r="AX86" s="96">
        <f aca="true" t="shared" si="58" ref="AX86:AX149">AU86</f>
        <v>0</v>
      </c>
    </row>
    <row r="87" spans="1:50" ht="66" hidden="1">
      <c r="A87" s="88"/>
      <c r="B87" s="89" t="s">
        <v>45</v>
      </c>
      <c r="C87" s="90" t="s">
        <v>34</v>
      </c>
      <c r="D87" s="90" t="s">
        <v>44</v>
      </c>
      <c r="E87" s="111" t="s">
        <v>299</v>
      </c>
      <c r="F87" s="90" t="s">
        <v>46</v>
      </c>
      <c r="G87" s="96"/>
      <c r="H87" s="96"/>
      <c r="I87" s="96"/>
      <c r="J87" s="96"/>
      <c r="K87" s="96"/>
      <c r="L87" s="96"/>
      <c r="M87" s="96"/>
      <c r="N87" s="96"/>
      <c r="O87" s="93"/>
      <c r="P87" s="96"/>
      <c r="Q87" s="96"/>
      <c r="R87" s="96"/>
      <c r="S87" s="96">
        <f>T87-Q87</f>
        <v>10</v>
      </c>
      <c r="T87" s="96">
        <v>10</v>
      </c>
      <c r="U87" s="96"/>
      <c r="V87" s="96"/>
      <c r="W87" s="96"/>
      <c r="X87" s="96"/>
      <c r="Y87" s="96">
        <f>W87+T87</f>
        <v>10</v>
      </c>
      <c r="Z87" s="96">
        <f>X87+V87</f>
        <v>0</v>
      </c>
      <c r="AA87" s="96"/>
      <c r="AB87" s="96"/>
      <c r="AC87" s="96">
        <f>AA87+Y87</f>
        <v>10</v>
      </c>
      <c r="AD87" s="96">
        <f>AB87+Z87</f>
        <v>0</v>
      </c>
      <c r="AE87" s="96"/>
      <c r="AF87" s="96"/>
      <c r="AG87" s="96"/>
      <c r="AH87" s="96">
        <f>AE87+AC87</f>
        <v>10</v>
      </c>
      <c r="AI87" s="96"/>
      <c r="AJ87" s="96">
        <f>AG87+AD87</f>
        <v>0</v>
      </c>
      <c r="AK87" s="97"/>
      <c r="AL87" s="97"/>
      <c r="AM87" s="96">
        <f>AK87+AH87</f>
        <v>10</v>
      </c>
      <c r="AN87" s="96">
        <f>AI87</f>
        <v>0</v>
      </c>
      <c r="AO87" s="96">
        <f>AQ87-AM87</f>
        <v>-10</v>
      </c>
      <c r="AP87" s="96">
        <f>AR87-AN87</f>
        <v>0</v>
      </c>
      <c r="AQ87" s="96"/>
      <c r="AR87" s="96"/>
      <c r="AS87" s="97"/>
      <c r="AT87" s="96"/>
      <c r="AU87" s="96"/>
      <c r="AV87" s="97"/>
      <c r="AW87" s="92"/>
      <c r="AX87" s="96">
        <f t="shared" si="58"/>
        <v>0</v>
      </c>
    </row>
    <row r="88" spans="1:50" s="13" customFormat="1" ht="56.25">
      <c r="A88" s="82"/>
      <c r="B88" s="83" t="s">
        <v>218</v>
      </c>
      <c r="C88" s="84" t="s">
        <v>37</v>
      </c>
      <c r="D88" s="84" t="s">
        <v>54</v>
      </c>
      <c r="E88" s="85"/>
      <c r="F88" s="84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2"/>
      <c r="AL88" s="82"/>
      <c r="AM88" s="99"/>
      <c r="AN88" s="99"/>
      <c r="AO88" s="99">
        <f aca="true" t="shared" si="59" ref="AO88:AR89">AO89</f>
        <v>5000</v>
      </c>
      <c r="AP88" s="99">
        <f t="shared" si="59"/>
        <v>0</v>
      </c>
      <c r="AQ88" s="99">
        <f t="shared" si="59"/>
        <v>5000</v>
      </c>
      <c r="AR88" s="99">
        <f t="shared" si="59"/>
        <v>0</v>
      </c>
      <c r="AS88" s="82"/>
      <c r="AT88" s="99">
        <f aca="true" t="shared" si="60" ref="AT88:AX89">AT89</f>
        <v>5000</v>
      </c>
      <c r="AU88" s="99">
        <f t="shared" si="60"/>
        <v>0</v>
      </c>
      <c r="AV88" s="99">
        <f t="shared" si="60"/>
        <v>0</v>
      </c>
      <c r="AW88" s="99">
        <f t="shared" si="60"/>
        <v>5000</v>
      </c>
      <c r="AX88" s="99">
        <f t="shared" si="60"/>
        <v>0</v>
      </c>
    </row>
    <row r="89" spans="1:50" ht="33">
      <c r="A89" s="88"/>
      <c r="B89" s="89" t="s">
        <v>23</v>
      </c>
      <c r="C89" s="90" t="s">
        <v>37</v>
      </c>
      <c r="D89" s="90" t="s">
        <v>54</v>
      </c>
      <c r="E89" s="117" t="s">
        <v>109</v>
      </c>
      <c r="F89" s="90"/>
      <c r="G89" s="96"/>
      <c r="H89" s="96"/>
      <c r="I89" s="96"/>
      <c r="J89" s="96"/>
      <c r="K89" s="96"/>
      <c r="L89" s="96"/>
      <c r="M89" s="96"/>
      <c r="N89" s="96"/>
      <c r="O89" s="93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7"/>
      <c r="AL89" s="97"/>
      <c r="AM89" s="96"/>
      <c r="AN89" s="96"/>
      <c r="AO89" s="96">
        <f t="shared" si="59"/>
        <v>5000</v>
      </c>
      <c r="AP89" s="96">
        <f t="shared" si="59"/>
        <v>0</v>
      </c>
      <c r="AQ89" s="96">
        <f t="shared" si="59"/>
        <v>5000</v>
      </c>
      <c r="AR89" s="96">
        <f t="shared" si="59"/>
        <v>0</v>
      </c>
      <c r="AS89" s="97"/>
      <c r="AT89" s="96">
        <f t="shared" si="60"/>
        <v>5000</v>
      </c>
      <c r="AU89" s="96">
        <f t="shared" si="60"/>
        <v>0</v>
      </c>
      <c r="AV89" s="96">
        <f t="shared" si="60"/>
        <v>0</v>
      </c>
      <c r="AW89" s="96">
        <f t="shared" si="60"/>
        <v>5000</v>
      </c>
      <c r="AX89" s="96">
        <f t="shared" si="60"/>
        <v>0</v>
      </c>
    </row>
    <row r="90" spans="1:50" ht="66">
      <c r="A90" s="88"/>
      <c r="B90" s="89" t="s">
        <v>273</v>
      </c>
      <c r="C90" s="90" t="s">
        <v>37</v>
      </c>
      <c r="D90" s="90" t="s">
        <v>54</v>
      </c>
      <c r="E90" s="117" t="s">
        <v>109</v>
      </c>
      <c r="F90" s="90" t="s">
        <v>46</v>
      </c>
      <c r="G90" s="96"/>
      <c r="H90" s="96"/>
      <c r="I90" s="96"/>
      <c r="J90" s="96"/>
      <c r="K90" s="96"/>
      <c r="L90" s="96"/>
      <c r="M90" s="96"/>
      <c r="N90" s="96"/>
      <c r="O90" s="93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7"/>
      <c r="AL90" s="97"/>
      <c r="AM90" s="96"/>
      <c r="AN90" s="96"/>
      <c r="AO90" s="96">
        <f>AQ90-AM90</f>
        <v>5000</v>
      </c>
      <c r="AP90" s="96">
        <f>AR90-AN90</f>
        <v>0</v>
      </c>
      <c r="AQ90" s="96">
        <v>5000</v>
      </c>
      <c r="AR90" s="96"/>
      <c r="AS90" s="97"/>
      <c r="AT90" s="96">
        <v>5000</v>
      </c>
      <c r="AU90" s="96"/>
      <c r="AV90" s="97"/>
      <c r="AW90" s="92">
        <f>AT90+AV90</f>
        <v>5000</v>
      </c>
      <c r="AX90" s="96">
        <f t="shared" si="58"/>
        <v>0</v>
      </c>
    </row>
    <row r="91" spans="1:50" s="6" customFormat="1" ht="56.25">
      <c r="A91" s="100"/>
      <c r="B91" s="83" t="s">
        <v>128</v>
      </c>
      <c r="C91" s="84" t="s">
        <v>47</v>
      </c>
      <c r="D91" s="84" t="s">
        <v>62</v>
      </c>
      <c r="E91" s="85"/>
      <c r="F91" s="84"/>
      <c r="G91" s="99">
        <f aca="true" t="shared" si="61" ref="G91:W92">G92</f>
        <v>2477</v>
      </c>
      <c r="H91" s="99">
        <f t="shared" si="61"/>
        <v>2477</v>
      </c>
      <c r="I91" s="99">
        <f t="shared" si="61"/>
        <v>0</v>
      </c>
      <c r="J91" s="99">
        <f t="shared" si="61"/>
        <v>189</v>
      </c>
      <c r="K91" s="99">
        <f t="shared" si="61"/>
        <v>2666</v>
      </c>
      <c r="L91" s="99">
        <f t="shared" si="61"/>
        <v>0</v>
      </c>
      <c r="M91" s="99"/>
      <c r="N91" s="99">
        <f t="shared" si="61"/>
        <v>2855</v>
      </c>
      <c r="O91" s="99">
        <f t="shared" si="61"/>
        <v>0</v>
      </c>
      <c r="P91" s="99">
        <f t="shared" si="61"/>
        <v>0</v>
      </c>
      <c r="Q91" s="99">
        <f t="shared" si="61"/>
        <v>2855</v>
      </c>
      <c r="R91" s="99">
        <f t="shared" si="61"/>
        <v>0</v>
      </c>
      <c r="S91" s="99">
        <f t="shared" si="61"/>
        <v>-505</v>
      </c>
      <c r="T91" s="99">
        <f t="shared" si="61"/>
        <v>2350</v>
      </c>
      <c r="U91" s="99">
        <f t="shared" si="61"/>
        <v>0</v>
      </c>
      <c r="V91" s="99">
        <f t="shared" si="61"/>
        <v>2350</v>
      </c>
      <c r="W91" s="99">
        <f t="shared" si="61"/>
        <v>0</v>
      </c>
      <c r="X91" s="99">
        <f aca="true" t="shared" si="62" ref="W91:AM92">X92</f>
        <v>0</v>
      </c>
      <c r="Y91" s="99">
        <f t="shared" si="62"/>
        <v>2350</v>
      </c>
      <c r="Z91" s="99">
        <f t="shared" si="62"/>
        <v>2350</v>
      </c>
      <c r="AA91" s="99">
        <f t="shared" si="62"/>
        <v>0</v>
      </c>
      <c r="AB91" s="99">
        <f t="shared" si="62"/>
        <v>0</v>
      </c>
      <c r="AC91" s="99">
        <f t="shared" si="62"/>
        <v>2350</v>
      </c>
      <c r="AD91" s="99">
        <f t="shared" si="62"/>
        <v>2350</v>
      </c>
      <c r="AE91" s="99">
        <f t="shared" si="62"/>
        <v>0</v>
      </c>
      <c r="AF91" s="99"/>
      <c r="AG91" s="99">
        <f t="shared" si="62"/>
        <v>0</v>
      </c>
      <c r="AH91" s="99">
        <f t="shared" si="62"/>
        <v>2350</v>
      </c>
      <c r="AI91" s="99"/>
      <c r="AJ91" s="99">
        <f t="shared" si="62"/>
        <v>2350</v>
      </c>
      <c r="AK91" s="99">
        <f t="shared" si="62"/>
        <v>0</v>
      </c>
      <c r="AL91" s="99">
        <f t="shared" si="62"/>
        <v>0</v>
      </c>
      <c r="AM91" s="99">
        <f t="shared" si="62"/>
        <v>2350</v>
      </c>
      <c r="AN91" s="99">
        <f aca="true" t="shared" si="63" ref="AK91:AR92">AN92</f>
        <v>0</v>
      </c>
      <c r="AO91" s="99">
        <f t="shared" si="63"/>
        <v>972</v>
      </c>
      <c r="AP91" s="99">
        <f t="shared" si="63"/>
        <v>0</v>
      </c>
      <c r="AQ91" s="99">
        <f t="shared" si="63"/>
        <v>3322</v>
      </c>
      <c r="AR91" s="99">
        <f t="shared" si="63"/>
        <v>0</v>
      </c>
      <c r="AS91" s="101"/>
      <c r="AT91" s="99">
        <f>AT92</f>
        <v>3322</v>
      </c>
      <c r="AU91" s="99">
        <f aca="true" t="shared" si="64" ref="AU91:AX92">AU92</f>
        <v>0</v>
      </c>
      <c r="AV91" s="99">
        <f t="shared" si="64"/>
        <v>0</v>
      </c>
      <c r="AW91" s="99">
        <f t="shared" si="64"/>
        <v>3322</v>
      </c>
      <c r="AX91" s="99">
        <f t="shared" si="64"/>
        <v>0</v>
      </c>
    </row>
    <row r="92" spans="1:50" ht="33">
      <c r="A92" s="88"/>
      <c r="B92" s="89" t="s">
        <v>25</v>
      </c>
      <c r="C92" s="90" t="s">
        <v>47</v>
      </c>
      <c r="D92" s="90" t="s">
        <v>62</v>
      </c>
      <c r="E92" s="95" t="s">
        <v>138</v>
      </c>
      <c r="F92" s="90"/>
      <c r="G92" s="96">
        <f t="shared" si="61"/>
        <v>2477</v>
      </c>
      <c r="H92" s="96">
        <f t="shared" si="61"/>
        <v>2477</v>
      </c>
      <c r="I92" s="96">
        <f t="shared" si="61"/>
        <v>0</v>
      </c>
      <c r="J92" s="96">
        <f t="shared" si="61"/>
        <v>189</v>
      </c>
      <c r="K92" s="96">
        <f t="shared" si="61"/>
        <v>2666</v>
      </c>
      <c r="L92" s="96">
        <f t="shared" si="61"/>
        <v>0</v>
      </c>
      <c r="M92" s="96"/>
      <c r="N92" s="96">
        <f t="shared" si="61"/>
        <v>2855</v>
      </c>
      <c r="O92" s="96">
        <f t="shared" si="61"/>
        <v>0</v>
      </c>
      <c r="P92" s="96">
        <f t="shared" si="61"/>
        <v>0</v>
      </c>
      <c r="Q92" s="96">
        <f t="shared" si="61"/>
        <v>2855</v>
      </c>
      <c r="R92" s="96">
        <f t="shared" si="61"/>
        <v>0</v>
      </c>
      <c r="S92" s="96">
        <f t="shared" si="61"/>
        <v>-505</v>
      </c>
      <c r="T92" s="96">
        <f t="shared" si="61"/>
        <v>2350</v>
      </c>
      <c r="U92" s="96">
        <f t="shared" si="61"/>
        <v>0</v>
      </c>
      <c r="V92" s="96">
        <f t="shared" si="61"/>
        <v>2350</v>
      </c>
      <c r="W92" s="96">
        <f t="shared" si="62"/>
        <v>0</v>
      </c>
      <c r="X92" s="96">
        <f t="shared" si="62"/>
        <v>0</v>
      </c>
      <c r="Y92" s="96">
        <f t="shared" si="62"/>
        <v>2350</v>
      </c>
      <c r="Z92" s="96">
        <f t="shared" si="62"/>
        <v>2350</v>
      </c>
      <c r="AA92" s="96">
        <f t="shared" si="62"/>
        <v>0</v>
      </c>
      <c r="AB92" s="96">
        <f t="shared" si="62"/>
        <v>0</v>
      </c>
      <c r="AC92" s="96">
        <f t="shared" si="62"/>
        <v>2350</v>
      </c>
      <c r="AD92" s="96">
        <f t="shared" si="62"/>
        <v>2350</v>
      </c>
      <c r="AE92" s="96">
        <f t="shared" si="62"/>
        <v>0</v>
      </c>
      <c r="AF92" s="96"/>
      <c r="AG92" s="96">
        <f t="shared" si="62"/>
        <v>0</v>
      </c>
      <c r="AH92" s="96">
        <f t="shared" si="62"/>
        <v>2350</v>
      </c>
      <c r="AI92" s="96"/>
      <c r="AJ92" s="96">
        <f t="shared" si="62"/>
        <v>2350</v>
      </c>
      <c r="AK92" s="96">
        <f t="shared" si="63"/>
        <v>0</v>
      </c>
      <c r="AL92" s="96">
        <f t="shared" si="63"/>
        <v>0</v>
      </c>
      <c r="AM92" s="96">
        <f t="shared" si="63"/>
        <v>2350</v>
      </c>
      <c r="AN92" s="96">
        <f t="shared" si="63"/>
        <v>0</v>
      </c>
      <c r="AO92" s="96">
        <f t="shared" si="63"/>
        <v>972</v>
      </c>
      <c r="AP92" s="96">
        <f t="shared" si="63"/>
        <v>0</v>
      </c>
      <c r="AQ92" s="96">
        <f t="shared" si="63"/>
        <v>3322</v>
      </c>
      <c r="AR92" s="96">
        <f t="shared" si="63"/>
        <v>0</v>
      </c>
      <c r="AS92" s="97"/>
      <c r="AT92" s="96">
        <f>AT93</f>
        <v>3322</v>
      </c>
      <c r="AU92" s="96">
        <f t="shared" si="64"/>
        <v>0</v>
      </c>
      <c r="AV92" s="96">
        <f t="shared" si="64"/>
        <v>0</v>
      </c>
      <c r="AW92" s="96">
        <f t="shared" si="64"/>
        <v>3322</v>
      </c>
      <c r="AX92" s="96">
        <f t="shared" si="64"/>
        <v>0</v>
      </c>
    </row>
    <row r="93" spans="1:50" ht="33">
      <c r="A93" s="88"/>
      <c r="B93" s="89" t="s">
        <v>41</v>
      </c>
      <c r="C93" s="90" t="s">
        <v>47</v>
      </c>
      <c r="D93" s="90" t="s">
        <v>62</v>
      </c>
      <c r="E93" s="95" t="s">
        <v>138</v>
      </c>
      <c r="F93" s="90" t="s">
        <v>42</v>
      </c>
      <c r="G93" s="96">
        <f>H93+I93</f>
        <v>2477</v>
      </c>
      <c r="H93" s="96">
        <v>2477</v>
      </c>
      <c r="I93" s="96"/>
      <c r="J93" s="96">
        <f>K93-G93</f>
        <v>189</v>
      </c>
      <c r="K93" s="96">
        <v>2666</v>
      </c>
      <c r="L93" s="96"/>
      <c r="M93" s="96"/>
      <c r="N93" s="96">
        <v>2855</v>
      </c>
      <c r="O93" s="93"/>
      <c r="P93" s="96"/>
      <c r="Q93" s="96">
        <f>P93+N93</f>
        <v>2855</v>
      </c>
      <c r="R93" s="96">
        <f>O93</f>
        <v>0</v>
      </c>
      <c r="S93" s="96">
        <f>T93-Q93</f>
        <v>-505</v>
      </c>
      <c r="T93" s="96">
        <v>2350</v>
      </c>
      <c r="U93" s="96">
        <f>R93</f>
        <v>0</v>
      </c>
      <c r="V93" s="96">
        <v>2350</v>
      </c>
      <c r="W93" s="96"/>
      <c r="X93" s="96"/>
      <c r="Y93" s="96">
        <f>W93+T93</f>
        <v>2350</v>
      </c>
      <c r="Z93" s="96">
        <f>X93+V93</f>
        <v>2350</v>
      </c>
      <c r="AA93" s="96"/>
      <c r="AB93" s="96"/>
      <c r="AC93" s="96">
        <f>AA93+Y93</f>
        <v>2350</v>
      </c>
      <c r="AD93" s="96">
        <f>AB93+Z93</f>
        <v>2350</v>
      </c>
      <c r="AE93" s="96"/>
      <c r="AF93" s="96"/>
      <c r="AG93" s="96"/>
      <c r="AH93" s="96">
        <f>AE93+AC93</f>
        <v>2350</v>
      </c>
      <c r="AI93" s="96"/>
      <c r="AJ93" s="96">
        <f>AG93+AD93</f>
        <v>2350</v>
      </c>
      <c r="AK93" s="97"/>
      <c r="AL93" s="97"/>
      <c r="AM93" s="96">
        <f>AK93+AH93</f>
        <v>2350</v>
      </c>
      <c r="AN93" s="96">
        <f>AI93</f>
        <v>0</v>
      </c>
      <c r="AO93" s="96">
        <f>AQ93-AM93</f>
        <v>972</v>
      </c>
      <c r="AP93" s="96">
        <f>AR93-AN93</f>
        <v>0</v>
      </c>
      <c r="AQ93" s="96">
        <v>3322</v>
      </c>
      <c r="AR93" s="96"/>
      <c r="AS93" s="97"/>
      <c r="AT93" s="96">
        <v>3322</v>
      </c>
      <c r="AU93" s="96"/>
      <c r="AV93" s="97"/>
      <c r="AW93" s="92">
        <f>AT93+AV93</f>
        <v>3322</v>
      </c>
      <c r="AX93" s="96">
        <f t="shared" si="58"/>
        <v>0</v>
      </c>
    </row>
    <row r="94" spans="1:50" s="2" customFormat="1" ht="18.75">
      <c r="A94" s="100"/>
      <c r="B94" s="83" t="s">
        <v>29</v>
      </c>
      <c r="C94" s="84" t="s">
        <v>60</v>
      </c>
      <c r="D94" s="84" t="s">
        <v>36</v>
      </c>
      <c r="E94" s="85"/>
      <c r="F94" s="84"/>
      <c r="G94" s="99">
        <f aca="true" t="shared" si="65" ref="G94:W95">G95</f>
        <v>4856</v>
      </c>
      <c r="H94" s="99">
        <f t="shared" si="65"/>
        <v>4856</v>
      </c>
      <c r="I94" s="99">
        <f t="shared" si="65"/>
        <v>0</v>
      </c>
      <c r="J94" s="99">
        <f t="shared" si="65"/>
        <v>309</v>
      </c>
      <c r="K94" s="99">
        <f t="shared" si="65"/>
        <v>5165</v>
      </c>
      <c r="L94" s="99">
        <f t="shared" si="65"/>
        <v>0</v>
      </c>
      <c r="M94" s="99"/>
      <c r="N94" s="99">
        <f t="shared" si="65"/>
        <v>5552</v>
      </c>
      <c r="O94" s="99">
        <f t="shared" si="65"/>
        <v>0</v>
      </c>
      <c r="P94" s="99">
        <f t="shared" si="65"/>
        <v>0</v>
      </c>
      <c r="Q94" s="99">
        <f t="shared" si="65"/>
        <v>5552</v>
      </c>
      <c r="R94" s="99">
        <f t="shared" si="65"/>
        <v>0</v>
      </c>
      <c r="S94" s="99">
        <f t="shared" si="65"/>
        <v>-1461</v>
      </c>
      <c r="T94" s="99">
        <f t="shared" si="65"/>
        <v>4091</v>
      </c>
      <c r="U94" s="99">
        <f t="shared" si="65"/>
        <v>0</v>
      </c>
      <c r="V94" s="99">
        <f t="shared" si="65"/>
        <v>4091</v>
      </c>
      <c r="W94" s="99">
        <f t="shared" si="65"/>
        <v>0</v>
      </c>
      <c r="X94" s="99">
        <f aca="true" t="shared" si="66" ref="W94:AM95">X95</f>
        <v>0</v>
      </c>
      <c r="Y94" s="99">
        <f t="shared" si="66"/>
        <v>4091</v>
      </c>
      <c r="Z94" s="99">
        <f t="shared" si="66"/>
        <v>4091</v>
      </c>
      <c r="AA94" s="99">
        <f t="shared" si="66"/>
        <v>0</v>
      </c>
      <c r="AB94" s="99">
        <f t="shared" si="66"/>
        <v>0</v>
      </c>
      <c r="AC94" s="99">
        <f t="shared" si="66"/>
        <v>4091</v>
      </c>
      <c r="AD94" s="99">
        <f t="shared" si="66"/>
        <v>4091</v>
      </c>
      <c r="AE94" s="99">
        <f t="shared" si="66"/>
        <v>0</v>
      </c>
      <c r="AF94" s="99"/>
      <c r="AG94" s="99">
        <f t="shared" si="66"/>
        <v>0</v>
      </c>
      <c r="AH94" s="99">
        <f t="shared" si="66"/>
        <v>4091</v>
      </c>
      <c r="AI94" s="99"/>
      <c r="AJ94" s="99">
        <f t="shared" si="66"/>
        <v>4091</v>
      </c>
      <c r="AK94" s="99">
        <f t="shared" si="66"/>
        <v>0</v>
      </c>
      <c r="AL94" s="99">
        <f t="shared" si="66"/>
        <v>0</v>
      </c>
      <c r="AM94" s="99">
        <f t="shared" si="66"/>
        <v>4091</v>
      </c>
      <c r="AN94" s="99">
        <f aca="true" t="shared" si="67" ref="AK94:AR95">AN95</f>
        <v>0</v>
      </c>
      <c r="AO94" s="99">
        <f t="shared" si="67"/>
        <v>-4091</v>
      </c>
      <c r="AP94" s="99">
        <f t="shared" si="67"/>
        <v>0</v>
      </c>
      <c r="AQ94" s="99">
        <f t="shared" si="67"/>
        <v>0</v>
      </c>
      <c r="AR94" s="99">
        <f t="shared" si="67"/>
        <v>0</v>
      </c>
      <c r="AS94" s="115"/>
      <c r="AT94" s="99">
        <f>AT95</f>
        <v>0</v>
      </c>
      <c r="AU94" s="99">
        <f>AU95</f>
        <v>0</v>
      </c>
      <c r="AV94" s="115"/>
      <c r="AW94" s="92"/>
      <c r="AX94" s="96">
        <f t="shared" si="58"/>
        <v>0</v>
      </c>
    </row>
    <row r="95" spans="1:50" ht="25.5" customHeight="1" hidden="1">
      <c r="A95" s="88"/>
      <c r="B95" s="89" t="s">
        <v>59</v>
      </c>
      <c r="C95" s="90" t="s">
        <v>60</v>
      </c>
      <c r="D95" s="90" t="s">
        <v>36</v>
      </c>
      <c r="E95" s="95" t="s">
        <v>140</v>
      </c>
      <c r="F95" s="90"/>
      <c r="G95" s="96">
        <f t="shared" si="65"/>
        <v>4856</v>
      </c>
      <c r="H95" s="96">
        <f t="shared" si="65"/>
        <v>4856</v>
      </c>
      <c r="I95" s="96">
        <f t="shared" si="65"/>
        <v>0</v>
      </c>
      <c r="J95" s="96">
        <f t="shared" si="65"/>
        <v>309</v>
      </c>
      <c r="K95" s="96">
        <f t="shared" si="65"/>
        <v>5165</v>
      </c>
      <c r="L95" s="96">
        <f t="shared" si="65"/>
        <v>0</v>
      </c>
      <c r="M95" s="96"/>
      <c r="N95" s="96">
        <f t="shared" si="65"/>
        <v>5552</v>
      </c>
      <c r="O95" s="96">
        <f t="shared" si="65"/>
        <v>0</v>
      </c>
      <c r="P95" s="96">
        <f t="shared" si="65"/>
        <v>0</v>
      </c>
      <c r="Q95" s="96">
        <f t="shared" si="65"/>
        <v>5552</v>
      </c>
      <c r="R95" s="96">
        <f t="shared" si="65"/>
        <v>0</v>
      </c>
      <c r="S95" s="96">
        <f t="shared" si="65"/>
        <v>-1461</v>
      </c>
      <c r="T95" s="96">
        <f t="shared" si="65"/>
        <v>4091</v>
      </c>
      <c r="U95" s="96">
        <f t="shared" si="65"/>
        <v>0</v>
      </c>
      <c r="V95" s="96">
        <f t="shared" si="65"/>
        <v>4091</v>
      </c>
      <c r="W95" s="96">
        <f t="shared" si="66"/>
        <v>0</v>
      </c>
      <c r="X95" s="96">
        <f t="shared" si="66"/>
        <v>0</v>
      </c>
      <c r="Y95" s="96">
        <f t="shared" si="66"/>
        <v>4091</v>
      </c>
      <c r="Z95" s="96">
        <f t="shared" si="66"/>
        <v>4091</v>
      </c>
      <c r="AA95" s="96">
        <f t="shared" si="66"/>
        <v>0</v>
      </c>
      <c r="AB95" s="96">
        <f t="shared" si="66"/>
        <v>0</v>
      </c>
      <c r="AC95" s="96">
        <f t="shared" si="66"/>
        <v>4091</v>
      </c>
      <c r="AD95" s="96">
        <f t="shared" si="66"/>
        <v>4091</v>
      </c>
      <c r="AE95" s="96">
        <f t="shared" si="66"/>
        <v>0</v>
      </c>
      <c r="AF95" s="96"/>
      <c r="AG95" s="96">
        <f t="shared" si="66"/>
        <v>0</v>
      </c>
      <c r="AH95" s="96">
        <f t="shared" si="66"/>
        <v>4091</v>
      </c>
      <c r="AI95" s="96"/>
      <c r="AJ95" s="96">
        <f t="shared" si="66"/>
        <v>4091</v>
      </c>
      <c r="AK95" s="96">
        <f t="shared" si="67"/>
        <v>0</v>
      </c>
      <c r="AL95" s="96">
        <f t="shared" si="67"/>
        <v>0</v>
      </c>
      <c r="AM95" s="96">
        <f t="shared" si="67"/>
        <v>4091</v>
      </c>
      <c r="AN95" s="96">
        <f t="shared" si="67"/>
        <v>0</v>
      </c>
      <c r="AO95" s="96">
        <f t="shared" si="67"/>
        <v>-4091</v>
      </c>
      <c r="AP95" s="96">
        <f t="shared" si="67"/>
        <v>0</v>
      </c>
      <c r="AQ95" s="96">
        <f t="shared" si="67"/>
        <v>0</v>
      </c>
      <c r="AR95" s="96">
        <f t="shared" si="67"/>
        <v>0</v>
      </c>
      <c r="AS95" s="97"/>
      <c r="AT95" s="96">
        <f>AT96</f>
        <v>0</v>
      </c>
      <c r="AU95" s="96">
        <f>AU96</f>
        <v>0</v>
      </c>
      <c r="AV95" s="97"/>
      <c r="AW95" s="92"/>
      <c r="AX95" s="96">
        <f t="shared" si="58"/>
        <v>0</v>
      </c>
    </row>
    <row r="96" spans="1:50" ht="48" customHeight="1" hidden="1">
      <c r="A96" s="88"/>
      <c r="B96" s="89" t="s">
        <v>41</v>
      </c>
      <c r="C96" s="90" t="s">
        <v>60</v>
      </c>
      <c r="D96" s="90" t="s">
        <v>36</v>
      </c>
      <c r="E96" s="95" t="s">
        <v>140</v>
      </c>
      <c r="F96" s="90" t="s">
        <v>42</v>
      </c>
      <c r="G96" s="96">
        <f>H96+I96</f>
        <v>4856</v>
      </c>
      <c r="H96" s="96">
        <v>4856</v>
      </c>
      <c r="I96" s="96"/>
      <c r="J96" s="96">
        <f>K96-G96</f>
        <v>309</v>
      </c>
      <c r="K96" s="96">
        <v>5165</v>
      </c>
      <c r="L96" s="96"/>
      <c r="M96" s="96"/>
      <c r="N96" s="96">
        <v>5552</v>
      </c>
      <c r="O96" s="93"/>
      <c r="P96" s="96"/>
      <c r="Q96" s="96">
        <f>P96+N96</f>
        <v>5552</v>
      </c>
      <c r="R96" s="96">
        <f>O96</f>
        <v>0</v>
      </c>
      <c r="S96" s="96">
        <f>T96-Q96</f>
        <v>-1461</v>
      </c>
      <c r="T96" s="96">
        <v>4091</v>
      </c>
      <c r="U96" s="96">
        <f>R96</f>
        <v>0</v>
      </c>
      <c r="V96" s="96">
        <v>4091</v>
      </c>
      <c r="W96" s="96"/>
      <c r="X96" s="96"/>
      <c r="Y96" s="96">
        <f>W96+T96</f>
        <v>4091</v>
      </c>
      <c r="Z96" s="96">
        <f>X96+V96</f>
        <v>4091</v>
      </c>
      <c r="AA96" s="96"/>
      <c r="AB96" s="96"/>
      <c r="AC96" s="96">
        <f>AA96+Y96</f>
        <v>4091</v>
      </c>
      <c r="AD96" s="96">
        <f>AB96+Z96</f>
        <v>4091</v>
      </c>
      <c r="AE96" s="96"/>
      <c r="AF96" s="96"/>
      <c r="AG96" s="96"/>
      <c r="AH96" s="96">
        <f>AE96+AC96</f>
        <v>4091</v>
      </c>
      <c r="AI96" s="96"/>
      <c r="AJ96" s="96">
        <f>AG96+AD96</f>
        <v>4091</v>
      </c>
      <c r="AK96" s="97"/>
      <c r="AL96" s="97"/>
      <c r="AM96" s="96">
        <f>AK96+AH96</f>
        <v>4091</v>
      </c>
      <c r="AN96" s="96">
        <f>AI96</f>
        <v>0</v>
      </c>
      <c r="AO96" s="96">
        <f>AQ96-AM96</f>
        <v>-4091</v>
      </c>
      <c r="AP96" s="96">
        <f>AR96-AN96</f>
        <v>0</v>
      </c>
      <c r="AQ96" s="96"/>
      <c r="AR96" s="96"/>
      <c r="AS96" s="97"/>
      <c r="AT96" s="96"/>
      <c r="AU96" s="96"/>
      <c r="AV96" s="97"/>
      <c r="AW96" s="92"/>
      <c r="AX96" s="96">
        <f t="shared" si="58"/>
        <v>0</v>
      </c>
    </row>
    <row r="97" spans="1:50" s="2" customFormat="1" ht="70.5" customHeight="1" hidden="1">
      <c r="A97" s="100"/>
      <c r="B97" s="83" t="s">
        <v>30</v>
      </c>
      <c r="C97" s="84" t="s">
        <v>60</v>
      </c>
      <c r="D97" s="84" t="s">
        <v>61</v>
      </c>
      <c r="E97" s="85"/>
      <c r="F97" s="84"/>
      <c r="G97" s="99">
        <f aca="true" t="shared" si="68" ref="G97:W98">G98</f>
        <v>780</v>
      </c>
      <c r="H97" s="99">
        <f t="shared" si="68"/>
        <v>780</v>
      </c>
      <c r="I97" s="99">
        <f t="shared" si="68"/>
        <v>0</v>
      </c>
      <c r="J97" s="99">
        <f t="shared" si="68"/>
        <v>-113</v>
      </c>
      <c r="K97" s="99">
        <f t="shared" si="68"/>
        <v>667</v>
      </c>
      <c r="L97" s="99">
        <f t="shared" si="68"/>
        <v>0</v>
      </c>
      <c r="M97" s="99"/>
      <c r="N97" s="99">
        <f t="shared" si="68"/>
        <v>715</v>
      </c>
      <c r="O97" s="99">
        <f t="shared" si="68"/>
        <v>0</v>
      </c>
      <c r="P97" s="99">
        <f t="shared" si="68"/>
        <v>0</v>
      </c>
      <c r="Q97" s="99">
        <f t="shared" si="68"/>
        <v>715</v>
      </c>
      <c r="R97" s="99">
        <f t="shared" si="68"/>
        <v>0</v>
      </c>
      <c r="S97" s="99">
        <f t="shared" si="68"/>
        <v>-319</v>
      </c>
      <c r="T97" s="99">
        <f t="shared" si="68"/>
        <v>396</v>
      </c>
      <c r="U97" s="99">
        <f t="shared" si="68"/>
        <v>0</v>
      </c>
      <c r="V97" s="99">
        <f t="shared" si="68"/>
        <v>396</v>
      </c>
      <c r="W97" s="99">
        <f t="shared" si="68"/>
        <v>0</v>
      </c>
      <c r="X97" s="99">
        <f aca="true" t="shared" si="69" ref="W97:AM98">X98</f>
        <v>0</v>
      </c>
      <c r="Y97" s="99">
        <f t="shared" si="69"/>
        <v>396</v>
      </c>
      <c r="Z97" s="99">
        <f t="shared" si="69"/>
        <v>396</v>
      </c>
      <c r="AA97" s="99">
        <f t="shared" si="69"/>
        <v>0</v>
      </c>
      <c r="AB97" s="99">
        <f t="shared" si="69"/>
        <v>0</v>
      </c>
      <c r="AC97" s="99">
        <f t="shared" si="69"/>
        <v>396</v>
      </c>
      <c r="AD97" s="99">
        <f t="shared" si="69"/>
        <v>396</v>
      </c>
      <c r="AE97" s="99">
        <f t="shared" si="69"/>
        <v>0</v>
      </c>
      <c r="AF97" s="99"/>
      <c r="AG97" s="99">
        <f t="shared" si="69"/>
        <v>0</v>
      </c>
      <c r="AH97" s="99">
        <f t="shared" si="69"/>
        <v>396</v>
      </c>
      <c r="AI97" s="99"/>
      <c r="AJ97" s="99">
        <f t="shared" si="69"/>
        <v>396</v>
      </c>
      <c r="AK97" s="99">
        <f t="shared" si="69"/>
        <v>0</v>
      </c>
      <c r="AL97" s="99">
        <f t="shared" si="69"/>
        <v>0</v>
      </c>
      <c r="AM97" s="99">
        <f t="shared" si="69"/>
        <v>396</v>
      </c>
      <c r="AN97" s="99">
        <f aca="true" t="shared" si="70" ref="AK97:AR98">AN98</f>
        <v>0</v>
      </c>
      <c r="AO97" s="99">
        <f t="shared" si="70"/>
        <v>-396</v>
      </c>
      <c r="AP97" s="99">
        <f t="shared" si="70"/>
        <v>0</v>
      </c>
      <c r="AQ97" s="99">
        <f t="shared" si="70"/>
        <v>0</v>
      </c>
      <c r="AR97" s="99">
        <f t="shared" si="70"/>
        <v>0</v>
      </c>
      <c r="AS97" s="115"/>
      <c r="AT97" s="99">
        <f>AT98</f>
        <v>0</v>
      </c>
      <c r="AU97" s="99">
        <f>AU98</f>
        <v>0</v>
      </c>
      <c r="AV97" s="115"/>
      <c r="AW97" s="92"/>
      <c r="AX97" s="96">
        <f t="shared" si="58"/>
        <v>0</v>
      </c>
    </row>
    <row r="98" spans="1:50" ht="49.5" hidden="1">
      <c r="A98" s="88"/>
      <c r="B98" s="89" t="s">
        <v>28</v>
      </c>
      <c r="C98" s="90" t="s">
        <v>60</v>
      </c>
      <c r="D98" s="90" t="s">
        <v>61</v>
      </c>
      <c r="E98" s="95" t="s">
        <v>158</v>
      </c>
      <c r="F98" s="90"/>
      <c r="G98" s="96">
        <f t="shared" si="68"/>
        <v>780</v>
      </c>
      <c r="H98" s="96">
        <f t="shared" si="68"/>
        <v>780</v>
      </c>
      <c r="I98" s="96">
        <f t="shared" si="68"/>
        <v>0</v>
      </c>
      <c r="J98" s="96">
        <f t="shared" si="68"/>
        <v>-113</v>
      </c>
      <c r="K98" s="96">
        <f t="shared" si="68"/>
        <v>667</v>
      </c>
      <c r="L98" s="96">
        <f t="shared" si="68"/>
        <v>0</v>
      </c>
      <c r="M98" s="96"/>
      <c r="N98" s="96">
        <f t="shared" si="68"/>
        <v>715</v>
      </c>
      <c r="O98" s="96">
        <f t="shared" si="68"/>
        <v>0</v>
      </c>
      <c r="P98" s="96">
        <f t="shared" si="68"/>
        <v>0</v>
      </c>
      <c r="Q98" s="96">
        <f t="shared" si="68"/>
        <v>715</v>
      </c>
      <c r="R98" s="96">
        <f t="shared" si="68"/>
        <v>0</v>
      </c>
      <c r="S98" s="96">
        <f t="shared" si="68"/>
        <v>-319</v>
      </c>
      <c r="T98" s="96">
        <f t="shared" si="68"/>
        <v>396</v>
      </c>
      <c r="U98" s="96">
        <f t="shared" si="68"/>
        <v>0</v>
      </c>
      <c r="V98" s="96">
        <f t="shared" si="68"/>
        <v>396</v>
      </c>
      <c r="W98" s="96">
        <f t="shared" si="69"/>
        <v>0</v>
      </c>
      <c r="X98" s="96">
        <f t="shared" si="69"/>
        <v>0</v>
      </c>
      <c r="Y98" s="96">
        <f t="shared" si="69"/>
        <v>396</v>
      </c>
      <c r="Z98" s="96">
        <f t="shared" si="69"/>
        <v>396</v>
      </c>
      <c r="AA98" s="96">
        <f t="shared" si="69"/>
        <v>0</v>
      </c>
      <c r="AB98" s="96">
        <f t="shared" si="69"/>
        <v>0</v>
      </c>
      <c r="AC98" s="96">
        <f t="shared" si="69"/>
        <v>396</v>
      </c>
      <c r="AD98" s="96">
        <f t="shared" si="69"/>
        <v>396</v>
      </c>
      <c r="AE98" s="96">
        <f t="shared" si="69"/>
        <v>0</v>
      </c>
      <c r="AF98" s="96"/>
      <c r="AG98" s="96">
        <f t="shared" si="69"/>
        <v>0</v>
      </c>
      <c r="AH98" s="96">
        <f t="shared" si="69"/>
        <v>396</v>
      </c>
      <c r="AI98" s="96"/>
      <c r="AJ98" s="96">
        <f t="shared" si="69"/>
        <v>396</v>
      </c>
      <c r="AK98" s="96">
        <f t="shared" si="70"/>
        <v>0</v>
      </c>
      <c r="AL98" s="96">
        <f t="shared" si="70"/>
        <v>0</v>
      </c>
      <c r="AM98" s="96">
        <f t="shared" si="70"/>
        <v>396</v>
      </c>
      <c r="AN98" s="96">
        <f t="shared" si="70"/>
        <v>0</v>
      </c>
      <c r="AO98" s="96">
        <f t="shared" si="70"/>
        <v>-396</v>
      </c>
      <c r="AP98" s="96">
        <f t="shared" si="70"/>
        <v>0</v>
      </c>
      <c r="AQ98" s="96">
        <f t="shared" si="70"/>
        <v>0</v>
      </c>
      <c r="AR98" s="96">
        <f t="shared" si="70"/>
        <v>0</v>
      </c>
      <c r="AS98" s="97"/>
      <c r="AT98" s="96">
        <f>AT99</f>
        <v>0</v>
      </c>
      <c r="AU98" s="96">
        <f>AU99</f>
        <v>0</v>
      </c>
      <c r="AV98" s="97"/>
      <c r="AW98" s="92"/>
      <c r="AX98" s="96">
        <f t="shared" si="58"/>
        <v>0</v>
      </c>
    </row>
    <row r="99" spans="1:50" ht="66" hidden="1">
      <c r="A99" s="88"/>
      <c r="B99" s="89" t="s">
        <v>45</v>
      </c>
      <c r="C99" s="90" t="s">
        <v>60</v>
      </c>
      <c r="D99" s="90" t="s">
        <v>61</v>
      </c>
      <c r="E99" s="95" t="s">
        <v>158</v>
      </c>
      <c r="F99" s="90" t="s">
        <v>46</v>
      </c>
      <c r="G99" s="96">
        <f>H99+I99</f>
        <v>780</v>
      </c>
      <c r="H99" s="96">
        <v>780</v>
      </c>
      <c r="I99" s="96"/>
      <c r="J99" s="96">
        <f>K99-G99</f>
        <v>-113</v>
      </c>
      <c r="K99" s="96">
        <f>667</f>
        <v>667</v>
      </c>
      <c r="L99" s="96"/>
      <c r="M99" s="96"/>
      <c r="N99" s="96">
        <f>715</f>
        <v>715</v>
      </c>
      <c r="O99" s="93"/>
      <c r="P99" s="96"/>
      <c r="Q99" s="96">
        <f>P99+N99</f>
        <v>715</v>
      </c>
      <c r="R99" s="96">
        <f>O99</f>
        <v>0</v>
      </c>
      <c r="S99" s="96">
        <f>T99-Q99</f>
        <v>-319</v>
      </c>
      <c r="T99" s="96">
        <v>396</v>
      </c>
      <c r="U99" s="96">
        <f>R99</f>
        <v>0</v>
      </c>
      <c r="V99" s="96">
        <v>396</v>
      </c>
      <c r="W99" s="96"/>
      <c r="X99" s="96"/>
      <c r="Y99" s="96">
        <f>W99+T99</f>
        <v>396</v>
      </c>
      <c r="Z99" s="96">
        <f>X99+V99</f>
        <v>396</v>
      </c>
      <c r="AA99" s="96"/>
      <c r="AB99" s="96"/>
      <c r="AC99" s="96">
        <f>AA99+Y99</f>
        <v>396</v>
      </c>
      <c r="AD99" s="96">
        <f>AB99+Z99</f>
        <v>396</v>
      </c>
      <c r="AE99" s="96"/>
      <c r="AF99" s="96"/>
      <c r="AG99" s="96"/>
      <c r="AH99" s="96">
        <f>AE99+AC99</f>
        <v>396</v>
      </c>
      <c r="AI99" s="96"/>
      <c r="AJ99" s="96">
        <f>AG99+AD99</f>
        <v>396</v>
      </c>
      <c r="AK99" s="97"/>
      <c r="AL99" s="97"/>
      <c r="AM99" s="96">
        <f>AK99+AH99</f>
        <v>396</v>
      </c>
      <c r="AN99" s="96">
        <f>AI99</f>
        <v>0</v>
      </c>
      <c r="AO99" s="96">
        <f>AQ99-AM99</f>
        <v>-396</v>
      </c>
      <c r="AP99" s="96">
        <f>AR99-AN99</f>
        <v>0</v>
      </c>
      <c r="AQ99" s="96"/>
      <c r="AR99" s="96"/>
      <c r="AS99" s="97"/>
      <c r="AT99" s="96"/>
      <c r="AU99" s="96"/>
      <c r="AV99" s="97"/>
      <c r="AW99" s="92"/>
      <c r="AX99" s="96">
        <f t="shared" si="58"/>
        <v>0</v>
      </c>
    </row>
    <row r="100" spans="1:50" s="2" customFormat="1" ht="37.5">
      <c r="A100" s="82"/>
      <c r="B100" s="83" t="s">
        <v>87</v>
      </c>
      <c r="C100" s="84" t="s">
        <v>6</v>
      </c>
      <c r="D100" s="84" t="s">
        <v>61</v>
      </c>
      <c r="E100" s="118"/>
      <c r="F100" s="84"/>
      <c r="G100" s="99">
        <f aca="true" t="shared" si="71" ref="G100:W102">G101</f>
        <v>1049</v>
      </c>
      <c r="H100" s="99">
        <f t="shared" si="71"/>
        <v>1049</v>
      </c>
      <c r="I100" s="99">
        <f t="shared" si="71"/>
        <v>0</v>
      </c>
      <c r="J100" s="99">
        <f t="shared" si="71"/>
        <v>-92</v>
      </c>
      <c r="K100" s="99">
        <f t="shared" si="71"/>
        <v>957</v>
      </c>
      <c r="L100" s="99">
        <f t="shared" si="71"/>
        <v>0</v>
      </c>
      <c r="M100" s="99"/>
      <c r="N100" s="99">
        <f t="shared" si="71"/>
        <v>1025</v>
      </c>
      <c r="O100" s="99">
        <f t="shared" si="71"/>
        <v>0</v>
      </c>
      <c r="P100" s="99">
        <f t="shared" si="71"/>
        <v>0</v>
      </c>
      <c r="Q100" s="99">
        <f t="shared" si="71"/>
        <v>1025</v>
      </c>
      <c r="R100" s="99">
        <f t="shared" si="71"/>
        <v>0</v>
      </c>
      <c r="S100" s="99">
        <f t="shared" si="71"/>
        <v>-367</v>
      </c>
      <c r="T100" s="99">
        <f t="shared" si="71"/>
        <v>658</v>
      </c>
      <c r="U100" s="99">
        <f t="shared" si="71"/>
        <v>0</v>
      </c>
      <c r="V100" s="99">
        <f t="shared" si="71"/>
        <v>658</v>
      </c>
      <c r="W100" s="99">
        <f t="shared" si="71"/>
        <v>0</v>
      </c>
      <c r="X100" s="99">
        <f aca="true" t="shared" si="72" ref="W100:AM102">X101</f>
        <v>0</v>
      </c>
      <c r="Y100" s="99">
        <f t="shared" si="72"/>
        <v>658</v>
      </c>
      <c r="Z100" s="99">
        <f t="shared" si="72"/>
        <v>658</v>
      </c>
      <c r="AA100" s="99">
        <f t="shared" si="72"/>
        <v>0</v>
      </c>
      <c r="AB100" s="99">
        <f t="shared" si="72"/>
        <v>0</v>
      </c>
      <c r="AC100" s="99">
        <f t="shared" si="72"/>
        <v>658</v>
      </c>
      <c r="AD100" s="99">
        <f t="shared" si="72"/>
        <v>658</v>
      </c>
      <c r="AE100" s="99">
        <f t="shared" si="72"/>
        <v>0</v>
      </c>
      <c r="AF100" s="99"/>
      <c r="AG100" s="99">
        <f t="shared" si="72"/>
        <v>0</v>
      </c>
      <c r="AH100" s="99">
        <f t="shared" si="72"/>
        <v>658</v>
      </c>
      <c r="AI100" s="99"/>
      <c r="AJ100" s="99">
        <f t="shared" si="72"/>
        <v>658</v>
      </c>
      <c r="AK100" s="99">
        <f t="shared" si="72"/>
        <v>0</v>
      </c>
      <c r="AL100" s="99">
        <f t="shared" si="72"/>
        <v>0</v>
      </c>
      <c r="AM100" s="99">
        <f t="shared" si="72"/>
        <v>658</v>
      </c>
      <c r="AN100" s="99">
        <f>AN101</f>
        <v>0</v>
      </c>
      <c r="AO100" s="99">
        <f>AO101</f>
        <v>-219</v>
      </c>
      <c r="AP100" s="99">
        <f>AP101</f>
        <v>0</v>
      </c>
      <c r="AQ100" s="99">
        <f>AQ101</f>
        <v>439</v>
      </c>
      <c r="AR100" s="99">
        <f>AR101</f>
        <v>0</v>
      </c>
      <c r="AS100" s="115"/>
      <c r="AT100" s="99">
        <f>AT101</f>
        <v>439</v>
      </c>
      <c r="AU100" s="99">
        <f>AU101</f>
        <v>0</v>
      </c>
      <c r="AV100" s="99">
        <f>AV101</f>
        <v>0</v>
      </c>
      <c r="AW100" s="99">
        <f>AW101</f>
        <v>439</v>
      </c>
      <c r="AX100" s="99">
        <f>AX101</f>
        <v>0</v>
      </c>
    </row>
    <row r="101" spans="1:50" ht="59.25" customHeight="1">
      <c r="A101" s="88"/>
      <c r="B101" s="89" t="s">
        <v>203</v>
      </c>
      <c r="C101" s="90" t="s">
        <v>6</v>
      </c>
      <c r="D101" s="90" t="s">
        <v>61</v>
      </c>
      <c r="E101" s="117" t="s">
        <v>204</v>
      </c>
      <c r="F101" s="90"/>
      <c r="G101" s="96">
        <f t="shared" si="71"/>
        <v>1049</v>
      </c>
      <c r="H101" s="96">
        <f t="shared" si="71"/>
        <v>1049</v>
      </c>
      <c r="I101" s="96">
        <f t="shared" si="71"/>
        <v>0</v>
      </c>
      <c r="J101" s="96">
        <f t="shared" si="71"/>
        <v>-92</v>
      </c>
      <c r="K101" s="96">
        <f t="shared" si="71"/>
        <v>957</v>
      </c>
      <c r="L101" s="96">
        <f t="shared" si="71"/>
        <v>0</v>
      </c>
      <c r="M101" s="96"/>
      <c r="N101" s="96">
        <f t="shared" si="71"/>
        <v>1025</v>
      </c>
      <c r="O101" s="96">
        <f t="shared" si="71"/>
        <v>0</v>
      </c>
      <c r="P101" s="96">
        <f t="shared" si="71"/>
        <v>0</v>
      </c>
      <c r="Q101" s="96">
        <f t="shared" si="71"/>
        <v>1025</v>
      </c>
      <c r="R101" s="96">
        <f t="shared" si="71"/>
        <v>0</v>
      </c>
      <c r="S101" s="96">
        <f aca="true" t="shared" si="73" ref="S101:Z101">S102+S104</f>
        <v>-367</v>
      </c>
      <c r="T101" s="96">
        <f t="shared" si="73"/>
        <v>658</v>
      </c>
      <c r="U101" s="96">
        <f t="shared" si="73"/>
        <v>0</v>
      </c>
      <c r="V101" s="96">
        <f t="shared" si="73"/>
        <v>658</v>
      </c>
      <c r="W101" s="96">
        <f t="shared" si="73"/>
        <v>0</v>
      </c>
      <c r="X101" s="96">
        <f t="shared" si="73"/>
        <v>0</v>
      </c>
      <c r="Y101" s="96">
        <f t="shared" si="73"/>
        <v>658</v>
      </c>
      <c r="Z101" s="96">
        <f t="shared" si="73"/>
        <v>658</v>
      </c>
      <c r="AA101" s="96">
        <f aca="true" t="shared" si="74" ref="AA101:AJ101">AA102+AA104</f>
        <v>0</v>
      </c>
      <c r="AB101" s="96">
        <f t="shared" si="74"/>
        <v>0</v>
      </c>
      <c r="AC101" s="96">
        <f t="shared" si="74"/>
        <v>658</v>
      </c>
      <c r="AD101" s="96">
        <f t="shared" si="74"/>
        <v>658</v>
      </c>
      <c r="AE101" s="96">
        <f t="shared" si="74"/>
        <v>0</v>
      </c>
      <c r="AF101" s="96"/>
      <c r="AG101" s="96">
        <f t="shared" si="74"/>
        <v>0</v>
      </c>
      <c r="AH101" s="96">
        <f t="shared" si="74"/>
        <v>658</v>
      </c>
      <c r="AI101" s="96"/>
      <c r="AJ101" s="96">
        <f t="shared" si="74"/>
        <v>658</v>
      </c>
      <c r="AK101" s="96">
        <f aca="true" t="shared" si="75" ref="AK101:AR101">AK102+AK104</f>
        <v>0</v>
      </c>
      <c r="AL101" s="96">
        <f t="shared" si="75"/>
        <v>0</v>
      </c>
      <c r="AM101" s="96">
        <f t="shared" si="75"/>
        <v>658</v>
      </c>
      <c r="AN101" s="96">
        <f t="shared" si="75"/>
        <v>0</v>
      </c>
      <c r="AO101" s="96">
        <f t="shared" si="75"/>
        <v>-219</v>
      </c>
      <c r="AP101" s="96">
        <f t="shared" si="75"/>
        <v>0</v>
      </c>
      <c r="AQ101" s="96">
        <f t="shared" si="75"/>
        <v>439</v>
      </c>
      <c r="AR101" s="96">
        <f t="shared" si="75"/>
        <v>0</v>
      </c>
      <c r="AS101" s="97"/>
      <c r="AT101" s="96">
        <f>AT102+AT104</f>
        <v>439</v>
      </c>
      <c r="AU101" s="96">
        <f>AU102+AU104</f>
        <v>0</v>
      </c>
      <c r="AV101" s="96">
        <f>AV102+AV104</f>
        <v>0</v>
      </c>
      <c r="AW101" s="96">
        <f>AW102+AW104</f>
        <v>439</v>
      </c>
      <c r="AX101" s="96">
        <f>AX102+AX104</f>
        <v>0</v>
      </c>
    </row>
    <row r="102" spans="1:50" ht="99" hidden="1">
      <c r="A102" s="88"/>
      <c r="B102" s="89" t="s">
        <v>312</v>
      </c>
      <c r="C102" s="90" t="s">
        <v>6</v>
      </c>
      <c r="D102" s="90" t="s">
        <v>61</v>
      </c>
      <c r="E102" s="117" t="s">
        <v>205</v>
      </c>
      <c r="F102" s="90"/>
      <c r="G102" s="96">
        <f t="shared" si="71"/>
        <v>1049</v>
      </c>
      <c r="H102" s="96">
        <f t="shared" si="71"/>
        <v>1049</v>
      </c>
      <c r="I102" s="96">
        <f t="shared" si="71"/>
        <v>0</v>
      </c>
      <c r="J102" s="96">
        <f t="shared" si="71"/>
        <v>-92</v>
      </c>
      <c r="K102" s="96">
        <f t="shared" si="71"/>
        <v>957</v>
      </c>
      <c r="L102" s="96">
        <f t="shared" si="71"/>
        <v>0</v>
      </c>
      <c r="M102" s="96"/>
      <c r="N102" s="96">
        <f t="shared" si="71"/>
        <v>1025</v>
      </c>
      <c r="O102" s="96">
        <f t="shared" si="71"/>
        <v>0</v>
      </c>
      <c r="P102" s="96">
        <f t="shared" si="71"/>
        <v>0</v>
      </c>
      <c r="Q102" s="96">
        <f t="shared" si="71"/>
        <v>1025</v>
      </c>
      <c r="R102" s="96">
        <f t="shared" si="71"/>
        <v>0</v>
      </c>
      <c r="S102" s="96">
        <f t="shared" si="71"/>
        <v>-1025</v>
      </c>
      <c r="T102" s="96">
        <f t="shared" si="71"/>
        <v>0</v>
      </c>
      <c r="U102" s="96">
        <f t="shared" si="71"/>
        <v>0</v>
      </c>
      <c r="V102" s="96">
        <f t="shared" si="71"/>
        <v>0</v>
      </c>
      <c r="W102" s="96">
        <f t="shared" si="72"/>
        <v>0</v>
      </c>
      <c r="X102" s="96">
        <f t="shared" si="72"/>
        <v>0</v>
      </c>
      <c r="Y102" s="96">
        <f t="shared" si="72"/>
        <v>0</v>
      </c>
      <c r="Z102" s="96">
        <f t="shared" si="72"/>
        <v>0</v>
      </c>
      <c r="AA102" s="96">
        <f t="shared" si="72"/>
        <v>0</v>
      </c>
      <c r="AB102" s="96">
        <f t="shared" si="72"/>
        <v>0</v>
      </c>
      <c r="AC102" s="96">
        <f t="shared" si="72"/>
        <v>0</v>
      </c>
      <c r="AD102" s="96">
        <f t="shared" si="72"/>
        <v>0</v>
      </c>
      <c r="AE102" s="96">
        <f t="shared" si="72"/>
        <v>0</v>
      </c>
      <c r="AF102" s="96"/>
      <c r="AG102" s="96">
        <f t="shared" si="72"/>
        <v>0</v>
      </c>
      <c r="AH102" s="96">
        <f t="shared" si="72"/>
        <v>0</v>
      </c>
      <c r="AI102" s="96"/>
      <c r="AJ102" s="96">
        <f t="shared" si="72"/>
        <v>0</v>
      </c>
      <c r="AK102" s="97"/>
      <c r="AL102" s="97"/>
      <c r="AM102" s="104"/>
      <c r="AN102" s="104"/>
      <c r="AO102" s="105"/>
      <c r="AP102" s="105"/>
      <c r="AQ102" s="106"/>
      <c r="AR102" s="105"/>
      <c r="AS102" s="97"/>
      <c r="AT102" s="106"/>
      <c r="AU102" s="106"/>
      <c r="AV102" s="106"/>
      <c r="AW102" s="106"/>
      <c r="AX102" s="106"/>
    </row>
    <row r="103" spans="1:50" ht="99" hidden="1">
      <c r="A103" s="88"/>
      <c r="B103" s="89" t="s">
        <v>242</v>
      </c>
      <c r="C103" s="90" t="s">
        <v>6</v>
      </c>
      <c r="D103" s="90" t="s">
        <v>61</v>
      </c>
      <c r="E103" s="117" t="s">
        <v>205</v>
      </c>
      <c r="F103" s="90" t="s">
        <v>57</v>
      </c>
      <c r="G103" s="96">
        <f>H103</f>
        <v>1049</v>
      </c>
      <c r="H103" s="96">
        <v>1049</v>
      </c>
      <c r="I103" s="96"/>
      <c r="J103" s="96">
        <f>K103-G103</f>
        <v>-92</v>
      </c>
      <c r="K103" s="96">
        <v>957</v>
      </c>
      <c r="L103" s="96"/>
      <c r="M103" s="96"/>
      <c r="N103" s="96">
        <v>1025</v>
      </c>
      <c r="O103" s="93"/>
      <c r="P103" s="96"/>
      <c r="Q103" s="96">
        <f>P103+N103</f>
        <v>1025</v>
      </c>
      <c r="R103" s="96">
        <f>O103</f>
        <v>0</v>
      </c>
      <c r="S103" s="96">
        <f>T103-Q103</f>
        <v>-1025</v>
      </c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7"/>
      <c r="AL103" s="97"/>
      <c r="AM103" s="104"/>
      <c r="AN103" s="104"/>
      <c r="AO103" s="105"/>
      <c r="AP103" s="105"/>
      <c r="AQ103" s="106"/>
      <c r="AR103" s="105"/>
      <c r="AS103" s="97"/>
      <c r="AT103" s="106"/>
      <c r="AU103" s="106"/>
      <c r="AV103" s="106"/>
      <c r="AW103" s="106"/>
      <c r="AX103" s="106"/>
    </row>
    <row r="104" spans="1:50" ht="165.75" customHeight="1">
      <c r="A104" s="88"/>
      <c r="B104" s="89" t="s">
        <v>311</v>
      </c>
      <c r="C104" s="90" t="s">
        <v>6</v>
      </c>
      <c r="D104" s="90" t="s">
        <v>61</v>
      </c>
      <c r="E104" s="117" t="s">
        <v>205</v>
      </c>
      <c r="F104" s="90"/>
      <c r="G104" s="96"/>
      <c r="H104" s="96"/>
      <c r="I104" s="96"/>
      <c r="J104" s="96"/>
      <c r="K104" s="96"/>
      <c r="L104" s="96"/>
      <c r="M104" s="96"/>
      <c r="N104" s="96"/>
      <c r="O104" s="93"/>
      <c r="P104" s="96"/>
      <c r="Q104" s="96"/>
      <c r="R104" s="96"/>
      <c r="S104" s="96">
        <f aca="true" t="shared" si="76" ref="S104:AR104">S105</f>
        <v>658</v>
      </c>
      <c r="T104" s="96">
        <f t="shared" si="76"/>
        <v>658</v>
      </c>
      <c r="U104" s="96">
        <f t="shared" si="76"/>
        <v>0</v>
      </c>
      <c r="V104" s="96">
        <f t="shared" si="76"/>
        <v>658</v>
      </c>
      <c r="W104" s="96">
        <f t="shared" si="76"/>
        <v>0</v>
      </c>
      <c r="X104" s="96">
        <f t="shared" si="76"/>
        <v>0</v>
      </c>
      <c r="Y104" s="96">
        <f t="shared" si="76"/>
        <v>658</v>
      </c>
      <c r="Z104" s="96">
        <f t="shared" si="76"/>
        <v>658</v>
      </c>
      <c r="AA104" s="96">
        <f t="shared" si="76"/>
        <v>0</v>
      </c>
      <c r="AB104" s="96">
        <f t="shared" si="76"/>
        <v>0</v>
      </c>
      <c r="AC104" s="96">
        <f t="shared" si="76"/>
        <v>658</v>
      </c>
      <c r="AD104" s="96">
        <f t="shared" si="76"/>
        <v>658</v>
      </c>
      <c r="AE104" s="96">
        <f t="shared" si="76"/>
        <v>0</v>
      </c>
      <c r="AF104" s="96"/>
      <c r="AG104" s="96">
        <f t="shared" si="76"/>
        <v>0</v>
      </c>
      <c r="AH104" s="96">
        <f t="shared" si="76"/>
        <v>658</v>
      </c>
      <c r="AI104" s="96"/>
      <c r="AJ104" s="96">
        <f t="shared" si="76"/>
        <v>658</v>
      </c>
      <c r="AK104" s="96">
        <f t="shared" si="76"/>
        <v>0</v>
      </c>
      <c r="AL104" s="96">
        <f t="shared" si="76"/>
        <v>0</v>
      </c>
      <c r="AM104" s="96">
        <f t="shared" si="76"/>
        <v>658</v>
      </c>
      <c r="AN104" s="96">
        <f t="shared" si="76"/>
        <v>0</v>
      </c>
      <c r="AO104" s="96">
        <f t="shared" si="76"/>
        <v>-219</v>
      </c>
      <c r="AP104" s="96">
        <f t="shared" si="76"/>
        <v>0</v>
      </c>
      <c r="AQ104" s="96">
        <f t="shared" si="76"/>
        <v>439</v>
      </c>
      <c r="AR104" s="96">
        <f t="shared" si="76"/>
        <v>0</v>
      </c>
      <c r="AS104" s="97"/>
      <c r="AT104" s="96">
        <f>AT105</f>
        <v>439</v>
      </c>
      <c r="AU104" s="96">
        <f>AU105</f>
        <v>0</v>
      </c>
      <c r="AV104" s="96">
        <f>AV105</f>
        <v>0</v>
      </c>
      <c r="AW104" s="96">
        <f>AW105</f>
        <v>439</v>
      </c>
      <c r="AX104" s="96">
        <f>AX105</f>
        <v>0</v>
      </c>
    </row>
    <row r="105" spans="1:50" ht="108" customHeight="1">
      <c r="A105" s="88"/>
      <c r="B105" s="112" t="s">
        <v>242</v>
      </c>
      <c r="C105" s="90" t="s">
        <v>6</v>
      </c>
      <c r="D105" s="90" t="s">
        <v>61</v>
      </c>
      <c r="E105" s="117" t="s">
        <v>205</v>
      </c>
      <c r="F105" s="90" t="s">
        <v>57</v>
      </c>
      <c r="G105" s="96"/>
      <c r="H105" s="96"/>
      <c r="I105" s="96"/>
      <c r="J105" s="96"/>
      <c r="K105" s="96"/>
      <c r="L105" s="96"/>
      <c r="M105" s="96"/>
      <c r="N105" s="96"/>
      <c r="O105" s="93"/>
      <c r="P105" s="96"/>
      <c r="Q105" s="96"/>
      <c r="R105" s="96"/>
      <c r="S105" s="96">
        <f>T105-Q105</f>
        <v>658</v>
      </c>
      <c r="T105" s="96">
        <v>658</v>
      </c>
      <c r="U105" s="96"/>
      <c r="V105" s="96">
        <v>658</v>
      </c>
      <c r="W105" s="96"/>
      <c r="X105" s="96"/>
      <c r="Y105" s="96">
        <f>W105+T105</f>
        <v>658</v>
      </c>
      <c r="Z105" s="96">
        <f>X105+V105</f>
        <v>658</v>
      </c>
      <c r="AA105" s="96"/>
      <c r="AB105" s="96"/>
      <c r="AC105" s="96">
        <f>AA105+Y105</f>
        <v>658</v>
      </c>
      <c r="AD105" s="96">
        <f>AB105+Z105</f>
        <v>658</v>
      </c>
      <c r="AE105" s="96"/>
      <c r="AF105" s="96"/>
      <c r="AG105" s="96"/>
      <c r="AH105" s="96">
        <f>AE105+AC105</f>
        <v>658</v>
      </c>
      <c r="AI105" s="96"/>
      <c r="AJ105" s="96">
        <f>AG105+AD105</f>
        <v>658</v>
      </c>
      <c r="AK105" s="97"/>
      <c r="AL105" s="97"/>
      <c r="AM105" s="96">
        <f>AK105+AH105</f>
        <v>658</v>
      </c>
      <c r="AN105" s="96">
        <f>AI105</f>
        <v>0</v>
      </c>
      <c r="AO105" s="96">
        <f>AQ105-AM105</f>
        <v>-219</v>
      </c>
      <c r="AP105" s="96">
        <f>AR105-AN105</f>
        <v>0</v>
      </c>
      <c r="AQ105" s="96">
        <v>439</v>
      </c>
      <c r="AR105" s="96"/>
      <c r="AS105" s="97"/>
      <c r="AT105" s="96">
        <v>439</v>
      </c>
      <c r="AU105" s="96"/>
      <c r="AV105" s="97"/>
      <c r="AW105" s="92">
        <f>AT105+AV105</f>
        <v>439</v>
      </c>
      <c r="AX105" s="96">
        <f t="shared" si="58"/>
        <v>0</v>
      </c>
    </row>
    <row r="106" spans="1:50" s="6" customFormat="1" ht="18.75">
      <c r="A106" s="100"/>
      <c r="B106" s="119" t="s">
        <v>29</v>
      </c>
      <c r="C106" s="84" t="s">
        <v>56</v>
      </c>
      <c r="D106" s="84" t="s">
        <v>34</v>
      </c>
      <c r="E106" s="118"/>
      <c r="F106" s="84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101"/>
      <c r="AL106" s="101"/>
      <c r="AM106" s="99"/>
      <c r="AN106" s="99"/>
      <c r="AO106" s="99">
        <f>AO107</f>
        <v>4230</v>
      </c>
      <c r="AP106" s="99">
        <f aca="true" t="shared" si="77" ref="AP106:AR107">AP107</f>
        <v>0</v>
      </c>
      <c r="AQ106" s="99">
        <f t="shared" si="77"/>
        <v>4230</v>
      </c>
      <c r="AR106" s="99">
        <f t="shared" si="77"/>
        <v>0</v>
      </c>
      <c r="AS106" s="101"/>
      <c r="AT106" s="99">
        <f>AT107</f>
        <v>4230</v>
      </c>
      <c r="AU106" s="99">
        <f aca="true" t="shared" si="78" ref="AU106:AX107">AU107</f>
        <v>0</v>
      </c>
      <c r="AV106" s="99">
        <f t="shared" si="78"/>
        <v>0</v>
      </c>
      <c r="AW106" s="99">
        <f t="shared" si="78"/>
        <v>4230</v>
      </c>
      <c r="AX106" s="99">
        <f t="shared" si="78"/>
        <v>0</v>
      </c>
    </row>
    <row r="107" spans="1:50" ht="16.5">
      <c r="A107" s="88"/>
      <c r="B107" s="89" t="s">
        <v>59</v>
      </c>
      <c r="C107" s="90" t="s">
        <v>56</v>
      </c>
      <c r="D107" s="90" t="s">
        <v>34</v>
      </c>
      <c r="E107" s="95" t="s">
        <v>140</v>
      </c>
      <c r="F107" s="90"/>
      <c r="G107" s="96"/>
      <c r="H107" s="96"/>
      <c r="I107" s="96"/>
      <c r="J107" s="96"/>
      <c r="K107" s="96"/>
      <c r="L107" s="96"/>
      <c r="M107" s="96"/>
      <c r="N107" s="96"/>
      <c r="O107" s="93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7"/>
      <c r="AL107" s="97"/>
      <c r="AM107" s="96"/>
      <c r="AN107" s="96"/>
      <c r="AO107" s="96">
        <f>AO108</f>
        <v>4230</v>
      </c>
      <c r="AP107" s="96">
        <f t="shared" si="77"/>
        <v>0</v>
      </c>
      <c r="AQ107" s="96">
        <f t="shared" si="77"/>
        <v>4230</v>
      </c>
      <c r="AR107" s="96">
        <f t="shared" si="77"/>
        <v>0</v>
      </c>
      <c r="AS107" s="97"/>
      <c r="AT107" s="96">
        <f>AT108</f>
        <v>4230</v>
      </c>
      <c r="AU107" s="96">
        <f t="shared" si="78"/>
        <v>0</v>
      </c>
      <c r="AV107" s="96">
        <f t="shared" si="78"/>
        <v>0</v>
      </c>
      <c r="AW107" s="96">
        <f t="shared" si="78"/>
        <v>4230</v>
      </c>
      <c r="AX107" s="96">
        <f t="shared" si="78"/>
        <v>0</v>
      </c>
    </row>
    <row r="108" spans="1:50" ht="33">
      <c r="A108" s="88"/>
      <c r="B108" s="89" t="s">
        <v>41</v>
      </c>
      <c r="C108" s="90" t="s">
        <v>56</v>
      </c>
      <c r="D108" s="90" t="s">
        <v>34</v>
      </c>
      <c r="E108" s="95" t="s">
        <v>140</v>
      </c>
      <c r="F108" s="90" t="s">
        <v>42</v>
      </c>
      <c r="G108" s="96"/>
      <c r="H108" s="96"/>
      <c r="I108" s="96"/>
      <c r="J108" s="96"/>
      <c r="K108" s="96"/>
      <c r="L108" s="96"/>
      <c r="M108" s="96"/>
      <c r="N108" s="96"/>
      <c r="O108" s="93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7"/>
      <c r="AL108" s="97"/>
      <c r="AM108" s="96"/>
      <c r="AN108" s="96"/>
      <c r="AO108" s="96">
        <f>AQ108-AM108</f>
        <v>4230</v>
      </c>
      <c r="AP108" s="96"/>
      <c r="AQ108" s="96">
        <v>4230</v>
      </c>
      <c r="AR108" s="96"/>
      <c r="AS108" s="97"/>
      <c r="AT108" s="96">
        <v>4230</v>
      </c>
      <c r="AU108" s="96"/>
      <c r="AV108" s="97"/>
      <c r="AW108" s="92">
        <f>AT108+AV108</f>
        <v>4230</v>
      </c>
      <c r="AX108" s="96">
        <f t="shared" si="58"/>
        <v>0</v>
      </c>
    </row>
    <row r="109" spans="1:50" ht="37.5">
      <c r="A109" s="88"/>
      <c r="B109" s="83" t="s">
        <v>431</v>
      </c>
      <c r="C109" s="84" t="s">
        <v>56</v>
      </c>
      <c r="D109" s="84" t="s">
        <v>37</v>
      </c>
      <c r="E109" s="85"/>
      <c r="F109" s="84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101"/>
      <c r="AL109" s="101"/>
      <c r="AM109" s="99"/>
      <c r="AN109" s="99"/>
      <c r="AO109" s="99">
        <f>AO110</f>
        <v>404</v>
      </c>
      <c r="AP109" s="99">
        <f aca="true" t="shared" si="79" ref="AP109:AR110">AP110</f>
        <v>0</v>
      </c>
      <c r="AQ109" s="99">
        <f t="shared" si="79"/>
        <v>404</v>
      </c>
      <c r="AR109" s="99">
        <f t="shared" si="79"/>
        <v>0</v>
      </c>
      <c r="AS109" s="97"/>
      <c r="AT109" s="99">
        <f>AT110</f>
        <v>404</v>
      </c>
      <c r="AU109" s="99">
        <f aca="true" t="shared" si="80" ref="AU109:AX110">AU110</f>
        <v>0</v>
      </c>
      <c r="AV109" s="99">
        <f t="shared" si="80"/>
        <v>0</v>
      </c>
      <c r="AW109" s="99">
        <f t="shared" si="80"/>
        <v>404</v>
      </c>
      <c r="AX109" s="99">
        <f t="shared" si="80"/>
        <v>0</v>
      </c>
    </row>
    <row r="110" spans="1:50" ht="49.5">
      <c r="A110" s="88"/>
      <c r="B110" s="89" t="s">
        <v>28</v>
      </c>
      <c r="C110" s="90" t="s">
        <v>56</v>
      </c>
      <c r="D110" s="90" t="s">
        <v>37</v>
      </c>
      <c r="E110" s="95" t="s">
        <v>158</v>
      </c>
      <c r="F110" s="90"/>
      <c r="G110" s="96"/>
      <c r="H110" s="96"/>
      <c r="I110" s="96"/>
      <c r="J110" s="96"/>
      <c r="K110" s="96"/>
      <c r="L110" s="96"/>
      <c r="M110" s="96"/>
      <c r="N110" s="96"/>
      <c r="O110" s="93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7"/>
      <c r="AL110" s="97"/>
      <c r="AM110" s="96"/>
      <c r="AN110" s="96"/>
      <c r="AO110" s="96">
        <f>AO111</f>
        <v>404</v>
      </c>
      <c r="AP110" s="96">
        <f t="shared" si="79"/>
        <v>0</v>
      </c>
      <c r="AQ110" s="96">
        <f t="shared" si="79"/>
        <v>404</v>
      </c>
      <c r="AR110" s="96">
        <f t="shared" si="79"/>
        <v>0</v>
      </c>
      <c r="AS110" s="97"/>
      <c r="AT110" s="96">
        <f>AT111</f>
        <v>404</v>
      </c>
      <c r="AU110" s="96">
        <f t="shared" si="80"/>
        <v>0</v>
      </c>
      <c r="AV110" s="96">
        <f t="shared" si="80"/>
        <v>0</v>
      </c>
      <c r="AW110" s="96">
        <f t="shared" si="80"/>
        <v>404</v>
      </c>
      <c r="AX110" s="96">
        <f t="shared" si="80"/>
        <v>0</v>
      </c>
    </row>
    <row r="111" spans="1:50" ht="66">
      <c r="A111" s="88"/>
      <c r="B111" s="89" t="s">
        <v>45</v>
      </c>
      <c r="C111" s="90" t="s">
        <v>56</v>
      </c>
      <c r="D111" s="90" t="s">
        <v>37</v>
      </c>
      <c r="E111" s="95" t="s">
        <v>158</v>
      </c>
      <c r="F111" s="90" t="s">
        <v>46</v>
      </c>
      <c r="G111" s="96"/>
      <c r="H111" s="96"/>
      <c r="I111" s="96"/>
      <c r="J111" s="96"/>
      <c r="K111" s="96"/>
      <c r="L111" s="96"/>
      <c r="M111" s="96"/>
      <c r="N111" s="96"/>
      <c r="O111" s="93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7"/>
      <c r="AL111" s="97"/>
      <c r="AM111" s="96"/>
      <c r="AN111" s="96"/>
      <c r="AO111" s="96">
        <f>AQ111-AM111</f>
        <v>404</v>
      </c>
      <c r="AP111" s="96"/>
      <c r="AQ111" s="96">
        <v>404</v>
      </c>
      <c r="AR111" s="96"/>
      <c r="AS111" s="97"/>
      <c r="AT111" s="96">
        <v>404</v>
      </c>
      <c r="AU111" s="96"/>
      <c r="AV111" s="97"/>
      <c r="AW111" s="92">
        <f>AT111+AV111</f>
        <v>404</v>
      </c>
      <c r="AX111" s="96">
        <f t="shared" si="58"/>
        <v>0</v>
      </c>
    </row>
    <row r="112" spans="1:50" ht="16.5">
      <c r="A112" s="88"/>
      <c r="B112" s="89"/>
      <c r="C112" s="90"/>
      <c r="D112" s="90"/>
      <c r="E112" s="95"/>
      <c r="F112" s="90"/>
      <c r="G112" s="96"/>
      <c r="H112" s="96"/>
      <c r="I112" s="96"/>
      <c r="J112" s="102"/>
      <c r="K112" s="102"/>
      <c r="L112" s="102"/>
      <c r="M112" s="102"/>
      <c r="N112" s="96"/>
      <c r="O112" s="93"/>
      <c r="P112" s="93"/>
      <c r="Q112" s="103"/>
      <c r="R112" s="103"/>
      <c r="S112" s="96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7"/>
      <c r="AL112" s="97"/>
      <c r="AM112" s="104"/>
      <c r="AN112" s="104"/>
      <c r="AO112" s="105"/>
      <c r="AP112" s="105"/>
      <c r="AQ112" s="106"/>
      <c r="AR112" s="105"/>
      <c r="AS112" s="97"/>
      <c r="AT112" s="106"/>
      <c r="AU112" s="105"/>
      <c r="AV112" s="97"/>
      <c r="AW112" s="92"/>
      <c r="AX112" s="96">
        <f t="shared" si="58"/>
        <v>0</v>
      </c>
    </row>
    <row r="113" spans="1:50" s="5" customFormat="1" ht="40.5">
      <c r="A113" s="75">
        <v>902</v>
      </c>
      <c r="B113" s="76" t="s">
        <v>48</v>
      </c>
      <c r="C113" s="79"/>
      <c r="D113" s="79"/>
      <c r="E113" s="78"/>
      <c r="F113" s="79"/>
      <c r="G113" s="120">
        <f aca="true" t="shared" si="81" ref="G113:L113">G114+G117+G123+G130</f>
        <v>185269</v>
      </c>
      <c r="H113" s="120">
        <f t="shared" si="81"/>
        <v>185269</v>
      </c>
      <c r="I113" s="120">
        <f t="shared" si="81"/>
        <v>0</v>
      </c>
      <c r="J113" s="120">
        <f t="shared" si="81"/>
        <v>12132</v>
      </c>
      <c r="K113" s="120">
        <f t="shared" si="81"/>
        <v>197401</v>
      </c>
      <c r="L113" s="120">
        <f t="shared" si="81"/>
        <v>0</v>
      </c>
      <c r="M113" s="120"/>
      <c r="N113" s="120">
        <f aca="true" t="shared" si="82" ref="N113:AE113">N114+N117+N123+N130</f>
        <v>194360</v>
      </c>
      <c r="O113" s="120">
        <f t="shared" si="82"/>
        <v>0</v>
      </c>
      <c r="P113" s="120">
        <f t="shared" si="82"/>
        <v>0</v>
      </c>
      <c r="Q113" s="120">
        <f t="shared" si="82"/>
        <v>194360</v>
      </c>
      <c r="R113" s="120">
        <f t="shared" si="82"/>
        <v>0</v>
      </c>
      <c r="S113" s="120">
        <f t="shared" si="82"/>
        <v>161735</v>
      </c>
      <c r="T113" s="120">
        <f t="shared" si="82"/>
        <v>356095</v>
      </c>
      <c r="U113" s="120">
        <f t="shared" si="82"/>
        <v>0</v>
      </c>
      <c r="V113" s="120">
        <f t="shared" si="82"/>
        <v>356095</v>
      </c>
      <c r="W113" s="120">
        <f t="shared" si="82"/>
        <v>0</v>
      </c>
      <c r="X113" s="120">
        <f t="shared" si="82"/>
        <v>0</v>
      </c>
      <c r="Y113" s="120">
        <f t="shared" si="82"/>
        <v>356095</v>
      </c>
      <c r="Z113" s="120">
        <f t="shared" si="82"/>
        <v>356095</v>
      </c>
      <c r="AA113" s="120">
        <f t="shared" si="82"/>
        <v>0</v>
      </c>
      <c r="AB113" s="120">
        <f t="shared" si="82"/>
        <v>0</v>
      </c>
      <c r="AC113" s="120">
        <f t="shared" si="82"/>
        <v>356095</v>
      </c>
      <c r="AD113" s="120">
        <f t="shared" si="82"/>
        <v>356095</v>
      </c>
      <c r="AE113" s="120">
        <f t="shared" si="82"/>
        <v>0</v>
      </c>
      <c r="AF113" s="120"/>
      <c r="AG113" s="120">
        <f>AG114+AG117+AG123+AG130</f>
        <v>0</v>
      </c>
      <c r="AH113" s="120">
        <f>AH114+AH117+AH123+AH130</f>
        <v>356095</v>
      </c>
      <c r="AI113" s="120"/>
      <c r="AJ113" s="120">
        <f>AJ114+AJ117+AJ123+AJ130</f>
        <v>356095</v>
      </c>
      <c r="AK113" s="120">
        <f>AK114+AK117+AK123+AK130</f>
        <v>0</v>
      </c>
      <c r="AL113" s="120">
        <f>AL114+AL117+AL123+AL130</f>
        <v>0</v>
      </c>
      <c r="AM113" s="120">
        <f>AM114+AM117+AM123+AM130</f>
        <v>356095</v>
      </c>
      <c r="AN113" s="120">
        <f>AN114+AN117+AN123+AN130</f>
        <v>0</v>
      </c>
      <c r="AO113" s="120">
        <f>AO114+AO117+AO123+AO130+AO120+AO126+AO135</f>
        <v>-72454</v>
      </c>
      <c r="AP113" s="120">
        <f>AP114+AP117+AP123+AP130+AP120+AP126+AP135</f>
        <v>0</v>
      </c>
      <c r="AQ113" s="120">
        <f>AQ114+AQ117+AQ123+AQ130+AQ120+AQ126+AQ135</f>
        <v>283641</v>
      </c>
      <c r="AR113" s="120">
        <f>AR114+AR117+AR123+AR130+AR120+AR126+AR135</f>
        <v>2436</v>
      </c>
      <c r="AS113" s="121"/>
      <c r="AT113" s="120">
        <f>AT114+AT117+AT123+AT130+AT120+AT126+AT135</f>
        <v>283641</v>
      </c>
      <c r="AU113" s="120">
        <f>AU114+AU117+AU123+AU130+AU120+AU126+AU135</f>
        <v>2436</v>
      </c>
      <c r="AV113" s="120">
        <f>AV114+AV117+AV123+AV130+AV120+AV126+AV135</f>
        <v>0</v>
      </c>
      <c r="AW113" s="120">
        <f>AW114+AW117+AW123+AW130+AW120+AW126+AW135</f>
        <v>283641</v>
      </c>
      <c r="AX113" s="120">
        <f>AX114+AX117+AX123+AX130+AX120+AX126+AX135</f>
        <v>2436</v>
      </c>
    </row>
    <row r="114" spans="1:50" s="2" customFormat="1" ht="150">
      <c r="A114" s="82"/>
      <c r="B114" s="83" t="s">
        <v>39</v>
      </c>
      <c r="C114" s="84" t="s">
        <v>34</v>
      </c>
      <c r="D114" s="84" t="s">
        <v>37</v>
      </c>
      <c r="E114" s="85"/>
      <c r="F114" s="84"/>
      <c r="G114" s="99">
        <f aca="true" t="shared" si="83" ref="G114:W115">G115</f>
        <v>6211</v>
      </c>
      <c r="H114" s="99">
        <f t="shared" si="83"/>
        <v>6211</v>
      </c>
      <c r="I114" s="99">
        <f t="shared" si="83"/>
        <v>0</v>
      </c>
      <c r="J114" s="99">
        <f t="shared" si="83"/>
        <v>6170</v>
      </c>
      <c r="K114" s="99">
        <f t="shared" si="83"/>
        <v>12381</v>
      </c>
      <c r="L114" s="99">
        <f t="shared" si="83"/>
        <v>0</v>
      </c>
      <c r="M114" s="99"/>
      <c r="N114" s="99">
        <f t="shared" si="83"/>
        <v>13260</v>
      </c>
      <c r="O114" s="99">
        <f t="shared" si="83"/>
        <v>0</v>
      </c>
      <c r="P114" s="99">
        <f t="shared" si="83"/>
        <v>0</v>
      </c>
      <c r="Q114" s="99">
        <f t="shared" si="83"/>
        <v>13260</v>
      </c>
      <c r="R114" s="99">
        <f t="shared" si="83"/>
        <v>0</v>
      </c>
      <c r="S114" s="99">
        <f t="shared" si="83"/>
        <v>-7510</v>
      </c>
      <c r="T114" s="99">
        <f t="shared" si="83"/>
        <v>5750</v>
      </c>
      <c r="U114" s="99">
        <f t="shared" si="83"/>
        <v>0</v>
      </c>
      <c r="V114" s="99">
        <f t="shared" si="83"/>
        <v>5750</v>
      </c>
      <c r="W114" s="99">
        <f t="shared" si="83"/>
        <v>0</v>
      </c>
      <c r="X114" s="99">
        <f aca="true" t="shared" si="84" ref="W114:AM115">X115</f>
        <v>0</v>
      </c>
      <c r="Y114" s="99">
        <f t="shared" si="84"/>
        <v>5750</v>
      </c>
      <c r="Z114" s="99">
        <f t="shared" si="84"/>
        <v>5750</v>
      </c>
      <c r="AA114" s="99">
        <f t="shared" si="84"/>
        <v>0</v>
      </c>
      <c r="AB114" s="99">
        <f t="shared" si="84"/>
        <v>0</v>
      </c>
      <c r="AC114" s="99">
        <f t="shared" si="84"/>
        <v>5750</v>
      </c>
      <c r="AD114" s="99">
        <f t="shared" si="84"/>
        <v>5750</v>
      </c>
      <c r="AE114" s="99">
        <f t="shared" si="84"/>
        <v>0</v>
      </c>
      <c r="AF114" s="99"/>
      <c r="AG114" s="99">
        <f t="shared" si="84"/>
        <v>0</v>
      </c>
      <c r="AH114" s="99">
        <f t="shared" si="84"/>
        <v>5750</v>
      </c>
      <c r="AI114" s="99"/>
      <c r="AJ114" s="99">
        <f t="shared" si="84"/>
        <v>5750</v>
      </c>
      <c r="AK114" s="99">
        <f t="shared" si="84"/>
        <v>0</v>
      </c>
      <c r="AL114" s="99">
        <f t="shared" si="84"/>
        <v>0</v>
      </c>
      <c r="AM114" s="99">
        <f t="shared" si="84"/>
        <v>5750</v>
      </c>
      <c r="AN114" s="99">
        <f aca="true" t="shared" si="85" ref="AK114:AR115">AN115</f>
        <v>0</v>
      </c>
      <c r="AO114" s="99">
        <f t="shared" si="85"/>
        <v>1213</v>
      </c>
      <c r="AP114" s="99">
        <f t="shared" si="85"/>
        <v>0</v>
      </c>
      <c r="AQ114" s="99">
        <f t="shared" si="85"/>
        <v>6963</v>
      </c>
      <c r="AR114" s="99">
        <f t="shared" si="85"/>
        <v>0</v>
      </c>
      <c r="AS114" s="115"/>
      <c r="AT114" s="99">
        <f>AT115</f>
        <v>6963</v>
      </c>
      <c r="AU114" s="99">
        <f aca="true" t="shared" si="86" ref="AU114:AX115">AU115</f>
        <v>0</v>
      </c>
      <c r="AV114" s="99">
        <f t="shared" si="86"/>
        <v>0</v>
      </c>
      <c r="AW114" s="99">
        <f t="shared" si="86"/>
        <v>6963</v>
      </c>
      <c r="AX114" s="99">
        <f t="shared" si="86"/>
        <v>0</v>
      </c>
    </row>
    <row r="115" spans="1:50" ht="82.5">
      <c r="A115" s="88"/>
      <c r="B115" s="89" t="s">
        <v>38</v>
      </c>
      <c r="C115" s="90" t="s">
        <v>34</v>
      </c>
      <c r="D115" s="90" t="s">
        <v>37</v>
      </c>
      <c r="E115" s="95" t="s">
        <v>118</v>
      </c>
      <c r="F115" s="90"/>
      <c r="G115" s="96">
        <f t="shared" si="83"/>
        <v>6211</v>
      </c>
      <c r="H115" s="96">
        <f t="shared" si="83"/>
        <v>6211</v>
      </c>
      <c r="I115" s="96">
        <f t="shared" si="83"/>
        <v>0</v>
      </c>
      <c r="J115" s="96">
        <f t="shared" si="83"/>
        <v>6170</v>
      </c>
      <c r="K115" s="96">
        <f t="shared" si="83"/>
        <v>12381</v>
      </c>
      <c r="L115" s="96">
        <f t="shared" si="83"/>
        <v>0</v>
      </c>
      <c r="M115" s="96"/>
      <c r="N115" s="96">
        <f t="shared" si="83"/>
        <v>13260</v>
      </c>
      <c r="O115" s="96">
        <f t="shared" si="83"/>
        <v>0</v>
      </c>
      <c r="P115" s="96">
        <f t="shared" si="83"/>
        <v>0</v>
      </c>
      <c r="Q115" s="96">
        <f t="shared" si="83"/>
        <v>13260</v>
      </c>
      <c r="R115" s="96">
        <f t="shared" si="83"/>
        <v>0</v>
      </c>
      <c r="S115" s="96">
        <f>S116</f>
        <v>-7510</v>
      </c>
      <c r="T115" s="96">
        <f t="shared" si="83"/>
        <v>5750</v>
      </c>
      <c r="U115" s="96">
        <f t="shared" si="83"/>
        <v>0</v>
      </c>
      <c r="V115" s="96">
        <f t="shared" si="83"/>
        <v>5750</v>
      </c>
      <c r="W115" s="96">
        <f t="shared" si="84"/>
        <v>0</v>
      </c>
      <c r="X115" s="96">
        <f t="shared" si="84"/>
        <v>0</v>
      </c>
      <c r="Y115" s="96">
        <f t="shared" si="84"/>
        <v>5750</v>
      </c>
      <c r="Z115" s="96">
        <f t="shared" si="84"/>
        <v>5750</v>
      </c>
      <c r="AA115" s="96">
        <f t="shared" si="84"/>
        <v>0</v>
      </c>
      <c r="AB115" s="96">
        <f t="shared" si="84"/>
        <v>0</v>
      </c>
      <c r="AC115" s="96">
        <f t="shared" si="84"/>
        <v>5750</v>
      </c>
      <c r="AD115" s="96">
        <f t="shared" si="84"/>
        <v>5750</v>
      </c>
      <c r="AE115" s="96">
        <f t="shared" si="84"/>
        <v>0</v>
      </c>
      <c r="AF115" s="96"/>
      <c r="AG115" s="96">
        <f t="shared" si="84"/>
        <v>0</v>
      </c>
      <c r="AH115" s="96">
        <f t="shared" si="84"/>
        <v>5750</v>
      </c>
      <c r="AI115" s="96"/>
      <c r="AJ115" s="96">
        <f t="shared" si="84"/>
        <v>5750</v>
      </c>
      <c r="AK115" s="96">
        <f t="shared" si="85"/>
        <v>0</v>
      </c>
      <c r="AL115" s="96">
        <f t="shared" si="85"/>
        <v>0</v>
      </c>
      <c r="AM115" s="96">
        <f t="shared" si="85"/>
        <v>5750</v>
      </c>
      <c r="AN115" s="96">
        <f t="shared" si="85"/>
        <v>0</v>
      </c>
      <c r="AO115" s="96">
        <f t="shared" si="85"/>
        <v>1213</v>
      </c>
      <c r="AP115" s="96">
        <f t="shared" si="85"/>
        <v>0</v>
      </c>
      <c r="AQ115" s="96">
        <f t="shared" si="85"/>
        <v>6963</v>
      </c>
      <c r="AR115" s="96">
        <f t="shared" si="85"/>
        <v>0</v>
      </c>
      <c r="AS115" s="97"/>
      <c r="AT115" s="96">
        <f>AT116</f>
        <v>6963</v>
      </c>
      <c r="AU115" s="96">
        <f t="shared" si="86"/>
        <v>0</v>
      </c>
      <c r="AV115" s="96">
        <f t="shared" si="86"/>
        <v>0</v>
      </c>
      <c r="AW115" s="96">
        <f t="shared" si="86"/>
        <v>6963</v>
      </c>
      <c r="AX115" s="96">
        <f t="shared" si="86"/>
        <v>0</v>
      </c>
    </row>
    <row r="116" spans="1:50" ht="33">
      <c r="A116" s="94"/>
      <c r="B116" s="89" t="s">
        <v>41</v>
      </c>
      <c r="C116" s="90" t="s">
        <v>34</v>
      </c>
      <c r="D116" s="90" t="s">
        <v>37</v>
      </c>
      <c r="E116" s="95" t="s">
        <v>118</v>
      </c>
      <c r="F116" s="90" t="s">
        <v>42</v>
      </c>
      <c r="G116" s="96">
        <f>H116+I116</f>
        <v>6211</v>
      </c>
      <c r="H116" s="96">
        <f>57869-51658</f>
        <v>6211</v>
      </c>
      <c r="I116" s="96"/>
      <c r="J116" s="96">
        <f>K116-G116</f>
        <v>6170</v>
      </c>
      <c r="K116" s="96">
        <v>12381</v>
      </c>
      <c r="L116" s="96"/>
      <c r="M116" s="96"/>
      <c r="N116" s="96">
        <v>13260</v>
      </c>
      <c r="O116" s="93"/>
      <c r="P116" s="96"/>
      <c r="Q116" s="96">
        <f>P116+N116</f>
        <v>13260</v>
      </c>
      <c r="R116" s="96">
        <f>O116</f>
        <v>0</v>
      </c>
      <c r="S116" s="96">
        <f>T116-Q116</f>
        <v>-7510</v>
      </c>
      <c r="T116" s="96">
        <v>5750</v>
      </c>
      <c r="U116" s="96">
        <f>R116</f>
        <v>0</v>
      </c>
      <c r="V116" s="96">
        <v>5750</v>
      </c>
      <c r="W116" s="96"/>
      <c r="X116" s="96"/>
      <c r="Y116" s="96">
        <f>W116+T116</f>
        <v>5750</v>
      </c>
      <c r="Z116" s="96">
        <f>X116+V116</f>
        <v>5750</v>
      </c>
      <c r="AA116" s="96"/>
      <c r="AB116" s="96"/>
      <c r="AC116" s="96">
        <f>AA116+Y116</f>
        <v>5750</v>
      </c>
      <c r="AD116" s="96">
        <f>AB116+Z116</f>
        <v>5750</v>
      </c>
      <c r="AE116" s="96"/>
      <c r="AF116" s="96"/>
      <c r="AG116" s="96"/>
      <c r="AH116" s="96">
        <f>AE116+AC116</f>
        <v>5750</v>
      </c>
      <c r="AI116" s="96"/>
      <c r="AJ116" s="96">
        <f>AG116+AD116</f>
        <v>5750</v>
      </c>
      <c r="AK116" s="97"/>
      <c r="AL116" s="97"/>
      <c r="AM116" s="96">
        <f>AK116+AH116</f>
        <v>5750</v>
      </c>
      <c r="AN116" s="96">
        <f>AI116</f>
        <v>0</v>
      </c>
      <c r="AO116" s="96">
        <f>AQ116-AM116</f>
        <v>1213</v>
      </c>
      <c r="AP116" s="96">
        <f>AR116-AN116</f>
        <v>0</v>
      </c>
      <c r="AQ116" s="96">
        <v>6963</v>
      </c>
      <c r="AR116" s="96"/>
      <c r="AS116" s="97"/>
      <c r="AT116" s="96">
        <v>6963</v>
      </c>
      <c r="AU116" s="96"/>
      <c r="AV116" s="97"/>
      <c r="AW116" s="92">
        <f>AT116+AV116</f>
        <v>6963</v>
      </c>
      <c r="AX116" s="96">
        <f t="shared" si="58"/>
        <v>0</v>
      </c>
    </row>
    <row r="117" spans="1:50" s="2" customFormat="1" ht="38.25" hidden="1">
      <c r="A117" s="109"/>
      <c r="B117" s="83" t="s">
        <v>14</v>
      </c>
      <c r="C117" s="84" t="s">
        <v>34</v>
      </c>
      <c r="D117" s="84" t="s">
        <v>54</v>
      </c>
      <c r="E117" s="85"/>
      <c r="F117" s="84"/>
      <c r="G117" s="99">
        <f aca="true" t="shared" si="87" ref="G117:W118">G118</f>
        <v>142800</v>
      </c>
      <c r="H117" s="99">
        <f t="shared" si="87"/>
        <v>142800</v>
      </c>
      <c r="I117" s="99">
        <f t="shared" si="87"/>
        <v>0</v>
      </c>
      <c r="J117" s="99">
        <f t="shared" si="87"/>
        <v>-55429</v>
      </c>
      <c r="K117" s="99">
        <f t="shared" si="87"/>
        <v>87371</v>
      </c>
      <c r="L117" s="99">
        <f t="shared" si="87"/>
        <v>0</v>
      </c>
      <c r="M117" s="99"/>
      <c r="N117" s="99">
        <f t="shared" si="87"/>
        <v>127152</v>
      </c>
      <c r="O117" s="99">
        <f t="shared" si="87"/>
        <v>0</v>
      </c>
      <c r="P117" s="99">
        <f t="shared" si="87"/>
        <v>0</v>
      </c>
      <c r="Q117" s="99">
        <f t="shared" si="87"/>
        <v>127152</v>
      </c>
      <c r="R117" s="99">
        <f t="shared" si="87"/>
        <v>0</v>
      </c>
      <c r="S117" s="99">
        <f t="shared" si="87"/>
        <v>-42490</v>
      </c>
      <c r="T117" s="99">
        <f t="shared" si="87"/>
        <v>84662</v>
      </c>
      <c r="U117" s="99">
        <f t="shared" si="87"/>
        <v>0</v>
      </c>
      <c r="V117" s="99">
        <f t="shared" si="87"/>
        <v>84662</v>
      </c>
      <c r="W117" s="99">
        <f t="shared" si="87"/>
        <v>0</v>
      </c>
      <c r="X117" s="99">
        <f aca="true" t="shared" si="88" ref="W117:AM118">X118</f>
        <v>0</v>
      </c>
      <c r="Y117" s="99">
        <f t="shared" si="88"/>
        <v>84662</v>
      </c>
      <c r="Z117" s="99">
        <f t="shared" si="88"/>
        <v>84662</v>
      </c>
      <c r="AA117" s="99">
        <f t="shared" si="88"/>
        <v>0</v>
      </c>
      <c r="AB117" s="99">
        <f t="shared" si="88"/>
        <v>0</v>
      </c>
      <c r="AC117" s="99">
        <f t="shared" si="88"/>
        <v>84662</v>
      </c>
      <c r="AD117" s="99">
        <f t="shared" si="88"/>
        <v>84662</v>
      </c>
      <c r="AE117" s="99">
        <f t="shared" si="88"/>
        <v>0</v>
      </c>
      <c r="AF117" s="99"/>
      <c r="AG117" s="99">
        <f t="shared" si="88"/>
        <v>0</v>
      </c>
      <c r="AH117" s="99">
        <f t="shared" si="88"/>
        <v>84662</v>
      </c>
      <c r="AI117" s="99"/>
      <c r="AJ117" s="99">
        <f t="shared" si="88"/>
        <v>84662</v>
      </c>
      <c r="AK117" s="99">
        <f t="shared" si="88"/>
        <v>0</v>
      </c>
      <c r="AL117" s="99">
        <f t="shared" si="88"/>
        <v>0</v>
      </c>
      <c r="AM117" s="99">
        <f t="shared" si="88"/>
        <v>84662</v>
      </c>
      <c r="AN117" s="99">
        <f aca="true" t="shared" si="89" ref="AK117:AR118">AN118</f>
        <v>0</v>
      </c>
      <c r="AO117" s="99">
        <f t="shared" si="89"/>
        <v>-84662</v>
      </c>
      <c r="AP117" s="99">
        <f t="shared" si="89"/>
        <v>0</v>
      </c>
      <c r="AQ117" s="99">
        <f t="shared" si="89"/>
        <v>0</v>
      </c>
      <c r="AR117" s="99">
        <f t="shared" si="89"/>
        <v>0</v>
      </c>
      <c r="AS117" s="115"/>
      <c r="AT117" s="99">
        <f>AT118</f>
        <v>0</v>
      </c>
      <c r="AU117" s="99">
        <f>AU118</f>
        <v>0</v>
      </c>
      <c r="AV117" s="115"/>
      <c r="AW117" s="92"/>
      <c r="AX117" s="96">
        <f t="shared" si="58"/>
        <v>0</v>
      </c>
    </row>
    <row r="118" spans="1:50" ht="33" hidden="1">
      <c r="A118" s="94"/>
      <c r="B118" s="89" t="s">
        <v>15</v>
      </c>
      <c r="C118" s="90" t="s">
        <v>34</v>
      </c>
      <c r="D118" s="90" t="s">
        <v>54</v>
      </c>
      <c r="E118" s="95" t="s">
        <v>141</v>
      </c>
      <c r="F118" s="90"/>
      <c r="G118" s="96">
        <f t="shared" si="87"/>
        <v>142800</v>
      </c>
      <c r="H118" s="96">
        <f t="shared" si="87"/>
        <v>142800</v>
      </c>
      <c r="I118" s="96">
        <f t="shared" si="87"/>
        <v>0</v>
      </c>
      <c r="J118" s="96">
        <f t="shared" si="87"/>
        <v>-55429</v>
      </c>
      <c r="K118" s="96">
        <f t="shared" si="87"/>
        <v>87371</v>
      </c>
      <c r="L118" s="96">
        <f t="shared" si="87"/>
        <v>0</v>
      </c>
      <c r="M118" s="96"/>
      <c r="N118" s="96">
        <f t="shared" si="87"/>
        <v>127152</v>
      </c>
      <c r="O118" s="96">
        <f t="shared" si="87"/>
        <v>0</v>
      </c>
      <c r="P118" s="96">
        <f t="shared" si="87"/>
        <v>0</v>
      </c>
      <c r="Q118" s="96">
        <f t="shared" si="87"/>
        <v>127152</v>
      </c>
      <c r="R118" s="96">
        <f t="shared" si="87"/>
        <v>0</v>
      </c>
      <c r="S118" s="96">
        <f t="shared" si="87"/>
        <v>-42490</v>
      </c>
      <c r="T118" s="96">
        <f t="shared" si="87"/>
        <v>84662</v>
      </c>
      <c r="U118" s="96">
        <f t="shared" si="87"/>
        <v>0</v>
      </c>
      <c r="V118" s="96">
        <f t="shared" si="87"/>
        <v>84662</v>
      </c>
      <c r="W118" s="96">
        <f t="shared" si="88"/>
        <v>0</v>
      </c>
      <c r="X118" s="96">
        <f t="shared" si="88"/>
        <v>0</v>
      </c>
      <c r="Y118" s="96">
        <f t="shared" si="88"/>
        <v>84662</v>
      </c>
      <c r="Z118" s="96">
        <f t="shared" si="88"/>
        <v>84662</v>
      </c>
      <c r="AA118" s="96">
        <f t="shared" si="88"/>
        <v>0</v>
      </c>
      <c r="AB118" s="96">
        <f t="shared" si="88"/>
        <v>0</v>
      </c>
      <c r="AC118" s="96">
        <f t="shared" si="88"/>
        <v>84662</v>
      </c>
      <c r="AD118" s="96">
        <f t="shared" si="88"/>
        <v>84662</v>
      </c>
      <c r="AE118" s="96">
        <f t="shared" si="88"/>
        <v>0</v>
      </c>
      <c r="AF118" s="96"/>
      <c r="AG118" s="96">
        <f t="shared" si="88"/>
        <v>0</v>
      </c>
      <c r="AH118" s="96">
        <f t="shared" si="88"/>
        <v>84662</v>
      </c>
      <c r="AI118" s="96"/>
      <c r="AJ118" s="96">
        <f t="shared" si="88"/>
        <v>84662</v>
      </c>
      <c r="AK118" s="96">
        <f t="shared" si="89"/>
        <v>0</v>
      </c>
      <c r="AL118" s="96">
        <f t="shared" si="89"/>
        <v>0</v>
      </c>
      <c r="AM118" s="96">
        <f t="shared" si="89"/>
        <v>84662</v>
      </c>
      <c r="AN118" s="96">
        <f t="shared" si="89"/>
        <v>0</v>
      </c>
      <c r="AO118" s="96">
        <f t="shared" si="89"/>
        <v>-84662</v>
      </c>
      <c r="AP118" s="96">
        <f t="shared" si="89"/>
        <v>0</v>
      </c>
      <c r="AQ118" s="96">
        <f t="shared" si="89"/>
        <v>0</v>
      </c>
      <c r="AR118" s="96">
        <f t="shared" si="89"/>
        <v>0</v>
      </c>
      <c r="AS118" s="97"/>
      <c r="AT118" s="96">
        <f>AT119</f>
        <v>0</v>
      </c>
      <c r="AU118" s="96">
        <f>AU119</f>
        <v>0</v>
      </c>
      <c r="AV118" s="97"/>
      <c r="AW118" s="92"/>
      <c r="AX118" s="96">
        <f t="shared" si="58"/>
        <v>0</v>
      </c>
    </row>
    <row r="119" spans="1:50" ht="16.5" hidden="1">
      <c r="A119" s="94"/>
      <c r="B119" s="89" t="s">
        <v>55</v>
      </c>
      <c r="C119" s="90" t="s">
        <v>34</v>
      </c>
      <c r="D119" s="90" t="s">
        <v>54</v>
      </c>
      <c r="E119" s="95" t="s">
        <v>141</v>
      </c>
      <c r="F119" s="90" t="s">
        <v>9</v>
      </c>
      <c r="G119" s="96">
        <f>H119+I119</f>
        <v>142800</v>
      </c>
      <c r="H119" s="96">
        <v>142800</v>
      </c>
      <c r="I119" s="96"/>
      <c r="J119" s="96">
        <f>K119-G119</f>
        <v>-55429</v>
      </c>
      <c r="K119" s="96">
        <v>87371</v>
      </c>
      <c r="L119" s="96"/>
      <c r="M119" s="96"/>
      <c r="N119" s="96">
        <v>127152</v>
      </c>
      <c r="O119" s="93"/>
      <c r="P119" s="96"/>
      <c r="Q119" s="96">
        <f>P119+N119</f>
        <v>127152</v>
      </c>
      <c r="R119" s="96">
        <f>O119</f>
        <v>0</v>
      </c>
      <c r="S119" s="96">
        <f>T119-Q119</f>
        <v>-42490</v>
      </c>
      <c r="T119" s="96">
        <v>84662</v>
      </c>
      <c r="U119" s="96">
        <f>R119</f>
        <v>0</v>
      </c>
      <c r="V119" s="96">
        <v>84662</v>
      </c>
      <c r="W119" s="96"/>
      <c r="X119" s="96"/>
      <c r="Y119" s="96">
        <f>W119+T119</f>
        <v>84662</v>
      </c>
      <c r="Z119" s="96">
        <f>X119+V119</f>
        <v>84662</v>
      </c>
      <c r="AA119" s="96"/>
      <c r="AB119" s="96"/>
      <c r="AC119" s="96">
        <f>AA119+Y119</f>
        <v>84662</v>
      </c>
      <c r="AD119" s="96">
        <f>AB119+Z119</f>
        <v>84662</v>
      </c>
      <c r="AE119" s="96"/>
      <c r="AF119" s="96"/>
      <c r="AG119" s="96"/>
      <c r="AH119" s="96">
        <f>AE119+AC119</f>
        <v>84662</v>
      </c>
      <c r="AI119" s="96"/>
      <c r="AJ119" s="96">
        <f>AG119+AD119</f>
        <v>84662</v>
      </c>
      <c r="AK119" s="97"/>
      <c r="AL119" s="97"/>
      <c r="AM119" s="96">
        <f>AK119+AH119</f>
        <v>84662</v>
      </c>
      <c r="AN119" s="96">
        <f>AI119</f>
        <v>0</v>
      </c>
      <c r="AO119" s="96">
        <f>AQ119-AM119</f>
        <v>-84662</v>
      </c>
      <c r="AP119" s="96">
        <f>AR119-AN119</f>
        <v>0</v>
      </c>
      <c r="AQ119" s="96"/>
      <c r="AR119" s="96"/>
      <c r="AS119" s="97"/>
      <c r="AT119" s="96"/>
      <c r="AU119" s="96"/>
      <c r="AV119" s="97"/>
      <c r="AW119" s="92"/>
      <c r="AX119" s="96">
        <f t="shared" si="58"/>
        <v>0</v>
      </c>
    </row>
    <row r="120" spans="1:50" ht="18.75">
      <c r="A120" s="94"/>
      <c r="B120" s="83" t="s">
        <v>16</v>
      </c>
      <c r="C120" s="84" t="s">
        <v>34</v>
      </c>
      <c r="D120" s="84" t="s">
        <v>54</v>
      </c>
      <c r="E120" s="85"/>
      <c r="F120" s="84"/>
      <c r="G120" s="96"/>
      <c r="H120" s="96"/>
      <c r="I120" s="96"/>
      <c r="J120" s="96"/>
      <c r="K120" s="96"/>
      <c r="L120" s="96"/>
      <c r="M120" s="96"/>
      <c r="N120" s="96"/>
      <c r="O120" s="93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7"/>
      <c r="AL120" s="97"/>
      <c r="AM120" s="96"/>
      <c r="AN120" s="96"/>
      <c r="AO120" s="96">
        <f>AO121</f>
        <v>5927</v>
      </c>
      <c r="AP120" s="96">
        <f aca="true" t="shared" si="90" ref="AP120:AR121">AP121</f>
        <v>0</v>
      </c>
      <c r="AQ120" s="96">
        <f t="shared" si="90"/>
        <v>5927</v>
      </c>
      <c r="AR120" s="96">
        <f t="shared" si="90"/>
        <v>0</v>
      </c>
      <c r="AS120" s="97"/>
      <c r="AT120" s="96">
        <f>AT121</f>
        <v>5927</v>
      </c>
      <c r="AU120" s="96">
        <f aca="true" t="shared" si="91" ref="AU120:AX121">AU121</f>
        <v>0</v>
      </c>
      <c r="AV120" s="96">
        <f t="shared" si="91"/>
        <v>0</v>
      </c>
      <c r="AW120" s="96">
        <f t="shared" si="91"/>
        <v>5927</v>
      </c>
      <c r="AX120" s="96">
        <f t="shared" si="91"/>
        <v>0</v>
      </c>
    </row>
    <row r="121" spans="1:50" ht="16.5">
      <c r="A121" s="94"/>
      <c r="B121" s="89" t="s">
        <v>16</v>
      </c>
      <c r="C121" s="90" t="s">
        <v>34</v>
      </c>
      <c r="D121" s="90" t="s">
        <v>54</v>
      </c>
      <c r="E121" s="95" t="s">
        <v>142</v>
      </c>
      <c r="F121" s="90"/>
      <c r="G121" s="96"/>
      <c r="H121" s="96"/>
      <c r="I121" s="96"/>
      <c r="J121" s="96"/>
      <c r="K121" s="96"/>
      <c r="L121" s="96"/>
      <c r="M121" s="96"/>
      <c r="N121" s="96"/>
      <c r="O121" s="93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7"/>
      <c r="AL121" s="97"/>
      <c r="AM121" s="96"/>
      <c r="AN121" s="96"/>
      <c r="AO121" s="96">
        <f>AO122</f>
        <v>5927</v>
      </c>
      <c r="AP121" s="96">
        <f t="shared" si="90"/>
        <v>0</v>
      </c>
      <c r="AQ121" s="96">
        <f t="shared" si="90"/>
        <v>5927</v>
      </c>
      <c r="AR121" s="96">
        <f t="shared" si="90"/>
        <v>0</v>
      </c>
      <c r="AS121" s="97"/>
      <c r="AT121" s="96">
        <f>AT122</f>
        <v>5927</v>
      </c>
      <c r="AU121" s="96">
        <f t="shared" si="91"/>
        <v>0</v>
      </c>
      <c r="AV121" s="96">
        <f t="shared" si="91"/>
        <v>0</v>
      </c>
      <c r="AW121" s="96">
        <f t="shared" si="91"/>
        <v>5927</v>
      </c>
      <c r="AX121" s="96">
        <f t="shared" si="91"/>
        <v>0</v>
      </c>
    </row>
    <row r="122" spans="1:50" ht="74.25" customHeight="1">
      <c r="A122" s="94"/>
      <c r="B122" s="89" t="s">
        <v>45</v>
      </c>
      <c r="C122" s="90" t="s">
        <v>34</v>
      </c>
      <c r="D122" s="90" t="s">
        <v>54</v>
      </c>
      <c r="E122" s="95" t="s">
        <v>142</v>
      </c>
      <c r="F122" s="90" t="s">
        <v>46</v>
      </c>
      <c r="G122" s="96"/>
      <c r="H122" s="96"/>
      <c r="I122" s="96"/>
      <c r="J122" s="96"/>
      <c r="K122" s="96"/>
      <c r="L122" s="96"/>
      <c r="M122" s="96"/>
      <c r="N122" s="96"/>
      <c r="O122" s="93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7"/>
      <c r="AL122" s="97"/>
      <c r="AM122" s="96"/>
      <c r="AN122" s="96"/>
      <c r="AO122" s="96">
        <f>AQ122-AM122</f>
        <v>5927</v>
      </c>
      <c r="AP122" s="96"/>
      <c r="AQ122" s="96">
        <v>5927</v>
      </c>
      <c r="AR122" s="96"/>
      <c r="AS122" s="97"/>
      <c r="AT122" s="96">
        <v>5927</v>
      </c>
      <c r="AU122" s="96"/>
      <c r="AV122" s="97"/>
      <c r="AW122" s="92">
        <f>AT122+AV122</f>
        <v>5927</v>
      </c>
      <c r="AX122" s="96">
        <f t="shared" si="58"/>
        <v>0</v>
      </c>
    </row>
    <row r="123" spans="1:50" s="2" customFormat="1" ht="19.5" hidden="1">
      <c r="A123" s="109"/>
      <c r="B123" s="83" t="s">
        <v>16</v>
      </c>
      <c r="C123" s="84" t="s">
        <v>34</v>
      </c>
      <c r="D123" s="84" t="s">
        <v>56</v>
      </c>
      <c r="E123" s="85"/>
      <c r="F123" s="84"/>
      <c r="G123" s="99">
        <f aca="true" t="shared" si="92" ref="G123:L123">G124</f>
        <v>35000</v>
      </c>
      <c r="H123" s="99">
        <f t="shared" si="92"/>
        <v>35000</v>
      </c>
      <c r="I123" s="99">
        <f t="shared" si="92"/>
        <v>0</v>
      </c>
      <c r="J123" s="99">
        <f t="shared" si="92"/>
        <v>0</v>
      </c>
      <c r="K123" s="99">
        <f t="shared" si="92"/>
        <v>35000</v>
      </c>
      <c r="L123" s="99">
        <f t="shared" si="92"/>
        <v>0</v>
      </c>
      <c r="M123" s="99"/>
      <c r="N123" s="99">
        <f aca="true" t="shared" si="93" ref="N123:AE123">N124</f>
        <v>35000</v>
      </c>
      <c r="O123" s="99">
        <f t="shared" si="93"/>
        <v>0</v>
      </c>
      <c r="P123" s="99">
        <f t="shared" si="93"/>
        <v>0</v>
      </c>
      <c r="Q123" s="99">
        <f t="shared" si="93"/>
        <v>35000</v>
      </c>
      <c r="R123" s="99">
        <f t="shared" si="93"/>
        <v>0</v>
      </c>
      <c r="S123" s="99">
        <f t="shared" si="93"/>
        <v>-25310</v>
      </c>
      <c r="T123" s="99">
        <f t="shared" si="93"/>
        <v>9690</v>
      </c>
      <c r="U123" s="99">
        <f t="shared" si="93"/>
        <v>0</v>
      </c>
      <c r="V123" s="99">
        <f t="shared" si="93"/>
        <v>9690</v>
      </c>
      <c r="W123" s="99">
        <f t="shared" si="93"/>
        <v>0</v>
      </c>
      <c r="X123" s="99">
        <f t="shared" si="93"/>
        <v>0</v>
      </c>
      <c r="Y123" s="99">
        <f t="shared" si="93"/>
        <v>9690</v>
      </c>
      <c r="Z123" s="99">
        <f t="shared" si="93"/>
        <v>9690</v>
      </c>
      <c r="AA123" s="99">
        <f t="shared" si="93"/>
        <v>0</v>
      </c>
      <c r="AB123" s="99">
        <f t="shared" si="93"/>
        <v>0</v>
      </c>
      <c r="AC123" s="99">
        <f t="shared" si="93"/>
        <v>9690</v>
      </c>
      <c r="AD123" s="99">
        <f t="shared" si="93"/>
        <v>9690</v>
      </c>
      <c r="AE123" s="99">
        <f t="shared" si="93"/>
        <v>0</v>
      </c>
      <c r="AF123" s="99"/>
      <c r="AG123" s="99">
        <f>AG124</f>
        <v>0</v>
      </c>
      <c r="AH123" s="99">
        <f>AH124</f>
        <v>9690</v>
      </c>
      <c r="AI123" s="99"/>
      <c r="AJ123" s="99">
        <f aca="true" t="shared" si="94" ref="AJ123:AR123">AJ124</f>
        <v>9690</v>
      </c>
      <c r="AK123" s="99">
        <f t="shared" si="94"/>
        <v>0</v>
      </c>
      <c r="AL123" s="99">
        <f t="shared" si="94"/>
        <v>0</v>
      </c>
      <c r="AM123" s="99">
        <f t="shared" si="94"/>
        <v>9690</v>
      </c>
      <c r="AN123" s="99">
        <f t="shared" si="94"/>
        <v>0</v>
      </c>
      <c r="AO123" s="99">
        <f t="shared" si="94"/>
        <v>-9690</v>
      </c>
      <c r="AP123" s="99">
        <f t="shared" si="94"/>
        <v>0</v>
      </c>
      <c r="AQ123" s="99">
        <f t="shared" si="94"/>
        <v>0</v>
      </c>
      <c r="AR123" s="99">
        <f t="shared" si="94"/>
        <v>0</v>
      </c>
      <c r="AS123" s="115"/>
      <c r="AT123" s="99">
        <f>AT124</f>
        <v>0</v>
      </c>
      <c r="AU123" s="99">
        <f>AU124</f>
        <v>0</v>
      </c>
      <c r="AV123" s="115"/>
      <c r="AW123" s="92"/>
      <c r="AX123" s="96">
        <f t="shared" si="58"/>
        <v>0</v>
      </c>
    </row>
    <row r="124" spans="1:50" ht="16.5" hidden="1">
      <c r="A124" s="94"/>
      <c r="B124" s="89" t="s">
        <v>16</v>
      </c>
      <c r="C124" s="90" t="s">
        <v>34</v>
      </c>
      <c r="D124" s="90" t="s">
        <v>56</v>
      </c>
      <c r="E124" s="95" t="s">
        <v>142</v>
      </c>
      <c r="F124" s="90"/>
      <c r="G124" s="96">
        <f aca="true" t="shared" si="95" ref="G124:V124">G125</f>
        <v>35000</v>
      </c>
      <c r="H124" s="96">
        <f t="shared" si="95"/>
        <v>35000</v>
      </c>
      <c r="I124" s="96">
        <f t="shared" si="95"/>
        <v>0</v>
      </c>
      <c r="J124" s="96">
        <f t="shared" si="95"/>
        <v>0</v>
      </c>
      <c r="K124" s="96">
        <f t="shared" si="95"/>
        <v>35000</v>
      </c>
      <c r="L124" s="96">
        <f t="shared" si="95"/>
        <v>0</v>
      </c>
      <c r="M124" s="96"/>
      <c r="N124" s="96">
        <f t="shared" si="95"/>
        <v>35000</v>
      </c>
      <c r="O124" s="96">
        <f t="shared" si="95"/>
        <v>0</v>
      </c>
      <c r="P124" s="96">
        <f t="shared" si="95"/>
        <v>0</v>
      </c>
      <c r="Q124" s="96">
        <f t="shared" si="95"/>
        <v>35000</v>
      </c>
      <c r="R124" s="96">
        <f t="shared" si="95"/>
        <v>0</v>
      </c>
      <c r="S124" s="96">
        <f t="shared" si="95"/>
        <v>-25310</v>
      </c>
      <c r="T124" s="96">
        <f t="shared" si="95"/>
        <v>9690</v>
      </c>
      <c r="U124" s="96">
        <f t="shared" si="95"/>
        <v>0</v>
      </c>
      <c r="V124" s="96">
        <f t="shared" si="95"/>
        <v>9690</v>
      </c>
      <c r="W124" s="96">
        <f aca="true" t="shared" si="96" ref="W124:AJ124">W125</f>
        <v>0</v>
      </c>
      <c r="X124" s="96">
        <f t="shared" si="96"/>
        <v>0</v>
      </c>
      <c r="Y124" s="96">
        <f t="shared" si="96"/>
        <v>9690</v>
      </c>
      <c r="Z124" s="96">
        <f t="shared" si="96"/>
        <v>9690</v>
      </c>
      <c r="AA124" s="96">
        <f t="shared" si="96"/>
        <v>0</v>
      </c>
      <c r="AB124" s="96">
        <f t="shared" si="96"/>
        <v>0</v>
      </c>
      <c r="AC124" s="96">
        <f t="shared" si="96"/>
        <v>9690</v>
      </c>
      <c r="AD124" s="96">
        <f t="shared" si="96"/>
        <v>9690</v>
      </c>
      <c r="AE124" s="96">
        <f t="shared" si="96"/>
        <v>0</v>
      </c>
      <c r="AF124" s="96"/>
      <c r="AG124" s="96">
        <f t="shared" si="96"/>
        <v>0</v>
      </c>
      <c r="AH124" s="96">
        <f t="shared" si="96"/>
        <v>9690</v>
      </c>
      <c r="AI124" s="96"/>
      <c r="AJ124" s="96">
        <f t="shared" si="96"/>
        <v>9690</v>
      </c>
      <c r="AK124" s="96">
        <f aca="true" t="shared" si="97" ref="AK124:AR124">AK125</f>
        <v>0</v>
      </c>
      <c r="AL124" s="96">
        <f t="shared" si="97"/>
        <v>0</v>
      </c>
      <c r="AM124" s="96">
        <f t="shared" si="97"/>
        <v>9690</v>
      </c>
      <c r="AN124" s="96">
        <f t="shared" si="97"/>
        <v>0</v>
      </c>
      <c r="AO124" s="96">
        <f t="shared" si="97"/>
        <v>-9690</v>
      </c>
      <c r="AP124" s="96">
        <f t="shared" si="97"/>
        <v>0</v>
      </c>
      <c r="AQ124" s="96">
        <f t="shared" si="97"/>
        <v>0</v>
      </c>
      <c r="AR124" s="96">
        <f t="shared" si="97"/>
        <v>0</v>
      </c>
      <c r="AS124" s="97"/>
      <c r="AT124" s="96">
        <f>AT125</f>
        <v>0</v>
      </c>
      <c r="AU124" s="96">
        <f>AU125</f>
        <v>0</v>
      </c>
      <c r="AV124" s="97"/>
      <c r="AW124" s="92"/>
      <c r="AX124" s="96">
        <f t="shared" si="58"/>
        <v>0</v>
      </c>
    </row>
    <row r="125" spans="1:50" ht="66" hidden="1">
      <c r="A125" s="94"/>
      <c r="B125" s="89" t="s">
        <v>45</v>
      </c>
      <c r="C125" s="90" t="s">
        <v>34</v>
      </c>
      <c r="D125" s="90" t="s">
        <v>56</v>
      </c>
      <c r="E125" s="95" t="s">
        <v>142</v>
      </c>
      <c r="F125" s="90" t="s">
        <v>46</v>
      </c>
      <c r="G125" s="96">
        <f>H125+I125</f>
        <v>35000</v>
      </c>
      <c r="H125" s="96">
        <v>35000</v>
      </c>
      <c r="I125" s="96"/>
      <c r="J125" s="96">
        <f>K125-G125</f>
        <v>0</v>
      </c>
      <c r="K125" s="96">
        <v>35000</v>
      </c>
      <c r="L125" s="96"/>
      <c r="M125" s="96"/>
      <c r="N125" s="96">
        <v>35000</v>
      </c>
      <c r="O125" s="93"/>
      <c r="P125" s="96"/>
      <c r="Q125" s="96">
        <f>P125+N125</f>
        <v>35000</v>
      </c>
      <c r="R125" s="96">
        <f>O125</f>
        <v>0</v>
      </c>
      <c r="S125" s="96">
        <f>T125-Q125</f>
        <v>-25310</v>
      </c>
      <c r="T125" s="96">
        <v>9690</v>
      </c>
      <c r="U125" s="96">
        <f>R125</f>
        <v>0</v>
      </c>
      <c r="V125" s="96">
        <v>9690</v>
      </c>
      <c r="W125" s="96"/>
      <c r="X125" s="96"/>
      <c r="Y125" s="96">
        <f>W125+T125</f>
        <v>9690</v>
      </c>
      <c r="Z125" s="96">
        <f>X125+V125</f>
        <v>9690</v>
      </c>
      <c r="AA125" s="96"/>
      <c r="AB125" s="96"/>
      <c r="AC125" s="96">
        <f>AA125+Y125</f>
        <v>9690</v>
      </c>
      <c r="AD125" s="96">
        <f>AB125+Z125</f>
        <v>9690</v>
      </c>
      <c r="AE125" s="96"/>
      <c r="AF125" s="96"/>
      <c r="AG125" s="96"/>
      <c r="AH125" s="96">
        <f>AE125+AC125</f>
        <v>9690</v>
      </c>
      <c r="AI125" s="96"/>
      <c r="AJ125" s="96">
        <f>AG125+AD125</f>
        <v>9690</v>
      </c>
      <c r="AK125" s="97"/>
      <c r="AL125" s="97"/>
      <c r="AM125" s="96">
        <f>AK125+AH125</f>
        <v>9690</v>
      </c>
      <c r="AN125" s="96">
        <f>AI125</f>
        <v>0</v>
      </c>
      <c r="AO125" s="96">
        <f>AQ125-AM125</f>
        <v>-9690</v>
      </c>
      <c r="AP125" s="96">
        <f>AR125-AN125</f>
        <v>0</v>
      </c>
      <c r="AQ125" s="96"/>
      <c r="AR125" s="96"/>
      <c r="AS125" s="97"/>
      <c r="AT125" s="96"/>
      <c r="AU125" s="96"/>
      <c r="AV125" s="97"/>
      <c r="AW125" s="92"/>
      <c r="AX125" s="96">
        <f t="shared" si="58"/>
        <v>0</v>
      </c>
    </row>
    <row r="126" spans="1:50" ht="37.5">
      <c r="A126" s="94"/>
      <c r="B126" s="83" t="s">
        <v>17</v>
      </c>
      <c r="C126" s="122" t="s">
        <v>34</v>
      </c>
      <c r="D126" s="122" t="s">
        <v>389</v>
      </c>
      <c r="E126" s="123"/>
      <c r="F126" s="122"/>
      <c r="G126" s="116"/>
      <c r="H126" s="116"/>
      <c r="I126" s="116"/>
      <c r="J126" s="116"/>
      <c r="K126" s="116"/>
      <c r="L126" s="116"/>
      <c r="M126" s="116"/>
      <c r="N126" s="116"/>
      <c r="O126" s="124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25"/>
      <c r="AL126" s="125"/>
      <c r="AM126" s="116"/>
      <c r="AN126" s="116"/>
      <c r="AO126" s="116">
        <f>AO127</f>
        <v>146194</v>
      </c>
      <c r="AP126" s="116">
        <f>AP127</f>
        <v>0</v>
      </c>
      <c r="AQ126" s="116">
        <f>AQ127</f>
        <v>146194</v>
      </c>
      <c r="AR126" s="116">
        <f>AR127</f>
        <v>2436</v>
      </c>
      <c r="AS126" s="97"/>
      <c r="AT126" s="116">
        <f>AT127</f>
        <v>146194</v>
      </c>
      <c r="AU126" s="116">
        <f>AU127</f>
        <v>2436</v>
      </c>
      <c r="AV126" s="116">
        <f>AV127</f>
        <v>0</v>
      </c>
      <c r="AW126" s="116">
        <f>AW127</f>
        <v>146194</v>
      </c>
      <c r="AX126" s="116">
        <f>AX127</f>
        <v>2436</v>
      </c>
    </row>
    <row r="127" spans="1:50" ht="49.5">
      <c r="A127" s="94"/>
      <c r="B127" s="89" t="s">
        <v>18</v>
      </c>
      <c r="C127" s="90" t="s">
        <v>34</v>
      </c>
      <c r="D127" s="90" t="s">
        <v>389</v>
      </c>
      <c r="E127" s="95" t="s">
        <v>135</v>
      </c>
      <c r="F127" s="90"/>
      <c r="G127" s="96"/>
      <c r="H127" s="96"/>
      <c r="I127" s="96"/>
      <c r="J127" s="96"/>
      <c r="K127" s="96"/>
      <c r="L127" s="96"/>
      <c r="M127" s="96"/>
      <c r="N127" s="96"/>
      <c r="O127" s="93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7"/>
      <c r="AL127" s="97"/>
      <c r="AM127" s="96"/>
      <c r="AN127" s="96"/>
      <c r="AO127" s="96">
        <f>AO128+AO129</f>
        <v>146194</v>
      </c>
      <c r="AP127" s="96">
        <f>AP128+AP129</f>
        <v>0</v>
      </c>
      <c r="AQ127" s="96">
        <f>AQ128+AQ129</f>
        <v>146194</v>
      </c>
      <c r="AR127" s="96">
        <f>AR128+AR129</f>
        <v>2436</v>
      </c>
      <c r="AS127" s="97"/>
      <c r="AT127" s="96">
        <f>AT128+AT129</f>
        <v>146194</v>
      </c>
      <c r="AU127" s="96">
        <f>AU128+AU129</f>
        <v>2436</v>
      </c>
      <c r="AV127" s="96">
        <f>AV128+AV129</f>
        <v>0</v>
      </c>
      <c r="AW127" s="96">
        <f>AW128+AW129</f>
        <v>146194</v>
      </c>
      <c r="AX127" s="96">
        <f>AX128+AX129</f>
        <v>2436</v>
      </c>
    </row>
    <row r="128" spans="1:50" ht="66">
      <c r="A128" s="94"/>
      <c r="B128" s="89" t="s">
        <v>45</v>
      </c>
      <c r="C128" s="90" t="s">
        <v>34</v>
      </c>
      <c r="D128" s="90" t="s">
        <v>389</v>
      </c>
      <c r="E128" s="95" t="s">
        <v>135</v>
      </c>
      <c r="F128" s="90" t="s">
        <v>46</v>
      </c>
      <c r="G128" s="96"/>
      <c r="H128" s="96"/>
      <c r="I128" s="96"/>
      <c r="J128" s="96"/>
      <c r="K128" s="96"/>
      <c r="L128" s="96"/>
      <c r="M128" s="96"/>
      <c r="N128" s="96"/>
      <c r="O128" s="93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7"/>
      <c r="AL128" s="97"/>
      <c r="AM128" s="96"/>
      <c r="AN128" s="96"/>
      <c r="AO128" s="96">
        <f>AQ128-AM128</f>
        <v>130394</v>
      </c>
      <c r="AP128" s="96"/>
      <c r="AQ128" s="96">
        <v>130394</v>
      </c>
      <c r="AR128" s="96">
        <v>2436</v>
      </c>
      <c r="AS128" s="97"/>
      <c r="AT128" s="96">
        <v>130394</v>
      </c>
      <c r="AU128" s="96">
        <v>2436</v>
      </c>
      <c r="AV128" s="97"/>
      <c r="AW128" s="92">
        <f>AT128+AV128</f>
        <v>130394</v>
      </c>
      <c r="AX128" s="96">
        <f t="shared" si="58"/>
        <v>2436</v>
      </c>
    </row>
    <row r="129" spans="1:50" ht="121.5" customHeight="1">
      <c r="A129" s="94"/>
      <c r="B129" s="89" t="s">
        <v>4</v>
      </c>
      <c r="C129" s="90" t="s">
        <v>34</v>
      </c>
      <c r="D129" s="90" t="s">
        <v>389</v>
      </c>
      <c r="E129" s="95" t="s">
        <v>135</v>
      </c>
      <c r="F129" s="90" t="s">
        <v>5</v>
      </c>
      <c r="G129" s="96"/>
      <c r="H129" s="96"/>
      <c r="I129" s="96"/>
      <c r="J129" s="96"/>
      <c r="K129" s="96"/>
      <c r="L129" s="96"/>
      <c r="M129" s="96"/>
      <c r="N129" s="96"/>
      <c r="O129" s="93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7"/>
      <c r="AL129" s="97"/>
      <c r="AM129" s="96"/>
      <c r="AN129" s="96"/>
      <c r="AO129" s="96">
        <f>AQ129-AM129</f>
        <v>15800</v>
      </c>
      <c r="AP129" s="96"/>
      <c r="AQ129" s="96">
        <f>15800</f>
        <v>15800</v>
      </c>
      <c r="AR129" s="96"/>
      <c r="AS129" s="97"/>
      <c r="AT129" s="96">
        <f>15800</f>
        <v>15800</v>
      </c>
      <c r="AU129" s="96"/>
      <c r="AV129" s="97"/>
      <c r="AW129" s="92">
        <f>AT129+AV129</f>
        <v>15800</v>
      </c>
      <c r="AX129" s="96">
        <f t="shared" si="58"/>
        <v>0</v>
      </c>
    </row>
    <row r="130" spans="1:50" s="2" customFormat="1" ht="37.5" hidden="1">
      <c r="A130" s="108"/>
      <c r="B130" s="83" t="s">
        <v>17</v>
      </c>
      <c r="C130" s="84" t="s">
        <v>34</v>
      </c>
      <c r="D130" s="84" t="s">
        <v>44</v>
      </c>
      <c r="E130" s="85"/>
      <c r="F130" s="84"/>
      <c r="G130" s="99">
        <f aca="true" t="shared" si="98" ref="G130:AR130">G131</f>
        <v>1258</v>
      </c>
      <c r="H130" s="99">
        <f t="shared" si="98"/>
        <v>1258</v>
      </c>
      <c r="I130" s="99">
        <f t="shared" si="98"/>
        <v>0</v>
      </c>
      <c r="J130" s="99">
        <f>J131</f>
        <v>61391</v>
      </c>
      <c r="K130" s="99">
        <f t="shared" si="98"/>
        <v>62649</v>
      </c>
      <c r="L130" s="99">
        <f t="shared" si="98"/>
        <v>0</v>
      </c>
      <c r="M130" s="99"/>
      <c r="N130" s="99">
        <f t="shared" si="98"/>
        <v>18948</v>
      </c>
      <c r="O130" s="99">
        <f t="shared" si="98"/>
        <v>0</v>
      </c>
      <c r="P130" s="99">
        <f t="shared" si="98"/>
        <v>0</v>
      </c>
      <c r="Q130" s="99">
        <f t="shared" si="98"/>
        <v>18948</v>
      </c>
      <c r="R130" s="99">
        <f t="shared" si="98"/>
        <v>0</v>
      </c>
      <c r="S130" s="99">
        <f t="shared" si="98"/>
        <v>237045</v>
      </c>
      <c r="T130" s="99">
        <f t="shared" si="98"/>
        <v>255993</v>
      </c>
      <c r="U130" s="99">
        <f t="shared" si="98"/>
        <v>0</v>
      </c>
      <c r="V130" s="99">
        <f t="shared" si="98"/>
        <v>255993</v>
      </c>
      <c r="W130" s="99">
        <f t="shared" si="98"/>
        <v>0</v>
      </c>
      <c r="X130" s="99">
        <f t="shared" si="98"/>
        <v>0</v>
      </c>
      <c r="Y130" s="99">
        <f t="shared" si="98"/>
        <v>255993</v>
      </c>
      <c r="Z130" s="99">
        <f t="shared" si="98"/>
        <v>255993</v>
      </c>
      <c r="AA130" s="99">
        <f t="shared" si="98"/>
        <v>0</v>
      </c>
      <c r="AB130" s="99">
        <f t="shared" si="98"/>
        <v>0</v>
      </c>
      <c r="AC130" s="99">
        <f t="shared" si="98"/>
        <v>255993</v>
      </c>
      <c r="AD130" s="99">
        <f t="shared" si="98"/>
        <v>255993</v>
      </c>
      <c r="AE130" s="99">
        <f t="shared" si="98"/>
        <v>0</v>
      </c>
      <c r="AF130" s="99"/>
      <c r="AG130" s="99">
        <f t="shared" si="98"/>
        <v>0</v>
      </c>
      <c r="AH130" s="99">
        <f t="shared" si="98"/>
        <v>255993</v>
      </c>
      <c r="AI130" s="99"/>
      <c r="AJ130" s="99">
        <f t="shared" si="98"/>
        <v>255993</v>
      </c>
      <c r="AK130" s="99">
        <f t="shared" si="98"/>
        <v>0</v>
      </c>
      <c r="AL130" s="99">
        <f t="shared" si="98"/>
        <v>0</v>
      </c>
      <c r="AM130" s="99">
        <f t="shared" si="98"/>
        <v>255993</v>
      </c>
      <c r="AN130" s="99">
        <f t="shared" si="98"/>
        <v>0</v>
      </c>
      <c r="AO130" s="99">
        <f t="shared" si="98"/>
        <v>-255993</v>
      </c>
      <c r="AP130" s="99">
        <f t="shared" si="98"/>
        <v>0</v>
      </c>
      <c r="AQ130" s="99">
        <f t="shared" si="98"/>
        <v>0</v>
      </c>
      <c r="AR130" s="99">
        <f t="shared" si="98"/>
        <v>0</v>
      </c>
      <c r="AS130" s="115"/>
      <c r="AT130" s="99">
        <f>AT131</f>
        <v>0</v>
      </c>
      <c r="AU130" s="99">
        <f>AU131</f>
        <v>0</v>
      </c>
      <c r="AV130" s="115"/>
      <c r="AW130" s="92"/>
      <c r="AX130" s="96">
        <f t="shared" si="58"/>
        <v>0</v>
      </c>
    </row>
    <row r="131" spans="1:50" ht="49.5" hidden="1">
      <c r="A131" s="88"/>
      <c r="B131" s="89" t="s">
        <v>18</v>
      </c>
      <c r="C131" s="90" t="s">
        <v>34</v>
      </c>
      <c r="D131" s="90" t="s">
        <v>44</v>
      </c>
      <c r="E131" s="95" t="s">
        <v>135</v>
      </c>
      <c r="F131" s="90"/>
      <c r="G131" s="96">
        <f>G132</f>
        <v>1258</v>
      </c>
      <c r="H131" s="96">
        <f>H132</f>
        <v>1258</v>
      </c>
      <c r="I131" s="96">
        <f>I132</f>
        <v>0</v>
      </c>
      <c r="J131" s="96">
        <f aca="true" t="shared" si="99" ref="J131:Q131">J132+J133</f>
        <v>61391</v>
      </c>
      <c r="K131" s="96">
        <f t="shared" si="99"/>
        <v>62649</v>
      </c>
      <c r="L131" s="96">
        <f t="shared" si="99"/>
        <v>0</v>
      </c>
      <c r="M131" s="96"/>
      <c r="N131" s="96">
        <f t="shared" si="99"/>
        <v>18948</v>
      </c>
      <c r="O131" s="96">
        <f t="shared" si="99"/>
        <v>0</v>
      </c>
      <c r="P131" s="96">
        <f t="shared" si="99"/>
        <v>0</v>
      </c>
      <c r="Q131" s="96">
        <f t="shared" si="99"/>
        <v>18948</v>
      </c>
      <c r="R131" s="96">
        <f>R132+R133</f>
        <v>0</v>
      </c>
      <c r="S131" s="96">
        <f aca="true" t="shared" si="100" ref="S131:Z131">S132+S133+S134</f>
        <v>237045</v>
      </c>
      <c r="T131" s="96">
        <f t="shared" si="100"/>
        <v>255993</v>
      </c>
      <c r="U131" s="96">
        <f t="shared" si="100"/>
        <v>0</v>
      </c>
      <c r="V131" s="96">
        <f t="shared" si="100"/>
        <v>255993</v>
      </c>
      <c r="W131" s="96">
        <f t="shared" si="100"/>
        <v>0</v>
      </c>
      <c r="X131" s="96">
        <f t="shared" si="100"/>
        <v>0</v>
      </c>
      <c r="Y131" s="96">
        <f t="shared" si="100"/>
        <v>255993</v>
      </c>
      <c r="Z131" s="96">
        <f t="shared" si="100"/>
        <v>255993</v>
      </c>
      <c r="AA131" s="96">
        <f aca="true" t="shared" si="101" ref="AA131:AJ131">AA132+AA133+AA134</f>
        <v>0</v>
      </c>
      <c r="AB131" s="96">
        <f t="shared" si="101"/>
        <v>0</v>
      </c>
      <c r="AC131" s="96">
        <f t="shared" si="101"/>
        <v>255993</v>
      </c>
      <c r="AD131" s="96">
        <f t="shared" si="101"/>
        <v>255993</v>
      </c>
      <c r="AE131" s="96">
        <f t="shared" si="101"/>
        <v>0</v>
      </c>
      <c r="AF131" s="96"/>
      <c r="AG131" s="96">
        <f t="shared" si="101"/>
        <v>0</v>
      </c>
      <c r="AH131" s="96">
        <f t="shared" si="101"/>
        <v>255993</v>
      </c>
      <c r="AI131" s="96"/>
      <c r="AJ131" s="96">
        <f t="shared" si="101"/>
        <v>255993</v>
      </c>
      <c r="AK131" s="96">
        <f aca="true" t="shared" si="102" ref="AK131:AR131">AK132+AK133+AK134</f>
        <v>0</v>
      </c>
      <c r="AL131" s="96">
        <f t="shared" si="102"/>
        <v>0</v>
      </c>
      <c r="AM131" s="96">
        <f t="shared" si="102"/>
        <v>255993</v>
      </c>
      <c r="AN131" s="96">
        <f t="shared" si="102"/>
        <v>0</v>
      </c>
      <c r="AO131" s="96">
        <f t="shared" si="102"/>
        <v>-255993</v>
      </c>
      <c r="AP131" s="96">
        <f t="shared" si="102"/>
        <v>0</v>
      </c>
      <c r="AQ131" s="96">
        <f t="shared" si="102"/>
        <v>0</v>
      </c>
      <c r="AR131" s="96">
        <f t="shared" si="102"/>
        <v>0</v>
      </c>
      <c r="AS131" s="97"/>
      <c r="AT131" s="96">
        <f>AT132+AT133+AT134</f>
        <v>0</v>
      </c>
      <c r="AU131" s="96">
        <f>AU132+AU133+AU134</f>
        <v>0</v>
      </c>
      <c r="AV131" s="97"/>
      <c r="AW131" s="92"/>
      <c r="AX131" s="96">
        <f t="shared" si="58"/>
        <v>0</v>
      </c>
    </row>
    <row r="132" spans="1:50" ht="66" hidden="1">
      <c r="A132" s="88"/>
      <c r="B132" s="89" t="s">
        <v>45</v>
      </c>
      <c r="C132" s="90" t="s">
        <v>34</v>
      </c>
      <c r="D132" s="90" t="s">
        <v>44</v>
      </c>
      <c r="E132" s="95" t="s">
        <v>135</v>
      </c>
      <c r="F132" s="90" t="s">
        <v>46</v>
      </c>
      <c r="G132" s="96">
        <f>H132+I132</f>
        <v>1258</v>
      </c>
      <c r="H132" s="96">
        <v>1258</v>
      </c>
      <c r="I132" s="96"/>
      <c r="J132" s="96">
        <f>K132-G132</f>
        <v>-1044</v>
      </c>
      <c r="K132" s="96">
        <f>214</f>
        <v>214</v>
      </c>
      <c r="L132" s="96"/>
      <c r="M132" s="96"/>
      <c r="N132" s="96">
        <f>230</f>
        <v>230</v>
      </c>
      <c r="O132" s="93"/>
      <c r="P132" s="96"/>
      <c r="Q132" s="96">
        <f>P132+N132</f>
        <v>230</v>
      </c>
      <c r="R132" s="96">
        <f>O132</f>
        <v>0</v>
      </c>
      <c r="S132" s="96">
        <f>T132-Q132</f>
        <v>246073</v>
      </c>
      <c r="T132" s="96">
        <v>246303</v>
      </c>
      <c r="U132" s="96">
        <f>R132</f>
        <v>0</v>
      </c>
      <c r="V132" s="96">
        <v>246303</v>
      </c>
      <c r="W132" s="96"/>
      <c r="X132" s="96"/>
      <c r="Y132" s="96">
        <f>W132+T132</f>
        <v>246303</v>
      </c>
      <c r="Z132" s="96">
        <f>X132+V132</f>
        <v>246303</v>
      </c>
      <c r="AA132" s="96"/>
      <c r="AB132" s="96"/>
      <c r="AC132" s="96">
        <f>AA132+Y132</f>
        <v>246303</v>
      </c>
      <c r="AD132" s="96">
        <f>AB132+Z132</f>
        <v>246303</v>
      </c>
      <c r="AE132" s="96"/>
      <c r="AF132" s="96"/>
      <c r="AG132" s="96"/>
      <c r="AH132" s="96">
        <f>AE132+AC132</f>
        <v>246303</v>
      </c>
      <c r="AI132" s="96"/>
      <c r="AJ132" s="96">
        <f>AG132+AD132</f>
        <v>246303</v>
      </c>
      <c r="AK132" s="97"/>
      <c r="AL132" s="97"/>
      <c r="AM132" s="96">
        <f>AK132+AH132</f>
        <v>246303</v>
      </c>
      <c r="AN132" s="96">
        <f>AI132</f>
        <v>0</v>
      </c>
      <c r="AO132" s="96">
        <f>AQ132-AM132</f>
        <v>-246303</v>
      </c>
      <c r="AP132" s="96">
        <f>AR132-AN132</f>
        <v>0</v>
      </c>
      <c r="AQ132" s="96"/>
      <c r="AR132" s="96"/>
      <c r="AS132" s="97"/>
      <c r="AT132" s="96"/>
      <c r="AU132" s="96"/>
      <c r="AV132" s="97"/>
      <c r="AW132" s="92"/>
      <c r="AX132" s="96">
        <f t="shared" si="58"/>
        <v>0</v>
      </c>
    </row>
    <row r="133" spans="1:50" ht="16.5" hidden="1">
      <c r="A133" s="88"/>
      <c r="B133" s="89" t="s">
        <v>232</v>
      </c>
      <c r="C133" s="90" t="s">
        <v>34</v>
      </c>
      <c r="D133" s="90" t="s">
        <v>44</v>
      </c>
      <c r="E133" s="111" t="s">
        <v>135</v>
      </c>
      <c r="F133" s="90" t="s">
        <v>233</v>
      </c>
      <c r="G133" s="96"/>
      <c r="H133" s="96"/>
      <c r="I133" s="96"/>
      <c r="J133" s="96">
        <f>K133-G133</f>
        <v>62435</v>
      </c>
      <c r="K133" s="96">
        <v>62435</v>
      </c>
      <c r="L133" s="102"/>
      <c r="M133" s="102"/>
      <c r="N133" s="96">
        <v>18718</v>
      </c>
      <c r="O133" s="93"/>
      <c r="P133" s="96"/>
      <c r="Q133" s="96">
        <f>P133+N133</f>
        <v>18718</v>
      </c>
      <c r="R133" s="96">
        <f>O133</f>
        <v>0</v>
      </c>
      <c r="S133" s="96">
        <f>T133-Q133</f>
        <v>-18718</v>
      </c>
      <c r="T133" s="96"/>
      <c r="U133" s="96">
        <f>R133</f>
        <v>0</v>
      </c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7"/>
      <c r="AL133" s="97"/>
      <c r="AM133" s="102"/>
      <c r="AN133" s="102"/>
      <c r="AO133" s="96"/>
      <c r="AP133" s="96"/>
      <c r="AQ133" s="96"/>
      <c r="AR133" s="96"/>
      <c r="AS133" s="97"/>
      <c r="AT133" s="96"/>
      <c r="AU133" s="96"/>
      <c r="AV133" s="97"/>
      <c r="AW133" s="92"/>
      <c r="AX133" s="96">
        <f t="shared" si="58"/>
        <v>0</v>
      </c>
    </row>
    <row r="134" spans="1:50" ht="115.5" hidden="1">
      <c r="A134" s="88"/>
      <c r="B134" s="89" t="s">
        <v>4</v>
      </c>
      <c r="C134" s="90" t="s">
        <v>34</v>
      </c>
      <c r="D134" s="90" t="s">
        <v>44</v>
      </c>
      <c r="E134" s="95" t="s">
        <v>135</v>
      </c>
      <c r="F134" s="90" t="s">
        <v>5</v>
      </c>
      <c r="G134" s="96"/>
      <c r="H134" s="96"/>
      <c r="I134" s="96"/>
      <c r="J134" s="96"/>
      <c r="K134" s="96"/>
      <c r="L134" s="102"/>
      <c r="M134" s="102"/>
      <c r="N134" s="96"/>
      <c r="O134" s="93"/>
      <c r="P134" s="96"/>
      <c r="Q134" s="96"/>
      <c r="R134" s="96"/>
      <c r="S134" s="96">
        <f>T134-Q134</f>
        <v>9690</v>
      </c>
      <c r="T134" s="96">
        <v>9690</v>
      </c>
      <c r="U134" s="96"/>
      <c r="V134" s="96">
        <v>9690</v>
      </c>
      <c r="W134" s="96"/>
      <c r="X134" s="96"/>
      <c r="Y134" s="96">
        <f>W134+T134</f>
        <v>9690</v>
      </c>
      <c r="Z134" s="96">
        <f>X134+V134</f>
        <v>9690</v>
      </c>
      <c r="AA134" s="96"/>
      <c r="AB134" s="96"/>
      <c r="AC134" s="96">
        <f>AA134+Y134</f>
        <v>9690</v>
      </c>
      <c r="AD134" s="96">
        <f>AB134+Z134</f>
        <v>9690</v>
      </c>
      <c r="AE134" s="96"/>
      <c r="AF134" s="96"/>
      <c r="AG134" s="96"/>
      <c r="AH134" s="96">
        <f>AE134+AC134</f>
        <v>9690</v>
      </c>
      <c r="AI134" s="96"/>
      <c r="AJ134" s="96">
        <f>AG134+AD134</f>
        <v>9690</v>
      </c>
      <c r="AK134" s="96"/>
      <c r="AL134" s="96"/>
      <c r="AM134" s="96">
        <f>AK134+AH134</f>
        <v>9690</v>
      </c>
      <c r="AN134" s="96">
        <f>AI134</f>
        <v>0</v>
      </c>
      <c r="AO134" s="96">
        <f>AQ134-AM134</f>
        <v>-9690</v>
      </c>
      <c r="AP134" s="96">
        <f>AR134-AN134</f>
        <v>0</v>
      </c>
      <c r="AQ134" s="96"/>
      <c r="AR134" s="96"/>
      <c r="AS134" s="97"/>
      <c r="AT134" s="96"/>
      <c r="AU134" s="96"/>
      <c r="AV134" s="97"/>
      <c r="AW134" s="92"/>
      <c r="AX134" s="96">
        <f t="shared" si="58"/>
        <v>0</v>
      </c>
    </row>
    <row r="135" spans="1:50" s="6" customFormat="1" ht="56.25">
      <c r="A135" s="100"/>
      <c r="B135" s="83" t="s">
        <v>390</v>
      </c>
      <c r="C135" s="84" t="s">
        <v>389</v>
      </c>
      <c r="D135" s="84" t="s">
        <v>34</v>
      </c>
      <c r="E135" s="85"/>
      <c r="F135" s="84"/>
      <c r="G135" s="99"/>
      <c r="H135" s="99"/>
      <c r="I135" s="99"/>
      <c r="J135" s="99"/>
      <c r="K135" s="99"/>
      <c r="L135" s="126"/>
      <c r="M135" s="126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>
        <f>AO136</f>
        <v>124557</v>
      </c>
      <c r="AP135" s="99">
        <f aca="true" t="shared" si="103" ref="AP135:AR136">AP136</f>
        <v>0</v>
      </c>
      <c r="AQ135" s="99">
        <f t="shared" si="103"/>
        <v>124557</v>
      </c>
      <c r="AR135" s="99">
        <f t="shared" si="103"/>
        <v>0</v>
      </c>
      <c r="AS135" s="101"/>
      <c r="AT135" s="99">
        <f>AT136</f>
        <v>124557</v>
      </c>
      <c r="AU135" s="99">
        <f aca="true" t="shared" si="104" ref="AU135:AX136">AU136</f>
        <v>0</v>
      </c>
      <c r="AV135" s="99">
        <f t="shared" si="104"/>
        <v>0</v>
      </c>
      <c r="AW135" s="99">
        <f t="shared" si="104"/>
        <v>124557</v>
      </c>
      <c r="AX135" s="99">
        <f t="shared" si="104"/>
        <v>0</v>
      </c>
    </row>
    <row r="136" spans="1:50" ht="33">
      <c r="A136" s="88"/>
      <c r="B136" s="89" t="s">
        <v>15</v>
      </c>
      <c r="C136" s="90" t="s">
        <v>389</v>
      </c>
      <c r="D136" s="90" t="s">
        <v>34</v>
      </c>
      <c r="E136" s="95" t="s">
        <v>141</v>
      </c>
      <c r="F136" s="90"/>
      <c r="G136" s="96"/>
      <c r="H136" s="96"/>
      <c r="I136" s="96"/>
      <c r="J136" s="96"/>
      <c r="K136" s="96"/>
      <c r="L136" s="102"/>
      <c r="M136" s="102"/>
      <c r="N136" s="96"/>
      <c r="O136" s="93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>
        <f>AO137</f>
        <v>124557</v>
      </c>
      <c r="AP136" s="96">
        <f t="shared" si="103"/>
        <v>0</v>
      </c>
      <c r="AQ136" s="96">
        <f t="shared" si="103"/>
        <v>124557</v>
      </c>
      <c r="AR136" s="96">
        <f t="shared" si="103"/>
        <v>0</v>
      </c>
      <c r="AS136" s="97"/>
      <c r="AT136" s="96">
        <f>AT137</f>
        <v>124557</v>
      </c>
      <c r="AU136" s="96">
        <f t="shared" si="104"/>
        <v>0</v>
      </c>
      <c r="AV136" s="96">
        <f t="shared" si="104"/>
        <v>0</v>
      </c>
      <c r="AW136" s="96">
        <f t="shared" si="104"/>
        <v>124557</v>
      </c>
      <c r="AX136" s="96">
        <f t="shared" si="104"/>
        <v>0</v>
      </c>
    </row>
    <row r="137" spans="1:50" ht="16.5">
      <c r="A137" s="88"/>
      <c r="B137" s="89" t="s">
        <v>55</v>
      </c>
      <c r="C137" s="90" t="s">
        <v>389</v>
      </c>
      <c r="D137" s="90" t="s">
        <v>34</v>
      </c>
      <c r="E137" s="95" t="s">
        <v>141</v>
      </c>
      <c r="F137" s="90" t="s">
        <v>9</v>
      </c>
      <c r="G137" s="96"/>
      <c r="H137" s="96"/>
      <c r="I137" s="96"/>
      <c r="J137" s="96"/>
      <c r="K137" s="96"/>
      <c r="L137" s="102"/>
      <c r="M137" s="102"/>
      <c r="N137" s="96"/>
      <c r="O137" s="93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>
        <f>AQ137-AM137</f>
        <v>124557</v>
      </c>
      <c r="AP137" s="96"/>
      <c r="AQ137" s="96">
        <f>126123-1566</f>
        <v>124557</v>
      </c>
      <c r="AR137" s="96"/>
      <c r="AS137" s="97"/>
      <c r="AT137" s="96">
        <f>126123-1566</f>
        <v>124557</v>
      </c>
      <c r="AU137" s="96"/>
      <c r="AV137" s="97"/>
      <c r="AW137" s="92">
        <f>AT137+AV137</f>
        <v>124557</v>
      </c>
      <c r="AX137" s="96">
        <f t="shared" si="58"/>
        <v>0</v>
      </c>
    </row>
    <row r="138" spans="1:50" ht="16.5">
      <c r="A138" s="88"/>
      <c r="B138" s="89"/>
      <c r="C138" s="90"/>
      <c r="D138" s="90"/>
      <c r="E138" s="95"/>
      <c r="F138" s="90"/>
      <c r="G138" s="96"/>
      <c r="H138" s="96"/>
      <c r="I138" s="96"/>
      <c r="J138" s="96"/>
      <c r="K138" s="96"/>
      <c r="L138" s="102"/>
      <c r="M138" s="102"/>
      <c r="N138" s="96"/>
      <c r="O138" s="93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7"/>
      <c r="AT138" s="96"/>
      <c r="AU138" s="96"/>
      <c r="AV138" s="97"/>
      <c r="AW138" s="92"/>
      <c r="AX138" s="96">
        <f t="shared" si="58"/>
        <v>0</v>
      </c>
    </row>
    <row r="139" spans="1:50" s="5" customFormat="1" ht="81">
      <c r="A139" s="75">
        <v>903</v>
      </c>
      <c r="B139" s="76" t="s">
        <v>52</v>
      </c>
      <c r="C139" s="127"/>
      <c r="D139" s="127"/>
      <c r="E139" s="128"/>
      <c r="F139" s="127"/>
      <c r="G139" s="120">
        <f aca="true" t="shared" si="105" ref="G139:L139">G140</f>
        <v>0</v>
      </c>
      <c r="H139" s="120">
        <f t="shared" si="105"/>
        <v>0</v>
      </c>
      <c r="I139" s="120">
        <f t="shared" si="105"/>
        <v>0</v>
      </c>
      <c r="J139" s="120">
        <f t="shared" si="105"/>
        <v>1896</v>
      </c>
      <c r="K139" s="120">
        <f t="shared" si="105"/>
        <v>1896</v>
      </c>
      <c r="L139" s="120">
        <f t="shared" si="105"/>
        <v>0</v>
      </c>
      <c r="M139" s="120"/>
      <c r="N139" s="120">
        <f aca="true" t="shared" si="106" ref="N139:AE139">N140</f>
        <v>2035</v>
      </c>
      <c r="O139" s="120">
        <f t="shared" si="106"/>
        <v>0</v>
      </c>
      <c r="P139" s="120">
        <f t="shared" si="106"/>
        <v>0</v>
      </c>
      <c r="Q139" s="120">
        <f t="shared" si="106"/>
        <v>2035</v>
      </c>
      <c r="R139" s="120">
        <f t="shared" si="106"/>
        <v>0</v>
      </c>
      <c r="S139" s="120">
        <f t="shared" si="106"/>
        <v>-320</v>
      </c>
      <c r="T139" s="120">
        <f t="shared" si="106"/>
        <v>1715</v>
      </c>
      <c r="U139" s="120">
        <f t="shared" si="106"/>
        <v>0</v>
      </c>
      <c r="V139" s="120">
        <f t="shared" si="106"/>
        <v>1715</v>
      </c>
      <c r="W139" s="120">
        <f t="shared" si="106"/>
        <v>0</v>
      </c>
      <c r="X139" s="120">
        <f t="shared" si="106"/>
        <v>0</v>
      </c>
      <c r="Y139" s="120">
        <f t="shared" si="106"/>
        <v>1715</v>
      </c>
      <c r="Z139" s="120">
        <f t="shared" si="106"/>
        <v>1715</v>
      </c>
      <c r="AA139" s="120">
        <f t="shared" si="106"/>
        <v>0</v>
      </c>
      <c r="AB139" s="120">
        <f t="shared" si="106"/>
        <v>0</v>
      </c>
      <c r="AC139" s="120">
        <f t="shared" si="106"/>
        <v>3215</v>
      </c>
      <c r="AD139" s="120">
        <f t="shared" si="106"/>
        <v>1715</v>
      </c>
      <c r="AE139" s="120">
        <f t="shared" si="106"/>
        <v>0</v>
      </c>
      <c r="AF139" s="120"/>
      <c r="AG139" s="120">
        <f>AG140</f>
        <v>0</v>
      </c>
      <c r="AH139" s="120">
        <f>AH140</f>
        <v>3215</v>
      </c>
      <c r="AI139" s="120"/>
      <c r="AJ139" s="120">
        <f>AJ140</f>
        <v>1715</v>
      </c>
      <c r="AK139" s="120">
        <f>AK140</f>
        <v>0</v>
      </c>
      <c r="AL139" s="120">
        <f>AL140</f>
        <v>0</v>
      </c>
      <c r="AM139" s="120">
        <f>AM140</f>
        <v>3215</v>
      </c>
      <c r="AN139" s="120">
        <f>AN140</f>
        <v>0</v>
      </c>
      <c r="AO139" s="120">
        <f>AO140+AO145</f>
        <v>5137</v>
      </c>
      <c r="AP139" s="120">
        <f>AP140+AP145</f>
        <v>0</v>
      </c>
      <c r="AQ139" s="120">
        <f>AQ140+AQ145</f>
        <v>8352</v>
      </c>
      <c r="AR139" s="120">
        <f>AR140+AR145</f>
        <v>0</v>
      </c>
      <c r="AS139" s="121"/>
      <c r="AT139" s="120">
        <f>AT140+AT145</f>
        <v>8352</v>
      </c>
      <c r="AU139" s="120">
        <f>AU140+AU145</f>
        <v>0</v>
      </c>
      <c r="AV139" s="120">
        <f>AV140+AV145</f>
        <v>0</v>
      </c>
      <c r="AW139" s="120">
        <f>AW140+AW145</f>
        <v>8352</v>
      </c>
      <c r="AX139" s="120">
        <f>AX140+AX145</f>
        <v>0</v>
      </c>
    </row>
    <row r="140" spans="1:50" s="2" customFormat="1" ht="37.5" hidden="1">
      <c r="A140" s="100"/>
      <c r="B140" s="83" t="s">
        <v>17</v>
      </c>
      <c r="C140" s="84" t="s">
        <v>34</v>
      </c>
      <c r="D140" s="84" t="s">
        <v>44</v>
      </c>
      <c r="E140" s="111"/>
      <c r="F140" s="90"/>
      <c r="G140" s="86">
        <f aca="true" t="shared" si="107" ref="G140:W141">G141</f>
        <v>0</v>
      </c>
      <c r="H140" s="86">
        <f t="shared" si="107"/>
        <v>0</v>
      </c>
      <c r="I140" s="86">
        <f t="shared" si="107"/>
        <v>0</v>
      </c>
      <c r="J140" s="86">
        <f t="shared" si="107"/>
        <v>1896</v>
      </c>
      <c r="K140" s="86">
        <f t="shared" si="107"/>
        <v>1896</v>
      </c>
      <c r="L140" s="86">
        <f t="shared" si="107"/>
        <v>0</v>
      </c>
      <c r="M140" s="86"/>
      <c r="N140" s="86">
        <f>N141</f>
        <v>2035</v>
      </c>
      <c r="O140" s="86">
        <f t="shared" si="107"/>
        <v>0</v>
      </c>
      <c r="P140" s="86">
        <f t="shared" si="107"/>
        <v>0</v>
      </c>
      <c r="Q140" s="86">
        <f t="shared" si="107"/>
        <v>2035</v>
      </c>
      <c r="R140" s="86">
        <f t="shared" si="107"/>
        <v>0</v>
      </c>
      <c r="S140" s="86">
        <f t="shared" si="107"/>
        <v>-320</v>
      </c>
      <c r="T140" s="86">
        <f t="shared" si="107"/>
        <v>1715</v>
      </c>
      <c r="U140" s="86">
        <f t="shared" si="107"/>
        <v>0</v>
      </c>
      <c r="V140" s="86">
        <f t="shared" si="107"/>
        <v>1715</v>
      </c>
      <c r="W140" s="86">
        <f t="shared" si="107"/>
        <v>0</v>
      </c>
      <c r="X140" s="86">
        <f aca="true" t="shared" si="108" ref="X140:AN141">X141</f>
        <v>0</v>
      </c>
      <c r="Y140" s="86">
        <f t="shared" si="108"/>
        <v>1715</v>
      </c>
      <c r="Z140" s="86">
        <f t="shared" si="108"/>
        <v>1715</v>
      </c>
      <c r="AA140" s="86">
        <f t="shared" si="108"/>
        <v>0</v>
      </c>
      <c r="AB140" s="86">
        <f t="shared" si="108"/>
        <v>0</v>
      </c>
      <c r="AC140" s="86">
        <f t="shared" si="108"/>
        <v>3215</v>
      </c>
      <c r="AD140" s="86">
        <f t="shared" si="108"/>
        <v>1715</v>
      </c>
      <c r="AE140" s="86">
        <f t="shared" si="108"/>
        <v>0</v>
      </c>
      <c r="AF140" s="86"/>
      <c r="AG140" s="86">
        <f t="shared" si="108"/>
        <v>0</v>
      </c>
      <c r="AH140" s="86">
        <f t="shared" si="108"/>
        <v>3215</v>
      </c>
      <c r="AI140" s="86"/>
      <c r="AJ140" s="86">
        <f t="shared" si="108"/>
        <v>1715</v>
      </c>
      <c r="AK140" s="86">
        <f t="shared" si="108"/>
        <v>0</v>
      </c>
      <c r="AL140" s="86">
        <f t="shared" si="108"/>
        <v>0</v>
      </c>
      <c r="AM140" s="86">
        <f t="shared" si="108"/>
        <v>3215</v>
      </c>
      <c r="AN140" s="86">
        <f t="shared" si="108"/>
        <v>0</v>
      </c>
      <c r="AO140" s="86">
        <f>AO141+AO143</f>
        <v>-3215</v>
      </c>
      <c r="AP140" s="86">
        <f>AP141+AP143</f>
        <v>0</v>
      </c>
      <c r="AQ140" s="86">
        <f>AQ141+AQ143</f>
        <v>0</v>
      </c>
      <c r="AR140" s="86">
        <f>AR141+AR143</f>
        <v>0</v>
      </c>
      <c r="AS140" s="115"/>
      <c r="AT140" s="86">
        <f>AT141+AT143</f>
        <v>0</v>
      </c>
      <c r="AU140" s="86">
        <f>AU141+AU143</f>
        <v>0</v>
      </c>
      <c r="AV140" s="86">
        <f>AV141+AV143</f>
        <v>0</v>
      </c>
      <c r="AW140" s="86">
        <f>AW141+AW143</f>
        <v>0</v>
      </c>
      <c r="AX140" s="86">
        <f>AX141+AX143</f>
        <v>0</v>
      </c>
    </row>
    <row r="141" spans="1:50" ht="66.75" hidden="1">
      <c r="A141" s="100"/>
      <c r="B141" s="89" t="s">
        <v>230</v>
      </c>
      <c r="C141" s="90" t="s">
        <v>34</v>
      </c>
      <c r="D141" s="90" t="s">
        <v>44</v>
      </c>
      <c r="E141" s="111" t="s">
        <v>231</v>
      </c>
      <c r="F141" s="90"/>
      <c r="G141" s="92">
        <f t="shared" si="107"/>
        <v>0</v>
      </c>
      <c r="H141" s="92">
        <f t="shared" si="107"/>
        <v>0</v>
      </c>
      <c r="I141" s="92">
        <f t="shared" si="107"/>
        <v>0</v>
      </c>
      <c r="J141" s="92">
        <f t="shared" si="107"/>
        <v>1896</v>
      </c>
      <c r="K141" s="92">
        <f t="shared" si="107"/>
        <v>1896</v>
      </c>
      <c r="L141" s="92">
        <f t="shared" si="107"/>
        <v>0</v>
      </c>
      <c r="M141" s="92"/>
      <c r="N141" s="92">
        <f>N142</f>
        <v>2035</v>
      </c>
      <c r="O141" s="92">
        <f t="shared" si="107"/>
        <v>0</v>
      </c>
      <c r="P141" s="92">
        <f t="shared" si="107"/>
        <v>0</v>
      </c>
      <c r="Q141" s="92">
        <f t="shared" si="107"/>
        <v>2035</v>
      </c>
      <c r="R141" s="92">
        <f t="shared" si="107"/>
        <v>0</v>
      </c>
      <c r="S141" s="92">
        <f t="shared" si="107"/>
        <v>-320</v>
      </c>
      <c r="T141" s="92">
        <f t="shared" si="107"/>
        <v>1715</v>
      </c>
      <c r="U141" s="92">
        <f t="shared" si="107"/>
        <v>0</v>
      </c>
      <c r="V141" s="92">
        <f t="shared" si="107"/>
        <v>1715</v>
      </c>
      <c r="W141" s="92">
        <f>W142</f>
        <v>0</v>
      </c>
      <c r="X141" s="92">
        <f t="shared" si="108"/>
        <v>0</v>
      </c>
      <c r="Y141" s="92">
        <f t="shared" si="108"/>
        <v>1715</v>
      </c>
      <c r="Z141" s="92">
        <f t="shared" si="108"/>
        <v>1715</v>
      </c>
      <c r="AA141" s="92">
        <f t="shared" si="108"/>
        <v>0</v>
      </c>
      <c r="AB141" s="92">
        <f t="shared" si="108"/>
        <v>0</v>
      </c>
      <c r="AC141" s="92">
        <f t="shared" si="108"/>
        <v>3215</v>
      </c>
      <c r="AD141" s="92">
        <f t="shared" si="108"/>
        <v>1715</v>
      </c>
      <c r="AE141" s="92">
        <f t="shared" si="108"/>
        <v>0</v>
      </c>
      <c r="AF141" s="92"/>
      <c r="AG141" s="92">
        <f t="shared" si="108"/>
        <v>0</v>
      </c>
      <c r="AH141" s="92">
        <f t="shared" si="108"/>
        <v>3215</v>
      </c>
      <c r="AI141" s="92"/>
      <c r="AJ141" s="92">
        <f t="shared" si="108"/>
        <v>1715</v>
      </c>
      <c r="AK141" s="92">
        <f aca="true" t="shared" si="109" ref="AK141:AR141">AK142</f>
        <v>0</v>
      </c>
      <c r="AL141" s="92">
        <f t="shared" si="109"/>
        <v>0</v>
      </c>
      <c r="AM141" s="92">
        <f t="shared" si="109"/>
        <v>3215</v>
      </c>
      <c r="AN141" s="92">
        <f t="shared" si="109"/>
        <v>0</v>
      </c>
      <c r="AO141" s="92">
        <f t="shared" si="109"/>
        <v>-3215</v>
      </c>
      <c r="AP141" s="92">
        <f t="shared" si="109"/>
        <v>0</v>
      </c>
      <c r="AQ141" s="92">
        <f t="shared" si="109"/>
        <v>0</v>
      </c>
      <c r="AR141" s="92">
        <f t="shared" si="109"/>
        <v>0</v>
      </c>
      <c r="AS141" s="97"/>
      <c r="AT141" s="92">
        <f>AT142</f>
        <v>0</v>
      </c>
      <c r="AU141" s="92">
        <f>AU142</f>
        <v>0</v>
      </c>
      <c r="AV141" s="92">
        <f>AV142</f>
        <v>0</v>
      </c>
      <c r="AW141" s="92">
        <f>AW142</f>
        <v>0</v>
      </c>
      <c r="AX141" s="92">
        <f>AX142</f>
        <v>0</v>
      </c>
    </row>
    <row r="142" spans="1:50" ht="18.75" hidden="1">
      <c r="A142" s="100"/>
      <c r="B142" s="89" t="s">
        <v>232</v>
      </c>
      <c r="C142" s="90" t="s">
        <v>34</v>
      </c>
      <c r="D142" s="90" t="s">
        <v>44</v>
      </c>
      <c r="E142" s="111" t="s">
        <v>231</v>
      </c>
      <c r="F142" s="90" t="s">
        <v>233</v>
      </c>
      <c r="G142" s="92"/>
      <c r="H142" s="92">
        <f>20404-20404</f>
        <v>0</v>
      </c>
      <c r="I142" s="92"/>
      <c r="J142" s="96">
        <f>K142-G142</f>
        <v>1896</v>
      </c>
      <c r="K142" s="102">
        <v>1896</v>
      </c>
      <c r="L142" s="102"/>
      <c r="M142" s="102"/>
      <c r="N142" s="92">
        <v>2035</v>
      </c>
      <c r="O142" s="93"/>
      <c r="P142" s="96"/>
      <c r="Q142" s="96">
        <f>P142+N142</f>
        <v>2035</v>
      </c>
      <c r="R142" s="96">
        <f>O142</f>
        <v>0</v>
      </c>
      <c r="S142" s="96">
        <f>T142-Q142</f>
        <v>-320</v>
      </c>
      <c r="T142" s="96">
        <v>1715</v>
      </c>
      <c r="U142" s="96">
        <f>R142</f>
        <v>0</v>
      </c>
      <c r="V142" s="96">
        <v>1715</v>
      </c>
      <c r="W142" s="96"/>
      <c r="X142" s="96"/>
      <c r="Y142" s="96">
        <f>W142+T142</f>
        <v>1715</v>
      </c>
      <c r="Z142" s="96">
        <f>X142+V142</f>
        <v>1715</v>
      </c>
      <c r="AA142" s="96"/>
      <c r="AB142" s="96"/>
      <c r="AC142" s="96">
        <f>AA142+Y142+1500</f>
        <v>3215</v>
      </c>
      <c r="AD142" s="96">
        <f>AB142+Z142</f>
        <v>1715</v>
      </c>
      <c r="AE142" s="96"/>
      <c r="AF142" s="96"/>
      <c r="AG142" s="96"/>
      <c r="AH142" s="96">
        <f>AE142+AC142</f>
        <v>3215</v>
      </c>
      <c r="AI142" s="96"/>
      <c r="AJ142" s="96">
        <f>AG142+AD142</f>
        <v>1715</v>
      </c>
      <c r="AK142" s="97"/>
      <c r="AL142" s="97"/>
      <c r="AM142" s="96">
        <f>AK142+AH142</f>
        <v>3215</v>
      </c>
      <c r="AN142" s="96">
        <f>AI142</f>
        <v>0</v>
      </c>
      <c r="AO142" s="96">
        <f>AQ142-AM142</f>
        <v>-3215</v>
      </c>
      <c r="AP142" s="96">
        <f>AR142-AN142</f>
        <v>0</v>
      </c>
      <c r="AQ142" s="96"/>
      <c r="AR142" s="96"/>
      <c r="AS142" s="97"/>
      <c r="AT142" s="96"/>
      <c r="AU142" s="96"/>
      <c r="AV142" s="96"/>
      <c r="AW142" s="96"/>
      <c r="AX142" s="96"/>
    </row>
    <row r="143" spans="1:50" ht="50.25" hidden="1">
      <c r="A143" s="100"/>
      <c r="B143" s="89" t="s">
        <v>18</v>
      </c>
      <c r="C143" s="90" t="s">
        <v>34</v>
      </c>
      <c r="D143" s="90" t="s">
        <v>44</v>
      </c>
      <c r="E143" s="95" t="s">
        <v>135</v>
      </c>
      <c r="F143" s="90"/>
      <c r="G143" s="92"/>
      <c r="H143" s="92"/>
      <c r="I143" s="92"/>
      <c r="J143" s="96"/>
      <c r="K143" s="102"/>
      <c r="L143" s="102"/>
      <c r="M143" s="102"/>
      <c r="N143" s="92"/>
      <c r="O143" s="93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7"/>
      <c r="AL143" s="97"/>
      <c r="AM143" s="96"/>
      <c r="AN143" s="96"/>
      <c r="AO143" s="96">
        <f>AO144</f>
        <v>0</v>
      </c>
      <c r="AP143" s="96">
        <f>AP144</f>
        <v>0</v>
      </c>
      <c r="AQ143" s="96">
        <f>AQ144</f>
        <v>0</v>
      </c>
      <c r="AR143" s="96">
        <f>AR144</f>
        <v>0</v>
      </c>
      <c r="AS143" s="97"/>
      <c r="AT143" s="96">
        <f>AT144</f>
        <v>0</v>
      </c>
      <c r="AU143" s="96">
        <f>AU144</f>
        <v>0</v>
      </c>
      <c r="AV143" s="96">
        <f>AV144</f>
        <v>0</v>
      </c>
      <c r="AW143" s="96">
        <f>AW144</f>
        <v>0</v>
      </c>
      <c r="AX143" s="96">
        <f>AX144</f>
        <v>0</v>
      </c>
    </row>
    <row r="144" spans="1:50" ht="66.75" hidden="1">
      <c r="A144" s="100"/>
      <c r="B144" s="89" t="s">
        <v>45</v>
      </c>
      <c r="C144" s="90" t="s">
        <v>34</v>
      </c>
      <c r="D144" s="90" t="s">
        <v>44</v>
      </c>
      <c r="E144" s="95" t="s">
        <v>135</v>
      </c>
      <c r="F144" s="90" t="s">
        <v>46</v>
      </c>
      <c r="G144" s="92"/>
      <c r="H144" s="92"/>
      <c r="I144" s="92"/>
      <c r="J144" s="96"/>
      <c r="K144" s="102"/>
      <c r="L144" s="102"/>
      <c r="M144" s="102"/>
      <c r="N144" s="92"/>
      <c r="O144" s="93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7"/>
      <c r="AL144" s="97"/>
      <c r="AM144" s="96"/>
      <c r="AN144" s="96"/>
      <c r="AO144" s="96">
        <f>AQ144-AM144</f>
        <v>0</v>
      </c>
      <c r="AP144" s="96">
        <f>AR144-AN144</f>
        <v>0</v>
      </c>
      <c r="AQ144" s="96"/>
      <c r="AR144" s="96"/>
      <c r="AS144" s="97"/>
      <c r="AT144" s="96"/>
      <c r="AU144" s="96"/>
      <c r="AV144" s="96"/>
      <c r="AW144" s="96"/>
      <c r="AX144" s="96"/>
    </row>
    <row r="145" spans="1:50" ht="37.5">
      <c r="A145" s="100"/>
      <c r="B145" s="83" t="s">
        <v>17</v>
      </c>
      <c r="C145" s="84" t="s">
        <v>34</v>
      </c>
      <c r="D145" s="84" t="s">
        <v>389</v>
      </c>
      <c r="E145" s="111"/>
      <c r="F145" s="90"/>
      <c r="G145" s="92"/>
      <c r="H145" s="92"/>
      <c r="I145" s="92"/>
      <c r="J145" s="96"/>
      <c r="K145" s="102"/>
      <c r="L145" s="102"/>
      <c r="M145" s="102"/>
      <c r="N145" s="92"/>
      <c r="O145" s="93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7"/>
      <c r="AL145" s="97"/>
      <c r="AM145" s="96"/>
      <c r="AN145" s="96"/>
      <c r="AO145" s="99">
        <f>AO146+AO148</f>
        <v>8352</v>
      </c>
      <c r="AP145" s="99">
        <f>AP146+AP148</f>
        <v>0</v>
      </c>
      <c r="AQ145" s="99">
        <f>AQ146+AQ148</f>
        <v>8352</v>
      </c>
      <c r="AR145" s="99">
        <f>AR146+AR148</f>
        <v>0</v>
      </c>
      <c r="AS145" s="97"/>
      <c r="AT145" s="99">
        <f>AT146+AT148</f>
        <v>8352</v>
      </c>
      <c r="AU145" s="99">
        <f>AU146+AU148</f>
        <v>0</v>
      </c>
      <c r="AV145" s="99">
        <f>AV146+AV148</f>
        <v>0</v>
      </c>
      <c r="AW145" s="99">
        <f>AW146+AW148</f>
        <v>8352</v>
      </c>
      <c r="AX145" s="99">
        <f>AX146+AX148</f>
        <v>0</v>
      </c>
    </row>
    <row r="146" spans="1:50" ht="66.75">
      <c r="A146" s="100"/>
      <c r="B146" s="89" t="s">
        <v>230</v>
      </c>
      <c r="C146" s="90" t="s">
        <v>34</v>
      </c>
      <c r="D146" s="90" t="s">
        <v>389</v>
      </c>
      <c r="E146" s="111" t="s">
        <v>231</v>
      </c>
      <c r="F146" s="90"/>
      <c r="G146" s="92"/>
      <c r="H146" s="92"/>
      <c r="I146" s="92"/>
      <c r="J146" s="96"/>
      <c r="K146" s="102"/>
      <c r="L146" s="102"/>
      <c r="M146" s="102"/>
      <c r="N146" s="92"/>
      <c r="O146" s="93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7"/>
      <c r="AL146" s="97"/>
      <c r="AM146" s="96"/>
      <c r="AN146" s="96"/>
      <c r="AO146" s="96">
        <f>AO147</f>
        <v>5292</v>
      </c>
      <c r="AP146" s="96">
        <f>AP147</f>
        <v>0</v>
      </c>
      <c r="AQ146" s="96">
        <f>AQ147</f>
        <v>5292</v>
      </c>
      <c r="AR146" s="96">
        <f>AR147</f>
        <v>0</v>
      </c>
      <c r="AS146" s="97"/>
      <c r="AT146" s="96">
        <f>AT147</f>
        <v>5292</v>
      </c>
      <c r="AU146" s="96">
        <f>AU147</f>
        <v>0</v>
      </c>
      <c r="AV146" s="96">
        <f>AV147</f>
        <v>0</v>
      </c>
      <c r="AW146" s="96">
        <f>AW147</f>
        <v>5292</v>
      </c>
      <c r="AX146" s="96">
        <f>AX147</f>
        <v>0</v>
      </c>
    </row>
    <row r="147" spans="1:50" ht="18.75">
      <c r="A147" s="100"/>
      <c r="B147" s="89" t="s">
        <v>232</v>
      </c>
      <c r="C147" s="90" t="s">
        <v>34</v>
      </c>
      <c r="D147" s="90" t="s">
        <v>389</v>
      </c>
      <c r="E147" s="111" t="s">
        <v>231</v>
      </c>
      <c r="F147" s="90" t="s">
        <v>233</v>
      </c>
      <c r="G147" s="92"/>
      <c r="H147" s="92"/>
      <c r="I147" s="92"/>
      <c r="J147" s="96"/>
      <c r="K147" s="102"/>
      <c r="L147" s="102"/>
      <c r="M147" s="102"/>
      <c r="N147" s="92"/>
      <c r="O147" s="93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7"/>
      <c r="AL147" s="97"/>
      <c r="AM147" s="96"/>
      <c r="AN147" s="96"/>
      <c r="AO147" s="96">
        <f>AQ147-AM147</f>
        <v>5292</v>
      </c>
      <c r="AP147" s="96"/>
      <c r="AQ147" s="96">
        <v>5292</v>
      </c>
      <c r="AR147" s="96"/>
      <c r="AS147" s="97"/>
      <c r="AT147" s="96">
        <v>5292</v>
      </c>
      <c r="AU147" s="96"/>
      <c r="AV147" s="97"/>
      <c r="AW147" s="92">
        <f>AT147+AV147</f>
        <v>5292</v>
      </c>
      <c r="AX147" s="96">
        <f t="shared" si="58"/>
        <v>0</v>
      </c>
    </row>
    <row r="148" spans="1:50" ht="50.25">
      <c r="A148" s="100"/>
      <c r="B148" s="89" t="s">
        <v>18</v>
      </c>
      <c r="C148" s="90" t="s">
        <v>34</v>
      </c>
      <c r="D148" s="90" t="s">
        <v>389</v>
      </c>
      <c r="E148" s="95" t="s">
        <v>135</v>
      </c>
      <c r="F148" s="90"/>
      <c r="G148" s="92"/>
      <c r="H148" s="92"/>
      <c r="I148" s="92"/>
      <c r="J148" s="96"/>
      <c r="K148" s="102"/>
      <c r="L148" s="102"/>
      <c r="M148" s="102"/>
      <c r="N148" s="92"/>
      <c r="O148" s="93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7"/>
      <c r="AL148" s="97"/>
      <c r="AM148" s="96"/>
      <c r="AN148" s="96"/>
      <c r="AO148" s="96">
        <f>AO149</f>
        <v>3060</v>
      </c>
      <c r="AP148" s="96">
        <f>AP149</f>
        <v>0</v>
      </c>
      <c r="AQ148" s="96">
        <f>AQ149</f>
        <v>3060</v>
      </c>
      <c r="AR148" s="96">
        <f>AR149</f>
        <v>0</v>
      </c>
      <c r="AS148" s="97"/>
      <c r="AT148" s="96">
        <f>AT149</f>
        <v>3060</v>
      </c>
      <c r="AU148" s="96">
        <f>AU149</f>
        <v>0</v>
      </c>
      <c r="AV148" s="96">
        <f>AV149</f>
        <v>0</v>
      </c>
      <c r="AW148" s="96">
        <f>AW149</f>
        <v>3060</v>
      </c>
      <c r="AX148" s="96">
        <f>AX149</f>
        <v>0</v>
      </c>
    </row>
    <row r="149" spans="1:50" ht="66.75">
      <c r="A149" s="100"/>
      <c r="B149" s="89" t="s">
        <v>45</v>
      </c>
      <c r="C149" s="90" t="s">
        <v>34</v>
      </c>
      <c r="D149" s="90" t="s">
        <v>389</v>
      </c>
      <c r="E149" s="95" t="s">
        <v>135</v>
      </c>
      <c r="F149" s="90" t="s">
        <v>46</v>
      </c>
      <c r="G149" s="92"/>
      <c r="H149" s="92"/>
      <c r="I149" s="92"/>
      <c r="J149" s="96"/>
      <c r="K149" s="102"/>
      <c r="L149" s="102"/>
      <c r="M149" s="102"/>
      <c r="N149" s="92"/>
      <c r="O149" s="93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7"/>
      <c r="AL149" s="97"/>
      <c r="AM149" s="96"/>
      <c r="AN149" s="96"/>
      <c r="AO149" s="96">
        <f>AQ149-AM149</f>
        <v>3060</v>
      </c>
      <c r="AP149" s="96"/>
      <c r="AQ149" s="96">
        <v>3060</v>
      </c>
      <c r="AR149" s="96"/>
      <c r="AS149" s="97"/>
      <c r="AT149" s="96">
        <v>3060</v>
      </c>
      <c r="AU149" s="96"/>
      <c r="AV149" s="97"/>
      <c r="AW149" s="92">
        <f>AT149+AV149</f>
        <v>3060</v>
      </c>
      <c r="AX149" s="96">
        <f t="shared" si="58"/>
        <v>0</v>
      </c>
    </row>
    <row r="150" spans="1:50" ht="18.75">
      <c r="A150" s="100"/>
      <c r="B150" s="89"/>
      <c r="C150" s="90"/>
      <c r="D150" s="90"/>
      <c r="E150" s="95"/>
      <c r="F150" s="90"/>
      <c r="G150" s="92"/>
      <c r="H150" s="92"/>
      <c r="I150" s="92"/>
      <c r="J150" s="96"/>
      <c r="K150" s="102"/>
      <c r="L150" s="102"/>
      <c r="M150" s="102"/>
      <c r="N150" s="92"/>
      <c r="O150" s="93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7"/>
      <c r="AL150" s="97"/>
      <c r="AM150" s="96"/>
      <c r="AN150" s="96"/>
      <c r="AO150" s="96"/>
      <c r="AP150" s="96"/>
      <c r="AQ150" s="96"/>
      <c r="AR150" s="96"/>
      <c r="AS150" s="97"/>
      <c r="AT150" s="96"/>
      <c r="AU150" s="96"/>
      <c r="AV150" s="97"/>
      <c r="AW150" s="92"/>
      <c r="AX150" s="96">
        <f>AU150</f>
        <v>0</v>
      </c>
    </row>
    <row r="151" spans="1:50" ht="60.75">
      <c r="A151" s="75">
        <v>904</v>
      </c>
      <c r="B151" s="76" t="s">
        <v>416</v>
      </c>
      <c r="C151" s="90"/>
      <c r="D151" s="90"/>
      <c r="E151" s="95"/>
      <c r="F151" s="90"/>
      <c r="G151" s="92"/>
      <c r="H151" s="92"/>
      <c r="I151" s="92"/>
      <c r="J151" s="96"/>
      <c r="K151" s="102"/>
      <c r="L151" s="102"/>
      <c r="M151" s="102"/>
      <c r="N151" s="92"/>
      <c r="O151" s="93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7"/>
      <c r="AL151" s="97"/>
      <c r="AM151" s="96"/>
      <c r="AN151" s="96"/>
      <c r="AO151" s="80">
        <f aca="true" t="shared" si="110" ref="AO151:AR152">AO152</f>
        <v>270</v>
      </c>
      <c r="AP151" s="80">
        <f t="shared" si="110"/>
        <v>0</v>
      </c>
      <c r="AQ151" s="80">
        <f t="shared" si="110"/>
        <v>270</v>
      </c>
      <c r="AR151" s="80">
        <f t="shared" si="110"/>
        <v>0</v>
      </c>
      <c r="AS151" s="97"/>
      <c r="AT151" s="80">
        <f aca="true" t="shared" si="111" ref="AT151:AX154">AT152</f>
        <v>270</v>
      </c>
      <c r="AU151" s="80">
        <f t="shared" si="111"/>
        <v>0</v>
      </c>
      <c r="AV151" s="80">
        <f t="shared" si="111"/>
        <v>0</v>
      </c>
      <c r="AW151" s="80">
        <f t="shared" si="111"/>
        <v>270</v>
      </c>
      <c r="AX151" s="80">
        <f t="shared" si="111"/>
        <v>0</v>
      </c>
    </row>
    <row r="152" spans="1:50" ht="37.5">
      <c r="A152" s="100"/>
      <c r="B152" s="83" t="s">
        <v>22</v>
      </c>
      <c r="C152" s="84" t="s">
        <v>37</v>
      </c>
      <c r="D152" s="84" t="s">
        <v>56</v>
      </c>
      <c r="E152" s="95"/>
      <c r="F152" s="90"/>
      <c r="G152" s="92"/>
      <c r="H152" s="92"/>
      <c r="I152" s="92"/>
      <c r="J152" s="96"/>
      <c r="K152" s="102"/>
      <c r="L152" s="102"/>
      <c r="M152" s="102"/>
      <c r="N152" s="92"/>
      <c r="O152" s="93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7"/>
      <c r="AL152" s="97"/>
      <c r="AM152" s="96"/>
      <c r="AN152" s="96"/>
      <c r="AO152" s="99">
        <f t="shared" si="110"/>
        <v>270</v>
      </c>
      <c r="AP152" s="99">
        <f t="shared" si="110"/>
        <v>0</v>
      </c>
      <c r="AQ152" s="99">
        <f t="shared" si="110"/>
        <v>270</v>
      </c>
      <c r="AR152" s="99">
        <f t="shared" si="110"/>
        <v>0</v>
      </c>
      <c r="AS152" s="97"/>
      <c r="AT152" s="99">
        <f t="shared" si="111"/>
        <v>270</v>
      </c>
      <c r="AU152" s="99">
        <f t="shared" si="111"/>
        <v>0</v>
      </c>
      <c r="AV152" s="99">
        <f t="shared" si="111"/>
        <v>0</v>
      </c>
      <c r="AW152" s="99">
        <f t="shared" si="111"/>
        <v>270</v>
      </c>
      <c r="AX152" s="99">
        <f t="shared" si="111"/>
        <v>0</v>
      </c>
    </row>
    <row r="153" spans="1:50" ht="33.75">
      <c r="A153" s="100"/>
      <c r="B153" s="89" t="s">
        <v>23</v>
      </c>
      <c r="C153" s="90" t="s">
        <v>37</v>
      </c>
      <c r="D153" s="90" t="s">
        <v>56</v>
      </c>
      <c r="E153" s="117" t="s">
        <v>109</v>
      </c>
      <c r="F153" s="90"/>
      <c r="G153" s="92"/>
      <c r="H153" s="92"/>
      <c r="I153" s="92"/>
      <c r="J153" s="96"/>
      <c r="K153" s="102"/>
      <c r="L153" s="102"/>
      <c r="M153" s="102"/>
      <c r="N153" s="92"/>
      <c r="O153" s="93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7"/>
      <c r="AL153" s="97"/>
      <c r="AM153" s="96"/>
      <c r="AN153" s="96"/>
      <c r="AO153" s="96">
        <f>AO154</f>
        <v>270</v>
      </c>
      <c r="AP153" s="96">
        <f aca="true" t="shared" si="112" ref="AP153:AR154">AP154</f>
        <v>0</v>
      </c>
      <c r="AQ153" s="96">
        <f t="shared" si="112"/>
        <v>270</v>
      </c>
      <c r="AR153" s="96">
        <f t="shared" si="112"/>
        <v>0</v>
      </c>
      <c r="AS153" s="97"/>
      <c r="AT153" s="96">
        <f t="shared" si="111"/>
        <v>270</v>
      </c>
      <c r="AU153" s="96">
        <f t="shared" si="111"/>
        <v>0</v>
      </c>
      <c r="AV153" s="96">
        <f t="shared" si="111"/>
        <v>0</v>
      </c>
      <c r="AW153" s="96">
        <f t="shared" si="111"/>
        <v>270</v>
      </c>
      <c r="AX153" s="96">
        <f t="shared" si="111"/>
        <v>0</v>
      </c>
    </row>
    <row r="154" spans="1:50" ht="33.75">
      <c r="A154" s="100"/>
      <c r="B154" s="89" t="s">
        <v>418</v>
      </c>
      <c r="C154" s="90" t="s">
        <v>37</v>
      </c>
      <c r="D154" s="90" t="s">
        <v>56</v>
      </c>
      <c r="E154" s="117" t="s">
        <v>417</v>
      </c>
      <c r="F154" s="90"/>
      <c r="G154" s="92"/>
      <c r="H154" s="92"/>
      <c r="I154" s="92"/>
      <c r="J154" s="96"/>
      <c r="K154" s="102"/>
      <c r="L154" s="102"/>
      <c r="M154" s="102"/>
      <c r="N154" s="92"/>
      <c r="O154" s="93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7"/>
      <c r="AL154" s="97"/>
      <c r="AM154" s="96"/>
      <c r="AN154" s="96"/>
      <c r="AO154" s="96">
        <f>AO155</f>
        <v>270</v>
      </c>
      <c r="AP154" s="96">
        <f t="shared" si="112"/>
        <v>0</v>
      </c>
      <c r="AQ154" s="96">
        <f t="shared" si="112"/>
        <v>270</v>
      </c>
      <c r="AR154" s="96">
        <f t="shared" si="112"/>
        <v>0</v>
      </c>
      <c r="AS154" s="97"/>
      <c r="AT154" s="96">
        <f t="shared" si="111"/>
        <v>270</v>
      </c>
      <c r="AU154" s="96">
        <f t="shared" si="111"/>
        <v>0</v>
      </c>
      <c r="AV154" s="96">
        <f t="shared" si="111"/>
        <v>0</v>
      </c>
      <c r="AW154" s="96">
        <f t="shared" si="111"/>
        <v>270</v>
      </c>
      <c r="AX154" s="96">
        <f t="shared" si="111"/>
        <v>0</v>
      </c>
    </row>
    <row r="155" spans="1:50" ht="66.75">
      <c r="A155" s="100"/>
      <c r="B155" s="89" t="s">
        <v>45</v>
      </c>
      <c r="C155" s="90" t="s">
        <v>37</v>
      </c>
      <c r="D155" s="90" t="s">
        <v>56</v>
      </c>
      <c r="E155" s="117" t="s">
        <v>417</v>
      </c>
      <c r="F155" s="90" t="s">
        <v>46</v>
      </c>
      <c r="G155" s="92"/>
      <c r="H155" s="92"/>
      <c r="I155" s="92"/>
      <c r="J155" s="96"/>
      <c r="K155" s="102"/>
      <c r="L155" s="102"/>
      <c r="M155" s="102"/>
      <c r="N155" s="92"/>
      <c r="O155" s="93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7"/>
      <c r="AL155" s="97"/>
      <c r="AM155" s="96"/>
      <c r="AN155" s="96"/>
      <c r="AO155" s="96">
        <f>AQ155-AM155</f>
        <v>270</v>
      </c>
      <c r="AP155" s="96"/>
      <c r="AQ155" s="96">
        <v>270</v>
      </c>
      <c r="AR155" s="96"/>
      <c r="AS155" s="97"/>
      <c r="AT155" s="96">
        <v>270</v>
      </c>
      <c r="AU155" s="96"/>
      <c r="AV155" s="97"/>
      <c r="AW155" s="92">
        <f>AT155+AV155</f>
        <v>270</v>
      </c>
      <c r="AX155" s="96">
        <f>AU155</f>
        <v>0</v>
      </c>
    </row>
    <row r="156" spans="1:50" ht="18.75">
      <c r="A156" s="100"/>
      <c r="B156" s="89"/>
      <c r="C156" s="90"/>
      <c r="D156" s="90"/>
      <c r="E156" s="111"/>
      <c r="F156" s="90"/>
      <c r="G156" s="92"/>
      <c r="H156" s="92"/>
      <c r="I156" s="92"/>
      <c r="J156" s="96"/>
      <c r="K156" s="102"/>
      <c r="L156" s="102"/>
      <c r="M156" s="102"/>
      <c r="N156" s="92"/>
      <c r="O156" s="93"/>
      <c r="P156" s="93"/>
      <c r="Q156" s="103"/>
      <c r="R156" s="103"/>
      <c r="S156" s="96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7"/>
      <c r="AL156" s="97"/>
      <c r="AM156" s="104"/>
      <c r="AN156" s="104"/>
      <c r="AO156" s="105"/>
      <c r="AP156" s="105"/>
      <c r="AQ156" s="106"/>
      <c r="AR156" s="105"/>
      <c r="AS156" s="97"/>
      <c r="AT156" s="106"/>
      <c r="AU156" s="105"/>
      <c r="AV156" s="97"/>
      <c r="AW156" s="92"/>
      <c r="AX156" s="96">
        <f>AU156</f>
        <v>0</v>
      </c>
    </row>
    <row r="157" spans="1:50" s="5" customFormat="1" ht="81">
      <c r="A157" s="75">
        <v>905</v>
      </c>
      <c r="B157" s="76" t="s">
        <v>134</v>
      </c>
      <c r="C157" s="79"/>
      <c r="D157" s="79"/>
      <c r="E157" s="78"/>
      <c r="F157" s="79"/>
      <c r="G157" s="120">
        <f aca="true" t="shared" si="113" ref="G157:N157">G161+G164</f>
        <v>5152</v>
      </c>
      <c r="H157" s="120">
        <f t="shared" si="113"/>
        <v>5152</v>
      </c>
      <c r="I157" s="120">
        <f t="shared" si="113"/>
        <v>0</v>
      </c>
      <c r="J157" s="120">
        <f t="shared" si="113"/>
        <v>0</v>
      </c>
      <c r="K157" s="120">
        <f t="shared" si="113"/>
        <v>5152</v>
      </c>
      <c r="L157" s="120">
        <f t="shared" si="113"/>
        <v>0</v>
      </c>
      <c r="M157" s="120"/>
      <c r="N157" s="120">
        <f t="shared" si="113"/>
        <v>5518</v>
      </c>
      <c r="O157" s="120">
        <f aca="true" t="shared" si="114" ref="O157:V157">O161+O164</f>
        <v>0</v>
      </c>
      <c r="P157" s="120">
        <f t="shared" si="114"/>
        <v>0</v>
      </c>
      <c r="Q157" s="120">
        <f t="shared" si="114"/>
        <v>5518</v>
      </c>
      <c r="R157" s="120">
        <f t="shared" si="114"/>
        <v>0</v>
      </c>
      <c r="S157" s="120">
        <f>S161+S164</f>
        <v>-5165</v>
      </c>
      <c r="T157" s="120">
        <f t="shared" si="114"/>
        <v>353</v>
      </c>
      <c r="U157" s="120">
        <f t="shared" si="114"/>
        <v>0</v>
      </c>
      <c r="V157" s="120">
        <f t="shared" si="114"/>
        <v>353</v>
      </c>
      <c r="W157" s="120">
        <f aca="true" t="shared" si="115" ref="W157:AD157">W161+W164</f>
        <v>0</v>
      </c>
      <c r="X157" s="120">
        <f t="shared" si="115"/>
        <v>0</v>
      </c>
      <c r="Y157" s="120">
        <f t="shared" si="115"/>
        <v>353</v>
      </c>
      <c r="Z157" s="120">
        <f t="shared" si="115"/>
        <v>353</v>
      </c>
      <c r="AA157" s="120">
        <f t="shared" si="115"/>
        <v>0</v>
      </c>
      <c r="AB157" s="120">
        <f t="shared" si="115"/>
        <v>0</v>
      </c>
      <c r="AC157" s="120">
        <f t="shared" si="115"/>
        <v>353</v>
      </c>
      <c r="AD157" s="120">
        <f t="shared" si="115"/>
        <v>353</v>
      </c>
      <c r="AE157" s="120">
        <f>AE161+AE164</f>
        <v>0</v>
      </c>
      <c r="AF157" s="120"/>
      <c r="AG157" s="120">
        <f>AG161+AG164</f>
        <v>0</v>
      </c>
      <c r="AH157" s="120">
        <f>AH161+AH164</f>
        <v>353</v>
      </c>
      <c r="AI157" s="120"/>
      <c r="AJ157" s="120">
        <f>AJ161+AJ164</f>
        <v>353</v>
      </c>
      <c r="AK157" s="120">
        <f>AK161+AK164</f>
        <v>0</v>
      </c>
      <c r="AL157" s="120">
        <f>AL161+AL164</f>
        <v>0</v>
      </c>
      <c r="AM157" s="120">
        <f>AM161+AM164</f>
        <v>353</v>
      </c>
      <c r="AN157" s="120">
        <f>AN161+AN164</f>
        <v>0</v>
      </c>
      <c r="AO157" s="120">
        <f>AO161+AO164+AO158</f>
        <v>10277</v>
      </c>
      <c r="AP157" s="120" t="e">
        <f>AP161+AP164+AP158</f>
        <v>#REF!</v>
      </c>
      <c r="AQ157" s="120">
        <f>AQ161+AQ164+AQ158</f>
        <v>10630</v>
      </c>
      <c r="AR157" s="120">
        <f>AR161+AR164+AR158</f>
        <v>0</v>
      </c>
      <c r="AS157" s="121"/>
      <c r="AT157" s="120">
        <f>AT161+AT164+AT158</f>
        <v>10630</v>
      </c>
      <c r="AU157" s="120">
        <f>AU161+AU164+AU158</f>
        <v>0</v>
      </c>
      <c r="AV157" s="120">
        <f>AV161+AV164+AV158</f>
        <v>0</v>
      </c>
      <c r="AW157" s="120">
        <f>AW161+AW164+AW158</f>
        <v>10630</v>
      </c>
      <c r="AX157" s="120">
        <f>AX161+AX164+AX158</f>
        <v>0</v>
      </c>
    </row>
    <row r="158" spans="1:50" s="5" customFormat="1" ht="37.5">
      <c r="A158" s="75"/>
      <c r="B158" s="83" t="s">
        <v>17</v>
      </c>
      <c r="C158" s="84" t="s">
        <v>34</v>
      </c>
      <c r="D158" s="84" t="s">
        <v>389</v>
      </c>
      <c r="E158" s="85"/>
      <c r="F158" s="84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86">
        <f>AO159</f>
        <v>7304</v>
      </c>
      <c r="AP158" s="86">
        <f aca="true" t="shared" si="116" ref="AP158:AR159">AP159</f>
        <v>0</v>
      </c>
      <c r="AQ158" s="86">
        <f t="shared" si="116"/>
        <v>7304</v>
      </c>
      <c r="AR158" s="86">
        <f t="shared" si="116"/>
        <v>0</v>
      </c>
      <c r="AS158" s="121"/>
      <c r="AT158" s="86">
        <f>AT159</f>
        <v>7304</v>
      </c>
      <c r="AU158" s="86">
        <f aca="true" t="shared" si="117" ref="AU158:AX159">AU159</f>
        <v>0</v>
      </c>
      <c r="AV158" s="86">
        <f t="shared" si="117"/>
        <v>0</v>
      </c>
      <c r="AW158" s="86">
        <f t="shared" si="117"/>
        <v>7304</v>
      </c>
      <c r="AX158" s="86">
        <f t="shared" si="117"/>
        <v>0</v>
      </c>
    </row>
    <row r="159" spans="1:50" s="5" customFormat="1" ht="50.25">
      <c r="A159" s="75"/>
      <c r="B159" s="89" t="s">
        <v>18</v>
      </c>
      <c r="C159" s="90" t="s">
        <v>34</v>
      </c>
      <c r="D159" s="90" t="s">
        <v>389</v>
      </c>
      <c r="E159" s="95" t="s">
        <v>135</v>
      </c>
      <c r="F159" s="9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92">
        <f>AO160</f>
        <v>7304</v>
      </c>
      <c r="AP159" s="92">
        <f t="shared" si="116"/>
        <v>0</v>
      </c>
      <c r="AQ159" s="92">
        <f t="shared" si="116"/>
        <v>7304</v>
      </c>
      <c r="AR159" s="92">
        <f t="shared" si="116"/>
        <v>0</v>
      </c>
      <c r="AS159" s="121"/>
      <c r="AT159" s="92">
        <f>AT160</f>
        <v>7304</v>
      </c>
      <c r="AU159" s="92">
        <f t="shared" si="117"/>
        <v>0</v>
      </c>
      <c r="AV159" s="92">
        <f t="shared" si="117"/>
        <v>0</v>
      </c>
      <c r="AW159" s="92">
        <f t="shared" si="117"/>
        <v>7304</v>
      </c>
      <c r="AX159" s="92">
        <f t="shared" si="117"/>
        <v>0</v>
      </c>
    </row>
    <row r="160" spans="1:50" s="5" customFormat="1" ht="66.75">
      <c r="A160" s="75"/>
      <c r="B160" s="89" t="s">
        <v>45</v>
      </c>
      <c r="C160" s="90" t="s">
        <v>34</v>
      </c>
      <c r="D160" s="90" t="s">
        <v>389</v>
      </c>
      <c r="E160" s="95" t="s">
        <v>135</v>
      </c>
      <c r="F160" s="90" t="s">
        <v>46</v>
      </c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96">
        <f>AQ160-AM160</f>
        <v>7304</v>
      </c>
      <c r="AP160" s="92"/>
      <c r="AQ160" s="92">
        <v>7304</v>
      </c>
      <c r="AR160" s="92"/>
      <c r="AS160" s="121"/>
      <c r="AT160" s="92">
        <v>7304</v>
      </c>
      <c r="AU160" s="92"/>
      <c r="AV160" s="121"/>
      <c r="AW160" s="92">
        <f>AT160+AV160</f>
        <v>7304</v>
      </c>
      <c r="AX160" s="96">
        <f>AU160</f>
        <v>0</v>
      </c>
    </row>
    <row r="161" spans="1:50" s="2" customFormat="1" ht="37.5" hidden="1">
      <c r="A161" s="100"/>
      <c r="B161" s="83" t="s">
        <v>17</v>
      </c>
      <c r="C161" s="84" t="s">
        <v>34</v>
      </c>
      <c r="D161" s="84" t="s">
        <v>44</v>
      </c>
      <c r="E161" s="85"/>
      <c r="F161" s="84"/>
      <c r="G161" s="86">
        <f aca="true" t="shared" si="118" ref="G161:W162">G162</f>
        <v>415</v>
      </c>
      <c r="H161" s="86">
        <f t="shared" si="118"/>
        <v>415</v>
      </c>
      <c r="I161" s="86">
        <f t="shared" si="118"/>
        <v>0</v>
      </c>
      <c r="J161" s="86">
        <f t="shared" si="118"/>
        <v>0</v>
      </c>
      <c r="K161" s="86">
        <f t="shared" si="118"/>
        <v>415</v>
      </c>
      <c r="L161" s="86">
        <f t="shared" si="118"/>
        <v>0</v>
      </c>
      <c r="M161" s="86"/>
      <c r="N161" s="86">
        <f t="shared" si="118"/>
        <v>445</v>
      </c>
      <c r="O161" s="86">
        <f t="shared" si="118"/>
        <v>0</v>
      </c>
      <c r="P161" s="86">
        <f t="shared" si="118"/>
        <v>0</v>
      </c>
      <c r="Q161" s="86">
        <f t="shared" si="118"/>
        <v>445</v>
      </c>
      <c r="R161" s="86">
        <f t="shared" si="118"/>
        <v>0</v>
      </c>
      <c r="S161" s="86">
        <f t="shared" si="118"/>
        <v>-92</v>
      </c>
      <c r="T161" s="86">
        <f t="shared" si="118"/>
        <v>353</v>
      </c>
      <c r="U161" s="86">
        <f t="shared" si="118"/>
        <v>0</v>
      </c>
      <c r="V161" s="86">
        <f t="shared" si="118"/>
        <v>353</v>
      </c>
      <c r="W161" s="86">
        <f t="shared" si="118"/>
        <v>0</v>
      </c>
      <c r="X161" s="86">
        <f aca="true" t="shared" si="119" ref="W161:AM162">X162</f>
        <v>0</v>
      </c>
      <c r="Y161" s="86">
        <f t="shared" si="119"/>
        <v>353</v>
      </c>
      <c r="Z161" s="86">
        <f t="shared" si="119"/>
        <v>353</v>
      </c>
      <c r="AA161" s="86">
        <f t="shared" si="119"/>
        <v>0</v>
      </c>
      <c r="AB161" s="86">
        <f t="shared" si="119"/>
        <v>0</v>
      </c>
      <c r="AC161" s="86">
        <f t="shared" si="119"/>
        <v>353</v>
      </c>
      <c r="AD161" s="86">
        <f t="shared" si="119"/>
        <v>353</v>
      </c>
      <c r="AE161" s="86">
        <f t="shared" si="119"/>
        <v>0</v>
      </c>
      <c r="AF161" s="86"/>
      <c r="AG161" s="86">
        <f t="shared" si="119"/>
        <v>0</v>
      </c>
      <c r="AH161" s="86">
        <f t="shared" si="119"/>
        <v>353</v>
      </c>
      <c r="AI161" s="86"/>
      <c r="AJ161" s="86">
        <f t="shared" si="119"/>
        <v>353</v>
      </c>
      <c r="AK161" s="86">
        <f t="shared" si="119"/>
        <v>0</v>
      </c>
      <c r="AL161" s="86">
        <f t="shared" si="119"/>
        <v>0</v>
      </c>
      <c r="AM161" s="86">
        <f t="shared" si="119"/>
        <v>353</v>
      </c>
      <c r="AN161" s="86">
        <f aca="true" t="shared" si="120" ref="AN161:AR162">AN162</f>
        <v>0</v>
      </c>
      <c r="AO161" s="86">
        <f t="shared" si="120"/>
        <v>-353</v>
      </c>
      <c r="AP161" s="86">
        <f t="shared" si="120"/>
        <v>0</v>
      </c>
      <c r="AQ161" s="86">
        <f t="shared" si="120"/>
        <v>0</v>
      </c>
      <c r="AR161" s="86">
        <f t="shared" si="120"/>
        <v>0</v>
      </c>
      <c r="AS161" s="115"/>
      <c r="AT161" s="86">
        <f>AT162</f>
        <v>0</v>
      </c>
      <c r="AU161" s="86">
        <f>AU162</f>
        <v>0</v>
      </c>
      <c r="AV161" s="115"/>
      <c r="AW161" s="92"/>
      <c r="AX161" s="96">
        <f>AU161</f>
        <v>0</v>
      </c>
    </row>
    <row r="162" spans="1:50" ht="49.5" hidden="1">
      <c r="A162" s="107"/>
      <c r="B162" s="89" t="s">
        <v>18</v>
      </c>
      <c r="C162" s="90" t="s">
        <v>34</v>
      </c>
      <c r="D162" s="90" t="s">
        <v>44</v>
      </c>
      <c r="E162" s="95" t="s">
        <v>135</v>
      </c>
      <c r="F162" s="90"/>
      <c r="G162" s="92">
        <f t="shared" si="118"/>
        <v>415</v>
      </c>
      <c r="H162" s="92">
        <f t="shared" si="118"/>
        <v>415</v>
      </c>
      <c r="I162" s="92">
        <f t="shared" si="118"/>
        <v>0</v>
      </c>
      <c r="J162" s="92">
        <f t="shared" si="118"/>
        <v>0</v>
      </c>
      <c r="K162" s="92">
        <f t="shared" si="118"/>
        <v>415</v>
      </c>
      <c r="L162" s="92">
        <f t="shared" si="118"/>
        <v>0</v>
      </c>
      <c r="M162" s="92"/>
      <c r="N162" s="92">
        <f t="shared" si="118"/>
        <v>445</v>
      </c>
      <c r="O162" s="92">
        <f t="shared" si="118"/>
        <v>0</v>
      </c>
      <c r="P162" s="92">
        <f t="shared" si="118"/>
        <v>0</v>
      </c>
      <c r="Q162" s="92">
        <f t="shared" si="118"/>
        <v>445</v>
      </c>
      <c r="R162" s="92">
        <f t="shared" si="118"/>
        <v>0</v>
      </c>
      <c r="S162" s="92">
        <f t="shared" si="118"/>
        <v>-92</v>
      </c>
      <c r="T162" s="92">
        <f t="shared" si="118"/>
        <v>353</v>
      </c>
      <c r="U162" s="92">
        <f t="shared" si="118"/>
        <v>0</v>
      </c>
      <c r="V162" s="92">
        <f t="shared" si="118"/>
        <v>353</v>
      </c>
      <c r="W162" s="92">
        <f t="shared" si="119"/>
        <v>0</v>
      </c>
      <c r="X162" s="92">
        <f t="shared" si="119"/>
        <v>0</v>
      </c>
      <c r="Y162" s="92">
        <f t="shared" si="119"/>
        <v>353</v>
      </c>
      <c r="Z162" s="92">
        <f t="shared" si="119"/>
        <v>353</v>
      </c>
      <c r="AA162" s="92">
        <f t="shared" si="119"/>
        <v>0</v>
      </c>
      <c r="AB162" s="92">
        <f t="shared" si="119"/>
        <v>0</v>
      </c>
      <c r="AC162" s="92">
        <f t="shared" si="119"/>
        <v>353</v>
      </c>
      <c r="AD162" s="92">
        <f t="shared" si="119"/>
        <v>353</v>
      </c>
      <c r="AE162" s="92">
        <f t="shared" si="119"/>
        <v>0</v>
      </c>
      <c r="AF162" s="92"/>
      <c r="AG162" s="92">
        <f t="shared" si="119"/>
        <v>0</v>
      </c>
      <c r="AH162" s="92">
        <f t="shared" si="119"/>
        <v>353</v>
      </c>
      <c r="AI162" s="92"/>
      <c r="AJ162" s="92">
        <f t="shared" si="119"/>
        <v>353</v>
      </c>
      <c r="AK162" s="92">
        <f t="shared" si="119"/>
        <v>0</v>
      </c>
      <c r="AL162" s="92">
        <f t="shared" si="119"/>
        <v>0</v>
      </c>
      <c r="AM162" s="92">
        <f t="shared" si="119"/>
        <v>353</v>
      </c>
      <c r="AN162" s="92">
        <f t="shared" si="120"/>
        <v>0</v>
      </c>
      <c r="AO162" s="92">
        <f t="shared" si="120"/>
        <v>-353</v>
      </c>
      <c r="AP162" s="92">
        <f t="shared" si="120"/>
        <v>0</v>
      </c>
      <c r="AQ162" s="92">
        <f t="shared" si="120"/>
        <v>0</v>
      </c>
      <c r="AR162" s="92">
        <f t="shared" si="120"/>
        <v>0</v>
      </c>
      <c r="AS162" s="97"/>
      <c r="AT162" s="92">
        <f>AT163</f>
        <v>0</v>
      </c>
      <c r="AU162" s="92">
        <f>AU163</f>
        <v>0</v>
      </c>
      <c r="AV162" s="97"/>
      <c r="AW162" s="92"/>
      <c r="AX162" s="96">
        <f>AU162</f>
        <v>0</v>
      </c>
    </row>
    <row r="163" spans="1:50" ht="66" hidden="1">
      <c r="A163" s="107"/>
      <c r="B163" s="89" t="s">
        <v>45</v>
      </c>
      <c r="C163" s="90" t="s">
        <v>34</v>
      </c>
      <c r="D163" s="90" t="s">
        <v>44</v>
      </c>
      <c r="E163" s="95" t="s">
        <v>135</v>
      </c>
      <c r="F163" s="90" t="s">
        <v>46</v>
      </c>
      <c r="G163" s="92">
        <f>H163+I163</f>
        <v>415</v>
      </c>
      <c r="H163" s="92">
        <v>415</v>
      </c>
      <c r="I163" s="92"/>
      <c r="J163" s="96">
        <f>K163-G163</f>
        <v>0</v>
      </c>
      <c r="K163" s="96">
        <v>415</v>
      </c>
      <c r="L163" s="96"/>
      <c r="M163" s="96"/>
      <c r="N163" s="92">
        <v>445</v>
      </c>
      <c r="O163" s="93"/>
      <c r="P163" s="96"/>
      <c r="Q163" s="96">
        <f>P163+N163</f>
        <v>445</v>
      </c>
      <c r="R163" s="96">
        <f>O163</f>
        <v>0</v>
      </c>
      <c r="S163" s="96">
        <f>T163-Q163</f>
        <v>-92</v>
      </c>
      <c r="T163" s="96">
        <v>353</v>
      </c>
      <c r="U163" s="96">
        <f>R163</f>
        <v>0</v>
      </c>
      <c r="V163" s="96">
        <v>353</v>
      </c>
      <c r="W163" s="96"/>
      <c r="X163" s="96"/>
      <c r="Y163" s="96">
        <f>W163+T163</f>
        <v>353</v>
      </c>
      <c r="Z163" s="96">
        <f>X163+V163</f>
        <v>353</v>
      </c>
      <c r="AA163" s="96"/>
      <c r="AB163" s="96"/>
      <c r="AC163" s="96">
        <f>AA163+Y163</f>
        <v>353</v>
      </c>
      <c r="AD163" s="96">
        <f>AB163+Z163</f>
        <v>353</v>
      </c>
      <c r="AE163" s="96"/>
      <c r="AF163" s="96"/>
      <c r="AG163" s="96"/>
      <c r="AH163" s="96">
        <f>AE163+AC163</f>
        <v>353</v>
      </c>
      <c r="AI163" s="96"/>
      <c r="AJ163" s="96">
        <f>AG163+AD163</f>
        <v>353</v>
      </c>
      <c r="AK163" s="97"/>
      <c r="AL163" s="97"/>
      <c r="AM163" s="96">
        <f>AK163+AH163</f>
        <v>353</v>
      </c>
      <c r="AN163" s="96">
        <f>AI163</f>
        <v>0</v>
      </c>
      <c r="AO163" s="96">
        <f>AQ163-AM163</f>
        <v>-353</v>
      </c>
      <c r="AP163" s="96">
        <f>AR163-AN163</f>
        <v>0</v>
      </c>
      <c r="AQ163" s="96"/>
      <c r="AR163" s="96"/>
      <c r="AS163" s="97"/>
      <c r="AT163" s="96"/>
      <c r="AU163" s="96"/>
      <c r="AV163" s="97"/>
      <c r="AW163" s="92"/>
      <c r="AX163" s="96">
        <f>AU163</f>
        <v>0</v>
      </c>
    </row>
    <row r="164" spans="1:50" s="2" customFormat="1" ht="37.5">
      <c r="A164" s="100"/>
      <c r="B164" s="83" t="s">
        <v>22</v>
      </c>
      <c r="C164" s="84" t="s">
        <v>37</v>
      </c>
      <c r="D164" s="84" t="s">
        <v>56</v>
      </c>
      <c r="E164" s="85"/>
      <c r="F164" s="84"/>
      <c r="G164" s="86">
        <f aca="true" t="shared" si="121" ref="G164:X165">G165</f>
        <v>4737</v>
      </c>
      <c r="H164" s="86">
        <f t="shared" si="121"/>
        <v>4737</v>
      </c>
      <c r="I164" s="86">
        <f t="shared" si="121"/>
        <v>0</v>
      </c>
      <c r="J164" s="86">
        <f aca="true" t="shared" si="122" ref="J164:Q164">J165+J167</f>
        <v>0</v>
      </c>
      <c r="K164" s="86">
        <f t="shared" si="122"/>
        <v>4737</v>
      </c>
      <c r="L164" s="86">
        <f t="shared" si="122"/>
        <v>0</v>
      </c>
      <c r="M164" s="86"/>
      <c r="N164" s="86">
        <f t="shared" si="122"/>
        <v>5073</v>
      </c>
      <c r="O164" s="86">
        <f t="shared" si="122"/>
        <v>0</v>
      </c>
      <c r="P164" s="86">
        <f t="shared" si="122"/>
        <v>0</v>
      </c>
      <c r="Q164" s="86">
        <f t="shared" si="122"/>
        <v>5073</v>
      </c>
      <c r="R164" s="86">
        <f>R165+R167</f>
        <v>0</v>
      </c>
      <c r="S164" s="99">
        <f aca="true" t="shared" si="123" ref="S164:Z164">S167</f>
        <v>-5073</v>
      </c>
      <c r="T164" s="96">
        <f t="shared" si="123"/>
        <v>0</v>
      </c>
      <c r="U164" s="96">
        <f t="shared" si="123"/>
        <v>0</v>
      </c>
      <c r="V164" s="96">
        <f t="shared" si="123"/>
        <v>0</v>
      </c>
      <c r="W164" s="96">
        <f t="shared" si="123"/>
        <v>0</v>
      </c>
      <c r="X164" s="96">
        <f t="shared" si="123"/>
        <v>0</v>
      </c>
      <c r="Y164" s="96">
        <f t="shared" si="123"/>
        <v>0</v>
      </c>
      <c r="Z164" s="96">
        <f t="shared" si="123"/>
        <v>0</v>
      </c>
      <c r="AA164" s="96">
        <f aca="true" t="shared" si="124" ref="AA164:AJ164">AA167</f>
        <v>0</v>
      </c>
      <c r="AB164" s="96">
        <f t="shared" si="124"/>
        <v>0</v>
      </c>
      <c r="AC164" s="96">
        <f t="shared" si="124"/>
        <v>0</v>
      </c>
      <c r="AD164" s="96">
        <f t="shared" si="124"/>
        <v>0</v>
      </c>
      <c r="AE164" s="96">
        <f t="shared" si="124"/>
        <v>0</v>
      </c>
      <c r="AF164" s="96"/>
      <c r="AG164" s="96">
        <f t="shared" si="124"/>
        <v>0</v>
      </c>
      <c r="AH164" s="96">
        <f t="shared" si="124"/>
        <v>0</v>
      </c>
      <c r="AI164" s="96"/>
      <c r="AJ164" s="96">
        <f t="shared" si="124"/>
        <v>0</v>
      </c>
      <c r="AK164" s="115"/>
      <c r="AL164" s="115"/>
      <c r="AM164" s="129"/>
      <c r="AN164" s="129"/>
      <c r="AO164" s="99">
        <f>AO169</f>
        <v>3326</v>
      </c>
      <c r="AP164" s="99" t="e">
        <f>AP169</f>
        <v>#REF!</v>
      </c>
      <c r="AQ164" s="99">
        <f>AQ169</f>
        <v>3326</v>
      </c>
      <c r="AR164" s="99">
        <f>AR169</f>
        <v>0</v>
      </c>
      <c r="AS164" s="115"/>
      <c r="AT164" s="99">
        <f>AT169</f>
        <v>3326</v>
      </c>
      <c r="AU164" s="99">
        <f>AU169</f>
        <v>0</v>
      </c>
      <c r="AV164" s="99">
        <f>AV169</f>
        <v>0</v>
      </c>
      <c r="AW164" s="99">
        <f>AW169</f>
        <v>3326</v>
      </c>
      <c r="AX164" s="99">
        <f>AX169</f>
        <v>0</v>
      </c>
    </row>
    <row r="165" spans="1:50" ht="16.5" hidden="1">
      <c r="A165" s="107"/>
      <c r="B165" s="89" t="s">
        <v>24</v>
      </c>
      <c r="C165" s="90" t="s">
        <v>37</v>
      </c>
      <c r="D165" s="90" t="s">
        <v>56</v>
      </c>
      <c r="E165" s="95" t="s">
        <v>143</v>
      </c>
      <c r="F165" s="90"/>
      <c r="G165" s="92">
        <f t="shared" si="121"/>
        <v>4737</v>
      </c>
      <c r="H165" s="92">
        <f t="shared" si="121"/>
        <v>4737</v>
      </c>
      <c r="I165" s="92">
        <f t="shared" si="121"/>
        <v>0</v>
      </c>
      <c r="J165" s="92">
        <f t="shared" si="121"/>
        <v>-4737</v>
      </c>
      <c r="K165" s="92">
        <f t="shared" si="121"/>
        <v>0</v>
      </c>
      <c r="L165" s="92">
        <f t="shared" si="121"/>
        <v>0</v>
      </c>
      <c r="M165" s="92"/>
      <c r="N165" s="92">
        <f t="shared" si="121"/>
        <v>0</v>
      </c>
      <c r="O165" s="92">
        <f t="shared" si="121"/>
        <v>0</v>
      </c>
      <c r="P165" s="92">
        <f t="shared" si="121"/>
        <v>0</v>
      </c>
      <c r="Q165" s="92">
        <f t="shared" si="121"/>
        <v>0</v>
      </c>
      <c r="R165" s="92">
        <f t="shared" si="121"/>
        <v>0</v>
      </c>
      <c r="S165" s="96"/>
      <c r="T165" s="92">
        <f t="shared" si="121"/>
        <v>0</v>
      </c>
      <c r="U165" s="92">
        <f t="shared" si="121"/>
        <v>0</v>
      </c>
      <c r="V165" s="92">
        <f t="shared" si="121"/>
        <v>0</v>
      </c>
      <c r="W165" s="92">
        <f t="shared" si="121"/>
        <v>0</v>
      </c>
      <c r="X165" s="92">
        <f t="shared" si="121"/>
        <v>0</v>
      </c>
      <c r="Y165" s="92">
        <f aca="true" t="shared" si="125" ref="Y165:AJ165">Y166</f>
        <v>0</v>
      </c>
      <c r="Z165" s="92">
        <f t="shared" si="125"/>
        <v>0</v>
      </c>
      <c r="AA165" s="92">
        <f t="shared" si="125"/>
        <v>0</v>
      </c>
      <c r="AB165" s="92">
        <f t="shared" si="125"/>
        <v>0</v>
      </c>
      <c r="AC165" s="92">
        <f t="shared" si="125"/>
        <v>0</v>
      </c>
      <c r="AD165" s="92">
        <f t="shared" si="125"/>
        <v>0</v>
      </c>
      <c r="AE165" s="92">
        <f t="shared" si="125"/>
        <v>0</v>
      </c>
      <c r="AF165" s="92"/>
      <c r="AG165" s="92">
        <f t="shared" si="125"/>
        <v>0</v>
      </c>
      <c r="AH165" s="92">
        <f t="shared" si="125"/>
        <v>0</v>
      </c>
      <c r="AI165" s="92"/>
      <c r="AJ165" s="92">
        <f t="shared" si="125"/>
        <v>0</v>
      </c>
      <c r="AK165" s="97"/>
      <c r="AL165" s="97"/>
      <c r="AM165" s="104"/>
      <c r="AN165" s="104"/>
      <c r="AO165" s="105"/>
      <c r="AP165" s="105"/>
      <c r="AQ165" s="106"/>
      <c r="AR165" s="105"/>
      <c r="AS165" s="97"/>
      <c r="AT165" s="106"/>
      <c r="AU165" s="106"/>
      <c r="AV165" s="106"/>
      <c r="AW165" s="106"/>
      <c r="AX165" s="106"/>
    </row>
    <row r="166" spans="1:50" ht="66" hidden="1">
      <c r="A166" s="107"/>
      <c r="B166" s="89" t="s">
        <v>45</v>
      </c>
      <c r="C166" s="90" t="s">
        <v>37</v>
      </c>
      <c r="D166" s="90" t="s">
        <v>56</v>
      </c>
      <c r="E166" s="95" t="s">
        <v>143</v>
      </c>
      <c r="F166" s="90" t="s">
        <v>46</v>
      </c>
      <c r="G166" s="92">
        <f>H166+I166</f>
        <v>4737</v>
      </c>
      <c r="H166" s="92">
        <f>2220+2517</f>
        <v>4737</v>
      </c>
      <c r="I166" s="92"/>
      <c r="J166" s="96">
        <f>K166-G166</f>
        <v>-4737</v>
      </c>
      <c r="K166" s="96"/>
      <c r="L166" s="96"/>
      <c r="M166" s="96"/>
      <c r="N166" s="92"/>
      <c r="O166" s="93"/>
      <c r="P166" s="96"/>
      <c r="Q166" s="96">
        <f>P166+N166</f>
        <v>0</v>
      </c>
      <c r="R166" s="96">
        <f>O166</f>
        <v>0</v>
      </c>
      <c r="S166" s="96"/>
      <c r="T166" s="96">
        <f aca="true" t="shared" si="126" ref="T166:Z166">Q166</f>
        <v>0</v>
      </c>
      <c r="U166" s="96">
        <f t="shared" si="126"/>
        <v>0</v>
      </c>
      <c r="V166" s="96">
        <f t="shared" si="126"/>
        <v>0</v>
      </c>
      <c r="W166" s="96">
        <f t="shared" si="126"/>
        <v>0</v>
      </c>
      <c r="X166" s="96">
        <f t="shared" si="126"/>
        <v>0</v>
      </c>
      <c r="Y166" s="96">
        <f t="shared" si="126"/>
        <v>0</v>
      </c>
      <c r="Z166" s="96">
        <f t="shared" si="126"/>
        <v>0</v>
      </c>
      <c r="AA166" s="96">
        <f>X166</f>
        <v>0</v>
      </c>
      <c r="AB166" s="96">
        <f>Y166</f>
        <v>0</v>
      </c>
      <c r="AC166" s="96">
        <f>Z166</f>
        <v>0</v>
      </c>
      <c r="AD166" s="96">
        <f>AA166</f>
        <v>0</v>
      </c>
      <c r="AE166" s="96">
        <f>AB166</f>
        <v>0</v>
      </c>
      <c r="AF166" s="96"/>
      <c r="AG166" s="96">
        <f>AC166</f>
        <v>0</v>
      </c>
      <c r="AH166" s="96">
        <f>AD166</f>
        <v>0</v>
      </c>
      <c r="AI166" s="96"/>
      <c r="AJ166" s="96">
        <f>AE166</f>
        <v>0</v>
      </c>
      <c r="AK166" s="97"/>
      <c r="AL166" s="97"/>
      <c r="AM166" s="104"/>
      <c r="AN166" s="104"/>
      <c r="AO166" s="105"/>
      <c r="AP166" s="105"/>
      <c r="AQ166" s="106"/>
      <c r="AR166" s="105"/>
      <c r="AS166" s="97"/>
      <c r="AT166" s="106"/>
      <c r="AU166" s="106"/>
      <c r="AV166" s="106"/>
      <c r="AW166" s="106"/>
      <c r="AX166" s="106"/>
    </row>
    <row r="167" spans="1:50" ht="33" hidden="1">
      <c r="A167" s="107"/>
      <c r="B167" s="89" t="s">
        <v>86</v>
      </c>
      <c r="C167" s="90" t="s">
        <v>37</v>
      </c>
      <c r="D167" s="90" t="s">
        <v>56</v>
      </c>
      <c r="E167" s="95" t="s">
        <v>124</v>
      </c>
      <c r="F167" s="90"/>
      <c r="G167" s="92"/>
      <c r="H167" s="92"/>
      <c r="I167" s="92"/>
      <c r="J167" s="96">
        <f aca="true" t="shared" si="127" ref="J167:AJ167">J168</f>
        <v>4737</v>
      </c>
      <c r="K167" s="96">
        <f t="shared" si="127"/>
        <v>4737</v>
      </c>
      <c r="L167" s="96">
        <f t="shared" si="127"/>
        <v>0</v>
      </c>
      <c r="M167" s="96"/>
      <c r="N167" s="96">
        <f t="shared" si="127"/>
        <v>5073</v>
      </c>
      <c r="O167" s="96">
        <f t="shared" si="127"/>
        <v>0</v>
      </c>
      <c r="P167" s="96">
        <f t="shared" si="127"/>
        <v>0</v>
      </c>
      <c r="Q167" s="96">
        <f t="shared" si="127"/>
        <v>5073</v>
      </c>
      <c r="R167" s="96">
        <f t="shared" si="127"/>
        <v>0</v>
      </c>
      <c r="S167" s="96">
        <f>S168</f>
        <v>-5073</v>
      </c>
      <c r="T167" s="96">
        <f>T168</f>
        <v>0</v>
      </c>
      <c r="U167" s="96">
        <f>U168</f>
        <v>0</v>
      </c>
      <c r="V167" s="96">
        <f t="shared" si="127"/>
        <v>0</v>
      </c>
      <c r="W167" s="96">
        <f t="shared" si="127"/>
        <v>0</v>
      </c>
      <c r="X167" s="96">
        <f t="shared" si="127"/>
        <v>0</v>
      </c>
      <c r="Y167" s="96">
        <f t="shared" si="127"/>
        <v>0</v>
      </c>
      <c r="Z167" s="96">
        <f t="shared" si="127"/>
        <v>0</v>
      </c>
      <c r="AA167" s="96">
        <f t="shared" si="127"/>
        <v>0</v>
      </c>
      <c r="AB167" s="96">
        <f t="shared" si="127"/>
        <v>0</v>
      </c>
      <c r="AC167" s="96">
        <f t="shared" si="127"/>
        <v>0</v>
      </c>
      <c r="AD167" s="96">
        <f t="shared" si="127"/>
        <v>0</v>
      </c>
      <c r="AE167" s="96">
        <f t="shared" si="127"/>
        <v>0</v>
      </c>
      <c r="AF167" s="96"/>
      <c r="AG167" s="96">
        <f t="shared" si="127"/>
        <v>0</v>
      </c>
      <c r="AH167" s="96">
        <f t="shared" si="127"/>
        <v>0</v>
      </c>
      <c r="AI167" s="96"/>
      <c r="AJ167" s="96">
        <f t="shared" si="127"/>
        <v>0</v>
      </c>
      <c r="AK167" s="97"/>
      <c r="AL167" s="97"/>
      <c r="AM167" s="104"/>
      <c r="AN167" s="104"/>
      <c r="AO167" s="105"/>
      <c r="AP167" s="105"/>
      <c r="AQ167" s="106"/>
      <c r="AR167" s="105"/>
      <c r="AS167" s="97"/>
      <c r="AT167" s="106"/>
      <c r="AU167" s="106"/>
      <c r="AV167" s="106"/>
      <c r="AW167" s="106"/>
      <c r="AX167" s="106"/>
    </row>
    <row r="168" spans="1:50" ht="66" hidden="1">
      <c r="A168" s="107"/>
      <c r="B168" s="89" t="s">
        <v>45</v>
      </c>
      <c r="C168" s="90" t="s">
        <v>37</v>
      </c>
      <c r="D168" s="90" t="s">
        <v>56</v>
      </c>
      <c r="E168" s="95" t="s">
        <v>124</v>
      </c>
      <c r="F168" s="90" t="s">
        <v>46</v>
      </c>
      <c r="G168" s="92"/>
      <c r="H168" s="92"/>
      <c r="I168" s="92"/>
      <c r="J168" s="96">
        <f>K168-G168</f>
        <v>4737</v>
      </c>
      <c r="K168" s="96">
        <v>4737</v>
      </c>
      <c r="L168" s="96"/>
      <c r="M168" s="96"/>
      <c r="N168" s="92">
        <v>5073</v>
      </c>
      <c r="O168" s="93"/>
      <c r="P168" s="96"/>
      <c r="Q168" s="96">
        <f>P168+N168</f>
        <v>5073</v>
      </c>
      <c r="R168" s="96">
        <f>O168</f>
        <v>0</v>
      </c>
      <c r="S168" s="96">
        <f>T168-Q168</f>
        <v>-5073</v>
      </c>
      <c r="T168" s="96"/>
      <c r="U168" s="96">
        <f>R168</f>
        <v>0</v>
      </c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7"/>
      <c r="AL168" s="97"/>
      <c r="AM168" s="104"/>
      <c r="AN168" s="104"/>
      <c r="AO168" s="105"/>
      <c r="AP168" s="105"/>
      <c r="AQ168" s="106"/>
      <c r="AR168" s="105"/>
      <c r="AS168" s="97"/>
      <c r="AT168" s="106"/>
      <c r="AU168" s="106"/>
      <c r="AV168" s="106"/>
      <c r="AW168" s="106"/>
      <c r="AX168" s="106"/>
    </row>
    <row r="169" spans="1:50" s="11" customFormat="1" ht="33">
      <c r="A169" s="107"/>
      <c r="B169" s="89" t="s">
        <v>86</v>
      </c>
      <c r="C169" s="90" t="s">
        <v>37</v>
      </c>
      <c r="D169" s="90" t="s">
        <v>56</v>
      </c>
      <c r="E169" s="95" t="s">
        <v>124</v>
      </c>
      <c r="F169" s="90"/>
      <c r="G169" s="92"/>
      <c r="H169" s="92"/>
      <c r="I169" s="92"/>
      <c r="J169" s="96"/>
      <c r="K169" s="96"/>
      <c r="L169" s="96"/>
      <c r="M169" s="96"/>
      <c r="N169" s="92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88"/>
      <c r="AL169" s="88"/>
      <c r="AM169" s="102"/>
      <c r="AN169" s="102"/>
      <c r="AO169" s="96">
        <f>AO170</f>
        <v>3326</v>
      </c>
      <c r="AP169" s="96" t="e">
        <f>AP170</f>
        <v>#REF!</v>
      </c>
      <c r="AQ169" s="96">
        <f>AQ170</f>
        <v>3326</v>
      </c>
      <c r="AR169" s="96">
        <f>AR170</f>
        <v>0</v>
      </c>
      <c r="AS169" s="88"/>
      <c r="AT169" s="96">
        <f>AT170</f>
        <v>3326</v>
      </c>
      <c r="AU169" s="96">
        <f>AU170</f>
        <v>0</v>
      </c>
      <c r="AV169" s="96">
        <f>AV170</f>
        <v>0</v>
      </c>
      <c r="AW169" s="96">
        <f>AW170</f>
        <v>3326</v>
      </c>
      <c r="AX169" s="96">
        <f>AX170</f>
        <v>0</v>
      </c>
    </row>
    <row r="170" spans="1:50" s="11" customFormat="1" ht="82.5">
      <c r="A170" s="107"/>
      <c r="B170" s="112" t="s">
        <v>441</v>
      </c>
      <c r="C170" s="90" t="s">
        <v>37</v>
      </c>
      <c r="D170" s="90" t="s">
        <v>56</v>
      </c>
      <c r="E170" s="95" t="s">
        <v>354</v>
      </c>
      <c r="F170" s="90"/>
      <c r="G170" s="92"/>
      <c r="H170" s="92"/>
      <c r="I170" s="92"/>
      <c r="J170" s="96"/>
      <c r="K170" s="96"/>
      <c r="L170" s="96"/>
      <c r="M170" s="96"/>
      <c r="N170" s="92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88"/>
      <c r="AL170" s="88"/>
      <c r="AM170" s="102"/>
      <c r="AN170" s="102"/>
      <c r="AO170" s="96">
        <f>AO173+AO174+AO175+AO176+AO177</f>
        <v>3326</v>
      </c>
      <c r="AP170" s="96" t="e">
        <f>AP173+AP174+AP175+AP176+AP177</f>
        <v>#REF!</v>
      </c>
      <c r="AQ170" s="96">
        <f>AQ173+AQ174+AQ175+AQ176+AQ177</f>
        <v>3326</v>
      </c>
      <c r="AR170" s="96">
        <f>AR173+AR174+AR175+AR176+AR177</f>
        <v>0</v>
      </c>
      <c r="AS170" s="88"/>
      <c r="AT170" s="96">
        <f>AT173+AT174+AT175+AT176+AT177</f>
        <v>3326</v>
      </c>
      <c r="AU170" s="96">
        <f>AU173+AU174+AU175+AU176+AU177</f>
        <v>0</v>
      </c>
      <c r="AV170" s="96">
        <f>AV173+AV174+AV175+AV176+AV177</f>
        <v>0</v>
      </c>
      <c r="AW170" s="96">
        <f>AW173+AW174+AW175+AW176+AW177</f>
        <v>3326</v>
      </c>
      <c r="AX170" s="96">
        <f>AX173+AX174+AX175+AX176+AX177</f>
        <v>0</v>
      </c>
    </row>
    <row r="171" spans="1:50" s="11" customFormat="1" ht="82.5" hidden="1">
      <c r="A171" s="107"/>
      <c r="B171" s="112" t="s">
        <v>355</v>
      </c>
      <c r="C171" s="90" t="s">
        <v>37</v>
      </c>
      <c r="D171" s="90" t="s">
        <v>56</v>
      </c>
      <c r="E171" s="95" t="s">
        <v>356</v>
      </c>
      <c r="F171" s="122"/>
      <c r="G171" s="92"/>
      <c r="H171" s="92"/>
      <c r="I171" s="92"/>
      <c r="J171" s="96"/>
      <c r="K171" s="96"/>
      <c r="L171" s="96"/>
      <c r="M171" s="96"/>
      <c r="N171" s="92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88"/>
      <c r="AL171" s="88"/>
      <c r="AM171" s="102"/>
      <c r="AN171" s="102"/>
      <c r="AO171" s="96">
        <f>AO172</f>
        <v>0</v>
      </c>
      <c r="AP171" s="96">
        <f>AP172</f>
        <v>0</v>
      </c>
      <c r="AQ171" s="96">
        <f>AQ172</f>
        <v>0</v>
      </c>
      <c r="AR171" s="96">
        <f>AR172</f>
        <v>0</v>
      </c>
      <c r="AS171" s="88"/>
      <c r="AT171" s="96">
        <f>AT172</f>
        <v>0</v>
      </c>
      <c r="AU171" s="96">
        <f>AU172</f>
        <v>0</v>
      </c>
      <c r="AV171" s="88"/>
      <c r="AW171" s="92"/>
      <c r="AX171" s="96">
        <f aca="true" t="shared" si="128" ref="AX171:AX178">AU171</f>
        <v>0</v>
      </c>
    </row>
    <row r="172" spans="1:50" s="11" customFormat="1" ht="66" hidden="1">
      <c r="A172" s="107"/>
      <c r="B172" s="89" t="s">
        <v>45</v>
      </c>
      <c r="C172" s="90" t="s">
        <v>37</v>
      </c>
      <c r="D172" s="90" t="s">
        <v>56</v>
      </c>
      <c r="E172" s="95" t="s">
        <v>356</v>
      </c>
      <c r="F172" s="90" t="s">
        <v>46</v>
      </c>
      <c r="G172" s="92"/>
      <c r="H172" s="92"/>
      <c r="I172" s="92"/>
      <c r="J172" s="96"/>
      <c r="K172" s="96"/>
      <c r="L172" s="96"/>
      <c r="M172" s="96"/>
      <c r="N172" s="92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88"/>
      <c r="AL172" s="88"/>
      <c r="AM172" s="102"/>
      <c r="AN172" s="102"/>
      <c r="AO172" s="96">
        <f>AQ172-AM172</f>
        <v>0</v>
      </c>
      <c r="AP172" s="96">
        <f>AR172-AN172</f>
        <v>0</v>
      </c>
      <c r="AQ172" s="96"/>
      <c r="AR172" s="96"/>
      <c r="AS172" s="88"/>
      <c r="AT172" s="96"/>
      <c r="AU172" s="96"/>
      <c r="AV172" s="88"/>
      <c r="AW172" s="92"/>
      <c r="AX172" s="96">
        <f t="shared" si="128"/>
        <v>0</v>
      </c>
    </row>
    <row r="173" spans="1:50" s="11" customFormat="1" ht="66">
      <c r="A173" s="107"/>
      <c r="B173" s="89" t="s">
        <v>45</v>
      </c>
      <c r="C173" s="90" t="s">
        <v>37</v>
      </c>
      <c r="D173" s="90" t="s">
        <v>56</v>
      </c>
      <c r="E173" s="95" t="s">
        <v>354</v>
      </c>
      <c r="F173" s="90" t="s">
        <v>46</v>
      </c>
      <c r="G173" s="92"/>
      <c r="H173" s="92"/>
      <c r="I173" s="92"/>
      <c r="J173" s="96"/>
      <c r="K173" s="96"/>
      <c r="L173" s="96"/>
      <c r="M173" s="96"/>
      <c r="N173" s="92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88"/>
      <c r="AL173" s="88"/>
      <c r="AM173" s="102"/>
      <c r="AN173" s="102"/>
      <c r="AO173" s="96">
        <f>AQ173-AM173</f>
        <v>140</v>
      </c>
      <c r="AP173" s="96">
        <f>AP174</f>
        <v>0</v>
      </c>
      <c r="AQ173" s="96">
        <v>140</v>
      </c>
      <c r="AR173" s="96">
        <f>AR174</f>
        <v>0</v>
      </c>
      <c r="AS173" s="88"/>
      <c r="AT173" s="96">
        <v>140</v>
      </c>
      <c r="AU173" s="96">
        <f>AU174</f>
        <v>0</v>
      </c>
      <c r="AV173" s="88"/>
      <c r="AW173" s="92">
        <f>AT173+AV173</f>
        <v>140</v>
      </c>
      <c r="AX173" s="96">
        <f t="shared" si="128"/>
        <v>0</v>
      </c>
    </row>
    <row r="174" spans="1:50" s="11" customFormat="1" ht="82.5">
      <c r="A174" s="107"/>
      <c r="B174" s="112" t="s">
        <v>434</v>
      </c>
      <c r="C174" s="90" t="s">
        <v>37</v>
      </c>
      <c r="D174" s="90" t="s">
        <v>56</v>
      </c>
      <c r="E174" s="95" t="s">
        <v>354</v>
      </c>
      <c r="F174" s="90" t="s">
        <v>433</v>
      </c>
      <c r="G174" s="92"/>
      <c r="H174" s="92"/>
      <c r="I174" s="92"/>
      <c r="J174" s="96"/>
      <c r="K174" s="96"/>
      <c r="L174" s="96"/>
      <c r="M174" s="96"/>
      <c r="N174" s="92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88"/>
      <c r="AL174" s="88"/>
      <c r="AM174" s="102"/>
      <c r="AN174" s="102"/>
      <c r="AO174" s="96">
        <f>AQ174-AM174</f>
        <v>2115</v>
      </c>
      <c r="AP174" s="96">
        <f>AR174-AN174</f>
        <v>0</v>
      </c>
      <c r="AQ174" s="96">
        <v>2115</v>
      </c>
      <c r="AR174" s="96"/>
      <c r="AS174" s="88"/>
      <c r="AT174" s="96">
        <v>2115</v>
      </c>
      <c r="AU174" s="96"/>
      <c r="AV174" s="88"/>
      <c r="AW174" s="92">
        <f>AT174+AV174</f>
        <v>2115</v>
      </c>
      <c r="AX174" s="96">
        <f t="shared" si="128"/>
        <v>0</v>
      </c>
    </row>
    <row r="175" spans="1:50" s="11" customFormat="1" ht="175.5" customHeight="1">
      <c r="A175" s="107"/>
      <c r="B175" s="130" t="s">
        <v>445</v>
      </c>
      <c r="C175" s="90" t="s">
        <v>37</v>
      </c>
      <c r="D175" s="90" t="s">
        <v>56</v>
      </c>
      <c r="E175" s="95" t="s">
        <v>354</v>
      </c>
      <c r="F175" s="90" t="s">
        <v>435</v>
      </c>
      <c r="G175" s="92"/>
      <c r="H175" s="92"/>
      <c r="I175" s="92"/>
      <c r="J175" s="96"/>
      <c r="K175" s="96"/>
      <c r="L175" s="96"/>
      <c r="M175" s="96"/>
      <c r="N175" s="92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88"/>
      <c r="AL175" s="88"/>
      <c r="AM175" s="102"/>
      <c r="AN175" s="102"/>
      <c r="AO175" s="96">
        <f>AQ175-AM175</f>
        <v>750</v>
      </c>
      <c r="AP175" s="96" t="e">
        <f>#REF!</f>
        <v>#REF!</v>
      </c>
      <c r="AQ175" s="96">
        <v>750</v>
      </c>
      <c r="AR175" s="96"/>
      <c r="AS175" s="88"/>
      <c r="AT175" s="96">
        <v>750</v>
      </c>
      <c r="AU175" s="96"/>
      <c r="AV175" s="88"/>
      <c r="AW175" s="92">
        <f>AT175+AV175</f>
        <v>750</v>
      </c>
      <c r="AX175" s="96">
        <f t="shared" si="128"/>
        <v>0</v>
      </c>
    </row>
    <row r="176" spans="1:50" s="11" customFormat="1" ht="127.5" customHeight="1">
      <c r="A176" s="107"/>
      <c r="B176" s="112" t="s">
        <v>437</v>
      </c>
      <c r="C176" s="90" t="s">
        <v>37</v>
      </c>
      <c r="D176" s="90" t="s">
        <v>56</v>
      </c>
      <c r="E176" s="95" t="s">
        <v>354</v>
      </c>
      <c r="F176" s="90" t="s">
        <v>436</v>
      </c>
      <c r="G176" s="92"/>
      <c r="H176" s="92"/>
      <c r="I176" s="92"/>
      <c r="J176" s="96"/>
      <c r="K176" s="96"/>
      <c r="L176" s="96"/>
      <c r="M176" s="96"/>
      <c r="N176" s="92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88"/>
      <c r="AL176" s="88"/>
      <c r="AM176" s="102"/>
      <c r="AN176" s="102"/>
      <c r="AO176" s="96">
        <f>AQ176-AM176</f>
        <v>271</v>
      </c>
      <c r="AP176" s="96" t="e">
        <f>#REF!</f>
        <v>#REF!</v>
      </c>
      <c r="AQ176" s="96">
        <v>271</v>
      </c>
      <c r="AR176" s="96"/>
      <c r="AS176" s="88"/>
      <c r="AT176" s="96">
        <v>271</v>
      </c>
      <c r="AU176" s="96"/>
      <c r="AV176" s="88"/>
      <c r="AW176" s="92">
        <f>AT176+AV176</f>
        <v>271</v>
      </c>
      <c r="AX176" s="96">
        <f t="shared" si="128"/>
        <v>0</v>
      </c>
    </row>
    <row r="177" spans="1:50" s="11" customFormat="1" ht="123.75" customHeight="1">
      <c r="A177" s="107"/>
      <c r="B177" s="112" t="s">
        <v>439</v>
      </c>
      <c r="C177" s="90" t="s">
        <v>37</v>
      </c>
      <c r="D177" s="90" t="s">
        <v>56</v>
      </c>
      <c r="E177" s="95" t="s">
        <v>354</v>
      </c>
      <c r="F177" s="90" t="s">
        <v>438</v>
      </c>
      <c r="G177" s="92"/>
      <c r="H177" s="92"/>
      <c r="I177" s="92"/>
      <c r="J177" s="96"/>
      <c r="K177" s="96"/>
      <c r="L177" s="96"/>
      <c r="M177" s="96"/>
      <c r="N177" s="92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88"/>
      <c r="AL177" s="88"/>
      <c r="AM177" s="102"/>
      <c r="AN177" s="102"/>
      <c r="AO177" s="96">
        <f>AQ177-AM177</f>
        <v>50</v>
      </c>
      <c r="AP177" s="96" t="e">
        <f>#REF!</f>
        <v>#REF!</v>
      </c>
      <c r="AQ177" s="96">
        <v>50</v>
      </c>
      <c r="AR177" s="96"/>
      <c r="AS177" s="88"/>
      <c r="AT177" s="96">
        <v>50</v>
      </c>
      <c r="AU177" s="96"/>
      <c r="AV177" s="88"/>
      <c r="AW177" s="92">
        <f>AT177+AV177</f>
        <v>50</v>
      </c>
      <c r="AX177" s="96">
        <f t="shared" si="128"/>
        <v>0</v>
      </c>
    </row>
    <row r="178" spans="1:50" ht="16.5">
      <c r="A178" s="107"/>
      <c r="B178" s="131"/>
      <c r="C178" s="122"/>
      <c r="D178" s="122"/>
      <c r="E178" s="123"/>
      <c r="F178" s="122"/>
      <c r="G178" s="132"/>
      <c r="H178" s="132"/>
      <c r="I178" s="132"/>
      <c r="J178" s="102"/>
      <c r="K178" s="102"/>
      <c r="L178" s="102"/>
      <c r="M178" s="102"/>
      <c r="N178" s="132"/>
      <c r="O178" s="93"/>
      <c r="P178" s="93"/>
      <c r="Q178" s="103"/>
      <c r="R178" s="103"/>
      <c r="S178" s="96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7"/>
      <c r="AL178" s="97"/>
      <c r="AM178" s="104"/>
      <c r="AN178" s="104"/>
      <c r="AO178" s="105"/>
      <c r="AP178" s="105"/>
      <c r="AQ178" s="106"/>
      <c r="AR178" s="105"/>
      <c r="AS178" s="97"/>
      <c r="AT178" s="106"/>
      <c r="AU178" s="105"/>
      <c r="AV178" s="97"/>
      <c r="AW178" s="92"/>
      <c r="AX178" s="96">
        <f t="shared" si="128"/>
        <v>0</v>
      </c>
    </row>
    <row r="179" spans="1:50" s="5" customFormat="1" ht="101.25">
      <c r="A179" s="75">
        <v>906</v>
      </c>
      <c r="B179" s="76" t="s">
        <v>244</v>
      </c>
      <c r="C179" s="79"/>
      <c r="D179" s="79"/>
      <c r="E179" s="78"/>
      <c r="F179" s="79"/>
      <c r="G179" s="120">
        <f aca="true" t="shared" si="129" ref="G179:L179">G183+G193+G202+G180</f>
        <v>87240</v>
      </c>
      <c r="H179" s="120">
        <f t="shared" si="129"/>
        <v>87240</v>
      </c>
      <c r="I179" s="120">
        <f t="shared" si="129"/>
        <v>0</v>
      </c>
      <c r="J179" s="120">
        <f t="shared" si="129"/>
        <v>13197</v>
      </c>
      <c r="K179" s="120">
        <f t="shared" si="129"/>
        <v>100437</v>
      </c>
      <c r="L179" s="120">
        <f t="shared" si="129"/>
        <v>0</v>
      </c>
      <c r="M179" s="120"/>
      <c r="N179" s="120">
        <f aca="true" t="shared" si="130" ref="N179:AE179">N183+N193+N202+N180</f>
        <v>107810</v>
      </c>
      <c r="O179" s="120">
        <f t="shared" si="130"/>
        <v>0</v>
      </c>
      <c r="P179" s="120">
        <f t="shared" si="130"/>
        <v>0</v>
      </c>
      <c r="Q179" s="120">
        <f t="shared" si="130"/>
        <v>107810</v>
      </c>
      <c r="R179" s="120">
        <f t="shared" si="130"/>
        <v>0</v>
      </c>
      <c r="S179" s="120">
        <f t="shared" si="130"/>
        <v>-39665</v>
      </c>
      <c r="T179" s="120">
        <f t="shared" si="130"/>
        <v>68145</v>
      </c>
      <c r="U179" s="120">
        <f t="shared" si="130"/>
        <v>0</v>
      </c>
      <c r="V179" s="120">
        <f t="shared" si="130"/>
        <v>68145</v>
      </c>
      <c r="W179" s="120">
        <f t="shared" si="130"/>
        <v>0</v>
      </c>
      <c r="X179" s="120">
        <f t="shared" si="130"/>
        <v>0</v>
      </c>
      <c r="Y179" s="120">
        <f t="shared" si="130"/>
        <v>68145</v>
      </c>
      <c r="Z179" s="120">
        <f t="shared" si="130"/>
        <v>68145</v>
      </c>
      <c r="AA179" s="120">
        <f t="shared" si="130"/>
        <v>0</v>
      </c>
      <c r="AB179" s="120">
        <f t="shared" si="130"/>
        <v>0</v>
      </c>
      <c r="AC179" s="120">
        <f t="shared" si="130"/>
        <v>68145</v>
      </c>
      <c r="AD179" s="120">
        <f t="shared" si="130"/>
        <v>68145</v>
      </c>
      <c r="AE179" s="120">
        <f t="shared" si="130"/>
        <v>0</v>
      </c>
      <c r="AF179" s="120"/>
      <c r="AG179" s="120">
        <f>AG183+AG193+AG202+AG180</f>
        <v>0</v>
      </c>
      <c r="AH179" s="120">
        <f>AH183+AH193+AH202+AH180</f>
        <v>68145</v>
      </c>
      <c r="AI179" s="120"/>
      <c r="AJ179" s="120">
        <f aca="true" t="shared" si="131" ref="AJ179:AR179">AJ183+AJ193+AJ202+AJ180</f>
        <v>68145</v>
      </c>
      <c r="AK179" s="120">
        <f t="shared" si="131"/>
        <v>0</v>
      </c>
      <c r="AL179" s="120">
        <f t="shared" si="131"/>
        <v>0</v>
      </c>
      <c r="AM179" s="120">
        <f t="shared" si="131"/>
        <v>68145</v>
      </c>
      <c r="AN179" s="120">
        <f t="shared" si="131"/>
        <v>0</v>
      </c>
      <c r="AO179" s="120">
        <f t="shared" si="131"/>
        <v>35970</v>
      </c>
      <c r="AP179" s="120">
        <f t="shared" si="131"/>
        <v>0</v>
      </c>
      <c r="AQ179" s="120">
        <f t="shared" si="131"/>
        <v>104115</v>
      </c>
      <c r="AR179" s="120">
        <f t="shared" si="131"/>
        <v>0</v>
      </c>
      <c r="AS179" s="121"/>
      <c r="AT179" s="120">
        <f>AT183+AT193+AT202+AT180</f>
        <v>104115</v>
      </c>
      <c r="AU179" s="120">
        <f>AU183+AU193+AU202+AU180</f>
        <v>0</v>
      </c>
      <c r="AV179" s="120">
        <f>AV183+AV193+AV202+AV180</f>
        <v>0</v>
      </c>
      <c r="AW179" s="120">
        <f>AW183+AW193+AW202+AW180</f>
        <v>104115</v>
      </c>
      <c r="AX179" s="120">
        <f>AX183+AX193+AX202+AX180</f>
        <v>0</v>
      </c>
    </row>
    <row r="180" spans="1:50" s="5" customFormat="1" ht="37.5" hidden="1">
      <c r="A180" s="75"/>
      <c r="B180" s="83" t="s">
        <v>17</v>
      </c>
      <c r="C180" s="84" t="s">
        <v>34</v>
      </c>
      <c r="D180" s="84" t="s">
        <v>44</v>
      </c>
      <c r="E180" s="85"/>
      <c r="F180" s="84"/>
      <c r="G180" s="99">
        <f aca="true" t="shared" si="132" ref="G180:J181">G181</f>
        <v>17551</v>
      </c>
      <c r="H180" s="99">
        <f t="shared" si="132"/>
        <v>17551</v>
      </c>
      <c r="I180" s="99">
        <f t="shared" si="132"/>
        <v>0</v>
      </c>
      <c r="J180" s="99">
        <f t="shared" si="132"/>
        <v>-17551</v>
      </c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1"/>
      <c r="AT180" s="120"/>
      <c r="AU180" s="120"/>
      <c r="AV180" s="120"/>
      <c r="AW180" s="120"/>
      <c r="AX180" s="120"/>
    </row>
    <row r="181" spans="1:50" s="5" customFormat="1" ht="83.25" hidden="1">
      <c r="A181" s="75"/>
      <c r="B181" s="89" t="s">
        <v>38</v>
      </c>
      <c r="C181" s="90" t="s">
        <v>34</v>
      </c>
      <c r="D181" s="90" t="s">
        <v>44</v>
      </c>
      <c r="E181" s="95" t="s">
        <v>118</v>
      </c>
      <c r="F181" s="90"/>
      <c r="G181" s="96">
        <f t="shared" si="132"/>
        <v>17551</v>
      </c>
      <c r="H181" s="96">
        <f t="shared" si="132"/>
        <v>17551</v>
      </c>
      <c r="I181" s="96">
        <f t="shared" si="132"/>
        <v>0</v>
      </c>
      <c r="J181" s="96">
        <f t="shared" si="132"/>
        <v>-17551</v>
      </c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1"/>
      <c r="AT181" s="120"/>
      <c r="AU181" s="120"/>
      <c r="AV181" s="120"/>
      <c r="AW181" s="120"/>
      <c r="AX181" s="120"/>
    </row>
    <row r="182" spans="1:50" s="5" customFormat="1" ht="33.75" hidden="1">
      <c r="A182" s="75"/>
      <c r="B182" s="89" t="s">
        <v>41</v>
      </c>
      <c r="C182" s="90" t="s">
        <v>34</v>
      </c>
      <c r="D182" s="90" t="s">
        <v>44</v>
      </c>
      <c r="E182" s="95" t="s">
        <v>118</v>
      </c>
      <c r="F182" s="90" t="s">
        <v>42</v>
      </c>
      <c r="G182" s="96">
        <f>H182+I182</f>
        <v>17551</v>
      </c>
      <c r="H182" s="96">
        <v>17551</v>
      </c>
      <c r="I182" s="96"/>
      <c r="J182" s="96">
        <f>K182-G182</f>
        <v>-17551</v>
      </c>
      <c r="K182" s="120"/>
      <c r="L182" s="120"/>
      <c r="M182" s="120"/>
      <c r="N182" s="120"/>
      <c r="O182" s="81"/>
      <c r="P182" s="96"/>
      <c r="Q182" s="96">
        <f>P182+N182</f>
        <v>0</v>
      </c>
      <c r="R182" s="96">
        <f aca="true" t="shared" si="133" ref="R182:Z182">O182</f>
        <v>0</v>
      </c>
      <c r="S182" s="96">
        <f t="shared" si="133"/>
        <v>0</v>
      </c>
      <c r="T182" s="96">
        <f t="shared" si="133"/>
        <v>0</v>
      </c>
      <c r="U182" s="96">
        <f t="shared" si="133"/>
        <v>0</v>
      </c>
      <c r="V182" s="96">
        <f t="shared" si="133"/>
        <v>0</v>
      </c>
      <c r="W182" s="96">
        <f t="shared" si="133"/>
        <v>0</v>
      </c>
      <c r="X182" s="96">
        <f t="shared" si="133"/>
        <v>0</v>
      </c>
      <c r="Y182" s="96">
        <f t="shared" si="133"/>
        <v>0</v>
      </c>
      <c r="Z182" s="96">
        <f t="shared" si="133"/>
        <v>0</v>
      </c>
      <c r="AA182" s="96">
        <f>X182</f>
        <v>0</v>
      </c>
      <c r="AB182" s="96">
        <f>Y182</f>
        <v>0</v>
      </c>
      <c r="AC182" s="96">
        <f>Z182</f>
        <v>0</v>
      </c>
      <c r="AD182" s="96">
        <f>AA182</f>
        <v>0</v>
      </c>
      <c r="AE182" s="96">
        <f>AB182</f>
        <v>0</v>
      </c>
      <c r="AF182" s="96"/>
      <c r="AG182" s="96">
        <f>AC182</f>
        <v>0</v>
      </c>
      <c r="AH182" s="96">
        <f>AD182</f>
        <v>0</v>
      </c>
      <c r="AI182" s="96"/>
      <c r="AJ182" s="96">
        <f>AE182</f>
        <v>0</v>
      </c>
      <c r="AK182" s="96">
        <f>AF182</f>
        <v>0</v>
      </c>
      <c r="AL182" s="96">
        <f>AG182</f>
        <v>0</v>
      </c>
      <c r="AM182" s="96">
        <f aca="true" t="shared" si="134" ref="AM182:AR182">AG182</f>
        <v>0</v>
      </c>
      <c r="AN182" s="96">
        <f t="shared" si="134"/>
        <v>0</v>
      </c>
      <c r="AO182" s="96">
        <f t="shared" si="134"/>
        <v>0</v>
      </c>
      <c r="AP182" s="96">
        <f t="shared" si="134"/>
        <v>0</v>
      </c>
      <c r="AQ182" s="96">
        <f t="shared" si="134"/>
        <v>0</v>
      </c>
      <c r="AR182" s="96">
        <f t="shared" si="134"/>
        <v>0</v>
      </c>
      <c r="AS182" s="121"/>
      <c r="AT182" s="96">
        <f>AO182</f>
        <v>0</v>
      </c>
      <c r="AU182" s="96">
        <f>AP182</f>
        <v>0</v>
      </c>
      <c r="AV182" s="96">
        <f>AQ182</f>
        <v>0</v>
      </c>
      <c r="AW182" s="96">
        <f>AR182</f>
        <v>0</v>
      </c>
      <c r="AX182" s="96">
        <f>AS182</f>
        <v>0</v>
      </c>
    </row>
    <row r="183" spans="1:50" s="2" customFormat="1" ht="18.75">
      <c r="A183" s="100"/>
      <c r="B183" s="83" t="s">
        <v>19</v>
      </c>
      <c r="C183" s="84" t="s">
        <v>36</v>
      </c>
      <c r="D183" s="84" t="s">
        <v>35</v>
      </c>
      <c r="E183" s="85"/>
      <c r="F183" s="84"/>
      <c r="G183" s="99">
        <f aca="true" t="shared" si="135" ref="G183:W184">G184</f>
        <v>28197</v>
      </c>
      <c r="H183" s="99">
        <f t="shared" si="135"/>
        <v>28197</v>
      </c>
      <c r="I183" s="99">
        <f t="shared" si="135"/>
        <v>0</v>
      </c>
      <c r="J183" s="99">
        <f t="shared" si="135"/>
        <v>22120</v>
      </c>
      <c r="K183" s="99">
        <f t="shared" si="135"/>
        <v>50317</v>
      </c>
      <c r="L183" s="99">
        <f t="shared" si="135"/>
        <v>0</v>
      </c>
      <c r="M183" s="99"/>
      <c r="N183" s="99">
        <f t="shared" si="135"/>
        <v>53980</v>
      </c>
      <c r="O183" s="99">
        <f t="shared" si="135"/>
        <v>0</v>
      </c>
      <c r="P183" s="99">
        <f t="shared" si="135"/>
        <v>0</v>
      </c>
      <c r="Q183" s="99">
        <f t="shared" si="135"/>
        <v>53980</v>
      </c>
      <c r="R183" s="99">
        <f t="shared" si="135"/>
        <v>0</v>
      </c>
      <c r="S183" s="99">
        <f t="shared" si="135"/>
        <v>-29313</v>
      </c>
      <c r="T183" s="99">
        <f t="shared" si="135"/>
        <v>24667</v>
      </c>
      <c r="U183" s="99">
        <f t="shared" si="135"/>
        <v>0</v>
      </c>
      <c r="V183" s="99">
        <f t="shared" si="135"/>
        <v>24667</v>
      </c>
      <c r="W183" s="99">
        <f t="shared" si="135"/>
        <v>0</v>
      </c>
      <c r="X183" s="99">
        <f aca="true" t="shared" si="136" ref="W183:AM184">X184</f>
        <v>0</v>
      </c>
      <c r="Y183" s="99">
        <f t="shared" si="136"/>
        <v>24667</v>
      </c>
      <c r="Z183" s="99">
        <f t="shared" si="136"/>
        <v>24667</v>
      </c>
      <c r="AA183" s="99">
        <f t="shared" si="136"/>
        <v>0</v>
      </c>
      <c r="AB183" s="99">
        <f t="shared" si="136"/>
        <v>0</v>
      </c>
      <c r="AC183" s="99">
        <f t="shared" si="136"/>
        <v>24667</v>
      </c>
      <c r="AD183" s="99">
        <f t="shared" si="136"/>
        <v>24667</v>
      </c>
      <c r="AE183" s="99">
        <f t="shared" si="136"/>
        <v>0</v>
      </c>
      <c r="AF183" s="99"/>
      <c r="AG183" s="99">
        <f t="shared" si="136"/>
        <v>0</v>
      </c>
      <c r="AH183" s="99">
        <f t="shared" si="136"/>
        <v>24667</v>
      </c>
      <c r="AI183" s="99"/>
      <c r="AJ183" s="99">
        <f t="shared" si="136"/>
        <v>24667</v>
      </c>
      <c r="AK183" s="99">
        <f t="shared" si="136"/>
        <v>0</v>
      </c>
      <c r="AL183" s="99">
        <f t="shared" si="136"/>
        <v>0</v>
      </c>
      <c r="AM183" s="99">
        <f t="shared" si="136"/>
        <v>24667</v>
      </c>
      <c r="AN183" s="99">
        <f aca="true" t="shared" si="137" ref="AK183:AR184">AN184</f>
        <v>0</v>
      </c>
      <c r="AO183" s="99">
        <f>AO184+AO186</f>
        <v>25209</v>
      </c>
      <c r="AP183" s="99">
        <f>AP184+AP186</f>
        <v>0</v>
      </c>
      <c r="AQ183" s="99">
        <f>AQ184+AQ186</f>
        <v>49876</v>
      </c>
      <c r="AR183" s="99">
        <f>AR184+AR186</f>
        <v>0</v>
      </c>
      <c r="AS183" s="115"/>
      <c r="AT183" s="99">
        <f>AT184+AT186</f>
        <v>49876</v>
      </c>
      <c r="AU183" s="99">
        <f>AU184+AU186</f>
        <v>0</v>
      </c>
      <c r="AV183" s="99">
        <f>AV184+AV186</f>
        <v>0</v>
      </c>
      <c r="AW183" s="99">
        <f>AW184+AW186</f>
        <v>49876</v>
      </c>
      <c r="AX183" s="99">
        <f>AX184+AX186</f>
        <v>0</v>
      </c>
    </row>
    <row r="184" spans="1:50" ht="33">
      <c r="A184" s="88"/>
      <c r="B184" s="89" t="s">
        <v>20</v>
      </c>
      <c r="C184" s="90" t="s">
        <v>36</v>
      </c>
      <c r="D184" s="90" t="s">
        <v>35</v>
      </c>
      <c r="E184" s="95" t="s">
        <v>144</v>
      </c>
      <c r="F184" s="90"/>
      <c r="G184" s="96">
        <f t="shared" si="135"/>
        <v>28197</v>
      </c>
      <c r="H184" s="96">
        <f t="shared" si="135"/>
        <v>28197</v>
      </c>
      <c r="I184" s="96">
        <f t="shared" si="135"/>
        <v>0</v>
      </c>
      <c r="J184" s="96">
        <f t="shared" si="135"/>
        <v>22120</v>
      </c>
      <c r="K184" s="96">
        <f t="shared" si="135"/>
        <v>50317</v>
      </c>
      <c r="L184" s="96">
        <f t="shared" si="135"/>
        <v>0</v>
      </c>
      <c r="M184" s="96"/>
      <c r="N184" s="96">
        <f t="shared" si="135"/>
        <v>53980</v>
      </c>
      <c r="O184" s="96">
        <f t="shared" si="135"/>
        <v>0</v>
      </c>
      <c r="P184" s="96">
        <f t="shared" si="135"/>
        <v>0</v>
      </c>
      <c r="Q184" s="96">
        <f t="shared" si="135"/>
        <v>53980</v>
      </c>
      <c r="R184" s="96">
        <f t="shared" si="135"/>
        <v>0</v>
      </c>
      <c r="S184" s="96">
        <f t="shared" si="135"/>
        <v>-29313</v>
      </c>
      <c r="T184" s="96">
        <f t="shared" si="135"/>
        <v>24667</v>
      </c>
      <c r="U184" s="96">
        <f t="shared" si="135"/>
        <v>0</v>
      </c>
      <c r="V184" s="96">
        <f t="shared" si="135"/>
        <v>24667</v>
      </c>
      <c r="W184" s="96">
        <f t="shared" si="136"/>
        <v>0</v>
      </c>
      <c r="X184" s="96">
        <f t="shared" si="136"/>
        <v>0</v>
      </c>
      <c r="Y184" s="96">
        <f t="shared" si="136"/>
        <v>24667</v>
      </c>
      <c r="Z184" s="96">
        <f t="shared" si="136"/>
        <v>24667</v>
      </c>
      <c r="AA184" s="96">
        <f t="shared" si="136"/>
        <v>0</v>
      </c>
      <c r="AB184" s="96">
        <f t="shared" si="136"/>
        <v>0</v>
      </c>
      <c r="AC184" s="96">
        <f t="shared" si="136"/>
        <v>24667</v>
      </c>
      <c r="AD184" s="96">
        <f t="shared" si="136"/>
        <v>24667</v>
      </c>
      <c r="AE184" s="96">
        <f t="shared" si="136"/>
        <v>0</v>
      </c>
      <c r="AF184" s="96"/>
      <c r="AG184" s="96">
        <f t="shared" si="136"/>
        <v>0</v>
      </c>
      <c r="AH184" s="96">
        <f t="shared" si="136"/>
        <v>24667</v>
      </c>
      <c r="AI184" s="96"/>
      <c r="AJ184" s="96">
        <f t="shared" si="136"/>
        <v>24667</v>
      </c>
      <c r="AK184" s="96">
        <f t="shared" si="137"/>
        <v>0</v>
      </c>
      <c r="AL184" s="96">
        <f t="shared" si="137"/>
        <v>0</v>
      </c>
      <c r="AM184" s="96">
        <f t="shared" si="137"/>
        <v>24667</v>
      </c>
      <c r="AN184" s="96">
        <f t="shared" si="137"/>
        <v>0</v>
      </c>
      <c r="AO184" s="96">
        <f t="shared" si="137"/>
        <v>18209</v>
      </c>
      <c r="AP184" s="96">
        <f t="shared" si="137"/>
        <v>0</v>
      </c>
      <c r="AQ184" s="96">
        <f t="shared" si="137"/>
        <v>42876</v>
      </c>
      <c r="AR184" s="96">
        <f t="shared" si="137"/>
        <v>0</v>
      </c>
      <c r="AS184" s="97"/>
      <c r="AT184" s="96">
        <f>AT185</f>
        <v>42876</v>
      </c>
      <c r="AU184" s="96">
        <f>AU185</f>
        <v>0</v>
      </c>
      <c r="AV184" s="96">
        <f>AV185</f>
        <v>0</v>
      </c>
      <c r="AW184" s="96">
        <f>AW185</f>
        <v>42876</v>
      </c>
      <c r="AX184" s="96">
        <f>AX185</f>
        <v>0</v>
      </c>
    </row>
    <row r="185" spans="1:50" ht="33">
      <c r="A185" s="88"/>
      <c r="B185" s="89" t="s">
        <v>41</v>
      </c>
      <c r="C185" s="90" t="s">
        <v>36</v>
      </c>
      <c r="D185" s="90" t="s">
        <v>35</v>
      </c>
      <c r="E185" s="95" t="s">
        <v>144</v>
      </c>
      <c r="F185" s="90" t="s">
        <v>42</v>
      </c>
      <c r="G185" s="96">
        <f>H185+I185</f>
        <v>28197</v>
      </c>
      <c r="H185" s="96">
        <v>28197</v>
      </c>
      <c r="I185" s="96"/>
      <c r="J185" s="96">
        <f>K185-G185</f>
        <v>22120</v>
      </c>
      <c r="K185" s="96">
        <v>50317</v>
      </c>
      <c r="L185" s="96"/>
      <c r="M185" s="96"/>
      <c r="N185" s="96">
        <v>53980</v>
      </c>
      <c r="O185" s="93"/>
      <c r="P185" s="96"/>
      <c r="Q185" s="96">
        <f>P185+N185</f>
        <v>53980</v>
      </c>
      <c r="R185" s="96">
        <f>O185</f>
        <v>0</v>
      </c>
      <c r="S185" s="96">
        <f>T185-Q185</f>
        <v>-29313</v>
      </c>
      <c r="T185" s="96">
        <v>24667</v>
      </c>
      <c r="U185" s="96">
        <f>R185</f>
        <v>0</v>
      </c>
      <c r="V185" s="96">
        <v>24667</v>
      </c>
      <c r="W185" s="96"/>
      <c r="X185" s="96"/>
      <c r="Y185" s="96">
        <f>W185+T185</f>
        <v>24667</v>
      </c>
      <c r="Z185" s="96">
        <f>X185+V185</f>
        <v>24667</v>
      </c>
      <c r="AA185" s="96"/>
      <c r="AB185" s="96"/>
      <c r="AC185" s="96">
        <f>AA185+Y185</f>
        <v>24667</v>
      </c>
      <c r="AD185" s="96">
        <f>AB185+Z185</f>
        <v>24667</v>
      </c>
      <c r="AE185" s="96"/>
      <c r="AF185" s="96"/>
      <c r="AG185" s="96"/>
      <c r="AH185" s="96">
        <f>AE185+AC185</f>
        <v>24667</v>
      </c>
      <c r="AI185" s="96"/>
      <c r="AJ185" s="96">
        <f>AG185+AD185</f>
        <v>24667</v>
      </c>
      <c r="AK185" s="97"/>
      <c r="AL185" s="97"/>
      <c r="AM185" s="96">
        <f>AK185+AH185</f>
        <v>24667</v>
      </c>
      <c r="AN185" s="96">
        <f>AI185</f>
        <v>0</v>
      </c>
      <c r="AO185" s="96">
        <f>AQ185-AM185</f>
        <v>18209</v>
      </c>
      <c r="AP185" s="96">
        <f>AR185-AN185</f>
        <v>0</v>
      </c>
      <c r="AQ185" s="96">
        <f>42376+500</f>
        <v>42876</v>
      </c>
      <c r="AR185" s="96"/>
      <c r="AS185" s="97"/>
      <c r="AT185" s="96">
        <f>42376+500</f>
        <v>42876</v>
      </c>
      <c r="AU185" s="96"/>
      <c r="AV185" s="97"/>
      <c r="AW185" s="92">
        <f>AT185+AV185</f>
        <v>42876</v>
      </c>
      <c r="AX185" s="96">
        <f>AU185</f>
        <v>0</v>
      </c>
    </row>
    <row r="186" spans="1:50" ht="33">
      <c r="A186" s="88"/>
      <c r="B186" s="89" t="s">
        <v>86</v>
      </c>
      <c r="C186" s="90" t="s">
        <v>36</v>
      </c>
      <c r="D186" s="90" t="s">
        <v>35</v>
      </c>
      <c r="E186" s="95" t="s">
        <v>124</v>
      </c>
      <c r="F186" s="90"/>
      <c r="G186" s="96"/>
      <c r="H186" s="96"/>
      <c r="I186" s="96"/>
      <c r="J186" s="96"/>
      <c r="K186" s="96"/>
      <c r="L186" s="96"/>
      <c r="M186" s="96"/>
      <c r="N186" s="96"/>
      <c r="O186" s="93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7"/>
      <c r="AL186" s="97"/>
      <c r="AM186" s="96"/>
      <c r="AN186" s="96"/>
      <c r="AO186" s="96">
        <f>AO187+AO189+AO191</f>
        <v>7000</v>
      </c>
      <c r="AP186" s="96">
        <f>AP187+AP189+AP191</f>
        <v>0</v>
      </c>
      <c r="AQ186" s="96">
        <f>AQ187+AQ189+AQ191</f>
        <v>7000</v>
      </c>
      <c r="AR186" s="96">
        <f>AR187+AR189+AR191</f>
        <v>0</v>
      </c>
      <c r="AS186" s="97"/>
      <c r="AT186" s="96">
        <f>AT187+AT189+AT191</f>
        <v>7000</v>
      </c>
      <c r="AU186" s="96">
        <f>AU187+AU189+AU191</f>
        <v>0</v>
      </c>
      <c r="AV186" s="96">
        <f>AV187+AV189+AV191</f>
        <v>0</v>
      </c>
      <c r="AW186" s="96">
        <f>AW187+AW189+AW191</f>
        <v>7000</v>
      </c>
      <c r="AX186" s="96">
        <f>AX187+AX189+AX191</f>
        <v>0</v>
      </c>
    </row>
    <row r="187" spans="1:50" ht="66">
      <c r="A187" s="88"/>
      <c r="B187" s="89" t="s">
        <v>423</v>
      </c>
      <c r="C187" s="90" t="s">
        <v>36</v>
      </c>
      <c r="D187" s="90" t="s">
        <v>35</v>
      </c>
      <c r="E187" s="95" t="s">
        <v>424</v>
      </c>
      <c r="F187" s="90"/>
      <c r="G187" s="96"/>
      <c r="H187" s="96"/>
      <c r="I187" s="96"/>
      <c r="J187" s="96"/>
      <c r="K187" s="96"/>
      <c r="L187" s="96"/>
      <c r="M187" s="96"/>
      <c r="N187" s="96"/>
      <c r="O187" s="93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7"/>
      <c r="AL187" s="97"/>
      <c r="AM187" s="96"/>
      <c r="AN187" s="96"/>
      <c r="AO187" s="96">
        <f>AO188</f>
        <v>6115</v>
      </c>
      <c r="AP187" s="96">
        <f>AP188</f>
        <v>0</v>
      </c>
      <c r="AQ187" s="96">
        <f>AQ188</f>
        <v>6115</v>
      </c>
      <c r="AR187" s="96">
        <f>AR188</f>
        <v>0</v>
      </c>
      <c r="AS187" s="97"/>
      <c r="AT187" s="96">
        <f>AT188</f>
        <v>6115</v>
      </c>
      <c r="AU187" s="96">
        <f>AU188</f>
        <v>0</v>
      </c>
      <c r="AV187" s="96">
        <f>AV188</f>
        <v>0</v>
      </c>
      <c r="AW187" s="96">
        <f>AW188</f>
        <v>6115</v>
      </c>
      <c r="AX187" s="96">
        <f>AX188</f>
        <v>0</v>
      </c>
    </row>
    <row r="188" spans="1:50" ht="69" customHeight="1">
      <c r="A188" s="88"/>
      <c r="B188" s="89" t="s">
        <v>45</v>
      </c>
      <c r="C188" s="90" t="s">
        <v>36</v>
      </c>
      <c r="D188" s="90" t="s">
        <v>35</v>
      </c>
      <c r="E188" s="95" t="s">
        <v>424</v>
      </c>
      <c r="F188" s="90" t="s">
        <v>46</v>
      </c>
      <c r="G188" s="96"/>
      <c r="H188" s="96"/>
      <c r="I188" s="96"/>
      <c r="J188" s="96"/>
      <c r="K188" s="96"/>
      <c r="L188" s="96"/>
      <c r="M188" s="96"/>
      <c r="N188" s="96"/>
      <c r="O188" s="93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7"/>
      <c r="AL188" s="97"/>
      <c r="AM188" s="96"/>
      <c r="AN188" s="96"/>
      <c r="AO188" s="96">
        <f>AQ188-AM188</f>
        <v>6115</v>
      </c>
      <c r="AP188" s="96"/>
      <c r="AQ188" s="96">
        <v>6115</v>
      </c>
      <c r="AR188" s="96"/>
      <c r="AS188" s="97"/>
      <c r="AT188" s="96">
        <v>6115</v>
      </c>
      <c r="AU188" s="96"/>
      <c r="AV188" s="97"/>
      <c r="AW188" s="92">
        <f>AT188+AV188</f>
        <v>6115</v>
      </c>
      <c r="AX188" s="96">
        <f>AU188</f>
        <v>0</v>
      </c>
    </row>
    <row r="189" spans="1:50" ht="69.75" customHeight="1">
      <c r="A189" s="88"/>
      <c r="B189" s="89" t="s">
        <v>425</v>
      </c>
      <c r="C189" s="90" t="s">
        <v>36</v>
      </c>
      <c r="D189" s="90" t="s">
        <v>35</v>
      </c>
      <c r="E189" s="95" t="s">
        <v>426</v>
      </c>
      <c r="F189" s="90"/>
      <c r="G189" s="96"/>
      <c r="H189" s="96"/>
      <c r="I189" s="96"/>
      <c r="J189" s="96"/>
      <c r="K189" s="96"/>
      <c r="L189" s="96"/>
      <c r="M189" s="96"/>
      <c r="N189" s="96"/>
      <c r="O189" s="93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7"/>
      <c r="AL189" s="97"/>
      <c r="AM189" s="96"/>
      <c r="AN189" s="96"/>
      <c r="AO189" s="96">
        <f>AO190</f>
        <v>450</v>
      </c>
      <c r="AP189" s="96">
        <f>AP190</f>
        <v>0</v>
      </c>
      <c r="AQ189" s="96">
        <f>AQ190</f>
        <v>450</v>
      </c>
      <c r="AR189" s="96">
        <f>AR190</f>
        <v>0</v>
      </c>
      <c r="AS189" s="97"/>
      <c r="AT189" s="96">
        <f>AT190</f>
        <v>450</v>
      </c>
      <c r="AU189" s="96">
        <f>AU190</f>
        <v>0</v>
      </c>
      <c r="AV189" s="96">
        <f>AV190</f>
        <v>0</v>
      </c>
      <c r="AW189" s="96">
        <f>AW190</f>
        <v>450</v>
      </c>
      <c r="AX189" s="96">
        <f>AX190</f>
        <v>0</v>
      </c>
    </row>
    <row r="190" spans="1:50" ht="72" customHeight="1">
      <c r="A190" s="88"/>
      <c r="B190" s="89" t="s">
        <v>45</v>
      </c>
      <c r="C190" s="90" t="s">
        <v>36</v>
      </c>
      <c r="D190" s="90" t="s">
        <v>35</v>
      </c>
      <c r="E190" s="95" t="s">
        <v>426</v>
      </c>
      <c r="F190" s="90" t="s">
        <v>46</v>
      </c>
      <c r="G190" s="96"/>
      <c r="H190" s="96"/>
      <c r="I190" s="96"/>
      <c r="J190" s="96"/>
      <c r="K190" s="96"/>
      <c r="L190" s="96"/>
      <c r="M190" s="96"/>
      <c r="N190" s="96"/>
      <c r="O190" s="93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7"/>
      <c r="AL190" s="97"/>
      <c r="AM190" s="96"/>
      <c r="AN190" s="96"/>
      <c r="AO190" s="96">
        <f>AQ190-AM190</f>
        <v>450</v>
      </c>
      <c r="AP190" s="96"/>
      <c r="AQ190" s="96">
        <v>450</v>
      </c>
      <c r="AR190" s="96"/>
      <c r="AS190" s="97"/>
      <c r="AT190" s="96">
        <v>450</v>
      </c>
      <c r="AU190" s="96"/>
      <c r="AV190" s="97"/>
      <c r="AW190" s="92">
        <f>AT190+AV190</f>
        <v>450</v>
      </c>
      <c r="AX190" s="96">
        <f>AU190</f>
        <v>0</v>
      </c>
    </row>
    <row r="191" spans="1:50" ht="124.5" customHeight="1">
      <c r="A191" s="88"/>
      <c r="B191" s="89" t="s">
        <v>427</v>
      </c>
      <c r="C191" s="90" t="s">
        <v>36</v>
      </c>
      <c r="D191" s="90" t="s">
        <v>35</v>
      </c>
      <c r="E191" s="95" t="s">
        <v>428</v>
      </c>
      <c r="F191" s="90"/>
      <c r="G191" s="96"/>
      <c r="H191" s="96"/>
      <c r="I191" s="96"/>
      <c r="J191" s="96"/>
      <c r="K191" s="96"/>
      <c r="L191" s="96"/>
      <c r="M191" s="96"/>
      <c r="N191" s="96"/>
      <c r="O191" s="93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7"/>
      <c r="AL191" s="97"/>
      <c r="AM191" s="96"/>
      <c r="AN191" s="96"/>
      <c r="AO191" s="96">
        <f>AO192</f>
        <v>435</v>
      </c>
      <c r="AP191" s="96">
        <f>AP192</f>
        <v>0</v>
      </c>
      <c r="AQ191" s="96">
        <f>AQ192</f>
        <v>435</v>
      </c>
      <c r="AR191" s="96">
        <f>AR192</f>
        <v>0</v>
      </c>
      <c r="AS191" s="97"/>
      <c r="AT191" s="96">
        <f>AT192</f>
        <v>435</v>
      </c>
      <c r="AU191" s="96">
        <f>AU192</f>
        <v>0</v>
      </c>
      <c r="AV191" s="96">
        <f>AV192</f>
        <v>0</v>
      </c>
      <c r="AW191" s="96">
        <f>AW192</f>
        <v>435</v>
      </c>
      <c r="AX191" s="96">
        <f>AX192</f>
        <v>0</v>
      </c>
    </row>
    <row r="192" spans="1:50" ht="66">
      <c r="A192" s="88"/>
      <c r="B192" s="89" t="s">
        <v>45</v>
      </c>
      <c r="C192" s="90" t="s">
        <v>36</v>
      </c>
      <c r="D192" s="90" t="s">
        <v>35</v>
      </c>
      <c r="E192" s="95" t="s">
        <v>428</v>
      </c>
      <c r="F192" s="90" t="s">
        <v>46</v>
      </c>
      <c r="G192" s="96"/>
      <c r="H192" s="96"/>
      <c r="I192" s="96"/>
      <c r="J192" s="96"/>
      <c r="K192" s="96"/>
      <c r="L192" s="96"/>
      <c r="M192" s="96"/>
      <c r="N192" s="96"/>
      <c r="O192" s="93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7"/>
      <c r="AL192" s="97"/>
      <c r="AM192" s="96"/>
      <c r="AN192" s="96"/>
      <c r="AO192" s="96">
        <f>AQ192-AM192</f>
        <v>435</v>
      </c>
      <c r="AP192" s="96"/>
      <c r="AQ192" s="96">
        <v>435</v>
      </c>
      <c r="AR192" s="96"/>
      <c r="AS192" s="97"/>
      <c r="AT192" s="96">
        <v>435</v>
      </c>
      <c r="AU192" s="96"/>
      <c r="AV192" s="97"/>
      <c r="AW192" s="92">
        <f>AT192+AV192</f>
        <v>435</v>
      </c>
      <c r="AX192" s="96">
        <f>AU192</f>
        <v>0</v>
      </c>
    </row>
    <row r="193" spans="1:50" s="2" customFormat="1" ht="103.5" customHeight="1">
      <c r="A193" s="100"/>
      <c r="B193" s="83" t="s">
        <v>196</v>
      </c>
      <c r="C193" s="84" t="s">
        <v>36</v>
      </c>
      <c r="D193" s="84" t="s">
        <v>58</v>
      </c>
      <c r="E193" s="85"/>
      <c r="F193" s="84"/>
      <c r="G193" s="99">
        <f aca="true" t="shared" si="138" ref="G193:W194">G194</f>
        <v>39039</v>
      </c>
      <c r="H193" s="99">
        <f t="shared" si="138"/>
        <v>39039</v>
      </c>
      <c r="I193" s="99">
        <f t="shared" si="138"/>
        <v>0</v>
      </c>
      <c r="J193" s="99">
        <f aca="true" t="shared" si="139" ref="J193:Q193">J194+J196</f>
        <v>8400</v>
      </c>
      <c r="K193" s="99">
        <f t="shared" si="139"/>
        <v>47439</v>
      </c>
      <c r="L193" s="99">
        <f t="shared" si="139"/>
        <v>0</v>
      </c>
      <c r="M193" s="99"/>
      <c r="N193" s="99">
        <f t="shared" si="139"/>
        <v>50940</v>
      </c>
      <c r="O193" s="99">
        <f t="shared" si="139"/>
        <v>0</v>
      </c>
      <c r="P193" s="99">
        <f t="shared" si="139"/>
        <v>0</v>
      </c>
      <c r="Q193" s="99">
        <f t="shared" si="139"/>
        <v>50940</v>
      </c>
      <c r="R193" s="99">
        <f aca="true" t="shared" si="140" ref="R193:Z193">R194+R196</f>
        <v>0</v>
      </c>
      <c r="S193" s="99">
        <f t="shared" si="140"/>
        <v>-9648</v>
      </c>
      <c r="T193" s="99">
        <f t="shared" si="140"/>
        <v>41292</v>
      </c>
      <c r="U193" s="99">
        <f t="shared" si="140"/>
        <v>0</v>
      </c>
      <c r="V193" s="99">
        <f t="shared" si="140"/>
        <v>41292</v>
      </c>
      <c r="W193" s="99">
        <f t="shared" si="140"/>
        <v>0</v>
      </c>
      <c r="X193" s="99">
        <f t="shared" si="140"/>
        <v>0</v>
      </c>
      <c r="Y193" s="99">
        <f t="shared" si="140"/>
        <v>41292</v>
      </c>
      <c r="Z193" s="99">
        <f t="shared" si="140"/>
        <v>41292</v>
      </c>
      <c r="AA193" s="99">
        <f aca="true" t="shared" si="141" ref="AA193:AJ193">AA194+AA196</f>
        <v>0</v>
      </c>
      <c r="AB193" s="99">
        <f t="shared" si="141"/>
        <v>0</v>
      </c>
      <c r="AC193" s="99">
        <f t="shared" si="141"/>
        <v>41292</v>
      </c>
      <c r="AD193" s="99">
        <f t="shared" si="141"/>
        <v>41292</v>
      </c>
      <c r="AE193" s="99">
        <f t="shared" si="141"/>
        <v>0</v>
      </c>
      <c r="AF193" s="99"/>
      <c r="AG193" s="99">
        <f t="shared" si="141"/>
        <v>0</v>
      </c>
      <c r="AH193" s="99">
        <f t="shared" si="141"/>
        <v>41292</v>
      </c>
      <c r="AI193" s="99"/>
      <c r="AJ193" s="99">
        <f t="shared" si="141"/>
        <v>41292</v>
      </c>
      <c r="AK193" s="99">
        <f aca="true" t="shared" si="142" ref="AK193:AR193">AK194+AK196</f>
        <v>0</v>
      </c>
      <c r="AL193" s="99">
        <f t="shared" si="142"/>
        <v>0</v>
      </c>
      <c r="AM193" s="99">
        <f t="shared" si="142"/>
        <v>41292</v>
      </c>
      <c r="AN193" s="99">
        <f t="shared" si="142"/>
        <v>0</v>
      </c>
      <c r="AO193" s="99">
        <f t="shared" si="142"/>
        <v>9777</v>
      </c>
      <c r="AP193" s="99">
        <f t="shared" si="142"/>
        <v>0</v>
      </c>
      <c r="AQ193" s="99">
        <f t="shared" si="142"/>
        <v>51069</v>
      </c>
      <c r="AR193" s="99">
        <f t="shared" si="142"/>
        <v>0</v>
      </c>
      <c r="AS193" s="115"/>
      <c r="AT193" s="99">
        <f>AT194+AT196</f>
        <v>51069</v>
      </c>
      <c r="AU193" s="99">
        <f>AU194+AU196</f>
        <v>0</v>
      </c>
      <c r="AV193" s="99">
        <f>AV194+AV196</f>
        <v>0</v>
      </c>
      <c r="AW193" s="99">
        <f>AW194+AW196</f>
        <v>51069</v>
      </c>
      <c r="AX193" s="99">
        <f>AX194+AX196</f>
        <v>0</v>
      </c>
    </row>
    <row r="194" spans="1:50" ht="33">
      <c r="A194" s="88"/>
      <c r="B194" s="89" t="s">
        <v>21</v>
      </c>
      <c r="C194" s="90" t="s">
        <v>36</v>
      </c>
      <c r="D194" s="90" t="s">
        <v>58</v>
      </c>
      <c r="E194" s="95" t="s">
        <v>145</v>
      </c>
      <c r="F194" s="90"/>
      <c r="G194" s="96">
        <f t="shared" si="138"/>
        <v>39039</v>
      </c>
      <c r="H194" s="96">
        <f t="shared" si="138"/>
        <v>39039</v>
      </c>
      <c r="I194" s="96">
        <f t="shared" si="138"/>
        <v>0</v>
      </c>
      <c r="J194" s="96">
        <f t="shared" si="138"/>
        <v>8286</v>
      </c>
      <c r="K194" s="96">
        <f t="shared" si="138"/>
        <v>47325</v>
      </c>
      <c r="L194" s="96">
        <f t="shared" si="138"/>
        <v>0</v>
      </c>
      <c r="M194" s="96"/>
      <c r="N194" s="96">
        <f t="shared" si="138"/>
        <v>50839</v>
      </c>
      <c r="O194" s="96">
        <f t="shared" si="138"/>
        <v>0</v>
      </c>
      <c r="P194" s="96">
        <f t="shared" si="138"/>
        <v>0</v>
      </c>
      <c r="Q194" s="96">
        <f t="shared" si="138"/>
        <v>50839</v>
      </c>
      <c r="R194" s="96">
        <f t="shared" si="138"/>
        <v>0</v>
      </c>
      <c r="S194" s="96">
        <f t="shared" si="138"/>
        <v>-9648</v>
      </c>
      <c r="T194" s="96">
        <f t="shared" si="138"/>
        <v>41191</v>
      </c>
      <c r="U194" s="96">
        <f t="shared" si="138"/>
        <v>0</v>
      </c>
      <c r="V194" s="96">
        <f t="shared" si="138"/>
        <v>41292</v>
      </c>
      <c r="W194" s="96">
        <f t="shared" si="138"/>
        <v>0</v>
      </c>
      <c r="X194" s="96">
        <f aca="true" t="shared" si="143" ref="X194:AR194">X195</f>
        <v>0</v>
      </c>
      <c r="Y194" s="96">
        <f t="shared" si="143"/>
        <v>41191</v>
      </c>
      <c r="Z194" s="96">
        <f t="shared" si="143"/>
        <v>41292</v>
      </c>
      <c r="AA194" s="96">
        <f t="shared" si="143"/>
        <v>0</v>
      </c>
      <c r="AB194" s="96">
        <f t="shared" si="143"/>
        <v>0</v>
      </c>
      <c r="AC194" s="96">
        <f t="shared" si="143"/>
        <v>41191</v>
      </c>
      <c r="AD194" s="96">
        <f t="shared" si="143"/>
        <v>41292</v>
      </c>
      <c r="AE194" s="96">
        <f t="shared" si="143"/>
        <v>0</v>
      </c>
      <c r="AF194" s="96"/>
      <c r="AG194" s="96">
        <f t="shared" si="143"/>
        <v>0</v>
      </c>
      <c r="AH194" s="96">
        <f t="shared" si="143"/>
        <v>41191</v>
      </c>
      <c r="AI194" s="96"/>
      <c r="AJ194" s="96">
        <f t="shared" si="143"/>
        <v>41292</v>
      </c>
      <c r="AK194" s="96">
        <f t="shared" si="143"/>
        <v>0</v>
      </c>
      <c r="AL194" s="96">
        <f t="shared" si="143"/>
        <v>0</v>
      </c>
      <c r="AM194" s="96">
        <f t="shared" si="143"/>
        <v>41191</v>
      </c>
      <c r="AN194" s="96">
        <f t="shared" si="143"/>
        <v>0</v>
      </c>
      <c r="AO194" s="96">
        <f t="shared" si="143"/>
        <v>9777</v>
      </c>
      <c r="AP194" s="96">
        <f t="shared" si="143"/>
        <v>0</v>
      </c>
      <c r="AQ194" s="96">
        <f t="shared" si="143"/>
        <v>50968</v>
      </c>
      <c r="AR194" s="96">
        <f t="shared" si="143"/>
        <v>0</v>
      </c>
      <c r="AS194" s="97"/>
      <c r="AT194" s="96">
        <f>AT195</f>
        <v>50968</v>
      </c>
      <c r="AU194" s="96">
        <f>AU195</f>
        <v>0</v>
      </c>
      <c r="AV194" s="96">
        <f>AV195</f>
        <v>0</v>
      </c>
      <c r="AW194" s="96">
        <f>AW195</f>
        <v>50968</v>
      </c>
      <c r="AX194" s="96">
        <f>AX195</f>
        <v>0</v>
      </c>
    </row>
    <row r="195" spans="1:50" ht="33">
      <c r="A195" s="88"/>
      <c r="B195" s="89" t="s">
        <v>41</v>
      </c>
      <c r="C195" s="90" t="s">
        <v>36</v>
      </c>
      <c r="D195" s="90" t="s">
        <v>58</v>
      </c>
      <c r="E195" s="95" t="s">
        <v>145</v>
      </c>
      <c r="F195" s="90" t="s">
        <v>42</v>
      </c>
      <c r="G195" s="96">
        <f>H195+I195</f>
        <v>39039</v>
      </c>
      <c r="H195" s="96">
        <f>11325+27714</f>
        <v>39039</v>
      </c>
      <c r="I195" s="96"/>
      <c r="J195" s="96">
        <f>K195-G195</f>
        <v>8286</v>
      </c>
      <c r="K195" s="96">
        <f>47439-114</f>
        <v>47325</v>
      </c>
      <c r="L195" s="96"/>
      <c r="M195" s="96"/>
      <c r="N195" s="96">
        <f>50940-101</f>
        <v>50839</v>
      </c>
      <c r="O195" s="93"/>
      <c r="P195" s="96"/>
      <c r="Q195" s="96">
        <f>P195+N195</f>
        <v>50839</v>
      </c>
      <c r="R195" s="96">
        <f>O195</f>
        <v>0</v>
      </c>
      <c r="S195" s="96">
        <f>T195-Q195</f>
        <v>-9648</v>
      </c>
      <c r="T195" s="96">
        <v>41191</v>
      </c>
      <c r="U195" s="96">
        <f>R195</f>
        <v>0</v>
      </c>
      <c r="V195" s="96">
        <v>41292</v>
      </c>
      <c r="W195" s="96"/>
      <c r="X195" s="96"/>
      <c r="Y195" s="96">
        <f>W195+T195</f>
        <v>41191</v>
      </c>
      <c r="Z195" s="96">
        <f>X195+V195</f>
        <v>41292</v>
      </c>
      <c r="AA195" s="96"/>
      <c r="AB195" s="96"/>
      <c r="AC195" s="96">
        <f>AA195+Y195</f>
        <v>41191</v>
      </c>
      <c r="AD195" s="96">
        <f>AB195+Z195</f>
        <v>41292</v>
      </c>
      <c r="AE195" s="96"/>
      <c r="AF195" s="96"/>
      <c r="AG195" s="96"/>
      <c r="AH195" s="96">
        <f>AE195+AC195</f>
        <v>41191</v>
      </c>
      <c r="AI195" s="96"/>
      <c r="AJ195" s="96">
        <f>AG195+AD195</f>
        <v>41292</v>
      </c>
      <c r="AK195" s="97"/>
      <c r="AL195" s="97"/>
      <c r="AM195" s="96">
        <f>AK195+AH195</f>
        <v>41191</v>
      </c>
      <c r="AN195" s="96">
        <f>AI195</f>
        <v>0</v>
      </c>
      <c r="AO195" s="96">
        <f>AQ195-AM195</f>
        <v>9777</v>
      </c>
      <c r="AP195" s="96">
        <f>AR195-AN195</f>
        <v>0</v>
      </c>
      <c r="AQ195" s="96">
        <f>52915-1947</f>
        <v>50968</v>
      </c>
      <c r="AR195" s="96"/>
      <c r="AS195" s="97"/>
      <c r="AT195" s="96">
        <f>52915-1947</f>
        <v>50968</v>
      </c>
      <c r="AU195" s="96"/>
      <c r="AV195" s="97"/>
      <c r="AW195" s="92">
        <f>AT195+AV195</f>
        <v>50968</v>
      </c>
      <c r="AX195" s="96">
        <f>AU195</f>
        <v>0</v>
      </c>
    </row>
    <row r="196" spans="1:50" ht="33">
      <c r="A196" s="88"/>
      <c r="B196" s="89" t="s">
        <v>86</v>
      </c>
      <c r="C196" s="90" t="s">
        <v>36</v>
      </c>
      <c r="D196" s="90" t="s">
        <v>58</v>
      </c>
      <c r="E196" s="95" t="s">
        <v>124</v>
      </c>
      <c r="F196" s="90"/>
      <c r="G196" s="96"/>
      <c r="H196" s="96"/>
      <c r="I196" s="96"/>
      <c r="J196" s="96">
        <f aca="true" t="shared" si="144" ref="J196:R196">J197</f>
        <v>114</v>
      </c>
      <c r="K196" s="96">
        <f t="shared" si="144"/>
        <v>114</v>
      </c>
      <c r="L196" s="96">
        <f t="shared" si="144"/>
        <v>0</v>
      </c>
      <c r="M196" s="96"/>
      <c r="N196" s="96">
        <f t="shared" si="144"/>
        <v>101</v>
      </c>
      <c r="O196" s="96">
        <f t="shared" si="144"/>
        <v>0</v>
      </c>
      <c r="P196" s="96">
        <f t="shared" si="144"/>
        <v>0</v>
      </c>
      <c r="Q196" s="96">
        <f t="shared" si="144"/>
        <v>101</v>
      </c>
      <c r="R196" s="96">
        <f t="shared" si="144"/>
        <v>0</v>
      </c>
      <c r="S196" s="96">
        <f aca="true" t="shared" si="145" ref="S196:Z196">S197+S198</f>
        <v>0</v>
      </c>
      <c r="T196" s="96">
        <f t="shared" si="145"/>
        <v>101</v>
      </c>
      <c r="U196" s="96">
        <f t="shared" si="145"/>
        <v>0</v>
      </c>
      <c r="V196" s="96">
        <f t="shared" si="145"/>
        <v>0</v>
      </c>
      <c r="W196" s="96">
        <f t="shared" si="145"/>
        <v>0</v>
      </c>
      <c r="X196" s="96">
        <f t="shared" si="145"/>
        <v>0</v>
      </c>
      <c r="Y196" s="96">
        <f t="shared" si="145"/>
        <v>101</v>
      </c>
      <c r="Z196" s="96">
        <f t="shared" si="145"/>
        <v>0</v>
      </c>
      <c r="AA196" s="96">
        <f aca="true" t="shared" si="146" ref="AA196:AJ196">AA197+AA198</f>
        <v>0</v>
      </c>
      <c r="AB196" s="96">
        <f t="shared" si="146"/>
        <v>0</v>
      </c>
      <c r="AC196" s="96">
        <f t="shared" si="146"/>
        <v>101</v>
      </c>
      <c r="AD196" s="96">
        <f t="shared" si="146"/>
        <v>0</v>
      </c>
      <c r="AE196" s="96">
        <f t="shared" si="146"/>
        <v>0</v>
      </c>
      <c r="AF196" s="96"/>
      <c r="AG196" s="96">
        <f t="shared" si="146"/>
        <v>0</v>
      </c>
      <c r="AH196" s="96">
        <f t="shared" si="146"/>
        <v>101</v>
      </c>
      <c r="AI196" s="96"/>
      <c r="AJ196" s="96">
        <f t="shared" si="146"/>
        <v>0</v>
      </c>
      <c r="AK196" s="96">
        <f aca="true" t="shared" si="147" ref="AK196:AR196">AK197+AK198</f>
        <v>0</v>
      </c>
      <c r="AL196" s="96">
        <f t="shared" si="147"/>
        <v>0</v>
      </c>
      <c r="AM196" s="96">
        <f t="shared" si="147"/>
        <v>101</v>
      </c>
      <c r="AN196" s="96">
        <f t="shared" si="147"/>
        <v>0</v>
      </c>
      <c r="AO196" s="96">
        <f t="shared" si="147"/>
        <v>0</v>
      </c>
      <c r="AP196" s="96">
        <f t="shared" si="147"/>
        <v>0</v>
      </c>
      <c r="AQ196" s="96">
        <f t="shared" si="147"/>
        <v>101</v>
      </c>
      <c r="AR196" s="96">
        <f t="shared" si="147"/>
        <v>0</v>
      </c>
      <c r="AS196" s="97"/>
      <c r="AT196" s="96">
        <f>AT197+AT198</f>
        <v>101</v>
      </c>
      <c r="AU196" s="96">
        <f>AU197+AU198</f>
        <v>0</v>
      </c>
      <c r="AV196" s="96">
        <f>AV197+AV198</f>
        <v>0</v>
      </c>
      <c r="AW196" s="96">
        <f>AW197+AW198</f>
        <v>101</v>
      </c>
      <c r="AX196" s="96">
        <f>AX197+AX198</f>
        <v>0</v>
      </c>
    </row>
    <row r="197" spans="1:50" ht="66" hidden="1">
      <c r="A197" s="88"/>
      <c r="B197" s="89" t="s">
        <v>45</v>
      </c>
      <c r="C197" s="90" t="s">
        <v>36</v>
      </c>
      <c r="D197" s="90" t="s">
        <v>58</v>
      </c>
      <c r="E197" s="95" t="s">
        <v>124</v>
      </c>
      <c r="F197" s="90" t="s">
        <v>46</v>
      </c>
      <c r="G197" s="96"/>
      <c r="H197" s="96"/>
      <c r="I197" s="96"/>
      <c r="J197" s="96">
        <f>K197-G197</f>
        <v>114</v>
      </c>
      <c r="K197" s="96">
        <v>114</v>
      </c>
      <c r="L197" s="96"/>
      <c r="M197" s="96"/>
      <c r="N197" s="96">
        <v>101</v>
      </c>
      <c r="O197" s="93"/>
      <c r="P197" s="96"/>
      <c r="Q197" s="96">
        <f>P197+N197</f>
        <v>101</v>
      </c>
      <c r="R197" s="96">
        <f>O197</f>
        <v>0</v>
      </c>
      <c r="S197" s="96">
        <f>T197-Q197</f>
        <v>-101</v>
      </c>
      <c r="T197" s="96"/>
      <c r="U197" s="96">
        <f>R197</f>
        <v>0</v>
      </c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7"/>
      <c r="AT197" s="96"/>
      <c r="AU197" s="96"/>
      <c r="AV197" s="96"/>
      <c r="AW197" s="96"/>
      <c r="AX197" s="96"/>
    </row>
    <row r="198" spans="1:50" ht="49.5">
      <c r="A198" s="88"/>
      <c r="B198" s="113" t="s">
        <v>321</v>
      </c>
      <c r="C198" s="90" t="s">
        <v>36</v>
      </c>
      <c r="D198" s="90" t="s">
        <v>58</v>
      </c>
      <c r="E198" s="95" t="s">
        <v>296</v>
      </c>
      <c r="F198" s="90"/>
      <c r="G198" s="96"/>
      <c r="H198" s="96"/>
      <c r="I198" s="96"/>
      <c r="J198" s="96"/>
      <c r="K198" s="96"/>
      <c r="L198" s="96"/>
      <c r="M198" s="96"/>
      <c r="N198" s="96"/>
      <c r="O198" s="93"/>
      <c r="P198" s="96"/>
      <c r="Q198" s="96"/>
      <c r="R198" s="96"/>
      <c r="S198" s="96">
        <f>S199</f>
        <v>101</v>
      </c>
      <c r="T198" s="96">
        <f>T199</f>
        <v>101</v>
      </c>
      <c r="U198" s="96">
        <f>U199</f>
        <v>0</v>
      </c>
      <c r="V198" s="96">
        <f>V199</f>
        <v>0</v>
      </c>
      <c r="W198" s="96">
        <f aca="true" t="shared" si="148" ref="W198:AM199">W199</f>
        <v>0</v>
      </c>
      <c r="X198" s="96">
        <f t="shared" si="148"/>
        <v>0</v>
      </c>
      <c r="Y198" s="96">
        <f t="shared" si="148"/>
        <v>101</v>
      </c>
      <c r="Z198" s="96">
        <f t="shared" si="148"/>
        <v>0</v>
      </c>
      <c r="AA198" s="96">
        <f t="shared" si="148"/>
        <v>0</v>
      </c>
      <c r="AB198" s="96">
        <f t="shared" si="148"/>
        <v>0</v>
      </c>
      <c r="AC198" s="96">
        <f t="shared" si="148"/>
        <v>101</v>
      </c>
      <c r="AD198" s="96">
        <f t="shared" si="148"/>
        <v>0</v>
      </c>
      <c r="AE198" s="96">
        <f t="shared" si="148"/>
        <v>0</v>
      </c>
      <c r="AF198" s="96"/>
      <c r="AG198" s="96">
        <f t="shared" si="148"/>
        <v>0</v>
      </c>
      <c r="AH198" s="96">
        <f t="shared" si="148"/>
        <v>101</v>
      </c>
      <c r="AI198" s="96"/>
      <c r="AJ198" s="96">
        <f t="shared" si="148"/>
        <v>0</v>
      </c>
      <c r="AK198" s="96">
        <f t="shared" si="148"/>
        <v>0</v>
      </c>
      <c r="AL198" s="96">
        <f t="shared" si="148"/>
        <v>0</v>
      </c>
      <c r="AM198" s="96">
        <f t="shared" si="148"/>
        <v>101</v>
      </c>
      <c r="AN198" s="96">
        <f aca="true" t="shared" si="149" ref="AK198:AR199">AN199</f>
        <v>0</v>
      </c>
      <c r="AO198" s="96">
        <f t="shared" si="149"/>
        <v>0</v>
      </c>
      <c r="AP198" s="96">
        <f t="shared" si="149"/>
        <v>0</v>
      </c>
      <c r="AQ198" s="96">
        <f t="shared" si="149"/>
        <v>101</v>
      </c>
      <c r="AR198" s="96">
        <f t="shared" si="149"/>
        <v>0</v>
      </c>
      <c r="AS198" s="97"/>
      <c r="AT198" s="96">
        <f>AT199</f>
        <v>101</v>
      </c>
      <c r="AU198" s="96">
        <f aca="true" t="shared" si="150" ref="AU198:AX199">AU199</f>
        <v>0</v>
      </c>
      <c r="AV198" s="96">
        <f t="shared" si="150"/>
        <v>0</v>
      </c>
      <c r="AW198" s="96">
        <f t="shared" si="150"/>
        <v>101</v>
      </c>
      <c r="AX198" s="96">
        <f t="shared" si="150"/>
        <v>0</v>
      </c>
    </row>
    <row r="199" spans="1:50" ht="66">
      <c r="A199" s="88"/>
      <c r="B199" s="114" t="s">
        <v>322</v>
      </c>
      <c r="C199" s="90" t="s">
        <v>36</v>
      </c>
      <c r="D199" s="90" t="s">
        <v>58</v>
      </c>
      <c r="E199" s="95" t="s">
        <v>299</v>
      </c>
      <c r="F199" s="90"/>
      <c r="G199" s="96"/>
      <c r="H199" s="96"/>
      <c r="I199" s="96"/>
      <c r="J199" s="96"/>
      <c r="K199" s="96"/>
      <c r="L199" s="96"/>
      <c r="M199" s="96"/>
      <c r="N199" s="96"/>
      <c r="O199" s="93"/>
      <c r="P199" s="96"/>
      <c r="Q199" s="96"/>
      <c r="R199" s="96"/>
      <c r="S199" s="96">
        <f>S200</f>
        <v>101</v>
      </c>
      <c r="T199" s="96">
        <v>101</v>
      </c>
      <c r="U199" s="96"/>
      <c r="V199" s="96"/>
      <c r="W199" s="96">
        <f>W200</f>
        <v>0</v>
      </c>
      <c r="X199" s="96">
        <f t="shared" si="148"/>
        <v>0</v>
      </c>
      <c r="Y199" s="96">
        <f t="shared" si="148"/>
        <v>101</v>
      </c>
      <c r="Z199" s="96">
        <f t="shared" si="148"/>
        <v>0</v>
      </c>
      <c r="AA199" s="96">
        <f t="shared" si="148"/>
        <v>0</v>
      </c>
      <c r="AB199" s="96">
        <f t="shared" si="148"/>
        <v>0</v>
      </c>
      <c r="AC199" s="96">
        <f t="shared" si="148"/>
        <v>101</v>
      </c>
      <c r="AD199" s="96">
        <f t="shared" si="148"/>
        <v>0</v>
      </c>
      <c r="AE199" s="96">
        <f t="shared" si="148"/>
        <v>0</v>
      </c>
      <c r="AF199" s="96"/>
      <c r="AG199" s="96">
        <f t="shared" si="148"/>
        <v>0</v>
      </c>
      <c r="AH199" s="96">
        <f t="shared" si="148"/>
        <v>101</v>
      </c>
      <c r="AI199" s="96"/>
      <c r="AJ199" s="96">
        <f t="shared" si="148"/>
        <v>0</v>
      </c>
      <c r="AK199" s="96">
        <f t="shared" si="149"/>
        <v>0</v>
      </c>
      <c r="AL199" s="96">
        <f t="shared" si="149"/>
        <v>0</v>
      </c>
      <c r="AM199" s="96">
        <f t="shared" si="149"/>
        <v>101</v>
      </c>
      <c r="AN199" s="96">
        <f t="shared" si="149"/>
        <v>0</v>
      </c>
      <c r="AO199" s="96">
        <f t="shared" si="149"/>
        <v>0</v>
      </c>
      <c r="AP199" s="96">
        <f t="shared" si="149"/>
        <v>0</v>
      </c>
      <c r="AQ199" s="96">
        <f t="shared" si="149"/>
        <v>101</v>
      </c>
      <c r="AR199" s="96">
        <f t="shared" si="149"/>
        <v>0</v>
      </c>
      <c r="AS199" s="97"/>
      <c r="AT199" s="96">
        <f>AT200</f>
        <v>101</v>
      </c>
      <c r="AU199" s="96">
        <f t="shared" si="150"/>
        <v>0</v>
      </c>
      <c r="AV199" s="96">
        <f t="shared" si="150"/>
        <v>0</v>
      </c>
      <c r="AW199" s="96">
        <f t="shared" si="150"/>
        <v>101</v>
      </c>
      <c r="AX199" s="96">
        <f t="shared" si="150"/>
        <v>0</v>
      </c>
    </row>
    <row r="200" spans="1:50" ht="66">
      <c r="A200" s="88"/>
      <c r="B200" s="89" t="s">
        <v>45</v>
      </c>
      <c r="C200" s="90" t="s">
        <v>36</v>
      </c>
      <c r="D200" s="90" t="s">
        <v>58</v>
      </c>
      <c r="E200" s="95" t="s">
        <v>299</v>
      </c>
      <c r="F200" s="90" t="s">
        <v>46</v>
      </c>
      <c r="G200" s="96"/>
      <c r="H200" s="96"/>
      <c r="I200" s="96"/>
      <c r="J200" s="96"/>
      <c r="K200" s="96"/>
      <c r="L200" s="96"/>
      <c r="M200" s="96"/>
      <c r="N200" s="96"/>
      <c r="O200" s="93"/>
      <c r="P200" s="96"/>
      <c r="Q200" s="96"/>
      <c r="R200" s="96"/>
      <c r="S200" s="96">
        <f>T200-Q200</f>
        <v>101</v>
      </c>
      <c r="T200" s="96">
        <v>101</v>
      </c>
      <c r="U200" s="96"/>
      <c r="V200" s="96"/>
      <c r="W200" s="96"/>
      <c r="X200" s="96"/>
      <c r="Y200" s="96">
        <f>W200+T200</f>
        <v>101</v>
      </c>
      <c r="Z200" s="96">
        <f>X200+V200</f>
        <v>0</v>
      </c>
      <c r="AA200" s="96"/>
      <c r="AB200" s="96"/>
      <c r="AC200" s="96">
        <f>AA200+Y200</f>
        <v>101</v>
      </c>
      <c r="AD200" s="96">
        <f>AB200+Z200</f>
        <v>0</v>
      </c>
      <c r="AE200" s="96"/>
      <c r="AF200" s="96"/>
      <c r="AG200" s="96"/>
      <c r="AH200" s="96">
        <f>AE200+AC200</f>
        <v>101</v>
      </c>
      <c r="AI200" s="96"/>
      <c r="AJ200" s="96">
        <f>AG200+AD200</f>
        <v>0</v>
      </c>
      <c r="AK200" s="97"/>
      <c r="AL200" s="97"/>
      <c r="AM200" s="96">
        <f>AK200+AH200</f>
        <v>101</v>
      </c>
      <c r="AN200" s="96">
        <f>AI200</f>
        <v>0</v>
      </c>
      <c r="AO200" s="96">
        <f>AQ200-AM200</f>
        <v>0</v>
      </c>
      <c r="AP200" s="96">
        <f>AR200-AN200</f>
        <v>0</v>
      </c>
      <c r="AQ200" s="96">
        <v>101</v>
      </c>
      <c r="AR200" s="96"/>
      <c r="AS200" s="97"/>
      <c r="AT200" s="96">
        <v>101</v>
      </c>
      <c r="AU200" s="96"/>
      <c r="AV200" s="97"/>
      <c r="AW200" s="92">
        <f>AT200+AV200</f>
        <v>101</v>
      </c>
      <c r="AX200" s="96">
        <f>AU200</f>
        <v>0</v>
      </c>
    </row>
    <row r="201" spans="1:50" ht="16.5">
      <c r="A201" s="88"/>
      <c r="B201" s="114"/>
      <c r="C201" s="90"/>
      <c r="D201" s="90"/>
      <c r="E201" s="95"/>
      <c r="F201" s="90"/>
      <c r="G201" s="96"/>
      <c r="H201" s="96"/>
      <c r="I201" s="96"/>
      <c r="J201" s="96"/>
      <c r="K201" s="96"/>
      <c r="L201" s="96"/>
      <c r="M201" s="96"/>
      <c r="N201" s="96"/>
      <c r="O201" s="93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7"/>
      <c r="AL201" s="97"/>
      <c r="AM201" s="104"/>
      <c r="AN201" s="104"/>
      <c r="AO201" s="105"/>
      <c r="AP201" s="105"/>
      <c r="AQ201" s="106"/>
      <c r="AR201" s="105"/>
      <c r="AS201" s="97"/>
      <c r="AT201" s="106"/>
      <c r="AU201" s="105"/>
      <c r="AV201" s="97"/>
      <c r="AW201" s="92"/>
      <c r="AX201" s="96">
        <f>AU201</f>
        <v>0</v>
      </c>
    </row>
    <row r="202" spans="1:50" s="2" customFormat="1" ht="56.25">
      <c r="A202" s="100"/>
      <c r="B202" s="83" t="s">
        <v>128</v>
      </c>
      <c r="C202" s="84" t="s">
        <v>47</v>
      </c>
      <c r="D202" s="84" t="s">
        <v>62</v>
      </c>
      <c r="E202" s="85"/>
      <c r="F202" s="84"/>
      <c r="G202" s="99">
        <f aca="true" t="shared" si="151" ref="G202:W203">G203</f>
        <v>2453</v>
      </c>
      <c r="H202" s="99">
        <f t="shared" si="151"/>
        <v>2453</v>
      </c>
      <c r="I202" s="99">
        <f t="shared" si="151"/>
        <v>0</v>
      </c>
      <c r="J202" s="99">
        <f t="shared" si="151"/>
        <v>228</v>
      </c>
      <c r="K202" s="99">
        <f t="shared" si="151"/>
        <v>2681</v>
      </c>
      <c r="L202" s="99">
        <f t="shared" si="151"/>
        <v>0</v>
      </c>
      <c r="M202" s="99"/>
      <c r="N202" s="99">
        <f t="shared" si="151"/>
        <v>2890</v>
      </c>
      <c r="O202" s="99">
        <f t="shared" si="151"/>
        <v>0</v>
      </c>
      <c r="P202" s="99">
        <f t="shared" si="151"/>
        <v>0</v>
      </c>
      <c r="Q202" s="99">
        <f t="shared" si="151"/>
        <v>2890</v>
      </c>
      <c r="R202" s="99">
        <f t="shared" si="151"/>
        <v>0</v>
      </c>
      <c r="S202" s="99">
        <f t="shared" si="151"/>
        <v>-704</v>
      </c>
      <c r="T202" s="99">
        <f t="shared" si="151"/>
        <v>2186</v>
      </c>
      <c r="U202" s="99">
        <f t="shared" si="151"/>
        <v>0</v>
      </c>
      <c r="V202" s="99">
        <f t="shared" si="151"/>
        <v>2186</v>
      </c>
      <c r="W202" s="99">
        <f t="shared" si="151"/>
        <v>0</v>
      </c>
      <c r="X202" s="99">
        <f aca="true" t="shared" si="152" ref="W202:AM203">X203</f>
        <v>0</v>
      </c>
      <c r="Y202" s="99">
        <f t="shared" si="152"/>
        <v>2186</v>
      </c>
      <c r="Z202" s="99">
        <f t="shared" si="152"/>
        <v>2186</v>
      </c>
      <c r="AA202" s="99">
        <f t="shared" si="152"/>
        <v>0</v>
      </c>
      <c r="AB202" s="99">
        <f t="shared" si="152"/>
        <v>0</v>
      </c>
      <c r="AC202" s="99">
        <f t="shared" si="152"/>
        <v>2186</v>
      </c>
      <c r="AD202" s="99">
        <f t="shared" si="152"/>
        <v>2186</v>
      </c>
      <c r="AE202" s="99">
        <f t="shared" si="152"/>
        <v>0</v>
      </c>
      <c r="AF202" s="99"/>
      <c r="AG202" s="99">
        <f t="shared" si="152"/>
        <v>0</v>
      </c>
      <c r="AH202" s="99">
        <f t="shared" si="152"/>
        <v>2186</v>
      </c>
      <c r="AI202" s="99"/>
      <c r="AJ202" s="99">
        <f t="shared" si="152"/>
        <v>2186</v>
      </c>
      <c r="AK202" s="99">
        <f t="shared" si="152"/>
        <v>0</v>
      </c>
      <c r="AL202" s="99">
        <f t="shared" si="152"/>
        <v>0</v>
      </c>
      <c r="AM202" s="99">
        <f t="shared" si="152"/>
        <v>2186</v>
      </c>
      <c r="AN202" s="99">
        <f aca="true" t="shared" si="153" ref="AK202:AR203">AN203</f>
        <v>0</v>
      </c>
      <c r="AO202" s="99">
        <f t="shared" si="153"/>
        <v>984</v>
      </c>
      <c r="AP202" s="99">
        <f t="shared" si="153"/>
        <v>0</v>
      </c>
      <c r="AQ202" s="99">
        <f t="shared" si="153"/>
        <v>3170</v>
      </c>
      <c r="AR202" s="99">
        <f t="shared" si="153"/>
        <v>0</v>
      </c>
      <c r="AS202" s="115"/>
      <c r="AT202" s="99">
        <f>AT203</f>
        <v>3170</v>
      </c>
      <c r="AU202" s="99">
        <f aca="true" t="shared" si="154" ref="AU202:AX203">AU203</f>
        <v>0</v>
      </c>
      <c r="AV202" s="99">
        <f t="shared" si="154"/>
        <v>0</v>
      </c>
      <c r="AW202" s="99">
        <f t="shared" si="154"/>
        <v>3170</v>
      </c>
      <c r="AX202" s="99">
        <f t="shared" si="154"/>
        <v>0</v>
      </c>
    </row>
    <row r="203" spans="1:50" ht="33">
      <c r="A203" s="88"/>
      <c r="B203" s="89" t="s">
        <v>25</v>
      </c>
      <c r="C203" s="90" t="s">
        <v>47</v>
      </c>
      <c r="D203" s="90" t="s">
        <v>62</v>
      </c>
      <c r="E203" s="95" t="s">
        <v>138</v>
      </c>
      <c r="F203" s="90"/>
      <c r="G203" s="96">
        <f t="shared" si="151"/>
        <v>2453</v>
      </c>
      <c r="H203" s="96">
        <f t="shared" si="151"/>
        <v>2453</v>
      </c>
      <c r="I203" s="96">
        <f t="shared" si="151"/>
        <v>0</v>
      </c>
      <c r="J203" s="96">
        <f t="shared" si="151"/>
        <v>228</v>
      </c>
      <c r="K203" s="96">
        <f t="shared" si="151"/>
        <v>2681</v>
      </c>
      <c r="L203" s="96">
        <f t="shared" si="151"/>
        <v>0</v>
      </c>
      <c r="M203" s="96"/>
      <c r="N203" s="96">
        <f t="shared" si="151"/>
        <v>2890</v>
      </c>
      <c r="O203" s="96">
        <f t="shared" si="151"/>
        <v>0</v>
      </c>
      <c r="P203" s="96">
        <f t="shared" si="151"/>
        <v>0</v>
      </c>
      <c r="Q203" s="96">
        <f t="shared" si="151"/>
        <v>2890</v>
      </c>
      <c r="R203" s="96">
        <f t="shared" si="151"/>
        <v>0</v>
      </c>
      <c r="S203" s="96">
        <f t="shared" si="151"/>
        <v>-704</v>
      </c>
      <c r="T203" s="96">
        <f t="shared" si="151"/>
        <v>2186</v>
      </c>
      <c r="U203" s="96">
        <f t="shared" si="151"/>
        <v>0</v>
      </c>
      <c r="V203" s="96">
        <f t="shared" si="151"/>
        <v>2186</v>
      </c>
      <c r="W203" s="96">
        <f t="shared" si="152"/>
        <v>0</v>
      </c>
      <c r="X203" s="96">
        <f t="shared" si="152"/>
        <v>0</v>
      </c>
      <c r="Y203" s="96">
        <f t="shared" si="152"/>
        <v>2186</v>
      </c>
      <c r="Z203" s="96">
        <f t="shared" si="152"/>
        <v>2186</v>
      </c>
      <c r="AA203" s="96">
        <f t="shared" si="152"/>
        <v>0</v>
      </c>
      <c r="AB203" s="96">
        <f t="shared" si="152"/>
        <v>0</v>
      </c>
      <c r="AC203" s="96">
        <f t="shared" si="152"/>
        <v>2186</v>
      </c>
      <c r="AD203" s="96">
        <f t="shared" si="152"/>
        <v>2186</v>
      </c>
      <c r="AE203" s="96">
        <f t="shared" si="152"/>
        <v>0</v>
      </c>
      <c r="AF203" s="96"/>
      <c r="AG203" s="96">
        <f t="shared" si="152"/>
        <v>0</v>
      </c>
      <c r="AH203" s="96">
        <f t="shared" si="152"/>
        <v>2186</v>
      </c>
      <c r="AI203" s="96"/>
      <c r="AJ203" s="96">
        <f t="shared" si="152"/>
        <v>2186</v>
      </c>
      <c r="AK203" s="96">
        <f t="shared" si="153"/>
        <v>0</v>
      </c>
      <c r="AL203" s="96">
        <f t="shared" si="153"/>
        <v>0</v>
      </c>
      <c r="AM203" s="96">
        <f t="shared" si="153"/>
        <v>2186</v>
      </c>
      <c r="AN203" s="96">
        <f t="shared" si="153"/>
        <v>0</v>
      </c>
      <c r="AO203" s="96">
        <f t="shared" si="153"/>
        <v>984</v>
      </c>
      <c r="AP203" s="96">
        <f t="shared" si="153"/>
        <v>0</v>
      </c>
      <c r="AQ203" s="96">
        <f t="shared" si="153"/>
        <v>3170</v>
      </c>
      <c r="AR203" s="96">
        <f t="shared" si="153"/>
        <v>0</v>
      </c>
      <c r="AS203" s="97"/>
      <c r="AT203" s="96">
        <f>AT204</f>
        <v>3170</v>
      </c>
      <c r="AU203" s="96">
        <f t="shared" si="154"/>
        <v>0</v>
      </c>
      <c r="AV203" s="96">
        <f t="shared" si="154"/>
        <v>0</v>
      </c>
      <c r="AW203" s="96">
        <f t="shared" si="154"/>
        <v>3170</v>
      </c>
      <c r="AX203" s="96">
        <f t="shared" si="154"/>
        <v>0</v>
      </c>
    </row>
    <row r="204" spans="1:50" ht="33">
      <c r="A204" s="88"/>
      <c r="B204" s="89" t="s">
        <v>41</v>
      </c>
      <c r="C204" s="90" t="s">
        <v>47</v>
      </c>
      <c r="D204" s="90" t="s">
        <v>62</v>
      </c>
      <c r="E204" s="95" t="s">
        <v>138</v>
      </c>
      <c r="F204" s="90" t="s">
        <v>42</v>
      </c>
      <c r="G204" s="92">
        <f>H204+I204</f>
        <v>2453</v>
      </c>
      <c r="H204" s="92">
        <v>2453</v>
      </c>
      <c r="I204" s="92"/>
      <c r="J204" s="96">
        <f>K204-G204</f>
        <v>228</v>
      </c>
      <c r="K204" s="96">
        <v>2681</v>
      </c>
      <c r="L204" s="96"/>
      <c r="M204" s="96"/>
      <c r="N204" s="92">
        <v>2890</v>
      </c>
      <c r="O204" s="93"/>
      <c r="P204" s="96"/>
      <c r="Q204" s="96">
        <f>P204+N204</f>
        <v>2890</v>
      </c>
      <c r="R204" s="96">
        <f>O204</f>
        <v>0</v>
      </c>
      <c r="S204" s="96">
        <f>T204-Q204</f>
        <v>-704</v>
      </c>
      <c r="T204" s="96">
        <v>2186</v>
      </c>
      <c r="U204" s="96">
        <f>R204</f>
        <v>0</v>
      </c>
      <c r="V204" s="96">
        <v>2186</v>
      </c>
      <c r="W204" s="96"/>
      <c r="X204" s="96"/>
      <c r="Y204" s="96">
        <f>W204+T204</f>
        <v>2186</v>
      </c>
      <c r="Z204" s="96">
        <f>X204+V204</f>
        <v>2186</v>
      </c>
      <c r="AA204" s="96"/>
      <c r="AB204" s="96"/>
      <c r="AC204" s="96">
        <f>AA204+Y204</f>
        <v>2186</v>
      </c>
      <c r="AD204" s="96">
        <f>AB204+Z204</f>
        <v>2186</v>
      </c>
      <c r="AE204" s="96"/>
      <c r="AF204" s="96"/>
      <c r="AG204" s="96"/>
      <c r="AH204" s="96">
        <f>AE204+AC204</f>
        <v>2186</v>
      </c>
      <c r="AI204" s="96"/>
      <c r="AJ204" s="96">
        <f>AG204+AD204</f>
        <v>2186</v>
      </c>
      <c r="AK204" s="97"/>
      <c r="AL204" s="97"/>
      <c r="AM204" s="96">
        <f>AK204+AH204</f>
        <v>2186</v>
      </c>
      <c r="AN204" s="96">
        <f>AI204</f>
        <v>0</v>
      </c>
      <c r="AO204" s="96">
        <f>AQ204-AM204</f>
        <v>984</v>
      </c>
      <c r="AP204" s="96">
        <f>AR204-AN204</f>
        <v>0</v>
      </c>
      <c r="AQ204" s="96">
        <v>3170</v>
      </c>
      <c r="AR204" s="96"/>
      <c r="AS204" s="97"/>
      <c r="AT204" s="96">
        <v>3170</v>
      </c>
      <c r="AU204" s="96"/>
      <c r="AV204" s="97"/>
      <c r="AW204" s="92">
        <f>AT204+AV204</f>
        <v>3170</v>
      </c>
      <c r="AX204" s="96">
        <f>AU204</f>
        <v>0</v>
      </c>
    </row>
    <row r="205" spans="1:50" ht="16.5">
      <c r="A205" s="133"/>
      <c r="B205" s="131"/>
      <c r="C205" s="122"/>
      <c r="D205" s="122"/>
      <c r="E205" s="123"/>
      <c r="F205" s="122"/>
      <c r="G205" s="132"/>
      <c r="H205" s="132"/>
      <c r="I205" s="132"/>
      <c r="J205" s="102"/>
      <c r="K205" s="102"/>
      <c r="L205" s="102"/>
      <c r="M205" s="102"/>
      <c r="N205" s="132"/>
      <c r="O205" s="93"/>
      <c r="P205" s="93"/>
      <c r="Q205" s="103"/>
      <c r="R205" s="103"/>
      <c r="S205" s="96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7"/>
      <c r="AL205" s="97"/>
      <c r="AM205" s="102"/>
      <c r="AN205" s="102"/>
      <c r="AO205" s="96"/>
      <c r="AP205" s="96"/>
      <c r="AQ205" s="96"/>
      <c r="AR205" s="96"/>
      <c r="AS205" s="97"/>
      <c r="AT205" s="96"/>
      <c r="AU205" s="96"/>
      <c r="AV205" s="97"/>
      <c r="AW205" s="92"/>
      <c r="AX205" s="96">
        <f>AU205</f>
        <v>0</v>
      </c>
    </row>
    <row r="206" spans="1:50" s="5" customFormat="1" ht="60.75">
      <c r="A206" s="75">
        <v>907</v>
      </c>
      <c r="B206" s="76" t="s">
        <v>315</v>
      </c>
      <c r="C206" s="79"/>
      <c r="D206" s="79"/>
      <c r="E206" s="78"/>
      <c r="F206" s="79"/>
      <c r="G206" s="120" t="e">
        <f>#REF!</f>
        <v>#REF!</v>
      </c>
      <c r="H206" s="120" t="e">
        <f>#REF!</f>
        <v>#REF!</v>
      </c>
      <c r="I206" s="120" t="e">
        <f>#REF!</f>
        <v>#REF!</v>
      </c>
      <c r="J206" s="120" t="e">
        <f>J210</f>
        <v>#REF!</v>
      </c>
      <c r="K206" s="120" t="e">
        <f>K210</f>
        <v>#REF!</v>
      </c>
      <c r="L206" s="120" t="e">
        <f>L210</f>
        <v>#REF!</v>
      </c>
      <c r="M206" s="120"/>
      <c r="N206" s="120" t="e">
        <f>#REF!</f>
        <v>#REF!</v>
      </c>
      <c r="O206" s="120" t="e">
        <f aca="true" t="shared" si="155" ref="O206:AN206">O210</f>
        <v>#REF!</v>
      </c>
      <c r="P206" s="120" t="e">
        <f t="shared" si="155"/>
        <v>#REF!</v>
      </c>
      <c r="Q206" s="120" t="e">
        <f t="shared" si="155"/>
        <v>#REF!</v>
      </c>
      <c r="R206" s="120" t="e">
        <f t="shared" si="155"/>
        <v>#REF!</v>
      </c>
      <c r="S206" s="120" t="e">
        <f t="shared" si="155"/>
        <v>#REF!</v>
      </c>
      <c r="T206" s="120" t="e">
        <f t="shared" si="155"/>
        <v>#REF!</v>
      </c>
      <c r="U206" s="120" t="e">
        <f t="shared" si="155"/>
        <v>#REF!</v>
      </c>
      <c r="V206" s="120" t="e">
        <f t="shared" si="155"/>
        <v>#REF!</v>
      </c>
      <c r="W206" s="120" t="e">
        <f t="shared" si="155"/>
        <v>#REF!</v>
      </c>
      <c r="X206" s="120" t="e">
        <f t="shared" si="155"/>
        <v>#REF!</v>
      </c>
      <c r="Y206" s="120" t="e">
        <f t="shared" si="155"/>
        <v>#REF!</v>
      </c>
      <c r="Z206" s="120" t="e">
        <f t="shared" si="155"/>
        <v>#REF!</v>
      </c>
      <c r="AA206" s="120" t="e">
        <f t="shared" si="155"/>
        <v>#REF!</v>
      </c>
      <c r="AB206" s="120" t="e">
        <f t="shared" si="155"/>
        <v>#REF!</v>
      </c>
      <c r="AC206" s="120" t="e">
        <f t="shared" si="155"/>
        <v>#REF!</v>
      </c>
      <c r="AD206" s="120" t="e">
        <f t="shared" si="155"/>
        <v>#REF!</v>
      </c>
      <c r="AE206" s="120" t="e">
        <f t="shared" si="155"/>
        <v>#REF!</v>
      </c>
      <c r="AF206" s="120"/>
      <c r="AG206" s="120" t="e">
        <f t="shared" si="155"/>
        <v>#REF!</v>
      </c>
      <c r="AH206" s="120" t="e">
        <f t="shared" si="155"/>
        <v>#REF!</v>
      </c>
      <c r="AI206" s="120"/>
      <c r="AJ206" s="120" t="e">
        <f t="shared" si="155"/>
        <v>#REF!</v>
      </c>
      <c r="AK206" s="120" t="e">
        <f t="shared" si="155"/>
        <v>#REF!</v>
      </c>
      <c r="AL206" s="120" t="e">
        <f t="shared" si="155"/>
        <v>#REF!</v>
      </c>
      <c r="AM206" s="120" t="e">
        <f t="shared" si="155"/>
        <v>#REF!</v>
      </c>
      <c r="AN206" s="120" t="e">
        <f t="shared" si="155"/>
        <v>#REF!</v>
      </c>
      <c r="AO206" s="120">
        <f>AO210+AO207</f>
        <v>62411</v>
      </c>
      <c r="AP206" s="120">
        <f>AP210+AP207</f>
        <v>0</v>
      </c>
      <c r="AQ206" s="120">
        <f>AQ210+AQ207</f>
        <v>70116</v>
      </c>
      <c r="AR206" s="120">
        <f>AR210+AR207</f>
        <v>0</v>
      </c>
      <c r="AS206" s="121"/>
      <c r="AT206" s="120">
        <f>AT210+AT207</f>
        <v>70116</v>
      </c>
      <c r="AU206" s="120">
        <f>AU210+AU207</f>
        <v>0</v>
      </c>
      <c r="AV206" s="120">
        <f>AV210+AV207</f>
        <v>200060</v>
      </c>
      <c r="AW206" s="120">
        <f>AW210+AW207</f>
        <v>270176</v>
      </c>
      <c r="AX206" s="120">
        <f>AX210+AX207</f>
        <v>0</v>
      </c>
    </row>
    <row r="207" spans="1:50" s="5" customFormat="1" ht="20.25">
      <c r="A207" s="75"/>
      <c r="B207" s="83" t="s">
        <v>110</v>
      </c>
      <c r="C207" s="84" t="s">
        <v>62</v>
      </c>
      <c r="D207" s="84" t="s">
        <v>34</v>
      </c>
      <c r="E207" s="85"/>
      <c r="F207" s="84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86">
        <f>AO208</f>
        <v>20022</v>
      </c>
      <c r="AP207" s="86">
        <f aca="true" t="shared" si="156" ref="AP207:AR208">AP208</f>
        <v>0</v>
      </c>
      <c r="AQ207" s="86">
        <f t="shared" si="156"/>
        <v>20022</v>
      </c>
      <c r="AR207" s="86">
        <f t="shared" si="156"/>
        <v>0</v>
      </c>
      <c r="AS207" s="121"/>
      <c r="AT207" s="86">
        <f>AT208</f>
        <v>20022</v>
      </c>
      <c r="AU207" s="86">
        <f aca="true" t="shared" si="157" ref="AU207:AX208">AU208</f>
        <v>0</v>
      </c>
      <c r="AV207" s="86">
        <f t="shared" si="157"/>
        <v>0</v>
      </c>
      <c r="AW207" s="86">
        <f t="shared" si="157"/>
        <v>20022</v>
      </c>
      <c r="AX207" s="86">
        <f t="shared" si="157"/>
        <v>0</v>
      </c>
    </row>
    <row r="208" spans="1:50" s="5" customFormat="1" ht="50.25">
      <c r="A208" s="75"/>
      <c r="B208" s="89" t="s">
        <v>119</v>
      </c>
      <c r="C208" s="90" t="s">
        <v>62</v>
      </c>
      <c r="D208" s="90" t="s">
        <v>34</v>
      </c>
      <c r="E208" s="95" t="s">
        <v>120</v>
      </c>
      <c r="F208" s="84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92">
        <f>AO209</f>
        <v>20022</v>
      </c>
      <c r="AP208" s="92">
        <f t="shared" si="156"/>
        <v>0</v>
      </c>
      <c r="AQ208" s="92">
        <f t="shared" si="156"/>
        <v>20022</v>
      </c>
      <c r="AR208" s="120">
        <f t="shared" si="156"/>
        <v>0</v>
      </c>
      <c r="AS208" s="121"/>
      <c r="AT208" s="92">
        <f>AT209</f>
        <v>20022</v>
      </c>
      <c r="AU208" s="92">
        <f t="shared" si="157"/>
        <v>0</v>
      </c>
      <c r="AV208" s="92">
        <f t="shared" si="157"/>
        <v>0</v>
      </c>
      <c r="AW208" s="92">
        <f t="shared" si="157"/>
        <v>20022</v>
      </c>
      <c r="AX208" s="92">
        <f t="shared" si="157"/>
        <v>0</v>
      </c>
    </row>
    <row r="209" spans="1:50" s="5" customFormat="1" ht="99.75">
      <c r="A209" s="75"/>
      <c r="B209" s="89" t="s">
        <v>269</v>
      </c>
      <c r="C209" s="90" t="s">
        <v>62</v>
      </c>
      <c r="D209" s="90" t="s">
        <v>34</v>
      </c>
      <c r="E209" s="95" t="s">
        <v>120</v>
      </c>
      <c r="F209" s="90" t="s">
        <v>121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96">
        <f>AQ209-AM209</f>
        <v>20022</v>
      </c>
      <c r="AP209" s="96">
        <f>AR209-AN209</f>
        <v>0</v>
      </c>
      <c r="AQ209" s="92">
        <v>20022</v>
      </c>
      <c r="AR209" s="120"/>
      <c r="AS209" s="121"/>
      <c r="AT209" s="92">
        <v>20022</v>
      </c>
      <c r="AU209" s="120"/>
      <c r="AV209" s="121"/>
      <c r="AW209" s="92">
        <f>AT209+AV209</f>
        <v>20022</v>
      </c>
      <c r="AX209" s="96">
        <f>AU209</f>
        <v>0</v>
      </c>
    </row>
    <row r="210" spans="1:50" s="5" customFormat="1" ht="37.5">
      <c r="A210" s="75"/>
      <c r="B210" s="83" t="s">
        <v>82</v>
      </c>
      <c r="C210" s="84" t="s">
        <v>6</v>
      </c>
      <c r="D210" s="84" t="s">
        <v>36</v>
      </c>
      <c r="E210" s="85"/>
      <c r="F210" s="84"/>
      <c r="G210" s="86"/>
      <c r="H210" s="86"/>
      <c r="I210" s="86"/>
      <c r="J210" s="86" t="e">
        <f>#REF!</f>
        <v>#REF!</v>
      </c>
      <c r="K210" s="86" t="e">
        <f>#REF!</f>
        <v>#REF!</v>
      </c>
      <c r="L210" s="86" t="e">
        <f>#REF!</f>
        <v>#REF!</v>
      </c>
      <c r="M210" s="86"/>
      <c r="N210" s="86" t="e">
        <f>#REF!</f>
        <v>#REF!</v>
      </c>
      <c r="O210" s="86" t="e">
        <f>#REF!</f>
        <v>#REF!</v>
      </c>
      <c r="P210" s="86" t="e">
        <f>#REF!</f>
        <v>#REF!</v>
      </c>
      <c r="Q210" s="86" t="e">
        <f>#REF!</f>
        <v>#REF!</v>
      </c>
      <c r="R210" s="86" t="e">
        <f>#REF!</f>
        <v>#REF!</v>
      </c>
      <c r="S210" s="86" t="e">
        <f>#REF!</f>
        <v>#REF!</v>
      </c>
      <c r="T210" s="86" t="e">
        <f>#REF!</f>
        <v>#REF!</v>
      </c>
      <c r="U210" s="86" t="e">
        <f>#REF!</f>
        <v>#REF!</v>
      </c>
      <c r="V210" s="86" t="e">
        <f>#REF!</f>
        <v>#REF!</v>
      </c>
      <c r="W210" s="86" t="e">
        <f>#REF!</f>
        <v>#REF!</v>
      </c>
      <c r="X210" s="86" t="e">
        <f>#REF!</f>
        <v>#REF!</v>
      </c>
      <c r="Y210" s="86" t="e">
        <f>#REF!</f>
        <v>#REF!</v>
      </c>
      <c r="Z210" s="86" t="e">
        <f>#REF!</f>
        <v>#REF!</v>
      </c>
      <c r="AA210" s="86" t="e">
        <f>#REF!</f>
        <v>#REF!</v>
      </c>
      <c r="AB210" s="86" t="e">
        <f>#REF!</f>
        <v>#REF!</v>
      </c>
      <c r="AC210" s="86" t="e">
        <f>#REF!</f>
        <v>#REF!</v>
      </c>
      <c r="AD210" s="86" t="e">
        <f>#REF!</f>
        <v>#REF!</v>
      </c>
      <c r="AE210" s="86" t="e">
        <f>#REF!+AE211</f>
        <v>#REF!</v>
      </c>
      <c r="AF210" s="86"/>
      <c r="AG210" s="86" t="e">
        <f>#REF!+AG211</f>
        <v>#REF!</v>
      </c>
      <c r="AH210" s="86" t="e">
        <f>#REF!+AH211</f>
        <v>#REF!</v>
      </c>
      <c r="AI210" s="86"/>
      <c r="AJ210" s="86" t="e">
        <f>#REF!+AJ211</f>
        <v>#REF!</v>
      </c>
      <c r="AK210" s="86" t="e">
        <f>#REF!+AK211</f>
        <v>#REF!</v>
      </c>
      <c r="AL210" s="86" t="e">
        <f>#REF!+AL211</f>
        <v>#REF!</v>
      </c>
      <c r="AM210" s="86" t="e">
        <f>#REF!+AM211</f>
        <v>#REF!</v>
      </c>
      <c r="AN210" s="86" t="e">
        <f>#REF!+AN211</f>
        <v>#REF!</v>
      </c>
      <c r="AO210" s="86">
        <f>AO211</f>
        <v>42389</v>
      </c>
      <c r="AP210" s="86">
        <f>AP211</f>
        <v>0</v>
      </c>
      <c r="AQ210" s="86">
        <f>AQ211</f>
        <v>50094</v>
      </c>
      <c r="AR210" s="86">
        <f>AR211</f>
        <v>0</v>
      </c>
      <c r="AS210" s="121"/>
      <c r="AT210" s="86">
        <f aca="true" t="shared" si="158" ref="AT210:AX212">AT211</f>
        <v>50094</v>
      </c>
      <c r="AU210" s="86">
        <f t="shared" si="158"/>
        <v>0</v>
      </c>
      <c r="AV210" s="86">
        <f t="shared" si="158"/>
        <v>200060</v>
      </c>
      <c r="AW210" s="86">
        <f t="shared" si="158"/>
        <v>250154</v>
      </c>
      <c r="AX210" s="86">
        <f t="shared" si="158"/>
        <v>0</v>
      </c>
    </row>
    <row r="211" spans="1:50" s="3" customFormat="1" ht="16.5">
      <c r="A211" s="88"/>
      <c r="B211" s="89" t="s">
        <v>217</v>
      </c>
      <c r="C211" s="90" t="s">
        <v>6</v>
      </c>
      <c r="D211" s="90" t="s">
        <v>36</v>
      </c>
      <c r="E211" s="95" t="s">
        <v>216</v>
      </c>
      <c r="F211" s="90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>
        <f aca="true" t="shared" si="159" ref="AE211:AR212">AE212</f>
        <v>7705</v>
      </c>
      <c r="AF211" s="92"/>
      <c r="AG211" s="92">
        <f t="shared" si="159"/>
        <v>7705</v>
      </c>
      <c r="AH211" s="92">
        <f t="shared" si="159"/>
        <v>7705</v>
      </c>
      <c r="AI211" s="92"/>
      <c r="AJ211" s="92">
        <f t="shared" si="159"/>
        <v>7705</v>
      </c>
      <c r="AK211" s="92">
        <f t="shared" si="159"/>
        <v>0</v>
      </c>
      <c r="AL211" s="92">
        <f t="shared" si="159"/>
        <v>0</v>
      </c>
      <c r="AM211" s="92">
        <f t="shared" si="159"/>
        <v>7705</v>
      </c>
      <c r="AN211" s="92">
        <f t="shared" si="159"/>
        <v>0</v>
      </c>
      <c r="AO211" s="92">
        <f t="shared" si="159"/>
        <v>42389</v>
      </c>
      <c r="AP211" s="92">
        <f t="shared" si="159"/>
        <v>0</v>
      </c>
      <c r="AQ211" s="92">
        <f t="shared" si="159"/>
        <v>50094</v>
      </c>
      <c r="AR211" s="92">
        <f t="shared" si="159"/>
        <v>0</v>
      </c>
      <c r="AS211" s="134"/>
      <c r="AT211" s="92">
        <f t="shared" si="158"/>
        <v>50094</v>
      </c>
      <c r="AU211" s="92">
        <f t="shared" si="158"/>
        <v>0</v>
      </c>
      <c r="AV211" s="92">
        <f t="shared" si="158"/>
        <v>200060</v>
      </c>
      <c r="AW211" s="92">
        <f t="shared" si="158"/>
        <v>250154</v>
      </c>
      <c r="AX211" s="92">
        <f t="shared" si="158"/>
        <v>0</v>
      </c>
    </row>
    <row r="212" spans="1:50" s="3" customFormat="1" ht="105" customHeight="1">
      <c r="A212" s="88"/>
      <c r="B212" s="89" t="s">
        <v>337</v>
      </c>
      <c r="C212" s="90" t="s">
        <v>6</v>
      </c>
      <c r="D212" s="90" t="s">
        <v>36</v>
      </c>
      <c r="E212" s="95" t="s">
        <v>335</v>
      </c>
      <c r="F212" s="90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>
        <f t="shared" si="159"/>
        <v>7705</v>
      </c>
      <c r="AF212" s="92"/>
      <c r="AG212" s="92">
        <f t="shared" si="159"/>
        <v>7705</v>
      </c>
      <c r="AH212" s="92">
        <f t="shared" si="159"/>
        <v>7705</v>
      </c>
      <c r="AI212" s="92"/>
      <c r="AJ212" s="92">
        <f t="shared" si="159"/>
        <v>7705</v>
      </c>
      <c r="AK212" s="92">
        <f t="shared" si="159"/>
        <v>0</v>
      </c>
      <c r="AL212" s="92">
        <f t="shared" si="159"/>
        <v>0</v>
      </c>
      <c r="AM212" s="92">
        <f t="shared" si="159"/>
        <v>7705</v>
      </c>
      <c r="AN212" s="92">
        <f t="shared" si="159"/>
        <v>0</v>
      </c>
      <c r="AO212" s="92">
        <f t="shared" si="159"/>
        <v>42389</v>
      </c>
      <c r="AP212" s="92">
        <f t="shared" si="159"/>
        <v>0</v>
      </c>
      <c r="AQ212" s="92">
        <f t="shared" si="159"/>
        <v>50094</v>
      </c>
      <c r="AR212" s="92">
        <f t="shared" si="159"/>
        <v>0</v>
      </c>
      <c r="AS212" s="134"/>
      <c r="AT212" s="92">
        <f t="shared" si="158"/>
        <v>50094</v>
      </c>
      <c r="AU212" s="92">
        <f t="shared" si="158"/>
        <v>0</v>
      </c>
      <c r="AV212" s="92">
        <f t="shared" si="158"/>
        <v>200060</v>
      </c>
      <c r="AW212" s="92">
        <f t="shared" si="158"/>
        <v>250154</v>
      </c>
      <c r="AX212" s="92">
        <f t="shared" si="158"/>
        <v>0</v>
      </c>
    </row>
    <row r="213" spans="1:50" s="5" customFormat="1" ht="20.25">
      <c r="A213" s="75"/>
      <c r="B213" s="89" t="s">
        <v>195</v>
      </c>
      <c r="C213" s="90" t="s">
        <v>6</v>
      </c>
      <c r="D213" s="90" t="s">
        <v>36</v>
      </c>
      <c r="E213" s="95" t="s">
        <v>335</v>
      </c>
      <c r="F213" s="90" t="s">
        <v>83</v>
      </c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>
        <v>7705</v>
      </c>
      <c r="AF213" s="92"/>
      <c r="AG213" s="92">
        <v>7705</v>
      </c>
      <c r="AH213" s="96">
        <f>AE213+AC213</f>
        <v>7705</v>
      </c>
      <c r="AI213" s="96"/>
      <c r="AJ213" s="96">
        <f>AG213+AD213</f>
        <v>7705</v>
      </c>
      <c r="AK213" s="121"/>
      <c r="AL213" s="121"/>
      <c r="AM213" s="96">
        <f>AK213+AH213</f>
        <v>7705</v>
      </c>
      <c r="AN213" s="96">
        <f>AI213</f>
        <v>0</v>
      </c>
      <c r="AO213" s="96">
        <f>AQ213-AM213</f>
        <v>42389</v>
      </c>
      <c r="AP213" s="96">
        <f>AR213-AN213</f>
        <v>0</v>
      </c>
      <c r="AQ213" s="96">
        <v>50094</v>
      </c>
      <c r="AR213" s="96"/>
      <c r="AS213" s="121"/>
      <c r="AT213" s="96">
        <v>50094</v>
      </c>
      <c r="AU213" s="96"/>
      <c r="AV213" s="92">
        <v>200060</v>
      </c>
      <c r="AW213" s="92">
        <f>AT213+AV213</f>
        <v>250154</v>
      </c>
      <c r="AX213" s="96">
        <f>AU213</f>
        <v>0</v>
      </c>
    </row>
    <row r="214" spans="1:50" ht="16.5">
      <c r="A214" s="107"/>
      <c r="B214" s="112"/>
      <c r="C214" s="90"/>
      <c r="D214" s="90"/>
      <c r="E214" s="95"/>
      <c r="F214" s="90"/>
      <c r="G214" s="92"/>
      <c r="H214" s="92"/>
      <c r="I214" s="92"/>
      <c r="J214" s="96"/>
      <c r="K214" s="96"/>
      <c r="L214" s="96"/>
      <c r="M214" s="96"/>
      <c r="N214" s="92"/>
      <c r="O214" s="93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7"/>
      <c r="AL214" s="97"/>
      <c r="AM214" s="104"/>
      <c r="AN214" s="104"/>
      <c r="AO214" s="105"/>
      <c r="AP214" s="105"/>
      <c r="AQ214" s="106"/>
      <c r="AR214" s="105"/>
      <c r="AS214" s="97"/>
      <c r="AT214" s="106"/>
      <c r="AU214" s="105"/>
      <c r="AV214" s="97"/>
      <c r="AW214" s="92"/>
      <c r="AX214" s="96">
        <f>AU214</f>
        <v>0</v>
      </c>
    </row>
    <row r="215" spans="1:50" s="15" customFormat="1" ht="141.75">
      <c r="A215" s="75">
        <v>908</v>
      </c>
      <c r="B215" s="76" t="s">
        <v>360</v>
      </c>
      <c r="C215" s="79"/>
      <c r="D215" s="79"/>
      <c r="E215" s="78"/>
      <c r="F215" s="79"/>
      <c r="G215" s="120"/>
      <c r="H215" s="120"/>
      <c r="I215" s="120"/>
      <c r="J215" s="80"/>
      <c r="K215" s="80"/>
      <c r="L215" s="80"/>
      <c r="M215" s="80"/>
      <c r="N215" s="12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75"/>
      <c r="AL215" s="75"/>
      <c r="AM215" s="135"/>
      <c r="AN215" s="135"/>
      <c r="AO215" s="80">
        <f>AO216</f>
        <v>72</v>
      </c>
      <c r="AP215" s="80">
        <f>AP216</f>
        <v>0</v>
      </c>
      <c r="AQ215" s="80">
        <f>AQ216</f>
        <v>72</v>
      </c>
      <c r="AR215" s="80">
        <f>AR216</f>
        <v>0</v>
      </c>
      <c r="AS215" s="75"/>
      <c r="AT215" s="80">
        <f aca="true" t="shared" si="160" ref="AT215:AX217">AT216</f>
        <v>72</v>
      </c>
      <c r="AU215" s="80">
        <f t="shared" si="160"/>
        <v>0</v>
      </c>
      <c r="AV215" s="80">
        <f t="shared" si="160"/>
        <v>0</v>
      </c>
      <c r="AW215" s="80">
        <f t="shared" si="160"/>
        <v>72</v>
      </c>
      <c r="AX215" s="80">
        <f t="shared" si="160"/>
        <v>0</v>
      </c>
    </row>
    <row r="216" spans="1:50" s="6" customFormat="1" ht="37.5">
      <c r="A216" s="100"/>
      <c r="B216" s="83" t="s">
        <v>350</v>
      </c>
      <c r="C216" s="84" t="s">
        <v>34</v>
      </c>
      <c r="D216" s="84" t="s">
        <v>47</v>
      </c>
      <c r="E216" s="110"/>
      <c r="F216" s="84"/>
      <c r="G216" s="86"/>
      <c r="H216" s="86"/>
      <c r="I216" s="86"/>
      <c r="J216" s="99"/>
      <c r="K216" s="99"/>
      <c r="L216" s="99"/>
      <c r="M216" s="99"/>
      <c r="N216" s="86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101"/>
      <c r="AL216" s="101"/>
      <c r="AM216" s="136"/>
      <c r="AN216" s="136"/>
      <c r="AO216" s="99">
        <f>AO217</f>
        <v>72</v>
      </c>
      <c r="AP216" s="99">
        <f aca="true" t="shared" si="161" ref="AP216:AR217">AP217</f>
        <v>0</v>
      </c>
      <c r="AQ216" s="99">
        <f t="shared" si="161"/>
        <v>72</v>
      </c>
      <c r="AR216" s="99">
        <f t="shared" si="161"/>
        <v>0</v>
      </c>
      <c r="AS216" s="101"/>
      <c r="AT216" s="99">
        <f t="shared" si="160"/>
        <v>72</v>
      </c>
      <c r="AU216" s="99">
        <f t="shared" si="160"/>
        <v>0</v>
      </c>
      <c r="AV216" s="99">
        <f t="shared" si="160"/>
        <v>0</v>
      </c>
      <c r="AW216" s="99">
        <f t="shared" si="160"/>
        <v>72</v>
      </c>
      <c r="AX216" s="99">
        <f t="shared" si="160"/>
        <v>0</v>
      </c>
    </row>
    <row r="217" spans="1:50" s="3" customFormat="1" ht="16.5">
      <c r="A217" s="107"/>
      <c r="B217" s="89" t="s">
        <v>357</v>
      </c>
      <c r="C217" s="90" t="s">
        <v>34</v>
      </c>
      <c r="D217" s="90" t="s">
        <v>47</v>
      </c>
      <c r="E217" s="91" t="s">
        <v>349</v>
      </c>
      <c r="F217" s="90"/>
      <c r="G217" s="92"/>
      <c r="H217" s="92"/>
      <c r="I217" s="92"/>
      <c r="J217" s="96"/>
      <c r="K217" s="96"/>
      <c r="L217" s="96"/>
      <c r="M217" s="96"/>
      <c r="N217" s="92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134"/>
      <c r="AL217" s="134"/>
      <c r="AM217" s="137"/>
      <c r="AN217" s="137"/>
      <c r="AO217" s="96">
        <f>AO218</f>
        <v>72</v>
      </c>
      <c r="AP217" s="96">
        <f t="shared" si="161"/>
        <v>0</v>
      </c>
      <c r="AQ217" s="96">
        <f t="shared" si="161"/>
        <v>72</v>
      </c>
      <c r="AR217" s="96">
        <f t="shared" si="161"/>
        <v>0</v>
      </c>
      <c r="AS217" s="134"/>
      <c r="AT217" s="96">
        <f t="shared" si="160"/>
        <v>72</v>
      </c>
      <c r="AU217" s="96">
        <f t="shared" si="160"/>
        <v>0</v>
      </c>
      <c r="AV217" s="96">
        <f t="shared" si="160"/>
        <v>0</v>
      </c>
      <c r="AW217" s="96">
        <f t="shared" si="160"/>
        <v>72</v>
      </c>
      <c r="AX217" s="96">
        <f t="shared" si="160"/>
        <v>0</v>
      </c>
    </row>
    <row r="218" spans="1:50" s="3" customFormat="1" ht="66">
      <c r="A218" s="107"/>
      <c r="B218" s="89" t="s">
        <v>45</v>
      </c>
      <c r="C218" s="90" t="s">
        <v>34</v>
      </c>
      <c r="D218" s="90" t="s">
        <v>47</v>
      </c>
      <c r="E218" s="91" t="s">
        <v>349</v>
      </c>
      <c r="F218" s="90" t="s">
        <v>46</v>
      </c>
      <c r="G218" s="92"/>
      <c r="H218" s="92"/>
      <c r="I218" s="92"/>
      <c r="J218" s="96"/>
      <c r="K218" s="96"/>
      <c r="L218" s="96"/>
      <c r="M218" s="96"/>
      <c r="N218" s="92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134"/>
      <c r="AL218" s="134"/>
      <c r="AM218" s="137"/>
      <c r="AN218" s="137"/>
      <c r="AO218" s="96">
        <f>AQ218-AM218</f>
        <v>72</v>
      </c>
      <c r="AP218" s="96">
        <f>AR218-AN218</f>
        <v>0</v>
      </c>
      <c r="AQ218" s="96">
        <v>72</v>
      </c>
      <c r="AR218" s="96"/>
      <c r="AS218" s="134"/>
      <c r="AT218" s="96">
        <v>72</v>
      </c>
      <c r="AU218" s="96"/>
      <c r="AV218" s="134"/>
      <c r="AW218" s="92">
        <f>AT218+AV218</f>
        <v>72</v>
      </c>
      <c r="AX218" s="96">
        <f>AU218</f>
        <v>0</v>
      </c>
    </row>
    <row r="219" spans="1:50" ht="16.5">
      <c r="A219" s="107"/>
      <c r="B219" s="89"/>
      <c r="C219" s="90"/>
      <c r="D219" s="90"/>
      <c r="E219" s="95"/>
      <c r="F219" s="90"/>
      <c r="G219" s="92"/>
      <c r="H219" s="92"/>
      <c r="I219" s="92"/>
      <c r="J219" s="96"/>
      <c r="K219" s="96"/>
      <c r="L219" s="96"/>
      <c r="M219" s="96"/>
      <c r="N219" s="92"/>
      <c r="O219" s="93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7"/>
      <c r="AL219" s="97"/>
      <c r="AM219" s="104"/>
      <c r="AN219" s="104"/>
      <c r="AO219" s="105"/>
      <c r="AP219" s="105"/>
      <c r="AQ219" s="106"/>
      <c r="AR219" s="105"/>
      <c r="AS219" s="97"/>
      <c r="AT219" s="106"/>
      <c r="AU219" s="105"/>
      <c r="AV219" s="97"/>
      <c r="AW219" s="92"/>
      <c r="AX219" s="96">
        <f>AU219</f>
        <v>0</v>
      </c>
    </row>
    <row r="220" spans="1:50" s="5" customFormat="1" ht="81">
      <c r="A220" s="75">
        <v>909</v>
      </c>
      <c r="B220" s="76" t="s">
        <v>214</v>
      </c>
      <c r="C220" s="127"/>
      <c r="D220" s="127"/>
      <c r="E220" s="138"/>
      <c r="F220" s="127"/>
      <c r="G220" s="120">
        <f aca="true" t="shared" si="162" ref="G220:L220">G235+G253+G221+G245+G248+G261</f>
        <v>568688</v>
      </c>
      <c r="H220" s="120">
        <f t="shared" si="162"/>
        <v>568688</v>
      </c>
      <c r="I220" s="120">
        <f t="shared" si="162"/>
        <v>0</v>
      </c>
      <c r="J220" s="120">
        <f t="shared" si="162"/>
        <v>219272</v>
      </c>
      <c r="K220" s="120">
        <f t="shared" si="162"/>
        <v>787960</v>
      </c>
      <c r="L220" s="120">
        <f t="shared" si="162"/>
        <v>0</v>
      </c>
      <c r="M220" s="120"/>
      <c r="N220" s="120">
        <f aca="true" t="shared" si="163" ref="N220:AE220">N235+N253+N221+N245+N248+N261</f>
        <v>891876</v>
      </c>
      <c r="O220" s="120">
        <f t="shared" si="163"/>
        <v>0</v>
      </c>
      <c r="P220" s="120">
        <f t="shared" si="163"/>
        <v>0</v>
      </c>
      <c r="Q220" s="120">
        <f t="shared" si="163"/>
        <v>891876</v>
      </c>
      <c r="R220" s="120">
        <f t="shared" si="163"/>
        <v>0</v>
      </c>
      <c r="S220" s="120">
        <f t="shared" si="163"/>
        <v>-470684</v>
      </c>
      <c r="T220" s="120">
        <f t="shared" si="163"/>
        <v>421192</v>
      </c>
      <c r="U220" s="120">
        <f t="shared" si="163"/>
        <v>0</v>
      </c>
      <c r="V220" s="120">
        <f t="shared" si="163"/>
        <v>421192</v>
      </c>
      <c r="W220" s="120">
        <f t="shared" si="163"/>
        <v>0</v>
      </c>
      <c r="X220" s="120">
        <f t="shared" si="163"/>
        <v>0</v>
      </c>
      <c r="Y220" s="120">
        <f t="shared" si="163"/>
        <v>421192</v>
      </c>
      <c r="Z220" s="120">
        <f t="shared" si="163"/>
        <v>421192</v>
      </c>
      <c r="AA220" s="120">
        <f t="shared" si="163"/>
        <v>0</v>
      </c>
      <c r="AB220" s="120">
        <f t="shared" si="163"/>
        <v>0</v>
      </c>
      <c r="AC220" s="120">
        <f t="shared" si="163"/>
        <v>421192</v>
      </c>
      <c r="AD220" s="120">
        <f t="shared" si="163"/>
        <v>421192</v>
      </c>
      <c r="AE220" s="120">
        <f t="shared" si="163"/>
        <v>0</v>
      </c>
      <c r="AF220" s="120"/>
      <c r="AG220" s="120">
        <f>AG235+AG253+AG221+AG245+AG248+AG261</f>
        <v>0</v>
      </c>
      <c r="AH220" s="120">
        <f>AH235+AH253+AH221+AH245+AH248+AH261</f>
        <v>421192</v>
      </c>
      <c r="AI220" s="120"/>
      <c r="AJ220" s="120">
        <f aca="true" t="shared" si="164" ref="AJ220:AR220">AJ235+AJ253+AJ221+AJ245+AJ248+AJ261</f>
        <v>421192</v>
      </c>
      <c r="AK220" s="120">
        <f t="shared" si="164"/>
        <v>0</v>
      </c>
      <c r="AL220" s="120">
        <f t="shared" si="164"/>
        <v>0</v>
      </c>
      <c r="AM220" s="120">
        <f t="shared" si="164"/>
        <v>421192</v>
      </c>
      <c r="AN220" s="120">
        <f t="shared" si="164"/>
        <v>0</v>
      </c>
      <c r="AO220" s="120">
        <f t="shared" si="164"/>
        <v>119657</v>
      </c>
      <c r="AP220" s="120">
        <f t="shared" si="164"/>
        <v>0</v>
      </c>
      <c r="AQ220" s="120">
        <f t="shared" si="164"/>
        <v>540849</v>
      </c>
      <c r="AR220" s="120">
        <f t="shared" si="164"/>
        <v>0</v>
      </c>
      <c r="AS220" s="121"/>
      <c r="AT220" s="120">
        <f>AT235+AT253+AT221+AT245+AT248+AT261</f>
        <v>540849</v>
      </c>
      <c r="AU220" s="120">
        <f>AU235+AU253+AU221+AU245+AU248+AU261</f>
        <v>0</v>
      </c>
      <c r="AV220" s="120">
        <f>AV235+AV253+AV221+AV245+AV248+AV261</f>
        <v>0</v>
      </c>
      <c r="AW220" s="120">
        <f>AW235+AW253+AW221+AW245+AW248+AW261</f>
        <v>540849</v>
      </c>
      <c r="AX220" s="120">
        <f>AX235+AX253+AX221+AX245+AX248+AX261</f>
        <v>0</v>
      </c>
    </row>
    <row r="221" spans="1:50" s="6" customFormat="1" ht="18.75">
      <c r="A221" s="100"/>
      <c r="B221" s="83" t="s">
        <v>105</v>
      </c>
      <c r="C221" s="84" t="s">
        <v>37</v>
      </c>
      <c r="D221" s="84" t="s">
        <v>60</v>
      </c>
      <c r="E221" s="85"/>
      <c r="F221" s="84"/>
      <c r="G221" s="86">
        <f>G222+G224+G227</f>
        <v>274994</v>
      </c>
      <c r="H221" s="86">
        <f aca="true" t="shared" si="165" ref="H221:N221">H222+H224+H227</f>
        <v>274994</v>
      </c>
      <c r="I221" s="86">
        <f t="shared" si="165"/>
        <v>0</v>
      </c>
      <c r="J221" s="86">
        <f t="shared" si="165"/>
        <v>94406</v>
      </c>
      <c r="K221" s="86">
        <f t="shared" si="165"/>
        <v>369400</v>
      </c>
      <c r="L221" s="86">
        <f t="shared" si="165"/>
        <v>0</v>
      </c>
      <c r="M221" s="86"/>
      <c r="N221" s="86">
        <f t="shared" si="165"/>
        <v>412530</v>
      </c>
      <c r="O221" s="86">
        <f aca="true" t="shared" si="166" ref="O221:V221">O222+O224+O227</f>
        <v>0</v>
      </c>
      <c r="P221" s="86">
        <f t="shared" si="166"/>
        <v>0</v>
      </c>
      <c r="Q221" s="86">
        <f t="shared" si="166"/>
        <v>412530</v>
      </c>
      <c r="R221" s="86">
        <f t="shared" si="166"/>
        <v>0</v>
      </c>
      <c r="S221" s="86">
        <f t="shared" si="166"/>
        <v>-239355</v>
      </c>
      <c r="T221" s="86">
        <f t="shared" si="166"/>
        <v>173175</v>
      </c>
      <c r="U221" s="86">
        <f t="shared" si="166"/>
        <v>0</v>
      </c>
      <c r="V221" s="86">
        <f t="shared" si="166"/>
        <v>177686</v>
      </c>
      <c r="W221" s="86">
        <f aca="true" t="shared" si="167" ref="W221:AD221">W222+W224+W227</f>
        <v>0</v>
      </c>
      <c r="X221" s="86">
        <f t="shared" si="167"/>
        <v>0</v>
      </c>
      <c r="Y221" s="86">
        <f t="shared" si="167"/>
        <v>173175</v>
      </c>
      <c r="Z221" s="86">
        <f t="shared" si="167"/>
        <v>177686</v>
      </c>
      <c r="AA221" s="86">
        <f t="shared" si="167"/>
        <v>0</v>
      </c>
      <c r="AB221" s="86">
        <f t="shared" si="167"/>
        <v>0</v>
      </c>
      <c r="AC221" s="86">
        <f t="shared" si="167"/>
        <v>173175</v>
      </c>
      <c r="AD221" s="86">
        <f t="shared" si="167"/>
        <v>177686</v>
      </c>
      <c r="AE221" s="86">
        <f>AE222+AE224+AE227</f>
        <v>0</v>
      </c>
      <c r="AF221" s="86"/>
      <c r="AG221" s="86">
        <f>AG222+AG224+AG227</f>
        <v>0</v>
      </c>
      <c r="AH221" s="86">
        <f>AH222+AH224+AH227</f>
        <v>173175</v>
      </c>
      <c r="AI221" s="86"/>
      <c r="AJ221" s="86">
        <f>AJ222+AJ224+AJ227</f>
        <v>177686</v>
      </c>
      <c r="AK221" s="101"/>
      <c r="AL221" s="101"/>
      <c r="AM221" s="86">
        <f aca="true" t="shared" si="168" ref="AM221:AR221">AM222+AM224+AM227</f>
        <v>173175</v>
      </c>
      <c r="AN221" s="86">
        <f t="shared" si="168"/>
        <v>0</v>
      </c>
      <c r="AO221" s="86">
        <f t="shared" si="168"/>
        <v>19101</v>
      </c>
      <c r="AP221" s="86">
        <f t="shared" si="168"/>
        <v>0</v>
      </c>
      <c r="AQ221" s="86">
        <f t="shared" si="168"/>
        <v>192276</v>
      </c>
      <c r="AR221" s="86">
        <f t="shared" si="168"/>
        <v>0</v>
      </c>
      <c r="AS221" s="101"/>
      <c r="AT221" s="86">
        <f>AT222+AT224+AT227</f>
        <v>192276</v>
      </c>
      <c r="AU221" s="86">
        <f>AU222+AU224+AU227</f>
        <v>0</v>
      </c>
      <c r="AV221" s="86">
        <f>AV222+AV224+AV227</f>
        <v>0</v>
      </c>
      <c r="AW221" s="86">
        <f>AW222+AW224+AW227</f>
        <v>192276</v>
      </c>
      <c r="AX221" s="86">
        <f>AX222+AX224+AX227</f>
        <v>0</v>
      </c>
    </row>
    <row r="222" spans="1:50" s="6" customFormat="1" ht="83.25" hidden="1">
      <c r="A222" s="100"/>
      <c r="B222" s="89" t="s">
        <v>38</v>
      </c>
      <c r="C222" s="90" t="s">
        <v>37</v>
      </c>
      <c r="D222" s="90" t="s">
        <v>60</v>
      </c>
      <c r="E222" s="111" t="s">
        <v>118</v>
      </c>
      <c r="F222" s="84"/>
      <c r="G222" s="86"/>
      <c r="H222" s="86"/>
      <c r="I222" s="86"/>
      <c r="J222" s="92">
        <f aca="true" t="shared" si="169" ref="J222:AJ222">J223</f>
        <v>9403</v>
      </c>
      <c r="K222" s="92">
        <f t="shared" si="169"/>
        <v>9403</v>
      </c>
      <c r="L222" s="92">
        <f t="shared" si="169"/>
        <v>0</v>
      </c>
      <c r="M222" s="92"/>
      <c r="N222" s="92">
        <f t="shared" si="169"/>
        <v>9073</v>
      </c>
      <c r="O222" s="92">
        <f t="shared" si="169"/>
        <v>0</v>
      </c>
      <c r="P222" s="92">
        <f t="shared" si="169"/>
        <v>0</v>
      </c>
      <c r="Q222" s="92">
        <f t="shared" si="169"/>
        <v>9073</v>
      </c>
      <c r="R222" s="92">
        <f t="shared" si="169"/>
        <v>0</v>
      </c>
      <c r="S222" s="92">
        <f t="shared" si="169"/>
        <v>-9073</v>
      </c>
      <c r="T222" s="92">
        <f t="shared" si="169"/>
        <v>0</v>
      </c>
      <c r="U222" s="92">
        <f t="shared" si="169"/>
        <v>0</v>
      </c>
      <c r="V222" s="92">
        <f t="shared" si="169"/>
        <v>0</v>
      </c>
      <c r="W222" s="92">
        <f t="shared" si="169"/>
        <v>0</v>
      </c>
      <c r="X222" s="92">
        <f t="shared" si="169"/>
        <v>0</v>
      </c>
      <c r="Y222" s="92">
        <f t="shared" si="169"/>
        <v>0</v>
      </c>
      <c r="Z222" s="92">
        <f t="shared" si="169"/>
        <v>0</v>
      </c>
      <c r="AA222" s="92">
        <f t="shared" si="169"/>
        <v>0</v>
      </c>
      <c r="AB222" s="92">
        <f t="shared" si="169"/>
        <v>0</v>
      </c>
      <c r="AC222" s="92">
        <f t="shared" si="169"/>
        <v>0</v>
      </c>
      <c r="AD222" s="92">
        <f t="shared" si="169"/>
        <v>0</v>
      </c>
      <c r="AE222" s="92">
        <f t="shared" si="169"/>
        <v>0</v>
      </c>
      <c r="AF222" s="92"/>
      <c r="AG222" s="92">
        <f t="shared" si="169"/>
        <v>0</v>
      </c>
      <c r="AH222" s="92">
        <f t="shared" si="169"/>
        <v>0</v>
      </c>
      <c r="AI222" s="92"/>
      <c r="AJ222" s="92">
        <f t="shared" si="169"/>
        <v>0</v>
      </c>
      <c r="AK222" s="101"/>
      <c r="AL222" s="101"/>
      <c r="AM222" s="136"/>
      <c r="AN222" s="136"/>
      <c r="AO222" s="139"/>
      <c r="AP222" s="139"/>
      <c r="AQ222" s="139"/>
      <c r="AR222" s="139"/>
      <c r="AS222" s="101"/>
      <c r="AT222" s="139"/>
      <c r="AU222" s="139"/>
      <c r="AV222" s="139"/>
      <c r="AW222" s="139"/>
      <c r="AX222" s="139"/>
    </row>
    <row r="223" spans="1:50" s="6" customFormat="1" ht="33.75" hidden="1">
      <c r="A223" s="100"/>
      <c r="B223" s="89" t="s">
        <v>234</v>
      </c>
      <c r="C223" s="90" t="s">
        <v>37</v>
      </c>
      <c r="D223" s="90" t="s">
        <v>60</v>
      </c>
      <c r="E223" s="111" t="s">
        <v>118</v>
      </c>
      <c r="F223" s="90" t="s">
        <v>235</v>
      </c>
      <c r="G223" s="92"/>
      <c r="H223" s="92"/>
      <c r="I223" s="92"/>
      <c r="J223" s="96">
        <f>K223-G223</f>
        <v>9403</v>
      </c>
      <c r="K223" s="92">
        <v>9403</v>
      </c>
      <c r="L223" s="92"/>
      <c r="M223" s="92"/>
      <c r="N223" s="92">
        <v>9073</v>
      </c>
      <c r="O223" s="99"/>
      <c r="P223" s="96"/>
      <c r="Q223" s="96">
        <f>P223+N223</f>
        <v>9073</v>
      </c>
      <c r="R223" s="96">
        <f>O223</f>
        <v>0</v>
      </c>
      <c r="S223" s="96">
        <f>T223-Q223</f>
        <v>-9073</v>
      </c>
      <c r="T223" s="96"/>
      <c r="U223" s="96">
        <f>R223</f>
        <v>0</v>
      </c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101"/>
      <c r="AL223" s="101"/>
      <c r="AM223" s="136"/>
      <c r="AN223" s="136"/>
      <c r="AO223" s="139"/>
      <c r="AP223" s="139"/>
      <c r="AQ223" s="139"/>
      <c r="AR223" s="139"/>
      <c r="AS223" s="101"/>
      <c r="AT223" s="139"/>
      <c r="AU223" s="139"/>
      <c r="AV223" s="139"/>
      <c r="AW223" s="139"/>
      <c r="AX223" s="139"/>
    </row>
    <row r="224" spans="1:50" ht="16.5">
      <c r="A224" s="107"/>
      <c r="B224" s="89" t="s">
        <v>106</v>
      </c>
      <c r="C224" s="90" t="s">
        <v>37</v>
      </c>
      <c r="D224" s="90" t="s">
        <v>60</v>
      </c>
      <c r="E224" s="95" t="s">
        <v>168</v>
      </c>
      <c r="F224" s="90"/>
      <c r="G224" s="92">
        <f aca="true" t="shared" si="170" ref="G224:W225">G225</f>
        <v>1968</v>
      </c>
      <c r="H224" s="92">
        <f t="shared" si="170"/>
        <v>1968</v>
      </c>
      <c r="I224" s="92">
        <f t="shared" si="170"/>
        <v>0</v>
      </c>
      <c r="J224" s="92">
        <f t="shared" si="170"/>
        <v>225</v>
      </c>
      <c r="K224" s="92">
        <f t="shared" si="170"/>
        <v>2193</v>
      </c>
      <c r="L224" s="92">
        <f t="shared" si="170"/>
        <v>0</v>
      </c>
      <c r="M224" s="92"/>
      <c r="N224" s="92">
        <f t="shared" si="170"/>
        <v>2530</v>
      </c>
      <c r="O224" s="92">
        <f t="shared" si="170"/>
        <v>0</v>
      </c>
      <c r="P224" s="92">
        <f t="shared" si="170"/>
        <v>0</v>
      </c>
      <c r="Q224" s="92">
        <f t="shared" si="170"/>
        <v>2530</v>
      </c>
      <c r="R224" s="92">
        <f t="shared" si="170"/>
        <v>0</v>
      </c>
      <c r="S224" s="92">
        <f t="shared" si="170"/>
        <v>-2530</v>
      </c>
      <c r="T224" s="92">
        <f t="shared" si="170"/>
        <v>0</v>
      </c>
      <c r="U224" s="92">
        <f t="shared" si="170"/>
        <v>0</v>
      </c>
      <c r="V224" s="92">
        <f t="shared" si="170"/>
        <v>0</v>
      </c>
      <c r="W224" s="92">
        <f t="shared" si="170"/>
        <v>0</v>
      </c>
      <c r="X224" s="92">
        <f aca="true" t="shared" si="171" ref="W224:AJ225">X225</f>
        <v>0</v>
      </c>
      <c r="Y224" s="92">
        <f t="shared" si="171"/>
        <v>0</v>
      </c>
      <c r="Z224" s="92">
        <f t="shared" si="171"/>
        <v>0</v>
      </c>
      <c r="AA224" s="92">
        <f t="shared" si="171"/>
        <v>0</v>
      </c>
      <c r="AB224" s="92">
        <f t="shared" si="171"/>
        <v>0</v>
      </c>
      <c r="AC224" s="92">
        <f t="shared" si="171"/>
        <v>0</v>
      </c>
      <c r="AD224" s="92">
        <f t="shared" si="171"/>
        <v>0</v>
      </c>
      <c r="AE224" s="92">
        <f t="shared" si="171"/>
        <v>0</v>
      </c>
      <c r="AF224" s="92"/>
      <c r="AG224" s="92">
        <f t="shared" si="171"/>
        <v>0</v>
      </c>
      <c r="AH224" s="92">
        <f t="shared" si="171"/>
        <v>0</v>
      </c>
      <c r="AI224" s="92"/>
      <c r="AJ224" s="92">
        <f t="shared" si="171"/>
        <v>0</v>
      </c>
      <c r="AK224" s="97"/>
      <c r="AL224" s="97"/>
      <c r="AM224" s="104"/>
      <c r="AN224" s="104"/>
      <c r="AO224" s="96">
        <f>AO225</f>
        <v>2543</v>
      </c>
      <c r="AP224" s="96">
        <f aca="true" t="shared" si="172" ref="AP224:AR225">AP225</f>
        <v>0</v>
      </c>
      <c r="AQ224" s="96">
        <f t="shared" si="172"/>
        <v>2543</v>
      </c>
      <c r="AR224" s="96">
        <f t="shared" si="172"/>
        <v>0</v>
      </c>
      <c r="AS224" s="97"/>
      <c r="AT224" s="96">
        <f>AT225</f>
        <v>2543</v>
      </c>
      <c r="AU224" s="96">
        <f aca="true" t="shared" si="173" ref="AU224:AX225">AU225</f>
        <v>0</v>
      </c>
      <c r="AV224" s="96">
        <f t="shared" si="173"/>
        <v>0</v>
      </c>
      <c r="AW224" s="96">
        <f t="shared" si="173"/>
        <v>2543</v>
      </c>
      <c r="AX224" s="96">
        <f t="shared" si="173"/>
        <v>0</v>
      </c>
    </row>
    <row r="225" spans="1:50" ht="107.25" customHeight="1">
      <c r="A225" s="107"/>
      <c r="B225" s="89" t="s">
        <v>197</v>
      </c>
      <c r="C225" s="90" t="s">
        <v>37</v>
      </c>
      <c r="D225" s="90" t="s">
        <v>60</v>
      </c>
      <c r="E225" s="95" t="s">
        <v>191</v>
      </c>
      <c r="F225" s="90"/>
      <c r="G225" s="92">
        <f t="shared" si="170"/>
        <v>1968</v>
      </c>
      <c r="H225" s="92">
        <f t="shared" si="170"/>
        <v>1968</v>
      </c>
      <c r="I225" s="92">
        <f t="shared" si="170"/>
        <v>0</v>
      </c>
      <c r="J225" s="92">
        <f t="shared" si="170"/>
        <v>225</v>
      </c>
      <c r="K225" s="92">
        <f t="shared" si="170"/>
        <v>2193</v>
      </c>
      <c r="L225" s="92">
        <f t="shared" si="170"/>
        <v>0</v>
      </c>
      <c r="M225" s="92"/>
      <c r="N225" s="92">
        <f t="shared" si="170"/>
        <v>2530</v>
      </c>
      <c r="O225" s="92">
        <f t="shared" si="170"/>
        <v>0</v>
      </c>
      <c r="P225" s="92">
        <f t="shared" si="170"/>
        <v>0</v>
      </c>
      <c r="Q225" s="92">
        <f t="shared" si="170"/>
        <v>2530</v>
      </c>
      <c r="R225" s="92">
        <f t="shared" si="170"/>
        <v>0</v>
      </c>
      <c r="S225" s="96">
        <f>S226</f>
        <v>-2530</v>
      </c>
      <c r="T225" s="92">
        <f t="shared" si="170"/>
        <v>0</v>
      </c>
      <c r="U225" s="92">
        <f t="shared" si="170"/>
        <v>0</v>
      </c>
      <c r="V225" s="92">
        <f t="shared" si="170"/>
        <v>0</v>
      </c>
      <c r="W225" s="92">
        <f t="shared" si="171"/>
        <v>0</v>
      </c>
      <c r="X225" s="92">
        <f t="shared" si="171"/>
        <v>0</v>
      </c>
      <c r="Y225" s="92">
        <f t="shared" si="171"/>
        <v>0</v>
      </c>
      <c r="Z225" s="92">
        <f t="shared" si="171"/>
        <v>0</v>
      </c>
      <c r="AA225" s="92">
        <f t="shared" si="171"/>
        <v>0</v>
      </c>
      <c r="AB225" s="92">
        <f t="shared" si="171"/>
        <v>0</v>
      </c>
      <c r="AC225" s="92">
        <f t="shared" si="171"/>
        <v>0</v>
      </c>
      <c r="AD225" s="92">
        <f t="shared" si="171"/>
        <v>0</v>
      </c>
      <c r="AE225" s="92">
        <f t="shared" si="171"/>
        <v>0</v>
      </c>
      <c r="AF225" s="92"/>
      <c r="AG225" s="92">
        <f t="shared" si="171"/>
        <v>0</v>
      </c>
      <c r="AH225" s="92">
        <f t="shared" si="171"/>
        <v>0</v>
      </c>
      <c r="AI225" s="92"/>
      <c r="AJ225" s="92">
        <f t="shared" si="171"/>
        <v>0</v>
      </c>
      <c r="AK225" s="97"/>
      <c r="AL225" s="97"/>
      <c r="AM225" s="104"/>
      <c r="AN225" s="104"/>
      <c r="AO225" s="96">
        <f>AO226</f>
        <v>2543</v>
      </c>
      <c r="AP225" s="96">
        <f t="shared" si="172"/>
        <v>0</v>
      </c>
      <c r="AQ225" s="96">
        <f t="shared" si="172"/>
        <v>2543</v>
      </c>
      <c r="AR225" s="96">
        <f t="shared" si="172"/>
        <v>0</v>
      </c>
      <c r="AS225" s="97"/>
      <c r="AT225" s="96">
        <f>AT226</f>
        <v>2543</v>
      </c>
      <c r="AU225" s="96">
        <f t="shared" si="173"/>
        <v>0</v>
      </c>
      <c r="AV225" s="96">
        <f t="shared" si="173"/>
        <v>0</v>
      </c>
      <c r="AW225" s="96">
        <f t="shared" si="173"/>
        <v>2543</v>
      </c>
      <c r="AX225" s="96">
        <f t="shared" si="173"/>
        <v>0</v>
      </c>
    </row>
    <row r="226" spans="1:50" ht="99">
      <c r="A226" s="107"/>
      <c r="B226" s="112" t="s">
        <v>242</v>
      </c>
      <c r="C226" s="90" t="s">
        <v>37</v>
      </c>
      <c r="D226" s="90" t="s">
        <v>60</v>
      </c>
      <c r="E226" s="95" t="s">
        <v>191</v>
      </c>
      <c r="F226" s="90" t="s">
        <v>57</v>
      </c>
      <c r="G226" s="92">
        <f>H226</f>
        <v>1968</v>
      </c>
      <c r="H226" s="92">
        <v>1968</v>
      </c>
      <c r="I226" s="92">
        <v>0</v>
      </c>
      <c r="J226" s="96">
        <f>K226-G226</f>
        <v>225</v>
      </c>
      <c r="K226" s="96">
        <v>2193</v>
      </c>
      <c r="L226" s="96"/>
      <c r="M226" s="96"/>
      <c r="N226" s="92">
        <v>2530</v>
      </c>
      <c r="O226" s="93"/>
      <c r="P226" s="96"/>
      <c r="Q226" s="96">
        <f>P226+N226</f>
        <v>2530</v>
      </c>
      <c r="R226" s="96">
        <f>O226</f>
        <v>0</v>
      </c>
      <c r="S226" s="96">
        <f>T226-Q226</f>
        <v>-2530</v>
      </c>
      <c r="T226" s="96"/>
      <c r="U226" s="96">
        <f>R226</f>
        <v>0</v>
      </c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7"/>
      <c r="AL226" s="97"/>
      <c r="AM226" s="104"/>
      <c r="AN226" s="104"/>
      <c r="AO226" s="96">
        <f>AQ226-AM226</f>
        <v>2543</v>
      </c>
      <c r="AP226" s="96">
        <f>AR226-AN226</f>
        <v>0</v>
      </c>
      <c r="AQ226" s="96">
        <v>2543</v>
      </c>
      <c r="AR226" s="105"/>
      <c r="AS226" s="97"/>
      <c r="AT226" s="96">
        <v>2543</v>
      </c>
      <c r="AU226" s="105"/>
      <c r="AV226" s="97"/>
      <c r="AW226" s="92">
        <f>AT226+AV226</f>
        <v>2543</v>
      </c>
      <c r="AX226" s="96">
        <f>AU226</f>
        <v>0</v>
      </c>
    </row>
    <row r="227" spans="1:50" ht="16.5">
      <c r="A227" s="107"/>
      <c r="B227" s="89" t="s">
        <v>108</v>
      </c>
      <c r="C227" s="90" t="s">
        <v>37</v>
      </c>
      <c r="D227" s="90" t="s">
        <v>60</v>
      </c>
      <c r="E227" s="95" t="s">
        <v>107</v>
      </c>
      <c r="F227" s="90"/>
      <c r="G227" s="92">
        <f aca="true" t="shared" si="174" ref="G227:N227">G229+G231+G233</f>
        <v>273026</v>
      </c>
      <c r="H227" s="92">
        <f t="shared" si="174"/>
        <v>273026</v>
      </c>
      <c r="I227" s="92">
        <f t="shared" si="174"/>
        <v>0</v>
      </c>
      <c r="J227" s="92">
        <f t="shared" si="174"/>
        <v>84778</v>
      </c>
      <c r="K227" s="92">
        <f t="shared" si="174"/>
        <v>357804</v>
      </c>
      <c r="L227" s="92">
        <f t="shared" si="174"/>
        <v>0</v>
      </c>
      <c r="M227" s="92"/>
      <c r="N227" s="92">
        <f t="shared" si="174"/>
        <v>400927</v>
      </c>
      <c r="O227" s="92">
        <f>O229+O231+O233</f>
        <v>0</v>
      </c>
      <c r="P227" s="92">
        <f>P229+P231+P233</f>
        <v>0</v>
      </c>
      <c r="Q227" s="92">
        <f>Q229+Q231+Q233</f>
        <v>400927</v>
      </c>
      <c r="R227" s="92">
        <f>R229+R231+R233</f>
        <v>0</v>
      </c>
      <c r="S227" s="92">
        <f aca="true" t="shared" si="175" ref="S227:Z227">S229+S231+S233+S228</f>
        <v>-227752</v>
      </c>
      <c r="T227" s="92">
        <f t="shared" si="175"/>
        <v>173175</v>
      </c>
      <c r="U227" s="92">
        <f t="shared" si="175"/>
        <v>0</v>
      </c>
      <c r="V227" s="92">
        <f t="shared" si="175"/>
        <v>177686</v>
      </c>
      <c r="W227" s="92">
        <f t="shared" si="175"/>
        <v>0</v>
      </c>
      <c r="X227" s="92">
        <f t="shared" si="175"/>
        <v>0</v>
      </c>
      <c r="Y227" s="92">
        <f t="shared" si="175"/>
        <v>173175</v>
      </c>
      <c r="Z227" s="92">
        <f t="shared" si="175"/>
        <v>177686</v>
      </c>
      <c r="AA227" s="92">
        <f aca="true" t="shared" si="176" ref="AA227:AN227">AA229+AA231+AA233+AA228</f>
        <v>0</v>
      </c>
      <c r="AB227" s="92">
        <f t="shared" si="176"/>
        <v>0</v>
      </c>
      <c r="AC227" s="92">
        <f t="shared" si="176"/>
        <v>173175</v>
      </c>
      <c r="AD227" s="92">
        <f t="shared" si="176"/>
        <v>177686</v>
      </c>
      <c r="AE227" s="92">
        <f t="shared" si="176"/>
        <v>0</v>
      </c>
      <c r="AF227" s="92"/>
      <c r="AG227" s="92">
        <f t="shared" si="176"/>
        <v>0</v>
      </c>
      <c r="AH227" s="92">
        <f t="shared" si="176"/>
        <v>173175</v>
      </c>
      <c r="AI227" s="92"/>
      <c r="AJ227" s="92">
        <f t="shared" si="176"/>
        <v>177686</v>
      </c>
      <c r="AK227" s="97"/>
      <c r="AL227" s="97"/>
      <c r="AM227" s="92">
        <f t="shared" si="176"/>
        <v>173175</v>
      </c>
      <c r="AN227" s="92">
        <f t="shared" si="176"/>
        <v>0</v>
      </c>
      <c r="AO227" s="92">
        <f>AO229+AO231+AO233+AO228</f>
        <v>16558</v>
      </c>
      <c r="AP227" s="92">
        <f>AP229+AP231+AP233+AP228</f>
        <v>0</v>
      </c>
      <c r="AQ227" s="92">
        <f>AQ229+AQ231+AQ233+AQ228</f>
        <v>189733</v>
      </c>
      <c r="AR227" s="92">
        <f>AR229+AR231+AR233+AR228</f>
        <v>0</v>
      </c>
      <c r="AS227" s="97"/>
      <c r="AT227" s="92">
        <f>AT229+AT231+AT233+AT228</f>
        <v>189733</v>
      </c>
      <c r="AU227" s="92">
        <f>AU229+AU231+AU233+AU228</f>
        <v>0</v>
      </c>
      <c r="AV227" s="92">
        <f>AV229+AV231+AV233+AV228</f>
        <v>0</v>
      </c>
      <c r="AW227" s="92">
        <f>AW229+AW231+AW233+AW228</f>
        <v>189733</v>
      </c>
      <c r="AX227" s="92">
        <f>AX229+AX231+AX233+AX228</f>
        <v>0</v>
      </c>
    </row>
    <row r="228" spans="1:50" ht="116.25" customHeight="1" hidden="1">
      <c r="A228" s="107"/>
      <c r="B228" s="112" t="s">
        <v>242</v>
      </c>
      <c r="C228" s="90" t="s">
        <v>37</v>
      </c>
      <c r="D228" s="90" t="s">
        <v>60</v>
      </c>
      <c r="E228" s="95" t="s">
        <v>254</v>
      </c>
      <c r="F228" s="90" t="s">
        <v>57</v>
      </c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6">
        <f>T228-Q228</f>
        <v>0</v>
      </c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7"/>
      <c r="AL228" s="97"/>
      <c r="AM228" s="102"/>
      <c r="AN228" s="102"/>
      <c r="AO228" s="96"/>
      <c r="AP228" s="96"/>
      <c r="AQ228" s="96"/>
      <c r="AR228" s="96"/>
      <c r="AS228" s="97"/>
      <c r="AT228" s="96"/>
      <c r="AU228" s="96"/>
      <c r="AV228" s="96"/>
      <c r="AW228" s="96"/>
      <c r="AX228" s="96"/>
    </row>
    <row r="229" spans="1:50" ht="108.75" customHeight="1">
      <c r="A229" s="107"/>
      <c r="B229" s="140" t="s">
        <v>198</v>
      </c>
      <c r="C229" s="90" t="s">
        <v>37</v>
      </c>
      <c r="D229" s="90" t="s">
        <v>60</v>
      </c>
      <c r="E229" s="95" t="s">
        <v>192</v>
      </c>
      <c r="F229" s="90"/>
      <c r="G229" s="92">
        <f>H229+I229</f>
        <v>133494</v>
      </c>
      <c r="H229" s="92">
        <f aca="true" t="shared" si="177" ref="H229:AR229">H230</f>
        <v>133494</v>
      </c>
      <c r="I229" s="92">
        <f t="shared" si="177"/>
        <v>0</v>
      </c>
      <c r="J229" s="92">
        <f t="shared" si="177"/>
        <v>-45904</v>
      </c>
      <c r="K229" s="92">
        <f t="shared" si="177"/>
        <v>87590</v>
      </c>
      <c r="L229" s="92">
        <f t="shared" si="177"/>
        <v>0</v>
      </c>
      <c r="M229" s="92"/>
      <c r="N229" s="92">
        <f t="shared" si="177"/>
        <v>93809</v>
      </c>
      <c r="O229" s="92">
        <f t="shared" si="177"/>
        <v>0</v>
      </c>
      <c r="P229" s="92">
        <f t="shared" si="177"/>
        <v>0</v>
      </c>
      <c r="Q229" s="92">
        <f t="shared" si="177"/>
        <v>93809</v>
      </c>
      <c r="R229" s="92">
        <f t="shared" si="177"/>
        <v>0</v>
      </c>
      <c r="S229" s="96">
        <f>S230</f>
        <v>-22965</v>
      </c>
      <c r="T229" s="92">
        <f t="shared" si="177"/>
        <v>70844</v>
      </c>
      <c r="U229" s="92">
        <f t="shared" si="177"/>
        <v>0</v>
      </c>
      <c r="V229" s="92">
        <f t="shared" si="177"/>
        <v>75355</v>
      </c>
      <c r="W229" s="92">
        <f t="shared" si="177"/>
        <v>0</v>
      </c>
      <c r="X229" s="92">
        <f t="shared" si="177"/>
        <v>0</v>
      </c>
      <c r="Y229" s="92">
        <f t="shared" si="177"/>
        <v>70844</v>
      </c>
      <c r="Z229" s="92">
        <f t="shared" si="177"/>
        <v>75355</v>
      </c>
      <c r="AA229" s="92">
        <f t="shared" si="177"/>
        <v>0</v>
      </c>
      <c r="AB229" s="92">
        <f t="shared" si="177"/>
        <v>0</v>
      </c>
      <c r="AC229" s="92">
        <f t="shared" si="177"/>
        <v>70844</v>
      </c>
      <c r="AD229" s="92">
        <f t="shared" si="177"/>
        <v>75355</v>
      </c>
      <c r="AE229" s="92">
        <f t="shared" si="177"/>
        <v>0</v>
      </c>
      <c r="AF229" s="92"/>
      <c r="AG229" s="92">
        <f t="shared" si="177"/>
        <v>0</v>
      </c>
      <c r="AH229" s="92">
        <f t="shared" si="177"/>
        <v>70844</v>
      </c>
      <c r="AI229" s="92"/>
      <c r="AJ229" s="92">
        <f t="shared" si="177"/>
        <v>75355</v>
      </c>
      <c r="AK229" s="92">
        <f t="shared" si="177"/>
        <v>0</v>
      </c>
      <c r="AL229" s="92">
        <f t="shared" si="177"/>
        <v>0</v>
      </c>
      <c r="AM229" s="92">
        <f t="shared" si="177"/>
        <v>70844</v>
      </c>
      <c r="AN229" s="92">
        <f t="shared" si="177"/>
        <v>0</v>
      </c>
      <c r="AO229" s="92">
        <f t="shared" si="177"/>
        <v>-25947</v>
      </c>
      <c r="AP229" s="92">
        <f t="shared" si="177"/>
        <v>0</v>
      </c>
      <c r="AQ229" s="92">
        <f t="shared" si="177"/>
        <v>44897</v>
      </c>
      <c r="AR229" s="92">
        <f t="shared" si="177"/>
        <v>0</v>
      </c>
      <c r="AS229" s="97"/>
      <c r="AT229" s="92">
        <f>AT230</f>
        <v>44897</v>
      </c>
      <c r="AU229" s="92">
        <f>AU230</f>
        <v>0</v>
      </c>
      <c r="AV229" s="92">
        <f>AV230</f>
        <v>0</v>
      </c>
      <c r="AW229" s="92">
        <f>AW230</f>
        <v>44897</v>
      </c>
      <c r="AX229" s="92">
        <f>AX230</f>
        <v>0</v>
      </c>
    </row>
    <row r="230" spans="1:50" ht="99">
      <c r="A230" s="107"/>
      <c r="B230" s="112" t="s">
        <v>242</v>
      </c>
      <c r="C230" s="90" t="s">
        <v>37</v>
      </c>
      <c r="D230" s="90" t="s">
        <v>60</v>
      </c>
      <c r="E230" s="95" t="s">
        <v>192</v>
      </c>
      <c r="F230" s="90" t="s">
        <v>57</v>
      </c>
      <c r="G230" s="92">
        <f>H230</f>
        <v>133494</v>
      </c>
      <c r="H230" s="92">
        <v>133494</v>
      </c>
      <c r="I230" s="92">
        <v>0</v>
      </c>
      <c r="J230" s="96">
        <f>K230-G230</f>
        <v>-45904</v>
      </c>
      <c r="K230" s="96">
        <v>87590</v>
      </c>
      <c r="L230" s="96"/>
      <c r="M230" s="96"/>
      <c r="N230" s="92">
        <v>93809</v>
      </c>
      <c r="O230" s="93"/>
      <c r="P230" s="96"/>
      <c r="Q230" s="96">
        <f>P230+N230</f>
        <v>93809</v>
      </c>
      <c r="R230" s="96">
        <f>O230</f>
        <v>0</v>
      </c>
      <c r="S230" s="96">
        <f>T230-Q230</f>
        <v>-22965</v>
      </c>
      <c r="T230" s="96">
        <v>70844</v>
      </c>
      <c r="U230" s="96">
        <f>R230</f>
        <v>0</v>
      </c>
      <c r="V230" s="96">
        <v>75355</v>
      </c>
      <c r="W230" s="96"/>
      <c r="X230" s="96"/>
      <c r="Y230" s="96">
        <f>W230+T230</f>
        <v>70844</v>
      </c>
      <c r="Z230" s="96">
        <f>X230+V230</f>
        <v>75355</v>
      </c>
      <c r="AA230" s="96"/>
      <c r="AB230" s="96"/>
      <c r="AC230" s="96">
        <f>AA230+Y230</f>
        <v>70844</v>
      </c>
      <c r="AD230" s="96">
        <f>AB230+Z230</f>
        <v>75355</v>
      </c>
      <c r="AE230" s="96"/>
      <c r="AF230" s="96"/>
      <c r="AG230" s="96"/>
      <c r="AH230" s="96">
        <f>AE230+AC230</f>
        <v>70844</v>
      </c>
      <c r="AI230" s="96"/>
      <c r="AJ230" s="96">
        <f>AG230+AD230</f>
        <v>75355</v>
      </c>
      <c r="AK230" s="97"/>
      <c r="AL230" s="97"/>
      <c r="AM230" s="96">
        <f>AK230+AH230</f>
        <v>70844</v>
      </c>
      <c r="AN230" s="96">
        <f>AI230</f>
        <v>0</v>
      </c>
      <c r="AO230" s="96">
        <f>AQ230-AM230</f>
        <v>-25947</v>
      </c>
      <c r="AP230" s="96">
        <f>AR230-AN230</f>
        <v>0</v>
      </c>
      <c r="AQ230" s="96">
        <v>44897</v>
      </c>
      <c r="AR230" s="96"/>
      <c r="AS230" s="97"/>
      <c r="AT230" s="96">
        <v>44897</v>
      </c>
      <c r="AU230" s="96"/>
      <c r="AV230" s="97"/>
      <c r="AW230" s="92">
        <f>AT230+AV230</f>
        <v>44897</v>
      </c>
      <c r="AX230" s="96">
        <f>AU230</f>
        <v>0</v>
      </c>
    </row>
    <row r="231" spans="1:50" ht="49.5">
      <c r="A231" s="107"/>
      <c r="B231" s="140" t="s">
        <v>199</v>
      </c>
      <c r="C231" s="90" t="s">
        <v>37</v>
      </c>
      <c r="D231" s="90" t="s">
        <v>60</v>
      </c>
      <c r="E231" s="95" t="s">
        <v>193</v>
      </c>
      <c r="F231" s="90"/>
      <c r="G231" s="92">
        <f>H231+I231</f>
        <v>128459</v>
      </c>
      <c r="H231" s="92">
        <f aca="true" t="shared" si="178" ref="H231:AR231">H232</f>
        <v>128459</v>
      </c>
      <c r="I231" s="92">
        <f t="shared" si="178"/>
        <v>0</v>
      </c>
      <c r="J231" s="92">
        <f t="shared" si="178"/>
        <v>130459</v>
      </c>
      <c r="K231" s="92">
        <f t="shared" si="178"/>
        <v>258918</v>
      </c>
      <c r="L231" s="92">
        <f t="shared" si="178"/>
        <v>0</v>
      </c>
      <c r="M231" s="92"/>
      <c r="N231" s="92">
        <f t="shared" si="178"/>
        <v>295376</v>
      </c>
      <c r="O231" s="92">
        <f t="shared" si="178"/>
        <v>0</v>
      </c>
      <c r="P231" s="92">
        <f t="shared" si="178"/>
        <v>0</v>
      </c>
      <c r="Q231" s="92">
        <f t="shared" si="178"/>
        <v>295376</v>
      </c>
      <c r="R231" s="92">
        <f t="shared" si="178"/>
        <v>0</v>
      </c>
      <c r="S231" s="92">
        <f t="shared" si="178"/>
        <v>-193045</v>
      </c>
      <c r="T231" s="92">
        <f t="shared" si="178"/>
        <v>102331</v>
      </c>
      <c r="U231" s="92">
        <f t="shared" si="178"/>
        <v>0</v>
      </c>
      <c r="V231" s="92">
        <f t="shared" si="178"/>
        <v>102331</v>
      </c>
      <c r="W231" s="92">
        <f t="shared" si="178"/>
        <v>0</v>
      </c>
      <c r="X231" s="92">
        <f t="shared" si="178"/>
        <v>0</v>
      </c>
      <c r="Y231" s="92">
        <f t="shared" si="178"/>
        <v>102331</v>
      </c>
      <c r="Z231" s="92">
        <f t="shared" si="178"/>
        <v>102331</v>
      </c>
      <c r="AA231" s="92">
        <f t="shared" si="178"/>
        <v>0</v>
      </c>
      <c r="AB231" s="92">
        <f t="shared" si="178"/>
        <v>0</v>
      </c>
      <c r="AC231" s="92">
        <f t="shared" si="178"/>
        <v>102331</v>
      </c>
      <c r="AD231" s="92">
        <f t="shared" si="178"/>
        <v>102331</v>
      </c>
      <c r="AE231" s="92">
        <f t="shared" si="178"/>
        <v>0</v>
      </c>
      <c r="AF231" s="92"/>
      <c r="AG231" s="92">
        <f t="shared" si="178"/>
        <v>0</v>
      </c>
      <c r="AH231" s="92">
        <f t="shared" si="178"/>
        <v>102331</v>
      </c>
      <c r="AI231" s="92"/>
      <c r="AJ231" s="92">
        <f t="shared" si="178"/>
        <v>102331</v>
      </c>
      <c r="AK231" s="92">
        <f t="shared" si="178"/>
        <v>0</v>
      </c>
      <c r="AL231" s="92">
        <f t="shared" si="178"/>
        <v>0</v>
      </c>
      <c r="AM231" s="92">
        <f t="shared" si="178"/>
        <v>102331</v>
      </c>
      <c r="AN231" s="92">
        <f t="shared" si="178"/>
        <v>0</v>
      </c>
      <c r="AO231" s="92">
        <f t="shared" si="178"/>
        <v>25005</v>
      </c>
      <c r="AP231" s="92">
        <f t="shared" si="178"/>
        <v>0</v>
      </c>
      <c r="AQ231" s="92">
        <f t="shared" si="178"/>
        <v>127336</v>
      </c>
      <c r="AR231" s="92">
        <f t="shared" si="178"/>
        <v>0</v>
      </c>
      <c r="AS231" s="97"/>
      <c r="AT231" s="92">
        <f>AT232</f>
        <v>127336</v>
      </c>
      <c r="AU231" s="92">
        <f>AU232</f>
        <v>0</v>
      </c>
      <c r="AV231" s="92">
        <f>AV232</f>
        <v>0</v>
      </c>
      <c r="AW231" s="92">
        <f>AW232</f>
        <v>127336</v>
      </c>
      <c r="AX231" s="92">
        <f>AX232</f>
        <v>0</v>
      </c>
    </row>
    <row r="232" spans="1:50" ht="99">
      <c r="A232" s="107"/>
      <c r="B232" s="112" t="s">
        <v>242</v>
      </c>
      <c r="C232" s="90" t="s">
        <v>37</v>
      </c>
      <c r="D232" s="90" t="s">
        <v>60</v>
      </c>
      <c r="E232" s="95" t="s">
        <v>193</v>
      </c>
      <c r="F232" s="90" t="s">
        <v>57</v>
      </c>
      <c r="G232" s="92">
        <f>H232+I232</f>
        <v>128459</v>
      </c>
      <c r="H232" s="92">
        <v>128459</v>
      </c>
      <c r="I232" s="92">
        <v>0</v>
      </c>
      <c r="J232" s="96">
        <f>K232-G232</f>
        <v>130459</v>
      </c>
      <c r="K232" s="96">
        <v>258918</v>
      </c>
      <c r="L232" s="96"/>
      <c r="M232" s="96"/>
      <c r="N232" s="92">
        <v>295376</v>
      </c>
      <c r="O232" s="93"/>
      <c r="P232" s="96"/>
      <c r="Q232" s="96">
        <f>P232+N232</f>
        <v>295376</v>
      </c>
      <c r="R232" s="96">
        <f>O232</f>
        <v>0</v>
      </c>
      <c r="S232" s="96">
        <f>T232-Q232</f>
        <v>-193045</v>
      </c>
      <c r="T232" s="96">
        <v>102331</v>
      </c>
      <c r="U232" s="96">
        <f>R232</f>
        <v>0</v>
      </c>
      <c r="V232" s="96">
        <v>102331</v>
      </c>
      <c r="W232" s="96"/>
      <c r="X232" s="96"/>
      <c r="Y232" s="96">
        <f>W232+T232</f>
        <v>102331</v>
      </c>
      <c r="Z232" s="96">
        <f>X232+V232</f>
        <v>102331</v>
      </c>
      <c r="AA232" s="96"/>
      <c r="AB232" s="96"/>
      <c r="AC232" s="96">
        <f>AA232+Y232</f>
        <v>102331</v>
      </c>
      <c r="AD232" s="96">
        <f>AB232+Z232</f>
        <v>102331</v>
      </c>
      <c r="AE232" s="96"/>
      <c r="AF232" s="96"/>
      <c r="AG232" s="96"/>
      <c r="AH232" s="96">
        <f>AE232+AC232</f>
        <v>102331</v>
      </c>
      <c r="AI232" s="96"/>
      <c r="AJ232" s="96">
        <f>AG232+AD232</f>
        <v>102331</v>
      </c>
      <c r="AK232" s="97"/>
      <c r="AL232" s="97"/>
      <c r="AM232" s="96">
        <f>AK232+AH232</f>
        <v>102331</v>
      </c>
      <c r="AN232" s="96">
        <f>AI232</f>
        <v>0</v>
      </c>
      <c r="AO232" s="96">
        <f>AQ232-AM232</f>
        <v>25005</v>
      </c>
      <c r="AP232" s="96">
        <f>AR232-AN232</f>
        <v>0</v>
      </c>
      <c r="AQ232" s="96">
        <v>127336</v>
      </c>
      <c r="AR232" s="96"/>
      <c r="AS232" s="97"/>
      <c r="AT232" s="96">
        <v>127336</v>
      </c>
      <c r="AU232" s="96"/>
      <c r="AV232" s="97"/>
      <c r="AW232" s="92">
        <f>AT232+AV232</f>
        <v>127336</v>
      </c>
      <c r="AX232" s="96">
        <f>AU232</f>
        <v>0</v>
      </c>
    </row>
    <row r="233" spans="1:50" ht="129" customHeight="1">
      <c r="A233" s="107"/>
      <c r="B233" s="89" t="s">
        <v>200</v>
      </c>
      <c r="C233" s="90" t="s">
        <v>37</v>
      </c>
      <c r="D233" s="90" t="s">
        <v>60</v>
      </c>
      <c r="E233" s="95" t="s">
        <v>194</v>
      </c>
      <c r="F233" s="90"/>
      <c r="G233" s="92">
        <f>H233+I233</f>
        <v>11073</v>
      </c>
      <c r="H233" s="92">
        <f aca="true" t="shared" si="179" ref="H233:AJ233">H234</f>
        <v>11073</v>
      </c>
      <c r="I233" s="92">
        <f t="shared" si="179"/>
        <v>0</v>
      </c>
      <c r="J233" s="92">
        <f t="shared" si="179"/>
        <v>223</v>
      </c>
      <c r="K233" s="92">
        <f t="shared" si="179"/>
        <v>11296</v>
      </c>
      <c r="L233" s="92">
        <f t="shared" si="179"/>
        <v>0</v>
      </c>
      <c r="M233" s="92"/>
      <c r="N233" s="92">
        <f t="shared" si="179"/>
        <v>11742</v>
      </c>
      <c r="O233" s="92">
        <f t="shared" si="179"/>
        <v>0</v>
      </c>
      <c r="P233" s="92">
        <f t="shared" si="179"/>
        <v>0</v>
      </c>
      <c r="Q233" s="92">
        <f t="shared" si="179"/>
        <v>11742</v>
      </c>
      <c r="R233" s="92">
        <f t="shared" si="179"/>
        <v>0</v>
      </c>
      <c r="S233" s="92">
        <f t="shared" si="179"/>
        <v>-11742</v>
      </c>
      <c r="T233" s="92">
        <f t="shared" si="179"/>
        <v>0</v>
      </c>
      <c r="U233" s="92">
        <f t="shared" si="179"/>
        <v>0</v>
      </c>
      <c r="V233" s="92">
        <f t="shared" si="179"/>
        <v>0</v>
      </c>
      <c r="W233" s="92">
        <f t="shared" si="179"/>
        <v>0</v>
      </c>
      <c r="X233" s="92">
        <f t="shared" si="179"/>
        <v>0</v>
      </c>
      <c r="Y233" s="92">
        <f t="shared" si="179"/>
        <v>0</v>
      </c>
      <c r="Z233" s="92">
        <f t="shared" si="179"/>
        <v>0</v>
      </c>
      <c r="AA233" s="92">
        <f t="shared" si="179"/>
        <v>0</v>
      </c>
      <c r="AB233" s="92">
        <f t="shared" si="179"/>
        <v>0</v>
      </c>
      <c r="AC233" s="92">
        <f t="shared" si="179"/>
        <v>0</v>
      </c>
      <c r="AD233" s="92">
        <f t="shared" si="179"/>
        <v>0</v>
      </c>
      <c r="AE233" s="92">
        <f t="shared" si="179"/>
        <v>0</v>
      </c>
      <c r="AF233" s="92"/>
      <c r="AG233" s="92">
        <f t="shared" si="179"/>
        <v>0</v>
      </c>
      <c r="AH233" s="92">
        <f t="shared" si="179"/>
        <v>0</v>
      </c>
      <c r="AI233" s="92"/>
      <c r="AJ233" s="92">
        <f t="shared" si="179"/>
        <v>0</v>
      </c>
      <c r="AK233" s="97"/>
      <c r="AL233" s="97"/>
      <c r="AM233" s="104"/>
      <c r="AN233" s="104"/>
      <c r="AO233" s="96">
        <f>AO234</f>
        <v>17500</v>
      </c>
      <c r="AP233" s="96">
        <f>AP234</f>
        <v>0</v>
      </c>
      <c r="AQ233" s="96">
        <f>AQ234</f>
        <v>17500</v>
      </c>
      <c r="AR233" s="96">
        <f>AR234</f>
        <v>0</v>
      </c>
      <c r="AS233" s="97"/>
      <c r="AT233" s="96">
        <f>AT234</f>
        <v>17500</v>
      </c>
      <c r="AU233" s="96">
        <f>AU234</f>
        <v>0</v>
      </c>
      <c r="AV233" s="96">
        <f>AV234</f>
        <v>0</v>
      </c>
      <c r="AW233" s="96">
        <f>AW234</f>
        <v>17500</v>
      </c>
      <c r="AX233" s="96">
        <f>AX234</f>
        <v>0</v>
      </c>
    </row>
    <row r="234" spans="1:50" ht="117" customHeight="1">
      <c r="A234" s="107"/>
      <c r="B234" s="112" t="s">
        <v>242</v>
      </c>
      <c r="C234" s="90" t="s">
        <v>37</v>
      </c>
      <c r="D234" s="90" t="s">
        <v>60</v>
      </c>
      <c r="E234" s="95" t="s">
        <v>194</v>
      </c>
      <c r="F234" s="90" t="s">
        <v>57</v>
      </c>
      <c r="G234" s="92">
        <f>H234+I234</f>
        <v>11073</v>
      </c>
      <c r="H234" s="92">
        <v>11073</v>
      </c>
      <c r="I234" s="92">
        <v>0</v>
      </c>
      <c r="J234" s="96">
        <f>K234-G234</f>
        <v>223</v>
      </c>
      <c r="K234" s="96">
        <v>11296</v>
      </c>
      <c r="L234" s="96"/>
      <c r="M234" s="96"/>
      <c r="N234" s="92">
        <v>11742</v>
      </c>
      <c r="O234" s="93"/>
      <c r="P234" s="96"/>
      <c r="Q234" s="96">
        <f>P234+N234</f>
        <v>11742</v>
      </c>
      <c r="R234" s="96">
        <f>O234</f>
        <v>0</v>
      </c>
      <c r="S234" s="96">
        <f>T234-Q234</f>
        <v>-11742</v>
      </c>
      <c r="T234" s="96"/>
      <c r="U234" s="96">
        <f>R234</f>
        <v>0</v>
      </c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7"/>
      <c r="AL234" s="97"/>
      <c r="AM234" s="104"/>
      <c r="AN234" s="96"/>
      <c r="AO234" s="96">
        <f>AQ234-AM234</f>
        <v>17500</v>
      </c>
      <c r="AP234" s="96">
        <f>AR234-AN234</f>
        <v>0</v>
      </c>
      <c r="AQ234" s="96">
        <v>17500</v>
      </c>
      <c r="AR234" s="96"/>
      <c r="AS234" s="97"/>
      <c r="AT234" s="96">
        <v>17500</v>
      </c>
      <c r="AU234" s="96"/>
      <c r="AV234" s="97"/>
      <c r="AW234" s="92">
        <f>AT234+AV234</f>
        <v>17500</v>
      </c>
      <c r="AX234" s="96">
        <f aca="true" t="shared" si="180" ref="AX234:AX244">AU234</f>
        <v>0</v>
      </c>
    </row>
    <row r="235" spans="1:50" s="2" customFormat="1" ht="37.5" hidden="1">
      <c r="A235" s="100"/>
      <c r="B235" s="83" t="s">
        <v>391</v>
      </c>
      <c r="C235" s="84" t="s">
        <v>37</v>
      </c>
      <c r="D235" s="84" t="s">
        <v>58</v>
      </c>
      <c r="E235" s="118"/>
      <c r="F235" s="141"/>
      <c r="G235" s="86">
        <f aca="true" t="shared" si="181" ref="G235:I236">G236</f>
        <v>41021</v>
      </c>
      <c r="H235" s="86">
        <f t="shared" si="181"/>
        <v>41021</v>
      </c>
      <c r="I235" s="86">
        <f t="shared" si="181"/>
        <v>0</v>
      </c>
      <c r="J235" s="86">
        <f aca="true" t="shared" si="182" ref="J235:Q235">J236+J241</f>
        <v>3990</v>
      </c>
      <c r="K235" s="86">
        <f t="shared" si="182"/>
        <v>45011</v>
      </c>
      <c r="L235" s="86">
        <f t="shared" si="182"/>
        <v>0</v>
      </c>
      <c r="M235" s="86"/>
      <c r="N235" s="86">
        <f t="shared" si="182"/>
        <v>77308</v>
      </c>
      <c r="O235" s="86">
        <f t="shared" si="182"/>
        <v>0</v>
      </c>
      <c r="P235" s="86">
        <f t="shared" si="182"/>
        <v>0</v>
      </c>
      <c r="Q235" s="86">
        <f t="shared" si="182"/>
        <v>77308</v>
      </c>
      <c r="R235" s="86">
        <f aca="true" t="shared" si="183" ref="R235:Z235">R236+R241</f>
        <v>0</v>
      </c>
      <c r="S235" s="86">
        <f t="shared" si="183"/>
        <v>-77308</v>
      </c>
      <c r="T235" s="86">
        <f t="shared" si="183"/>
        <v>0</v>
      </c>
      <c r="U235" s="86">
        <f t="shared" si="183"/>
        <v>0</v>
      </c>
      <c r="V235" s="86">
        <f t="shared" si="183"/>
        <v>0</v>
      </c>
      <c r="W235" s="86">
        <f t="shared" si="183"/>
        <v>0</v>
      </c>
      <c r="X235" s="86">
        <f t="shared" si="183"/>
        <v>0</v>
      </c>
      <c r="Y235" s="86">
        <f t="shared" si="183"/>
        <v>0</v>
      </c>
      <c r="Z235" s="86">
        <f t="shared" si="183"/>
        <v>0</v>
      </c>
      <c r="AA235" s="86">
        <f aca="true" t="shared" si="184" ref="AA235:AJ235">AA236+AA241</f>
        <v>0</v>
      </c>
      <c r="AB235" s="86">
        <f t="shared" si="184"/>
        <v>0</v>
      </c>
      <c r="AC235" s="86">
        <f t="shared" si="184"/>
        <v>0</v>
      </c>
      <c r="AD235" s="86">
        <f t="shared" si="184"/>
        <v>0</v>
      </c>
      <c r="AE235" s="86">
        <f t="shared" si="184"/>
        <v>0</v>
      </c>
      <c r="AF235" s="86"/>
      <c r="AG235" s="86">
        <f t="shared" si="184"/>
        <v>0</v>
      </c>
      <c r="AH235" s="86">
        <f t="shared" si="184"/>
        <v>0</v>
      </c>
      <c r="AI235" s="86"/>
      <c r="AJ235" s="86">
        <f t="shared" si="184"/>
        <v>0</v>
      </c>
      <c r="AK235" s="115"/>
      <c r="AL235" s="115"/>
      <c r="AM235" s="129"/>
      <c r="AN235" s="129"/>
      <c r="AO235" s="99">
        <f>AO236+AO238</f>
        <v>0</v>
      </c>
      <c r="AP235" s="99">
        <f>AP236+AP238</f>
        <v>0</v>
      </c>
      <c r="AQ235" s="99">
        <f>AQ236+AQ238</f>
        <v>0</v>
      </c>
      <c r="AR235" s="99">
        <f>AR236+AR238</f>
        <v>0</v>
      </c>
      <c r="AS235" s="115"/>
      <c r="AT235" s="99">
        <f>AT236+AT238</f>
        <v>0</v>
      </c>
      <c r="AU235" s="99">
        <f>AU236+AU238</f>
        <v>0</v>
      </c>
      <c r="AV235" s="115"/>
      <c r="AW235" s="92"/>
      <c r="AX235" s="96">
        <f t="shared" si="180"/>
        <v>0</v>
      </c>
    </row>
    <row r="236" spans="1:50" ht="49.5" hidden="1">
      <c r="A236" s="107"/>
      <c r="B236" s="89" t="s">
        <v>119</v>
      </c>
      <c r="C236" s="90" t="s">
        <v>37</v>
      </c>
      <c r="D236" s="90" t="s">
        <v>58</v>
      </c>
      <c r="E236" s="117" t="s">
        <v>120</v>
      </c>
      <c r="F236" s="90"/>
      <c r="G236" s="92">
        <f t="shared" si="181"/>
        <v>41021</v>
      </c>
      <c r="H236" s="92">
        <f t="shared" si="181"/>
        <v>41021</v>
      </c>
      <c r="I236" s="92">
        <f t="shared" si="181"/>
        <v>0</v>
      </c>
      <c r="J236" s="92">
        <f aca="true" t="shared" si="185" ref="J236:AJ236">J237</f>
        <v>-11347</v>
      </c>
      <c r="K236" s="92">
        <f t="shared" si="185"/>
        <v>29674</v>
      </c>
      <c r="L236" s="92">
        <f t="shared" si="185"/>
        <v>0</v>
      </c>
      <c r="M236" s="92"/>
      <c r="N236" s="92">
        <f t="shared" si="185"/>
        <v>64738</v>
      </c>
      <c r="O236" s="92">
        <f t="shared" si="185"/>
        <v>0</v>
      </c>
      <c r="P236" s="92">
        <f t="shared" si="185"/>
        <v>0</v>
      </c>
      <c r="Q236" s="92">
        <f t="shared" si="185"/>
        <v>64738</v>
      </c>
      <c r="R236" s="92">
        <f t="shared" si="185"/>
        <v>0</v>
      </c>
      <c r="S236" s="92">
        <f t="shared" si="185"/>
        <v>-64738</v>
      </c>
      <c r="T236" s="92">
        <f t="shared" si="185"/>
        <v>0</v>
      </c>
      <c r="U236" s="92">
        <f t="shared" si="185"/>
        <v>0</v>
      </c>
      <c r="V236" s="92">
        <f t="shared" si="185"/>
        <v>0</v>
      </c>
      <c r="W236" s="92">
        <f t="shared" si="185"/>
        <v>0</v>
      </c>
      <c r="X236" s="92">
        <f t="shared" si="185"/>
        <v>0</v>
      </c>
      <c r="Y236" s="92">
        <f t="shared" si="185"/>
        <v>0</v>
      </c>
      <c r="Z236" s="92">
        <f t="shared" si="185"/>
        <v>0</v>
      </c>
      <c r="AA236" s="92">
        <f t="shared" si="185"/>
        <v>0</v>
      </c>
      <c r="AB236" s="92">
        <f t="shared" si="185"/>
        <v>0</v>
      </c>
      <c r="AC236" s="92">
        <f t="shared" si="185"/>
        <v>0</v>
      </c>
      <c r="AD236" s="92">
        <f t="shared" si="185"/>
        <v>0</v>
      </c>
      <c r="AE236" s="92">
        <f t="shared" si="185"/>
        <v>0</v>
      </c>
      <c r="AF236" s="92"/>
      <c r="AG236" s="92">
        <f t="shared" si="185"/>
        <v>0</v>
      </c>
      <c r="AH236" s="92">
        <f t="shared" si="185"/>
        <v>0</v>
      </c>
      <c r="AI236" s="92"/>
      <c r="AJ236" s="92">
        <f t="shared" si="185"/>
        <v>0</v>
      </c>
      <c r="AK236" s="97"/>
      <c r="AL236" s="97"/>
      <c r="AM236" s="104"/>
      <c r="AN236" s="104"/>
      <c r="AO236" s="105"/>
      <c r="AP236" s="105"/>
      <c r="AQ236" s="106"/>
      <c r="AR236" s="105"/>
      <c r="AS236" s="97"/>
      <c r="AT236" s="106"/>
      <c r="AU236" s="105"/>
      <c r="AV236" s="97"/>
      <c r="AW236" s="92"/>
      <c r="AX236" s="96">
        <f t="shared" si="180"/>
        <v>0</v>
      </c>
    </row>
    <row r="237" spans="1:50" ht="99" hidden="1">
      <c r="A237" s="107"/>
      <c r="B237" s="89" t="s">
        <v>269</v>
      </c>
      <c r="C237" s="90" t="s">
        <v>37</v>
      </c>
      <c r="D237" s="90" t="s">
        <v>58</v>
      </c>
      <c r="E237" s="117" t="s">
        <v>120</v>
      </c>
      <c r="F237" s="90" t="s">
        <v>121</v>
      </c>
      <c r="G237" s="92">
        <f>H237</f>
        <v>41021</v>
      </c>
      <c r="H237" s="92">
        <f>45011-3990</f>
        <v>41021</v>
      </c>
      <c r="I237" s="92"/>
      <c r="J237" s="96">
        <f>K237-G237</f>
        <v>-11347</v>
      </c>
      <c r="K237" s="96">
        <v>29674</v>
      </c>
      <c r="L237" s="96"/>
      <c r="M237" s="96"/>
      <c r="N237" s="92">
        <v>64738</v>
      </c>
      <c r="O237" s="93"/>
      <c r="P237" s="96"/>
      <c r="Q237" s="96">
        <f>P237+N237</f>
        <v>64738</v>
      </c>
      <c r="R237" s="96">
        <f>O237</f>
        <v>0</v>
      </c>
      <c r="S237" s="96">
        <f>T237-Q237</f>
        <v>-64738</v>
      </c>
      <c r="T237" s="96"/>
      <c r="U237" s="96">
        <f>R237</f>
        <v>0</v>
      </c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7"/>
      <c r="AL237" s="97"/>
      <c r="AM237" s="104"/>
      <c r="AN237" s="104"/>
      <c r="AO237" s="105"/>
      <c r="AP237" s="105"/>
      <c r="AQ237" s="106"/>
      <c r="AR237" s="105"/>
      <c r="AS237" s="97"/>
      <c r="AT237" s="106"/>
      <c r="AU237" s="105"/>
      <c r="AV237" s="97"/>
      <c r="AW237" s="92"/>
      <c r="AX237" s="96">
        <f t="shared" si="180"/>
        <v>0</v>
      </c>
    </row>
    <row r="238" spans="1:50" ht="33" hidden="1">
      <c r="A238" s="107"/>
      <c r="B238" s="89" t="s">
        <v>86</v>
      </c>
      <c r="C238" s="90" t="s">
        <v>37</v>
      </c>
      <c r="D238" s="90" t="s">
        <v>58</v>
      </c>
      <c r="E238" s="111" t="s">
        <v>124</v>
      </c>
      <c r="F238" s="90"/>
      <c r="G238" s="92"/>
      <c r="H238" s="92"/>
      <c r="I238" s="92"/>
      <c r="J238" s="96"/>
      <c r="K238" s="96"/>
      <c r="L238" s="96"/>
      <c r="M238" s="96"/>
      <c r="N238" s="92"/>
      <c r="O238" s="93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7"/>
      <c r="AL238" s="97"/>
      <c r="AM238" s="104"/>
      <c r="AN238" s="104"/>
      <c r="AO238" s="96">
        <f>AO239+AO243</f>
        <v>0</v>
      </c>
      <c r="AP238" s="96">
        <f>AP239+AP243</f>
        <v>0</v>
      </c>
      <c r="AQ238" s="96">
        <f>AQ239+AQ243</f>
        <v>0</v>
      </c>
      <c r="AR238" s="96">
        <f>AR239+AR243</f>
        <v>0</v>
      </c>
      <c r="AS238" s="97"/>
      <c r="AT238" s="96">
        <f>AT239+AT243</f>
        <v>0</v>
      </c>
      <c r="AU238" s="96">
        <f>AU239+AU243</f>
        <v>0</v>
      </c>
      <c r="AV238" s="97"/>
      <c r="AW238" s="92"/>
      <c r="AX238" s="96">
        <f t="shared" si="180"/>
        <v>0</v>
      </c>
    </row>
    <row r="239" spans="1:50" ht="82.5" hidden="1">
      <c r="A239" s="107"/>
      <c r="B239" s="89" t="s">
        <v>378</v>
      </c>
      <c r="C239" s="90" t="s">
        <v>37</v>
      </c>
      <c r="D239" s="90" t="s">
        <v>58</v>
      </c>
      <c r="E239" s="111" t="s">
        <v>379</v>
      </c>
      <c r="F239" s="90"/>
      <c r="G239" s="92"/>
      <c r="H239" s="92"/>
      <c r="I239" s="92"/>
      <c r="J239" s="96"/>
      <c r="K239" s="96"/>
      <c r="L239" s="96"/>
      <c r="M239" s="96"/>
      <c r="N239" s="92"/>
      <c r="O239" s="93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7"/>
      <c r="AL239" s="97"/>
      <c r="AM239" s="104"/>
      <c r="AN239" s="104"/>
      <c r="AO239" s="96">
        <f>AO240</f>
        <v>0</v>
      </c>
      <c r="AP239" s="96">
        <f>AP240</f>
        <v>0</v>
      </c>
      <c r="AQ239" s="96">
        <f>AQ240</f>
        <v>0</v>
      </c>
      <c r="AR239" s="96">
        <f>AR240</f>
        <v>0</v>
      </c>
      <c r="AS239" s="97"/>
      <c r="AT239" s="96">
        <f>AT240</f>
        <v>0</v>
      </c>
      <c r="AU239" s="96">
        <f>AU240</f>
        <v>0</v>
      </c>
      <c r="AV239" s="97"/>
      <c r="AW239" s="92"/>
      <c r="AX239" s="96">
        <f t="shared" si="180"/>
        <v>0</v>
      </c>
    </row>
    <row r="240" spans="1:50" ht="99" hidden="1">
      <c r="A240" s="107"/>
      <c r="B240" s="89" t="s">
        <v>269</v>
      </c>
      <c r="C240" s="90" t="s">
        <v>37</v>
      </c>
      <c r="D240" s="90" t="s">
        <v>58</v>
      </c>
      <c r="E240" s="111" t="s">
        <v>379</v>
      </c>
      <c r="F240" s="90" t="s">
        <v>121</v>
      </c>
      <c r="G240" s="92"/>
      <c r="H240" s="92"/>
      <c r="I240" s="92"/>
      <c r="J240" s="96"/>
      <c r="K240" s="96"/>
      <c r="L240" s="96"/>
      <c r="M240" s="96"/>
      <c r="N240" s="92"/>
      <c r="O240" s="93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7"/>
      <c r="AL240" s="97"/>
      <c r="AM240" s="104"/>
      <c r="AN240" s="104"/>
      <c r="AO240" s="96">
        <f>AQ240-AM240</f>
        <v>0</v>
      </c>
      <c r="AP240" s="96">
        <f>AR240-AN240</f>
        <v>0</v>
      </c>
      <c r="AQ240" s="96"/>
      <c r="AR240" s="96"/>
      <c r="AS240" s="97"/>
      <c r="AT240" s="96"/>
      <c r="AU240" s="96"/>
      <c r="AV240" s="97"/>
      <c r="AW240" s="92"/>
      <c r="AX240" s="96">
        <f t="shared" si="180"/>
        <v>0</v>
      </c>
    </row>
    <row r="241" spans="1:50" ht="33" hidden="1">
      <c r="A241" s="107"/>
      <c r="B241" s="89" t="s">
        <v>86</v>
      </c>
      <c r="C241" s="90" t="s">
        <v>37</v>
      </c>
      <c r="D241" s="90" t="s">
        <v>58</v>
      </c>
      <c r="E241" s="111" t="s">
        <v>124</v>
      </c>
      <c r="F241" s="90"/>
      <c r="G241" s="92"/>
      <c r="H241" s="92"/>
      <c r="I241" s="92"/>
      <c r="J241" s="96">
        <f aca="true" t="shared" si="186" ref="J241:AJ241">J242</f>
        <v>15337</v>
      </c>
      <c r="K241" s="96">
        <f t="shared" si="186"/>
        <v>15337</v>
      </c>
      <c r="L241" s="96">
        <f t="shared" si="186"/>
        <v>0</v>
      </c>
      <c r="M241" s="96"/>
      <c r="N241" s="96">
        <f t="shared" si="186"/>
        <v>12570</v>
      </c>
      <c r="O241" s="96">
        <f t="shared" si="186"/>
        <v>0</v>
      </c>
      <c r="P241" s="96">
        <f t="shared" si="186"/>
        <v>0</v>
      </c>
      <c r="Q241" s="96">
        <f t="shared" si="186"/>
        <v>12570</v>
      </c>
      <c r="R241" s="96">
        <f t="shared" si="186"/>
        <v>0</v>
      </c>
      <c r="S241" s="96">
        <f t="shared" si="186"/>
        <v>-12570</v>
      </c>
      <c r="T241" s="96">
        <f t="shared" si="186"/>
        <v>0</v>
      </c>
      <c r="U241" s="96">
        <f t="shared" si="186"/>
        <v>0</v>
      </c>
      <c r="V241" s="96">
        <f t="shared" si="186"/>
        <v>0</v>
      </c>
      <c r="W241" s="96">
        <f t="shared" si="186"/>
        <v>0</v>
      </c>
      <c r="X241" s="96">
        <f t="shared" si="186"/>
        <v>0</v>
      </c>
      <c r="Y241" s="96">
        <f t="shared" si="186"/>
        <v>0</v>
      </c>
      <c r="Z241" s="96">
        <f t="shared" si="186"/>
        <v>0</v>
      </c>
      <c r="AA241" s="96">
        <f t="shared" si="186"/>
        <v>0</v>
      </c>
      <c r="AB241" s="96">
        <f t="shared" si="186"/>
        <v>0</v>
      </c>
      <c r="AC241" s="96">
        <f t="shared" si="186"/>
        <v>0</v>
      </c>
      <c r="AD241" s="96">
        <f t="shared" si="186"/>
        <v>0</v>
      </c>
      <c r="AE241" s="96">
        <f t="shared" si="186"/>
        <v>0</v>
      </c>
      <c r="AF241" s="96"/>
      <c r="AG241" s="96">
        <f t="shared" si="186"/>
        <v>0</v>
      </c>
      <c r="AH241" s="96">
        <f t="shared" si="186"/>
        <v>0</v>
      </c>
      <c r="AI241" s="96"/>
      <c r="AJ241" s="96">
        <f t="shared" si="186"/>
        <v>0</v>
      </c>
      <c r="AK241" s="97"/>
      <c r="AL241" s="97"/>
      <c r="AM241" s="104"/>
      <c r="AN241" s="104"/>
      <c r="AO241" s="105"/>
      <c r="AP241" s="105"/>
      <c r="AQ241" s="106"/>
      <c r="AR241" s="105"/>
      <c r="AS241" s="97"/>
      <c r="AT241" s="106"/>
      <c r="AU241" s="105"/>
      <c r="AV241" s="97"/>
      <c r="AW241" s="92"/>
      <c r="AX241" s="96">
        <f t="shared" si="180"/>
        <v>0</v>
      </c>
    </row>
    <row r="242" spans="1:50" ht="99" hidden="1">
      <c r="A242" s="107"/>
      <c r="B242" s="89" t="s">
        <v>269</v>
      </c>
      <c r="C242" s="90" t="s">
        <v>37</v>
      </c>
      <c r="D242" s="90" t="s">
        <v>58</v>
      </c>
      <c r="E242" s="111" t="s">
        <v>124</v>
      </c>
      <c r="F242" s="90" t="s">
        <v>121</v>
      </c>
      <c r="G242" s="92"/>
      <c r="H242" s="92"/>
      <c r="I242" s="92"/>
      <c r="J242" s="96">
        <f>K242-G242</f>
        <v>15337</v>
      </c>
      <c r="K242" s="96">
        <v>15337</v>
      </c>
      <c r="L242" s="96"/>
      <c r="M242" s="96"/>
      <c r="N242" s="92">
        <v>12570</v>
      </c>
      <c r="O242" s="93"/>
      <c r="P242" s="96"/>
      <c r="Q242" s="96">
        <f>P242+N242</f>
        <v>12570</v>
      </c>
      <c r="R242" s="96">
        <f>O242</f>
        <v>0</v>
      </c>
      <c r="S242" s="96">
        <f>T242-Q242</f>
        <v>-12570</v>
      </c>
      <c r="T242" s="96"/>
      <c r="U242" s="96">
        <f>R242</f>
        <v>0</v>
      </c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7"/>
      <c r="AL242" s="97"/>
      <c r="AM242" s="104"/>
      <c r="AN242" s="104"/>
      <c r="AO242" s="105"/>
      <c r="AP242" s="105"/>
      <c r="AQ242" s="106"/>
      <c r="AR242" s="105"/>
      <c r="AS242" s="97"/>
      <c r="AT242" s="106"/>
      <c r="AU242" s="105"/>
      <c r="AV242" s="97"/>
      <c r="AW242" s="92"/>
      <c r="AX242" s="96">
        <f t="shared" si="180"/>
        <v>0</v>
      </c>
    </row>
    <row r="243" spans="1:50" ht="66" hidden="1">
      <c r="A243" s="107"/>
      <c r="B243" s="89" t="s">
        <v>382</v>
      </c>
      <c r="C243" s="90" t="s">
        <v>37</v>
      </c>
      <c r="D243" s="90" t="s">
        <v>58</v>
      </c>
      <c r="E243" s="111" t="s">
        <v>381</v>
      </c>
      <c r="F243" s="90"/>
      <c r="G243" s="92"/>
      <c r="H243" s="92"/>
      <c r="I243" s="92"/>
      <c r="J243" s="96"/>
      <c r="K243" s="96"/>
      <c r="L243" s="96"/>
      <c r="M243" s="96"/>
      <c r="N243" s="92"/>
      <c r="O243" s="93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7"/>
      <c r="AL243" s="97"/>
      <c r="AM243" s="104"/>
      <c r="AN243" s="104"/>
      <c r="AO243" s="96">
        <f>AO244</f>
        <v>0</v>
      </c>
      <c r="AP243" s="96">
        <f>AP244</f>
        <v>0</v>
      </c>
      <c r="AQ243" s="96">
        <f>AQ244</f>
        <v>0</v>
      </c>
      <c r="AR243" s="96">
        <f>AR244</f>
        <v>0</v>
      </c>
      <c r="AS243" s="97"/>
      <c r="AT243" s="96">
        <f>AT244</f>
        <v>0</v>
      </c>
      <c r="AU243" s="96">
        <f>AU244</f>
        <v>0</v>
      </c>
      <c r="AV243" s="97"/>
      <c r="AW243" s="92"/>
      <c r="AX243" s="96">
        <f t="shared" si="180"/>
        <v>0</v>
      </c>
    </row>
    <row r="244" spans="1:50" ht="99" hidden="1">
      <c r="A244" s="107"/>
      <c r="B244" s="89" t="s">
        <v>269</v>
      </c>
      <c r="C244" s="90" t="s">
        <v>37</v>
      </c>
      <c r="D244" s="90" t="s">
        <v>58</v>
      </c>
      <c r="E244" s="111" t="s">
        <v>381</v>
      </c>
      <c r="F244" s="90" t="s">
        <v>121</v>
      </c>
      <c r="G244" s="92"/>
      <c r="H244" s="92"/>
      <c r="I244" s="92"/>
      <c r="J244" s="96"/>
      <c r="K244" s="96"/>
      <c r="L244" s="96"/>
      <c r="M244" s="96"/>
      <c r="N244" s="92"/>
      <c r="O244" s="93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7"/>
      <c r="AL244" s="97"/>
      <c r="AM244" s="104"/>
      <c r="AN244" s="104"/>
      <c r="AO244" s="96">
        <f>AQ244-AM244</f>
        <v>0</v>
      </c>
      <c r="AP244" s="96">
        <f>AR244-AN244</f>
        <v>0</v>
      </c>
      <c r="AQ244" s="96"/>
      <c r="AR244" s="96"/>
      <c r="AS244" s="97"/>
      <c r="AT244" s="96"/>
      <c r="AU244" s="96"/>
      <c r="AV244" s="97"/>
      <c r="AW244" s="92"/>
      <c r="AX244" s="96">
        <f t="shared" si="180"/>
        <v>0</v>
      </c>
    </row>
    <row r="245" spans="1:50" s="2" customFormat="1" ht="56.25">
      <c r="A245" s="100"/>
      <c r="B245" s="83" t="s">
        <v>218</v>
      </c>
      <c r="C245" s="84" t="s">
        <v>37</v>
      </c>
      <c r="D245" s="84" t="s">
        <v>54</v>
      </c>
      <c r="E245" s="118"/>
      <c r="F245" s="84"/>
      <c r="G245" s="86">
        <f>G246</f>
        <v>1563</v>
      </c>
      <c r="H245" s="86">
        <f>H246</f>
        <v>1563</v>
      </c>
      <c r="I245" s="86">
        <f aca="true" t="shared" si="187" ref="I245:X246">I246</f>
        <v>0</v>
      </c>
      <c r="J245" s="86">
        <f t="shared" si="187"/>
        <v>218</v>
      </c>
      <c r="K245" s="86">
        <f t="shared" si="187"/>
        <v>1781</v>
      </c>
      <c r="L245" s="86">
        <f t="shared" si="187"/>
        <v>0</v>
      </c>
      <c r="M245" s="86"/>
      <c r="N245" s="86">
        <f>N246</f>
        <v>1911</v>
      </c>
      <c r="O245" s="86">
        <f t="shared" si="187"/>
        <v>0</v>
      </c>
      <c r="P245" s="86">
        <f t="shared" si="187"/>
        <v>0</v>
      </c>
      <c r="Q245" s="86">
        <f t="shared" si="187"/>
        <v>1911</v>
      </c>
      <c r="R245" s="86">
        <f t="shared" si="187"/>
        <v>0</v>
      </c>
      <c r="S245" s="86">
        <f t="shared" si="187"/>
        <v>-383</v>
      </c>
      <c r="T245" s="86">
        <f t="shared" si="187"/>
        <v>1528</v>
      </c>
      <c r="U245" s="86">
        <f t="shared" si="187"/>
        <v>0</v>
      </c>
      <c r="V245" s="86">
        <f t="shared" si="187"/>
        <v>1528</v>
      </c>
      <c r="W245" s="86">
        <f t="shared" si="187"/>
        <v>0</v>
      </c>
      <c r="X245" s="86">
        <f t="shared" si="187"/>
        <v>0</v>
      </c>
      <c r="Y245" s="86">
        <f aca="true" t="shared" si="188" ref="W245:AM246">Y246</f>
        <v>1528</v>
      </c>
      <c r="Z245" s="86">
        <f t="shared" si="188"/>
        <v>1528</v>
      </c>
      <c r="AA245" s="86">
        <f t="shared" si="188"/>
        <v>0</v>
      </c>
      <c r="AB245" s="86">
        <f t="shared" si="188"/>
        <v>0</v>
      </c>
      <c r="AC245" s="86">
        <f t="shared" si="188"/>
        <v>1528</v>
      </c>
      <c r="AD245" s="86">
        <f t="shared" si="188"/>
        <v>1528</v>
      </c>
      <c r="AE245" s="86">
        <f t="shared" si="188"/>
        <v>0</v>
      </c>
      <c r="AF245" s="86"/>
      <c r="AG245" s="86">
        <f t="shared" si="188"/>
        <v>0</v>
      </c>
      <c r="AH245" s="86">
        <f t="shared" si="188"/>
        <v>1528</v>
      </c>
      <c r="AI245" s="86"/>
      <c r="AJ245" s="86">
        <f t="shared" si="188"/>
        <v>1528</v>
      </c>
      <c r="AK245" s="86">
        <f t="shared" si="188"/>
        <v>0</v>
      </c>
      <c r="AL245" s="86">
        <f t="shared" si="188"/>
        <v>0</v>
      </c>
      <c r="AM245" s="86">
        <f t="shared" si="188"/>
        <v>1528</v>
      </c>
      <c r="AN245" s="86">
        <f aca="true" t="shared" si="189" ref="AK245:AR246">AN246</f>
        <v>0</v>
      </c>
      <c r="AO245" s="86">
        <f t="shared" si="189"/>
        <v>283</v>
      </c>
      <c r="AP245" s="86">
        <f t="shared" si="189"/>
        <v>0</v>
      </c>
      <c r="AQ245" s="86">
        <f t="shared" si="189"/>
        <v>1811</v>
      </c>
      <c r="AR245" s="86">
        <f t="shared" si="189"/>
        <v>0</v>
      </c>
      <c r="AS245" s="115"/>
      <c r="AT245" s="86">
        <f>AT246</f>
        <v>1811</v>
      </c>
      <c r="AU245" s="86">
        <f aca="true" t="shared" si="190" ref="AU245:AX246">AU246</f>
        <v>0</v>
      </c>
      <c r="AV245" s="86">
        <f t="shared" si="190"/>
        <v>0</v>
      </c>
      <c r="AW245" s="86">
        <f t="shared" si="190"/>
        <v>1811</v>
      </c>
      <c r="AX245" s="86">
        <f t="shared" si="190"/>
        <v>0</v>
      </c>
    </row>
    <row r="246" spans="1:50" ht="33.75">
      <c r="A246" s="107"/>
      <c r="B246" s="89" t="s">
        <v>220</v>
      </c>
      <c r="C246" s="141" t="s">
        <v>37</v>
      </c>
      <c r="D246" s="141" t="s">
        <v>54</v>
      </c>
      <c r="E246" s="117" t="s">
        <v>219</v>
      </c>
      <c r="F246" s="90"/>
      <c r="G246" s="92">
        <f>G247</f>
        <v>1563</v>
      </c>
      <c r="H246" s="92">
        <f>H247</f>
        <v>1563</v>
      </c>
      <c r="I246" s="92">
        <f t="shared" si="187"/>
        <v>0</v>
      </c>
      <c r="J246" s="92">
        <f t="shared" si="187"/>
        <v>218</v>
      </c>
      <c r="K246" s="92">
        <f t="shared" si="187"/>
        <v>1781</v>
      </c>
      <c r="L246" s="92">
        <f t="shared" si="187"/>
        <v>0</v>
      </c>
      <c r="M246" s="92"/>
      <c r="N246" s="92">
        <f>N247</f>
        <v>1911</v>
      </c>
      <c r="O246" s="92">
        <f t="shared" si="187"/>
        <v>0</v>
      </c>
      <c r="P246" s="92">
        <f t="shared" si="187"/>
        <v>0</v>
      </c>
      <c r="Q246" s="92">
        <f t="shared" si="187"/>
        <v>1911</v>
      </c>
      <c r="R246" s="92">
        <f t="shared" si="187"/>
        <v>0</v>
      </c>
      <c r="S246" s="92">
        <f t="shared" si="187"/>
        <v>-383</v>
      </c>
      <c r="T246" s="92">
        <f t="shared" si="187"/>
        <v>1528</v>
      </c>
      <c r="U246" s="92">
        <f t="shared" si="187"/>
        <v>0</v>
      </c>
      <c r="V246" s="92">
        <f t="shared" si="187"/>
        <v>1528</v>
      </c>
      <c r="W246" s="92">
        <f t="shared" si="188"/>
        <v>0</v>
      </c>
      <c r="X246" s="92">
        <f t="shared" si="188"/>
        <v>0</v>
      </c>
      <c r="Y246" s="92">
        <f t="shared" si="188"/>
        <v>1528</v>
      </c>
      <c r="Z246" s="92">
        <f t="shared" si="188"/>
        <v>1528</v>
      </c>
      <c r="AA246" s="92">
        <f t="shared" si="188"/>
        <v>0</v>
      </c>
      <c r="AB246" s="92">
        <f t="shared" si="188"/>
        <v>0</v>
      </c>
      <c r="AC246" s="92">
        <f t="shared" si="188"/>
        <v>1528</v>
      </c>
      <c r="AD246" s="92">
        <f t="shared" si="188"/>
        <v>1528</v>
      </c>
      <c r="AE246" s="92">
        <f t="shared" si="188"/>
        <v>0</v>
      </c>
      <c r="AF246" s="92"/>
      <c r="AG246" s="92">
        <f t="shared" si="188"/>
        <v>0</v>
      </c>
      <c r="AH246" s="92">
        <f t="shared" si="188"/>
        <v>1528</v>
      </c>
      <c r="AI246" s="92"/>
      <c r="AJ246" s="92">
        <f t="shared" si="188"/>
        <v>1528</v>
      </c>
      <c r="AK246" s="92">
        <f t="shared" si="189"/>
        <v>0</v>
      </c>
      <c r="AL246" s="92">
        <f t="shared" si="189"/>
        <v>0</v>
      </c>
      <c r="AM246" s="92">
        <f t="shared" si="189"/>
        <v>1528</v>
      </c>
      <c r="AN246" s="92">
        <f t="shared" si="189"/>
        <v>0</v>
      </c>
      <c r="AO246" s="92">
        <f t="shared" si="189"/>
        <v>283</v>
      </c>
      <c r="AP246" s="92">
        <f t="shared" si="189"/>
        <v>0</v>
      </c>
      <c r="AQ246" s="92">
        <f t="shared" si="189"/>
        <v>1811</v>
      </c>
      <c r="AR246" s="92">
        <f t="shared" si="189"/>
        <v>0</v>
      </c>
      <c r="AS246" s="97"/>
      <c r="AT246" s="92">
        <f>AT247</f>
        <v>1811</v>
      </c>
      <c r="AU246" s="92">
        <f t="shared" si="190"/>
        <v>0</v>
      </c>
      <c r="AV246" s="92">
        <f t="shared" si="190"/>
        <v>0</v>
      </c>
      <c r="AW246" s="92">
        <f t="shared" si="190"/>
        <v>1811</v>
      </c>
      <c r="AX246" s="92">
        <f t="shared" si="190"/>
        <v>0</v>
      </c>
    </row>
    <row r="247" spans="1:50" ht="33.75">
      <c r="A247" s="107"/>
      <c r="B247" s="89" t="s">
        <v>41</v>
      </c>
      <c r="C247" s="141" t="s">
        <v>37</v>
      </c>
      <c r="D247" s="141" t="s">
        <v>54</v>
      </c>
      <c r="E247" s="117" t="s">
        <v>219</v>
      </c>
      <c r="F247" s="90" t="s">
        <v>42</v>
      </c>
      <c r="G247" s="92">
        <f>H247</f>
        <v>1563</v>
      </c>
      <c r="H247" s="92">
        <v>1563</v>
      </c>
      <c r="I247" s="92"/>
      <c r="J247" s="96">
        <f>K247-G247</f>
        <v>218</v>
      </c>
      <c r="K247" s="96">
        <v>1781</v>
      </c>
      <c r="L247" s="96"/>
      <c r="M247" s="96"/>
      <c r="N247" s="92">
        <v>1911</v>
      </c>
      <c r="O247" s="93"/>
      <c r="P247" s="96"/>
      <c r="Q247" s="96">
        <f>P247+N247</f>
        <v>1911</v>
      </c>
      <c r="R247" s="96">
        <f>O247</f>
        <v>0</v>
      </c>
      <c r="S247" s="96">
        <f>T247-Q247</f>
        <v>-383</v>
      </c>
      <c r="T247" s="96">
        <v>1528</v>
      </c>
      <c r="U247" s="96">
        <f>R247</f>
        <v>0</v>
      </c>
      <c r="V247" s="96">
        <v>1528</v>
      </c>
      <c r="W247" s="96"/>
      <c r="X247" s="96"/>
      <c r="Y247" s="96">
        <f>W247+T247</f>
        <v>1528</v>
      </c>
      <c r="Z247" s="96">
        <f>X247+V247</f>
        <v>1528</v>
      </c>
      <c r="AA247" s="96"/>
      <c r="AB247" s="96"/>
      <c r="AC247" s="96">
        <f>AA247+Y247</f>
        <v>1528</v>
      </c>
      <c r="AD247" s="96">
        <f>AB247+Z247</f>
        <v>1528</v>
      </c>
      <c r="AE247" s="96"/>
      <c r="AF247" s="96"/>
      <c r="AG247" s="96"/>
      <c r="AH247" s="96">
        <f>AE247+AC247</f>
        <v>1528</v>
      </c>
      <c r="AI247" s="96"/>
      <c r="AJ247" s="96">
        <f>AG247+AD247</f>
        <v>1528</v>
      </c>
      <c r="AK247" s="97"/>
      <c r="AL247" s="97"/>
      <c r="AM247" s="96">
        <f>AK247+AH247</f>
        <v>1528</v>
      </c>
      <c r="AN247" s="96">
        <f>AI247</f>
        <v>0</v>
      </c>
      <c r="AO247" s="96">
        <f>AQ247-AM247</f>
        <v>283</v>
      </c>
      <c r="AP247" s="96">
        <f>AR247-AN247</f>
        <v>0</v>
      </c>
      <c r="AQ247" s="96">
        <v>1811</v>
      </c>
      <c r="AR247" s="96"/>
      <c r="AS247" s="97"/>
      <c r="AT247" s="96">
        <v>1811</v>
      </c>
      <c r="AU247" s="96"/>
      <c r="AV247" s="97"/>
      <c r="AW247" s="92">
        <f>AT247+AV247</f>
        <v>1811</v>
      </c>
      <c r="AX247" s="96">
        <f>AU247</f>
        <v>0</v>
      </c>
    </row>
    <row r="248" spans="1:50" s="2" customFormat="1" ht="37.5">
      <c r="A248" s="100"/>
      <c r="B248" s="83" t="s">
        <v>202</v>
      </c>
      <c r="C248" s="84" t="s">
        <v>37</v>
      </c>
      <c r="D248" s="84" t="s">
        <v>56</v>
      </c>
      <c r="E248" s="118"/>
      <c r="F248" s="84"/>
      <c r="G248" s="86">
        <f aca="true" t="shared" si="191" ref="G248:AR248">G249</f>
        <v>42927</v>
      </c>
      <c r="H248" s="86">
        <f t="shared" si="191"/>
        <v>42927</v>
      </c>
      <c r="I248" s="86">
        <f t="shared" si="191"/>
        <v>0</v>
      </c>
      <c r="J248" s="86">
        <f t="shared" si="191"/>
        <v>1276</v>
      </c>
      <c r="K248" s="86">
        <f t="shared" si="191"/>
        <v>44203</v>
      </c>
      <c r="L248" s="86">
        <f t="shared" si="191"/>
        <v>0</v>
      </c>
      <c r="M248" s="86"/>
      <c r="N248" s="86">
        <f t="shared" si="191"/>
        <v>40725</v>
      </c>
      <c r="O248" s="86">
        <f t="shared" si="191"/>
        <v>0</v>
      </c>
      <c r="P248" s="86">
        <f t="shared" si="191"/>
        <v>0</v>
      </c>
      <c r="Q248" s="86">
        <f t="shared" si="191"/>
        <v>40725</v>
      </c>
      <c r="R248" s="86">
        <f t="shared" si="191"/>
        <v>0</v>
      </c>
      <c r="S248" s="86">
        <f t="shared" si="191"/>
        <v>3743</v>
      </c>
      <c r="T248" s="86">
        <f t="shared" si="191"/>
        <v>44468</v>
      </c>
      <c r="U248" s="86">
        <f t="shared" si="191"/>
        <v>0</v>
      </c>
      <c r="V248" s="86">
        <f t="shared" si="191"/>
        <v>39957</v>
      </c>
      <c r="W248" s="86">
        <f t="shared" si="191"/>
        <v>0</v>
      </c>
      <c r="X248" s="86">
        <f t="shared" si="191"/>
        <v>0</v>
      </c>
      <c r="Y248" s="86">
        <f t="shared" si="191"/>
        <v>44468</v>
      </c>
      <c r="Z248" s="86">
        <f t="shared" si="191"/>
        <v>39957</v>
      </c>
      <c r="AA248" s="86">
        <f t="shared" si="191"/>
        <v>0</v>
      </c>
      <c r="AB248" s="86">
        <f t="shared" si="191"/>
        <v>0</v>
      </c>
      <c r="AC248" s="86">
        <f t="shared" si="191"/>
        <v>44468</v>
      </c>
      <c r="AD248" s="86">
        <f t="shared" si="191"/>
        <v>39957</v>
      </c>
      <c r="AE248" s="86">
        <f>AE249</f>
        <v>0</v>
      </c>
      <c r="AF248" s="86"/>
      <c r="AG248" s="86">
        <f t="shared" si="191"/>
        <v>0</v>
      </c>
      <c r="AH248" s="86">
        <f t="shared" si="191"/>
        <v>44468</v>
      </c>
      <c r="AI248" s="86"/>
      <c r="AJ248" s="86">
        <f t="shared" si="191"/>
        <v>39957</v>
      </c>
      <c r="AK248" s="86">
        <f t="shared" si="191"/>
        <v>0</v>
      </c>
      <c r="AL248" s="86">
        <f t="shared" si="191"/>
        <v>0</v>
      </c>
      <c r="AM248" s="86">
        <f t="shared" si="191"/>
        <v>44468</v>
      </c>
      <c r="AN248" s="86">
        <f t="shared" si="191"/>
        <v>0</v>
      </c>
      <c r="AO248" s="86">
        <f t="shared" si="191"/>
        <v>-7329</v>
      </c>
      <c r="AP248" s="86">
        <f t="shared" si="191"/>
        <v>0</v>
      </c>
      <c r="AQ248" s="86">
        <f t="shared" si="191"/>
        <v>37139</v>
      </c>
      <c r="AR248" s="86">
        <f t="shared" si="191"/>
        <v>0</v>
      </c>
      <c r="AS248" s="115"/>
      <c r="AT248" s="86">
        <f>AT249</f>
        <v>37139</v>
      </c>
      <c r="AU248" s="86">
        <f>AU249</f>
        <v>0</v>
      </c>
      <c r="AV248" s="86">
        <f>AV249</f>
        <v>0</v>
      </c>
      <c r="AW248" s="86">
        <f>AW249</f>
        <v>37139</v>
      </c>
      <c r="AX248" s="86">
        <f>AX249</f>
        <v>0</v>
      </c>
    </row>
    <row r="249" spans="1:50" ht="82.5">
      <c r="A249" s="107"/>
      <c r="B249" s="89" t="s">
        <v>38</v>
      </c>
      <c r="C249" s="90" t="s">
        <v>37</v>
      </c>
      <c r="D249" s="90" t="s">
        <v>56</v>
      </c>
      <c r="E249" s="117" t="s">
        <v>118</v>
      </c>
      <c r="F249" s="90"/>
      <c r="G249" s="92">
        <f>G250+G251</f>
        <v>42927</v>
      </c>
      <c r="H249" s="92">
        <f>H250+H251</f>
        <v>42927</v>
      </c>
      <c r="I249" s="92">
        <f>I250+I251</f>
        <v>0</v>
      </c>
      <c r="J249" s="92">
        <f>J250+J251</f>
        <v>1276</v>
      </c>
      <c r="K249" s="92">
        <f>K250+K251</f>
        <v>44203</v>
      </c>
      <c r="L249" s="92">
        <f>L251</f>
        <v>0</v>
      </c>
      <c r="M249" s="92"/>
      <c r="N249" s="92">
        <f>N251</f>
        <v>40725</v>
      </c>
      <c r="O249" s="92">
        <f aca="true" t="shared" si="192" ref="O249:V249">O250+O251</f>
        <v>0</v>
      </c>
      <c r="P249" s="92">
        <f t="shared" si="192"/>
        <v>0</v>
      </c>
      <c r="Q249" s="92">
        <f t="shared" si="192"/>
        <v>40725</v>
      </c>
      <c r="R249" s="92">
        <f t="shared" si="192"/>
        <v>0</v>
      </c>
      <c r="S249" s="92">
        <f t="shared" si="192"/>
        <v>3743</v>
      </c>
      <c r="T249" s="92">
        <f t="shared" si="192"/>
        <v>44468</v>
      </c>
      <c r="U249" s="92">
        <f t="shared" si="192"/>
        <v>0</v>
      </c>
      <c r="V249" s="92">
        <f t="shared" si="192"/>
        <v>39957</v>
      </c>
      <c r="W249" s="92">
        <f aca="true" t="shared" si="193" ref="W249:AD249">W250+W251</f>
        <v>0</v>
      </c>
      <c r="X249" s="92">
        <f t="shared" si="193"/>
        <v>0</v>
      </c>
      <c r="Y249" s="92">
        <f t="shared" si="193"/>
        <v>44468</v>
      </c>
      <c r="Z249" s="92">
        <f t="shared" si="193"/>
        <v>39957</v>
      </c>
      <c r="AA249" s="92">
        <f t="shared" si="193"/>
        <v>0</v>
      </c>
      <c r="AB249" s="92">
        <f t="shared" si="193"/>
        <v>0</v>
      </c>
      <c r="AC249" s="92">
        <f t="shared" si="193"/>
        <v>44468</v>
      </c>
      <c r="AD249" s="92">
        <f t="shared" si="193"/>
        <v>39957</v>
      </c>
      <c r="AE249" s="92">
        <f>AE250+AE251+AE252</f>
        <v>0</v>
      </c>
      <c r="AF249" s="92"/>
      <c r="AG249" s="92">
        <f aca="true" t="shared" si="194" ref="AG249:AO249">AG250+AG251+AG252</f>
        <v>0</v>
      </c>
      <c r="AH249" s="92">
        <f t="shared" si="194"/>
        <v>44468</v>
      </c>
      <c r="AI249" s="92">
        <f t="shared" si="194"/>
        <v>0</v>
      </c>
      <c r="AJ249" s="92">
        <f t="shared" si="194"/>
        <v>39957</v>
      </c>
      <c r="AK249" s="92">
        <f t="shared" si="194"/>
        <v>0</v>
      </c>
      <c r="AL249" s="92">
        <f>AL250+AL251+AL252</f>
        <v>0</v>
      </c>
      <c r="AM249" s="92">
        <f t="shared" si="194"/>
        <v>44468</v>
      </c>
      <c r="AN249" s="92">
        <f t="shared" si="194"/>
        <v>0</v>
      </c>
      <c r="AO249" s="92">
        <f t="shared" si="194"/>
        <v>-7329</v>
      </c>
      <c r="AP249" s="92">
        <f>AP250+AP251+AP252</f>
        <v>0</v>
      </c>
      <c r="AQ249" s="92">
        <f>AQ250+AQ251+AQ252</f>
        <v>37139</v>
      </c>
      <c r="AR249" s="92">
        <f>AR250+AR251+AR252</f>
        <v>0</v>
      </c>
      <c r="AS249" s="97"/>
      <c r="AT249" s="92">
        <f>AT250+AT251+AT252</f>
        <v>37139</v>
      </c>
      <c r="AU249" s="92">
        <f>AU250+AU251+AU252</f>
        <v>0</v>
      </c>
      <c r="AV249" s="92">
        <f>AV250+AV251+AV252</f>
        <v>0</v>
      </c>
      <c r="AW249" s="92">
        <f>AW250+AW251+AW252</f>
        <v>37139</v>
      </c>
      <c r="AX249" s="92">
        <f>AX250+AX251+AX252</f>
        <v>0</v>
      </c>
    </row>
    <row r="250" spans="1:50" ht="66" hidden="1">
      <c r="A250" s="107"/>
      <c r="B250" s="89" t="s">
        <v>45</v>
      </c>
      <c r="C250" s="90" t="s">
        <v>37</v>
      </c>
      <c r="D250" s="90" t="s">
        <v>56</v>
      </c>
      <c r="E250" s="117" t="s">
        <v>118</v>
      </c>
      <c r="F250" s="90" t="s">
        <v>46</v>
      </c>
      <c r="G250" s="92">
        <v>42927</v>
      </c>
      <c r="H250" s="92"/>
      <c r="I250" s="92"/>
      <c r="J250" s="92">
        <f>K250-G250</f>
        <v>-42927</v>
      </c>
      <c r="K250" s="92"/>
      <c r="L250" s="92"/>
      <c r="M250" s="92"/>
      <c r="N250" s="92"/>
      <c r="O250" s="93"/>
      <c r="P250" s="96"/>
      <c r="Q250" s="96">
        <f>P250+N250</f>
        <v>0</v>
      </c>
      <c r="R250" s="96">
        <f>O250</f>
        <v>0</v>
      </c>
      <c r="S250" s="96"/>
      <c r="T250" s="96">
        <f aca="true" t="shared" si="195" ref="T250:Z250">Q250</f>
        <v>0</v>
      </c>
      <c r="U250" s="96">
        <f t="shared" si="195"/>
        <v>0</v>
      </c>
      <c r="V250" s="96">
        <f t="shared" si="195"/>
        <v>0</v>
      </c>
      <c r="W250" s="96">
        <f t="shared" si="195"/>
        <v>0</v>
      </c>
      <c r="X250" s="96">
        <f t="shared" si="195"/>
        <v>0</v>
      </c>
      <c r="Y250" s="96">
        <f t="shared" si="195"/>
        <v>0</v>
      </c>
      <c r="Z250" s="96">
        <f t="shared" si="195"/>
        <v>0</v>
      </c>
      <c r="AA250" s="96">
        <f>X250</f>
        <v>0</v>
      </c>
      <c r="AB250" s="96">
        <f>Y250</f>
        <v>0</v>
      </c>
      <c r="AC250" s="96">
        <f>Z250</f>
        <v>0</v>
      </c>
      <c r="AD250" s="96">
        <f>AA250</f>
        <v>0</v>
      </c>
      <c r="AE250" s="96">
        <f>AB250</f>
        <v>0</v>
      </c>
      <c r="AF250" s="96"/>
      <c r="AG250" s="96">
        <f>AC250</f>
        <v>0</v>
      </c>
      <c r="AH250" s="96">
        <f>AD250</f>
        <v>0</v>
      </c>
      <c r="AI250" s="96"/>
      <c r="AJ250" s="96">
        <f>AE250</f>
        <v>0</v>
      </c>
      <c r="AK250" s="97"/>
      <c r="AL250" s="97"/>
      <c r="AM250" s="102"/>
      <c r="AN250" s="102"/>
      <c r="AO250" s="96"/>
      <c r="AP250" s="96"/>
      <c r="AQ250" s="96"/>
      <c r="AR250" s="96"/>
      <c r="AS250" s="97"/>
      <c r="AT250" s="96"/>
      <c r="AU250" s="96"/>
      <c r="AV250" s="97"/>
      <c r="AW250" s="92"/>
      <c r="AX250" s="96">
        <f>AU250</f>
        <v>0</v>
      </c>
    </row>
    <row r="251" spans="1:50" ht="33" hidden="1">
      <c r="A251" s="107"/>
      <c r="B251" s="89" t="s">
        <v>234</v>
      </c>
      <c r="C251" s="90" t="s">
        <v>37</v>
      </c>
      <c r="D251" s="90" t="s">
        <v>56</v>
      </c>
      <c r="E251" s="117" t="s">
        <v>118</v>
      </c>
      <c r="F251" s="90" t="s">
        <v>235</v>
      </c>
      <c r="G251" s="92"/>
      <c r="H251" s="92">
        <v>42927</v>
      </c>
      <c r="I251" s="92"/>
      <c r="J251" s="96">
        <f>K251-G251</f>
        <v>44203</v>
      </c>
      <c r="K251" s="96">
        <v>44203</v>
      </c>
      <c r="L251" s="96"/>
      <c r="M251" s="96"/>
      <c r="N251" s="92">
        <v>40725</v>
      </c>
      <c r="O251" s="93"/>
      <c r="P251" s="96"/>
      <c r="Q251" s="96">
        <f>P251+N251</f>
        <v>40725</v>
      </c>
      <c r="R251" s="96">
        <f>O251</f>
        <v>0</v>
      </c>
      <c r="S251" s="96">
        <f>T251-Q251</f>
        <v>3743</v>
      </c>
      <c r="T251" s="96">
        <v>44468</v>
      </c>
      <c r="U251" s="96">
        <f>R251</f>
        <v>0</v>
      </c>
      <c r="V251" s="96">
        <v>39957</v>
      </c>
      <c r="W251" s="96"/>
      <c r="X251" s="96"/>
      <c r="Y251" s="96">
        <f>W251+T251</f>
        <v>44468</v>
      </c>
      <c r="Z251" s="96">
        <f>X251+V251</f>
        <v>39957</v>
      </c>
      <c r="AA251" s="96"/>
      <c r="AB251" s="96"/>
      <c r="AC251" s="96">
        <f>AA251+Y251</f>
        <v>44468</v>
      </c>
      <c r="AD251" s="96">
        <f>AB251+Z251</f>
        <v>39957</v>
      </c>
      <c r="AE251" s="96">
        <v>-44468</v>
      </c>
      <c r="AF251" s="96"/>
      <c r="AG251" s="96">
        <v>-39957</v>
      </c>
      <c r="AH251" s="96">
        <f>AE251+AC251</f>
        <v>0</v>
      </c>
      <c r="AI251" s="96"/>
      <c r="AJ251" s="96">
        <f>AG251+AD251</f>
        <v>0</v>
      </c>
      <c r="AK251" s="97"/>
      <c r="AL251" s="97"/>
      <c r="AM251" s="102"/>
      <c r="AN251" s="102"/>
      <c r="AO251" s="96">
        <f>AQ251-AM251</f>
        <v>0</v>
      </c>
      <c r="AP251" s="96">
        <f>AR251-AN251</f>
        <v>0</v>
      </c>
      <c r="AQ251" s="96"/>
      <c r="AR251" s="96"/>
      <c r="AS251" s="97"/>
      <c r="AT251" s="96"/>
      <c r="AU251" s="96"/>
      <c r="AV251" s="97"/>
      <c r="AW251" s="92"/>
      <c r="AX251" s="96">
        <f>AU251</f>
        <v>0</v>
      </c>
    </row>
    <row r="252" spans="1:50" ht="16.5">
      <c r="A252" s="107"/>
      <c r="B252" s="89" t="s">
        <v>232</v>
      </c>
      <c r="C252" s="90" t="s">
        <v>37</v>
      </c>
      <c r="D252" s="90" t="s">
        <v>56</v>
      </c>
      <c r="E252" s="117" t="s">
        <v>118</v>
      </c>
      <c r="F252" s="90" t="s">
        <v>233</v>
      </c>
      <c r="G252" s="92"/>
      <c r="H252" s="92"/>
      <c r="I252" s="92"/>
      <c r="J252" s="96"/>
      <c r="K252" s="96"/>
      <c r="L252" s="96"/>
      <c r="M252" s="96"/>
      <c r="N252" s="92"/>
      <c r="O252" s="93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>
        <v>44468</v>
      </c>
      <c r="AF252" s="96"/>
      <c r="AG252" s="96">
        <v>39957</v>
      </c>
      <c r="AH252" s="96">
        <f>AE252+AC252</f>
        <v>44468</v>
      </c>
      <c r="AI252" s="96"/>
      <c r="AJ252" s="96">
        <f>AG252+AD252</f>
        <v>39957</v>
      </c>
      <c r="AK252" s="97"/>
      <c r="AL252" s="97"/>
      <c r="AM252" s="96">
        <f>AK252+AH252</f>
        <v>44468</v>
      </c>
      <c r="AN252" s="96">
        <f>AI252</f>
        <v>0</v>
      </c>
      <c r="AO252" s="96">
        <f>AQ252-AM252</f>
        <v>-7329</v>
      </c>
      <c r="AP252" s="96">
        <f>AR252-AN252</f>
        <v>0</v>
      </c>
      <c r="AQ252" s="96">
        <v>37139</v>
      </c>
      <c r="AR252" s="96"/>
      <c r="AS252" s="97"/>
      <c r="AT252" s="96">
        <v>37139</v>
      </c>
      <c r="AU252" s="96"/>
      <c r="AV252" s="97"/>
      <c r="AW252" s="92">
        <f>AT252+AV252</f>
        <v>37139</v>
      </c>
      <c r="AX252" s="96">
        <f>AU252</f>
        <v>0</v>
      </c>
    </row>
    <row r="253" spans="1:50" s="2" customFormat="1" ht="18.75">
      <c r="A253" s="100"/>
      <c r="B253" s="83" t="s">
        <v>114</v>
      </c>
      <c r="C253" s="84" t="s">
        <v>62</v>
      </c>
      <c r="D253" s="84" t="s">
        <v>36</v>
      </c>
      <c r="E253" s="118"/>
      <c r="F253" s="141"/>
      <c r="G253" s="86">
        <f aca="true" t="shared" si="196" ref="G253:W254">G254</f>
        <v>208183</v>
      </c>
      <c r="H253" s="86">
        <f t="shared" si="196"/>
        <v>208183</v>
      </c>
      <c r="I253" s="86">
        <f t="shared" si="196"/>
        <v>0</v>
      </c>
      <c r="J253" s="86">
        <f aca="true" t="shared" si="197" ref="J253:Q253">J254+J256</f>
        <v>100129</v>
      </c>
      <c r="K253" s="86">
        <f t="shared" si="197"/>
        <v>308312</v>
      </c>
      <c r="L253" s="86">
        <f t="shared" si="197"/>
        <v>0</v>
      </c>
      <c r="M253" s="86"/>
      <c r="N253" s="86">
        <f t="shared" si="197"/>
        <v>338505</v>
      </c>
      <c r="O253" s="86">
        <f t="shared" si="197"/>
        <v>0</v>
      </c>
      <c r="P253" s="86">
        <f t="shared" si="197"/>
        <v>0</v>
      </c>
      <c r="Q253" s="86">
        <f t="shared" si="197"/>
        <v>338505</v>
      </c>
      <c r="R253" s="86">
        <f aca="true" t="shared" si="198" ref="R253:Z253">R254+R256</f>
        <v>0</v>
      </c>
      <c r="S253" s="86">
        <f t="shared" si="198"/>
        <v>-147111</v>
      </c>
      <c r="T253" s="86">
        <f t="shared" si="198"/>
        <v>191394</v>
      </c>
      <c r="U253" s="86">
        <f t="shared" si="198"/>
        <v>0</v>
      </c>
      <c r="V253" s="86">
        <f t="shared" si="198"/>
        <v>191394</v>
      </c>
      <c r="W253" s="86">
        <f t="shared" si="198"/>
        <v>0</v>
      </c>
      <c r="X253" s="86">
        <f t="shared" si="198"/>
        <v>0</v>
      </c>
      <c r="Y253" s="86">
        <f t="shared" si="198"/>
        <v>191394</v>
      </c>
      <c r="Z253" s="86">
        <f t="shared" si="198"/>
        <v>191394</v>
      </c>
      <c r="AA253" s="86">
        <f aca="true" t="shared" si="199" ref="AA253:AJ253">AA254+AA256</f>
        <v>0</v>
      </c>
      <c r="AB253" s="86">
        <f t="shared" si="199"/>
        <v>0</v>
      </c>
      <c r="AC253" s="86">
        <f t="shared" si="199"/>
        <v>191394</v>
      </c>
      <c r="AD253" s="86">
        <f t="shared" si="199"/>
        <v>191394</v>
      </c>
      <c r="AE253" s="86">
        <f t="shared" si="199"/>
        <v>0</v>
      </c>
      <c r="AF253" s="86"/>
      <c r="AG253" s="86">
        <f t="shared" si="199"/>
        <v>0</v>
      </c>
      <c r="AH253" s="86">
        <f t="shared" si="199"/>
        <v>191394</v>
      </c>
      <c r="AI253" s="86"/>
      <c r="AJ253" s="86">
        <f t="shared" si="199"/>
        <v>191394</v>
      </c>
      <c r="AK253" s="86">
        <f aca="true" t="shared" si="200" ref="AK253:AR253">AK254+AK256</f>
        <v>0</v>
      </c>
      <c r="AL253" s="86">
        <f t="shared" si="200"/>
        <v>0</v>
      </c>
      <c r="AM253" s="86">
        <f t="shared" si="200"/>
        <v>191394</v>
      </c>
      <c r="AN253" s="86">
        <f t="shared" si="200"/>
        <v>0</v>
      </c>
      <c r="AO253" s="86">
        <f>AO254+AO256</f>
        <v>96076</v>
      </c>
      <c r="AP253" s="86">
        <f t="shared" si="200"/>
        <v>0</v>
      </c>
      <c r="AQ253" s="86">
        <f t="shared" si="200"/>
        <v>287470</v>
      </c>
      <c r="AR253" s="86">
        <f t="shared" si="200"/>
        <v>0</v>
      </c>
      <c r="AS253" s="115"/>
      <c r="AT253" s="86">
        <f>AT254+AT256</f>
        <v>287470</v>
      </c>
      <c r="AU253" s="86">
        <f>AU254+AU256</f>
        <v>0</v>
      </c>
      <c r="AV253" s="86">
        <f>AV254+AV256</f>
        <v>0</v>
      </c>
      <c r="AW253" s="86">
        <f>AW254+AW256</f>
        <v>287470</v>
      </c>
      <c r="AX253" s="86">
        <f>AX254+AX256</f>
        <v>0</v>
      </c>
    </row>
    <row r="254" spans="1:50" ht="16.5">
      <c r="A254" s="107"/>
      <c r="B254" s="89" t="s">
        <v>114</v>
      </c>
      <c r="C254" s="90" t="s">
        <v>62</v>
      </c>
      <c r="D254" s="90" t="s">
        <v>36</v>
      </c>
      <c r="E254" s="142" t="s">
        <v>115</v>
      </c>
      <c r="F254" s="90"/>
      <c r="G254" s="92">
        <f t="shared" si="196"/>
        <v>208183</v>
      </c>
      <c r="H254" s="92">
        <f t="shared" si="196"/>
        <v>208183</v>
      </c>
      <c r="I254" s="92">
        <f t="shared" si="196"/>
        <v>0</v>
      </c>
      <c r="J254" s="92">
        <f t="shared" si="196"/>
        <v>95573</v>
      </c>
      <c r="K254" s="92">
        <f t="shared" si="196"/>
        <v>303756</v>
      </c>
      <c r="L254" s="92">
        <f t="shared" si="196"/>
        <v>0</v>
      </c>
      <c r="M254" s="92"/>
      <c r="N254" s="92">
        <f t="shared" si="196"/>
        <v>333618</v>
      </c>
      <c r="O254" s="92">
        <f t="shared" si="196"/>
        <v>0</v>
      </c>
      <c r="P254" s="92">
        <f t="shared" si="196"/>
        <v>0</v>
      </c>
      <c r="Q254" s="92">
        <f t="shared" si="196"/>
        <v>333618</v>
      </c>
      <c r="R254" s="92">
        <f t="shared" si="196"/>
        <v>0</v>
      </c>
      <c r="S254" s="92">
        <f t="shared" si="196"/>
        <v>-142224</v>
      </c>
      <c r="T254" s="92">
        <f t="shared" si="196"/>
        <v>191394</v>
      </c>
      <c r="U254" s="92">
        <f t="shared" si="196"/>
        <v>0</v>
      </c>
      <c r="V254" s="92">
        <f t="shared" si="196"/>
        <v>191394</v>
      </c>
      <c r="W254" s="92">
        <f t="shared" si="196"/>
        <v>0</v>
      </c>
      <c r="X254" s="92">
        <f aca="true" t="shared" si="201" ref="X254:AR254">X255</f>
        <v>0</v>
      </c>
      <c r="Y254" s="92">
        <f t="shared" si="201"/>
        <v>191394</v>
      </c>
      <c r="Z254" s="92">
        <f t="shared" si="201"/>
        <v>191394</v>
      </c>
      <c r="AA254" s="92">
        <f t="shared" si="201"/>
        <v>0</v>
      </c>
      <c r="AB254" s="92">
        <f t="shared" si="201"/>
        <v>0</v>
      </c>
      <c r="AC254" s="92">
        <f t="shared" si="201"/>
        <v>191394</v>
      </c>
      <c r="AD254" s="92">
        <f t="shared" si="201"/>
        <v>191394</v>
      </c>
      <c r="AE254" s="92">
        <f t="shared" si="201"/>
        <v>0</v>
      </c>
      <c r="AF254" s="92"/>
      <c r="AG254" s="92">
        <f t="shared" si="201"/>
        <v>0</v>
      </c>
      <c r="AH254" s="92">
        <f t="shared" si="201"/>
        <v>191394</v>
      </c>
      <c r="AI254" s="92"/>
      <c r="AJ254" s="92">
        <f t="shared" si="201"/>
        <v>191394</v>
      </c>
      <c r="AK254" s="92">
        <f t="shared" si="201"/>
        <v>0</v>
      </c>
      <c r="AL254" s="92">
        <f t="shared" si="201"/>
        <v>0</v>
      </c>
      <c r="AM254" s="92">
        <f t="shared" si="201"/>
        <v>191394</v>
      </c>
      <c r="AN254" s="92">
        <f t="shared" si="201"/>
        <v>0</v>
      </c>
      <c r="AO254" s="92">
        <f t="shared" si="201"/>
        <v>62712</v>
      </c>
      <c r="AP254" s="92">
        <f t="shared" si="201"/>
        <v>0</v>
      </c>
      <c r="AQ254" s="92">
        <f t="shared" si="201"/>
        <v>254106</v>
      </c>
      <c r="AR254" s="92">
        <f t="shared" si="201"/>
        <v>0</v>
      </c>
      <c r="AS254" s="97"/>
      <c r="AT254" s="92">
        <f>AT255</f>
        <v>254106</v>
      </c>
      <c r="AU254" s="92">
        <f>AU255</f>
        <v>0</v>
      </c>
      <c r="AV254" s="92">
        <f>AV255</f>
        <v>0</v>
      </c>
      <c r="AW254" s="92">
        <f>AW255</f>
        <v>254106</v>
      </c>
      <c r="AX254" s="92">
        <f>AX255</f>
        <v>0</v>
      </c>
    </row>
    <row r="255" spans="1:50" ht="66">
      <c r="A255" s="107"/>
      <c r="B255" s="112" t="s">
        <v>45</v>
      </c>
      <c r="C255" s="90" t="s">
        <v>62</v>
      </c>
      <c r="D255" s="90" t="s">
        <v>36</v>
      </c>
      <c r="E255" s="142" t="s">
        <v>115</v>
      </c>
      <c r="F255" s="90" t="s">
        <v>46</v>
      </c>
      <c r="G255" s="92">
        <f>H255</f>
        <v>208183</v>
      </c>
      <c r="H255" s="92">
        <f>204193+3990</f>
        <v>208183</v>
      </c>
      <c r="I255" s="92"/>
      <c r="J255" s="96">
        <f>K255-G255</f>
        <v>95573</v>
      </c>
      <c r="K255" s="96">
        <v>303756</v>
      </c>
      <c r="L255" s="96"/>
      <c r="M255" s="96"/>
      <c r="N255" s="92">
        <v>333618</v>
      </c>
      <c r="O255" s="93"/>
      <c r="P255" s="96"/>
      <c r="Q255" s="96">
        <f>P255+N255</f>
        <v>333618</v>
      </c>
      <c r="R255" s="96">
        <f>O255</f>
        <v>0</v>
      </c>
      <c r="S255" s="96">
        <f>T255-Q255</f>
        <v>-142224</v>
      </c>
      <c r="T255" s="96">
        <v>191394</v>
      </c>
      <c r="U255" s="96">
        <f>R255</f>
        <v>0</v>
      </c>
      <c r="V255" s="96">
        <v>191394</v>
      </c>
      <c r="W255" s="96"/>
      <c r="X255" s="96"/>
      <c r="Y255" s="96">
        <f>W255+T255</f>
        <v>191394</v>
      </c>
      <c r="Z255" s="96">
        <f>X255+V255</f>
        <v>191394</v>
      </c>
      <c r="AA255" s="96"/>
      <c r="AB255" s="96"/>
      <c r="AC255" s="96">
        <f>AA255+Y255</f>
        <v>191394</v>
      </c>
      <c r="AD255" s="96">
        <f>AB255+Z255</f>
        <v>191394</v>
      </c>
      <c r="AE255" s="96"/>
      <c r="AF255" s="96"/>
      <c r="AG255" s="96"/>
      <c r="AH255" s="96">
        <f>AE255+AC255</f>
        <v>191394</v>
      </c>
      <c r="AI255" s="96"/>
      <c r="AJ255" s="96">
        <f>AG255+AD255</f>
        <v>191394</v>
      </c>
      <c r="AK255" s="97"/>
      <c r="AL255" s="97"/>
      <c r="AM255" s="96">
        <f>AK255+AH255</f>
        <v>191394</v>
      </c>
      <c r="AN255" s="96">
        <f>AI255</f>
        <v>0</v>
      </c>
      <c r="AO255" s="96">
        <f>AQ255-AM255</f>
        <v>62712</v>
      </c>
      <c r="AP255" s="96">
        <f>AR255-AN255</f>
        <v>0</v>
      </c>
      <c r="AQ255" s="96">
        <v>254106</v>
      </c>
      <c r="AR255" s="96"/>
      <c r="AS255" s="97"/>
      <c r="AT255" s="96">
        <v>254106</v>
      </c>
      <c r="AU255" s="96"/>
      <c r="AV255" s="97"/>
      <c r="AW255" s="92">
        <f>AT255+AV255</f>
        <v>254106</v>
      </c>
      <c r="AX255" s="96">
        <f>AU255</f>
        <v>0</v>
      </c>
    </row>
    <row r="256" spans="1:50" ht="33">
      <c r="A256" s="107"/>
      <c r="B256" s="89" t="s">
        <v>86</v>
      </c>
      <c r="C256" s="90" t="s">
        <v>62</v>
      </c>
      <c r="D256" s="90" t="s">
        <v>36</v>
      </c>
      <c r="E256" s="111" t="s">
        <v>124</v>
      </c>
      <c r="F256" s="90"/>
      <c r="G256" s="92"/>
      <c r="H256" s="92"/>
      <c r="I256" s="92"/>
      <c r="J256" s="96">
        <f aca="true" t="shared" si="202" ref="J256:AJ256">J259</f>
        <v>4556</v>
      </c>
      <c r="K256" s="96">
        <f t="shared" si="202"/>
        <v>4556</v>
      </c>
      <c r="L256" s="96">
        <f t="shared" si="202"/>
        <v>0</v>
      </c>
      <c r="M256" s="96"/>
      <c r="N256" s="96">
        <f t="shared" si="202"/>
        <v>4887</v>
      </c>
      <c r="O256" s="96">
        <f t="shared" si="202"/>
        <v>0</v>
      </c>
      <c r="P256" s="96">
        <f t="shared" si="202"/>
        <v>0</v>
      </c>
      <c r="Q256" s="96">
        <f t="shared" si="202"/>
        <v>4887</v>
      </c>
      <c r="R256" s="96">
        <f t="shared" si="202"/>
        <v>0</v>
      </c>
      <c r="S256" s="96">
        <f t="shared" si="202"/>
        <v>-4887</v>
      </c>
      <c r="T256" s="96">
        <f t="shared" si="202"/>
        <v>0</v>
      </c>
      <c r="U256" s="96">
        <f t="shared" si="202"/>
        <v>0</v>
      </c>
      <c r="V256" s="96">
        <f t="shared" si="202"/>
        <v>0</v>
      </c>
      <c r="W256" s="96">
        <f t="shared" si="202"/>
        <v>0</v>
      </c>
      <c r="X256" s="96">
        <f t="shared" si="202"/>
        <v>0</v>
      </c>
      <c r="Y256" s="96">
        <f t="shared" si="202"/>
        <v>0</v>
      </c>
      <c r="Z256" s="96">
        <f t="shared" si="202"/>
        <v>0</v>
      </c>
      <c r="AA256" s="96">
        <f t="shared" si="202"/>
        <v>0</v>
      </c>
      <c r="AB256" s="96">
        <f t="shared" si="202"/>
        <v>0</v>
      </c>
      <c r="AC256" s="96">
        <f t="shared" si="202"/>
        <v>0</v>
      </c>
      <c r="AD256" s="96">
        <f t="shared" si="202"/>
        <v>0</v>
      </c>
      <c r="AE256" s="96">
        <f t="shared" si="202"/>
        <v>0</v>
      </c>
      <c r="AF256" s="96"/>
      <c r="AG256" s="96">
        <f t="shared" si="202"/>
        <v>0</v>
      </c>
      <c r="AH256" s="96">
        <f t="shared" si="202"/>
        <v>0</v>
      </c>
      <c r="AI256" s="96"/>
      <c r="AJ256" s="96">
        <f t="shared" si="202"/>
        <v>0</v>
      </c>
      <c r="AK256" s="97"/>
      <c r="AL256" s="97"/>
      <c r="AM256" s="104"/>
      <c r="AN256" s="104"/>
      <c r="AO256" s="96">
        <f>AO257+AO259</f>
        <v>33364</v>
      </c>
      <c r="AP256" s="96">
        <f>AP257+AP259</f>
        <v>0</v>
      </c>
      <c r="AQ256" s="96">
        <f>AQ257+AQ259</f>
        <v>33364</v>
      </c>
      <c r="AR256" s="96">
        <f>AR257+AR259</f>
        <v>0</v>
      </c>
      <c r="AS256" s="97"/>
      <c r="AT256" s="96">
        <f>AT257+AT259</f>
        <v>33364</v>
      </c>
      <c r="AU256" s="96">
        <f>AU257+AU259</f>
        <v>0</v>
      </c>
      <c r="AV256" s="96">
        <f>AV257+AV259</f>
        <v>0</v>
      </c>
      <c r="AW256" s="96">
        <f>AW257+AW259</f>
        <v>33364</v>
      </c>
      <c r="AX256" s="96">
        <f>AX257+AX259</f>
        <v>0</v>
      </c>
    </row>
    <row r="257" spans="1:50" ht="82.5">
      <c r="A257" s="107"/>
      <c r="B257" s="89" t="s">
        <v>378</v>
      </c>
      <c r="C257" s="90" t="s">
        <v>62</v>
      </c>
      <c r="D257" s="90" t="s">
        <v>36</v>
      </c>
      <c r="E257" s="111" t="s">
        <v>379</v>
      </c>
      <c r="F257" s="90"/>
      <c r="G257" s="92"/>
      <c r="H257" s="92"/>
      <c r="I257" s="92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7"/>
      <c r="AL257" s="97"/>
      <c r="AM257" s="104"/>
      <c r="AN257" s="104"/>
      <c r="AO257" s="96">
        <f>AO258</f>
        <v>16864</v>
      </c>
      <c r="AP257" s="96">
        <f>AP258</f>
        <v>0</v>
      </c>
      <c r="AQ257" s="96">
        <f>AQ258</f>
        <v>16864</v>
      </c>
      <c r="AR257" s="96">
        <f>AR258</f>
        <v>0</v>
      </c>
      <c r="AS257" s="97"/>
      <c r="AT257" s="96">
        <f>AT258</f>
        <v>16864</v>
      </c>
      <c r="AU257" s="96">
        <f>AU258</f>
        <v>0</v>
      </c>
      <c r="AV257" s="96">
        <f>AV258</f>
        <v>0</v>
      </c>
      <c r="AW257" s="96">
        <f>AW258</f>
        <v>16864</v>
      </c>
      <c r="AX257" s="96">
        <f>AX258</f>
        <v>0</v>
      </c>
    </row>
    <row r="258" spans="1:50" ht="121.5" customHeight="1">
      <c r="A258" s="107"/>
      <c r="B258" s="89" t="s">
        <v>269</v>
      </c>
      <c r="C258" s="90" t="s">
        <v>62</v>
      </c>
      <c r="D258" s="90" t="s">
        <v>36</v>
      </c>
      <c r="E258" s="111" t="s">
        <v>379</v>
      </c>
      <c r="F258" s="90" t="s">
        <v>121</v>
      </c>
      <c r="G258" s="92"/>
      <c r="H258" s="92"/>
      <c r="I258" s="92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7"/>
      <c r="AL258" s="97"/>
      <c r="AM258" s="104"/>
      <c r="AN258" s="104"/>
      <c r="AO258" s="96">
        <f>AQ258-AM258</f>
        <v>16864</v>
      </c>
      <c r="AP258" s="96"/>
      <c r="AQ258" s="96">
        <v>16864</v>
      </c>
      <c r="AR258" s="96"/>
      <c r="AS258" s="97"/>
      <c r="AT258" s="96">
        <v>16864</v>
      </c>
      <c r="AU258" s="96"/>
      <c r="AV258" s="97"/>
      <c r="AW258" s="92">
        <f>AT258+AV258</f>
        <v>16864</v>
      </c>
      <c r="AX258" s="96">
        <f>AU258</f>
        <v>0</v>
      </c>
    </row>
    <row r="259" spans="1:50" ht="72.75" customHeight="1">
      <c r="A259" s="107"/>
      <c r="B259" s="112" t="s">
        <v>419</v>
      </c>
      <c r="C259" s="90" t="s">
        <v>62</v>
      </c>
      <c r="D259" s="90" t="s">
        <v>36</v>
      </c>
      <c r="E259" s="111" t="s">
        <v>381</v>
      </c>
      <c r="F259" s="90"/>
      <c r="G259" s="92"/>
      <c r="H259" s="92"/>
      <c r="I259" s="92"/>
      <c r="J259" s="96">
        <f>K259-G259</f>
        <v>4556</v>
      </c>
      <c r="K259" s="96">
        <v>4556</v>
      </c>
      <c r="L259" s="96"/>
      <c r="M259" s="96"/>
      <c r="N259" s="92">
        <v>4887</v>
      </c>
      <c r="O259" s="93"/>
      <c r="P259" s="96"/>
      <c r="Q259" s="96">
        <f>P259+N259</f>
        <v>4887</v>
      </c>
      <c r="R259" s="96">
        <f>O259</f>
        <v>0</v>
      </c>
      <c r="S259" s="96">
        <f>T259-Q259</f>
        <v>-4887</v>
      </c>
      <c r="T259" s="96"/>
      <c r="U259" s="96">
        <f>R259</f>
        <v>0</v>
      </c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7"/>
      <c r="AL259" s="97"/>
      <c r="AM259" s="104"/>
      <c r="AN259" s="104"/>
      <c r="AO259" s="96">
        <f>AO260</f>
        <v>16500</v>
      </c>
      <c r="AP259" s="96">
        <f>AP260</f>
        <v>0</v>
      </c>
      <c r="AQ259" s="96">
        <f>AQ260</f>
        <v>16500</v>
      </c>
      <c r="AR259" s="96">
        <f>AR260</f>
        <v>0</v>
      </c>
      <c r="AS259" s="97"/>
      <c r="AT259" s="96">
        <f>AT260</f>
        <v>16500</v>
      </c>
      <c r="AU259" s="96">
        <f>AU260</f>
        <v>0</v>
      </c>
      <c r="AV259" s="96">
        <f>AV260</f>
        <v>0</v>
      </c>
      <c r="AW259" s="96">
        <f>AW260</f>
        <v>16500</v>
      </c>
      <c r="AX259" s="96">
        <f>AX260</f>
        <v>0</v>
      </c>
    </row>
    <row r="260" spans="1:50" ht="126.75" customHeight="1">
      <c r="A260" s="107"/>
      <c r="B260" s="89" t="s">
        <v>269</v>
      </c>
      <c r="C260" s="90" t="s">
        <v>62</v>
      </c>
      <c r="D260" s="90" t="s">
        <v>36</v>
      </c>
      <c r="E260" s="111" t="s">
        <v>381</v>
      </c>
      <c r="F260" s="90" t="s">
        <v>121</v>
      </c>
      <c r="G260" s="92"/>
      <c r="H260" s="92"/>
      <c r="I260" s="92"/>
      <c r="J260" s="96"/>
      <c r="K260" s="96"/>
      <c r="L260" s="96"/>
      <c r="M260" s="96"/>
      <c r="N260" s="92"/>
      <c r="O260" s="93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7"/>
      <c r="AL260" s="97"/>
      <c r="AM260" s="104"/>
      <c r="AN260" s="104"/>
      <c r="AO260" s="96">
        <f>AQ260-AM260</f>
        <v>16500</v>
      </c>
      <c r="AP260" s="96"/>
      <c r="AQ260" s="96">
        <v>16500</v>
      </c>
      <c r="AR260" s="96"/>
      <c r="AS260" s="97"/>
      <c r="AT260" s="96">
        <v>16500</v>
      </c>
      <c r="AU260" s="96"/>
      <c r="AV260" s="97"/>
      <c r="AW260" s="92">
        <f>AT260+AV260</f>
        <v>16500</v>
      </c>
      <c r="AX260" s="96">
        <f>AU260</f>
        <v>0</v>
      </c>
    </row>
    <row r="261" spans="1:50" ht="56.25">
      <c r="A261" s="107"/>
      <c r="B261" s="119" t="s">
        <v>116</v>
      </c>
      <c r="C261" s="84" t="s">
        <v>62</v>
      </c>
      <c r="D261" s="84" t="s">
        <v>62</v>
      </c>
      <c r="E261" s="118"/>
      <c r="F261" s="84"/>
      <c r="G261" s="86">
        <f>G262</f>
        <v>0</v>
      </c>
      <c r="H261" s="86">
        <f aca="true" t="shared" si="203" ref="H261:W262">H262</f>
        <v>0</v>
      </c>
      <c r="I261" s="86">
        <f t="shared" si="203"/>
        <v>0</v>
      </c>
      <c r="J261" s="86">
        <f t="shared" si="203"/>
        <v>19253</v>
      </c>
      <c r="K261" s="86">
        <f t="shared" si="203"/>
        <v>19253</v>
      </c>
      <c r="L261" s="86">
        <f t="shared" si="203"/>
        <v>0</v>
      </c>
      <c r="M261" s="86"/>
      <c r="N261" s="86">
        <f t="shared" si="203"/>
        <v>20897</v>
      </c>
      <c r="O261" s="86">
        <f t="shared" si="203"/>
        <v>0</v>
      </c>
      <c r="P261" s="86">
        <f t="shared" si="203"/>
        <v>0</v>
      </c>
      <c r="Q261" s="86">
        <f t="shared" si="203"/>
        <v>20897</v>
      </c>
      <c r="R261" s="86">
        <f t="shared" si="203"/>
        <v>0</v>
      </c>
      <c r="S261" s="86">
        <f t="shared" si="203"/>
        <v>-10270</v>
      </c>
      <c r="T261" s="86">
        <f t="shared" si="203"/>
        <v>10627</v>
      </c>
      <c r="U261" s="86">
        <f t="shared" si="203"/>
        <v>0</v>
      </c>
      <c r="V261" s="86">
        <f t="shared" si="203"/>
        <v>10627</v>
      </c>
      <c r="W261" s="86">
        <f t="shared" si="203"/>
        <v>0</v>
      </c>
      <c r="X261" s="86">
        <f aca="true" t="shared" si="204" ref="W261:AM262">X262</f>
        <v>0</v>
      </c>
      <c r="Y261" s="86">
        <f t="shared" si="204"/>
        <v>10627</v>
      </c>
      <c r="Z261" s="86">
        <f t="shared" si="204"/>
        <v>10627</v>
      </c>
      <c r="AA261" s="86">
        <f t="shared" si="204"/>
        <v>0</v>
      </c>
      <c r="AB261" s="86">
        <f t="shared" si="204"/>
        <v>0</v>
      </c>
      <c r="AC261" s="86">
        <f t="shared" si="204"/>
        <v>10627</v>
      </c>
      <c r="AD261" s="86">
        <f t="shared" si="204"/>
        <v>10627</v>
      </c>
      <c r="AE261" s="86">
        <f t="shared" si="204"/>
        <v>0</v>
      </c>
      <c r="AF261" s="86"/>
      <c r="AG261" s="86">
        <f t="shared" si="204"/>
        <v>0</v>
      </c>
      <c r="AH261" s="86">
        <f t="shared" si="204"/>
        <v>10627</v>
      </c>
      <c r="AI261" s="86"/>
      <c r="AJ261" s="86">
        <f t="shared" si="204"/>
        <v>10627</v>
      </c>
      <c r="AK261" s="86">
        <f t="shared" si="204"/>
        <v>0</v>
      </c>
      <c r="AL261" s="86">
        <f t="shared" si="204"/>
        <v>0</v>
      </c>
      <c r="AM261" s="86">
        <f t="shared" si="204"/>
        <v>10627</v>
      </c>
      <c r="AN261" s="86">
        <f aca="true" t="shared" si="205" ref="AK261:AR262">AN262</f>
        <v>0</v>
      </c>
      <c r="AO261" s="86">
        <f>AO262+AO264</f>
        <v>11526</v>
      </c>
      <c r="AP261" s="86">
        <f>AP262+AP264</f>
        <v>0</v>
      </c>
      <c r="AQ261" s="86">
        <f>AQ262+AQ264</f>
        <v>22153</v>
      </c>
      <c r="AR261" s="86">
        <f>AR262+AR264</f>
        <v>0</v>
      </c>
      <c r="AS261" s="97"/>
      <c r="AT261" s="86">
        <f>AT262+AT264</f>
        <v>22153</v>
      </c>
      <c r="AU261" s="86">
        <f>AU262+AU264</f>
        <v>0</v>
      </c>
      <c r="AV261" s="86">
        <f>AV262+AV264</f>
        <v>0</v>
      </c>
      <c r="AW261" s="86">
        <f>AW262+AW264</f>
        <v>22153</v>
      </c>
      <c r="AX261" s="86">
        <f>AX262+AX264</f>
        <v>0</v>
      </c>
    </row>
    <row r="262" spans="1:50" ht="82.5">
      <c r="A262" s="107"/>
      <c r="B262" s="112" t="s">
        <v>38</v>
      </c>
      <c r="C262" s="90" t="s">
        <v>62</v>
      </c>
      <c r="D262" s="90" t="s">
        <v>62</v>
      </c>
      <c r="E262" s="117" t="s">
        <v>117</v>
      </c>
      <c r="F262" s="90"/>
      <c r="G262" s="92">
        <f>G263</f>
        <v>0</v>
      </c>
      <c r="H262" s="92">
        <f t="shared" si="203"/>
        <v>0</v>
      </c>
      <c r="I262" s="92">
        <f t="shared" si="203"/>
        <v>0</v>
      </c>
      <c r="J262" s="92">
        <f t="shared" si="203"/>
        <v>19253</v>
      </c>
      <c r="K262" s="92">
        <f t="shared" si="203"/>
        <v>19253</v>
      </c>
      <c r="L262" s="92">
        <f t="shared" si="203"/>
        <v>0</v>
      </c>
      <c r="M262" s="92"/>
      <c r="N262" s="92">
        <f t="shared" si="203"/>
        <v>20897</v>
      </c>
      <c r="O262" s="92">
        <f t="shared" si="203"/>
        <v>0</v>
      </c>
      <c r="P262" s="92">
        <f t="shared" si="203"/>
        <v>0</v>
      </c>
      <c r="Q262" s="92">
        <f t="shared" si="203"/>
        <v>20897</v>
      </c>
      <c r="R262" s="92">
        <f t="shared" si="203"/>
        <v>0</v>
      </c>
      <c r="S262" s="92">
        <f t="shared" si="203"/>
        <v>-10270</v>
      </c>
      <c r="T262" s="92">
        <f t="shared" si="203"/>
        <v>10627</v>
      </c>
      <c r="U262" s="92">
        <f t="shared" si="203"/>
        <v>0</v>
      </c>
      <c r="V262" s="92">
        <f t="shared" si="203"/>
        <v>10627</v>
      </c>
      <c r="W262" s="92">
        <f t="shared" si="204"/>
        <v>0</v>
      </c>
      <c r="X262" s="92">
        <f t="shared" si="204"/>
        <v>0</v>
      </c>
      <c r="Y262" s="92">
        <f t="shared" si="204"/>
        <v>10627</v>
      </c>
      <c r="Z262" s="92">
        <f t="shared" si="204"/>
        <v>10627</v>
      </c>
      <c r="AA262" s="92">
        <f t="shared" si="204"/>
        <v>0</v>
      </c>
      <c r="AB262" s="92">
        <f t="shared" si="204"/>
        <v>0</v>
      </c>
      <c r="AC262" s="92">
        <f t="shared" si="204"/>
        <v>10627</v>
      </c>
      <c r="AD262" s="92">
        <f t="shared" si="204"/>
        <v>10627</v>
      </c>
      <c r="AE262" s="92">
        <f t="shared" si="204"/>
        <v>0</v>
      </c>
      <c r="AF262" s="92"/>
      <c r="AG262" s="92">
        <f t="shared" si="204"/>
        <v>0</v>
      </c>
      <c r="AH262" s="92">
        <f t="shared" si="204"/>
        <v>10627</v>
      </c>
      <c r="AI262" s="92"/>
      <c r="AJ262" s="92">
        <f t="shared" si="204"/>
        <v>10627</v>
      </c>
      <c r="AK262" s="92">
        <f t="shared" si="205"/>
        <v>0</v>
      </c>
      <c r="AL262" s="92">
        <f t="shared" si="205"/>
        <v>0</v>
      </c>
      <c r="AM262" s="92">
        <f t="shared" si="205"/>
        <v>10627</v>
      </c>
      <c r="AN262" s="92">
        <f t="shared" si="205"/>
        <v>0</v>
      </c>
      <c r="AO262" s="92">
        <f t="shared" si="205"/>
        <v>8026</v>
      </c>
      <c r="AP262" s="92">
        <f t="shared" si="205"/>
        <v>0</v>
      </c>
      <c r="AQ262" s="92">
        <f t="shared" si="205"/>
        <v>18653</v>
      </c>
      <c r="AR262" s="92">
        <f t="shared" si="205"/>
        <v>0</v>
      </c>
      <c r="AS262" s="97"/>
      <c r="AT262" s="92">
        <f>AT263</f>
        <v>18653</v>
      </c>
      <c r="AU262" s="92">
        <f>AU263</f>
        <v>0</v>
      </c>
      <c r="AV262" s="92">
        <f>AV263</f>
        <v>0</v>
      </c>
      <c r="AW262" s="92">
        <f>AW263</f>
        <v>18653</v>
      </c>
      <c r="AX262" s="92">
        <f>AX263</f>
        <v>0</v>
      </c>
    </row>
    <row r="263" spans="1:50" ht="33">
      <c r="A263" s="107"/>
      <c r="B263" s="112" t="s">
        <v>41</v>
      </c>
      <c r="C263" s="90" t="s">
        <v>62</v>
      </c>
      <c r="D263" s="90" t="s">
        <v>62</v>
      </c>
      <c r="E263" s="117" t="s">
        <v>118</v>
      </c>
      <c r="F263" s="90" t="s">
        <v>42</v>
      </c>
      <c r="G263" s="92"/>
      <c r="H263" s="92"/>
      <c r="I263" s="92"/>
      <c r="J263" s="96">
        <f>K263-G263</f>
        <v>19253</v>
      </c>
      <c r="K263" s="102">
        <v>19253</v>
      </c>
      <c r="L263" s="102"/>
      <c r="M263" s="102"/>
      <c r="N263" s="92">
        <v>20897</v>
      </c>
      <c r="O263" s="93"/>
      <c r="P263" s="96"/>
      <c r="Q263" s="96">
        <f>P263+N263</f>
        <v>20897</v>
      </c>
      <c r="R263" s="96">
        <f>O263</f>
        <v>0</v>
      </c>
      <c r="S263" s="96">
        <f>T263-Q263</f>
        <v>-10270</v>
      </c>
      <c r="T263" s="96">
        <v>10627</v>
      </c>
      <c r="U263" s="96">
        <f>R263</f>
        <v>0</v>
      </c>
      <c r="V263" s="96">
        <v>10627</v>
      </c>
      <c r="W263" s="96"/>
      <c r="X263" s="96"/>
      <c r="Y263" s="96">
        <f>W263+T263</f>
        <v>10627</v>
      </c>
      <c r="Z263" s="96">
        <f>X263+V263</f>
        <v>10627</v>
      </c>
      <c r="AA263" s="96"/>
      <c r="AB263" s="96"/>
      <c r="AC263" s="96">
        <f>AA263+Y263</f>
        <v>10627</v>
      </c>
      <c r="AD263" s="96">
        <f>AB263+Z263</f>
        <v>10627</v>
      </c>
      <c r="AE263" s="96"/>
      <c r="AF263" s="96"/>
      <c r="AG263" s="96"/>
      <c r="AH263" s="96">
        <f>AE263+AC263</f>
        <v>10627</v>
      </c>
      <c r="AI263" s="96"/>
      <c r="AJ263" s="96">
        <f>AG263+AD263</f>
        <v>10627</v>
      </c>
      <c r="AK263" s="97"/>
      <c r="AL263" s="97"/>
      <c r="AM263" s="96">
        <f>AK263+AH263</f>
        <v>10627</v>
      </c>
      <c r="AN263" s="96">
        <f>AI263</f>
        <v>0</v>
      </c>
      <c r="AO263" s="96">
        <f>AQ263-AM263</f>
        <v>8026</v>
      </c>
      <c r="AP263" s="96">
        <f>AR263-AN263</f>
        <v>0</v>
      </c>
      <c r="AQ263" s="96">
        <v>18653</v>
      </c>
      <c r="AR263" s="96"/>
      <c r="AS263" s="97"/>
      <c r="AT263" s="96">
        <v>18653</v>
      </c>
      <c r="AU263" s="96"/>
      <c r="AV263" s="97"/>
      <c r="AW263" s="92">
        <f>AT263+AV263</f>
        <v>18653</v>
      </c>
      <c r="AX263" s="96">
        <f>AU263</f>
        <v>0</v>
      </c>
    </row>
    <row r="264" spans="1:50" ht="33">
      <c r="A264" s="107"/>
      <c r="B264" s="89" t="s">
        <v>86</v>
      </c>
      <c r="C264" s="90" t="s">
        <v>62</v>
      </c>
      <c r="D264" s="90" t="s">
        <v>62</v>
      </c>
      <c r="E264" s="117" t="s">
        <v>124</v>
      </c>
      <c r="F264" s="90"/>
      <c r="G264" s="92"/>
      <c r="H264" s="92"/>
      <c r="I264" s="92"/>
      <c r="J264" s="96"/>
      <c r="K264" s="102"/>
      <c r="L264" s="102"/>
      <c r="M264" s="102"/>
      <c r="N264" s="92"/>
      <c r="O264" s="93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7"/>
      <c r="AL264" s="97"/>
      <c r="AM264" s="96"/>
      <c r="AN264" s="96"/>
      <c r="AO264" s="96">
        <f>AO265</f>
        <v>3500</v>
      </c>
      <c r="AP264" s="96">
        <f aca="true" t="shared" si="206" ref="AP264:AR265">AP265</f>
        <v>0</v>
      </c>
      <c r="AQ264" s="96">
        <f t="shared" si="206"/>
        <v>3500</v>
      </c>
      <c r="AR264" s="96">
        <f t="shared" si="206"/>
        <v>0</v>
      </c>
      <c r="AS264" s="97"/>
      <c r="AT264" s="96">
        <f>AT265</f>
        <v>3500</v>
      </c>
      <c r="AU264" s="96">
        <f aca="true" t="shared" si="207" ref="AU264:AX265">AU265</f>
        <v>0</v>
      </c>
      <c r="AV264" s="96">
        <f t="shared" si="207"/>
        <v>0</v>
      </c>
      <c r="AW264" s="96">
        <f t="shared" si="207"/>
        <v>3500</v>
      </c>
      <c r="AX264" s="96">
        <f t="shared" si="207"/>
        <v>0</v>
      </c>
    </row>
    <row r="265" spans="1:50" ht="66">
      <c r="A265" s="107"/>
      <c r="B265" s="89" t="s">
        <v>382</v>
      </c>
      <c r="C265" s="90" t="s">
        <v>62</v>
      </c>
      <c r="D265" s="90" t="s">
        <v>62</v>
      </c>
      <c r="E265" s="117" t="s">
        <v>381</v>
      </c>
      <c r="F265" s="90"/>
      <c r="G265" s="92"/>
      <c r="H265" s="92"/>
      <c r="I265" s="92"/>
      <c r="J265" s="96"/>
      <c r="K265" s="102"/>
      <c r="L265" s="102"/>
      <c r="M265" s="102"/>
      <c r="N265" s="92"/>
      <c r="O265" s="93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7"/>
      <c r="AL265" s="97"/>
      <c r="AM265" s="96"/>
      <c r="AN265" s="96"/>
      <c r="AO265" s="96">
        <f>AO266</f>
        <v>3500</v>
      </c>
      <c r="AP265" s="96">
        <f t="shared" si="206"/>
        <v>0</v>
      </c>
      <c r="AQ265" s="96">
        <f t="shared" si="206"/>
        <v>3500</v>
      </c>
      <c r="AR265" s="96">
        <f t="shared" si="206"/>
        <v>0</v>
      </c>
      <c r="AS265" s="97"/>
      <c r="AT265" s="96">
        <f>AT266</f>
        <v>3500</v>
      </c>
      <c r="AU265" s="96">
        <f t="shared" si="207"/>
        <v>0</v>
      </c>
      <c r="AV265" s="96">
        <f t="shared" si="207"/>
        <v>0</v>
      </c>
      <c r="AW265" s="96">
        <f t="shared" si="207"/>
        <v>3500</v>
      </c>
      <c r="AX265" s="96">
        <f t="shared" si="207"/>
        <v>0</v>
      </c>
    </row>
    <row r="266" spans="1:50" ht="66">
      <c r="A266" s="107"/>
      <c r="B266" s="89" t="s">
        <v>45</v>
      </c>
      <c r="C266" s="90" t="s">
        <v>62</v>
      </c>
      <c r="D266" s="90" t="s">
        <v>62</v>
      </c>
      <c r="E266" s="117" t="s">
        <v>381</v>
      </c>
      <c r="F266" s="90" t="s">
        <v>46</v>
      </c>
      <c r="G266" s="92"/>
      <c r="H266" s="92"/>
      <c r="I266" s="92"/>
      <c r="J266" s="96"/>
      <c r="K266" s="102"/>
      <c r="L266" s="102"/>
      <c r="M266" s="102"/>
      <c r="N266" s="92"/>
      <c r="O266" s="93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7"/>
      <c r="AL266" s="97"/>
      <c r="AM266" s="96"/>
      <c r="AN266" s="96"/>
      <c r="AO266" s="96">
        <f>AQ266-AM266</f>
        <v>3500</v>
      </c>
      <c r="AP266" s="96">
        <f>AR266-AN266</f>
        <v>0</v>
      </c>
      <c r="AQ266" s="96">
        <v>3500</v>
      </c>
      <c r="AR266" s="96"/>
      <c r="AS266" s="97"/>
      <c r="AT266" s="96">
        <v>3500</v>
      </c>
      <c r="AU266" s="96"/>
      <c r="AV266" s="97"/>
      <c r="AW266" s="92">
        <f>AT266+AV266</f>
        <v>3500</v>
      </c>
      <c r="AX266" s="96">
        <f>AU266</f>
        <v>0</v>
      </c>
    </row>
    <row r="267" spans="1:50" ht="16.5">
      <c r="A267" s="107"/>
      <c r="B267" s="112"/>
      <c r="C267" s="90"/>
      <c r="D267" s="90"/>
      <c r="E267" s="117"/>
      <c r="F267" s="90"/>
      <c r="G267" s="92"/>
      <c r="H267" s="92"/>
      <c r="I267" s="92"/>
      <c r="J267" s="96"/>
      <c r="K267" s="102"/>
      <c r="L267" s="102"/>
      <c r="M267" s="102"/>
      <c r="N267" s="92"/>
      <c r="O267" s="93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7"/>
      <c r="AL267" s="97"/>
      <c r="AM267" s="96"/>
      <c r="AN267" s="96"/>
      <c r="AO267" s="96"/>
      <c r="AP267" s="96"/>
      <c r="AQ267" s="96"/>
      <c r="AR267" s="96"/>
      <c r="AS267" s="97"/>
      <c r="AT267" s="96"/>
      <c r="AU267" s="96"/>
      <c r="AV267" s="97"/>
      <c r="AW267" s="92"/>
      <c r="AX267" s="96">
        <f>AU267</f>
        <v>0</v>
      </c>
    </row>
    <row r="268" spans="1:50" s="5" customFormat="1" ht="60.75">
      <c r="A268" s="75">
        <v>910</v>
      </c>
      <c r="B268" s="76" t="s">
        <v>215</v>
      </c>
      <c r="C268" s="79"/>
      <c r="D268" s="79"/>
      <c r="E268" s="78"/>
      <c r="F268" s="79"/>
      <c r="G268" s="80">
        <f aca="true" t="shared" si="208" ref="G268:L268">G272+G288+G295+G301+G283</f>
        <v>6035</v>
      </c>
      <c r="H268" s="80">
        <f t="shared" si="208"/>
        <v>6035</v>
      </c>
      <c r="I268" s="80">
        <f t="shared" si="208"/>
        <v>0</v>
      </c>
      <c r="J268" s="80">
        <f t="shared" si="208"/>
        <v>138994</v>
      </c>
      <c r="K268" s="80">
        <f t="shared" si="208"/>
        <v>145029</v>
      </c>
      <c r="L268" s="80">
        <f t="shared" si="208"/>
        <v>0</v>
      </c>
      <c r="M268" s="80"/>
      <c r="N268" s="80">
        <f aca="true" t="shared" si="209" ref="N268:AE268">N272+N288+N295+N301+N283</f>
        <v>156987</v>
      </c>
      <c r="O268" s="80">
        <f t="shared" si="209"/>
        <v>0</v>
      </c>
      <c r="P268" s="80">
        <f t="shared" si="209"/>
        <v>0</v>
      </c>
      <c r="Q268" s="80">
        <f t="shared" si="209"/>
        <v>156987</v>
      </c>
      <c r="R268" s="80">
        <f t="shared" si="209"/>
        <v>0</v>
      </c>
      <c r="S268" s="80">
        <f t="shared" si="209"/>
        <v>-90816</v>
      </c>
      <c r="T268" s="80">
        <f t="shared" si="209"/>
        <v>66171</v>
      </c>
      <c r="U268" s="80">
        <f t="shared" si="209"/>
        <v>0</v>
      </c>
      <c r="V268" s="80">
        <f t="shared" si="209"/>
        <v>66171</v>
      </c>
      <c r="W268" s="80">
        <f t="shared" si="209"/>
        <v>0</v>
      </c>
      <c r="X268" s="80">
        <f t="shared" si="209"/>
        <v>0</v>
      </c>
      <c r="Y268" s="80">
        <f t="shared" si="209"/>
        <v>66171</v>
      </c>
      <c r="Z268" s="80">
        <f t="shared" si="209"/>
        <v>66171</v>
      </c>
      <c r="AA268" s="80">
        <f t="shared" si="209"/>
        <v>0</v>
      </c>
      <c r="AB268" s="80">
        <f t="shared" si="209"/>
        <v>0</v>
      </c>
      <c r="AC268" s="80">
        <f t="shared" si="209"/>
        <v>66171</v>
      </c>
      <c r="AD268" s="80">
        <f t="shared" si="209"/>
        <v>66171</v>
      </c>
      <c r="AE268" s="80">
        <f t="shared" si="209"/>
        <v>0</v>
      </c>
      <c r="AF268" s="80"/>
      <c r="AG268" s="80">
        <f>AG272+AG288+AG295+AG301+AG283</f>
        <v>0</v>
      </c>
      <c r="AH268" s="80">
        <f>AH272+AH288+AH295+AH301+AH283</f>
        <v>66171</v>
      </c>
      <c r="AI268" s="80"/>
      <c r="AJ268" s="80">
        <f>AJ272+AJ288+AJ295+AJ301+AJ283</f>
        <v>66171</v>
      </c>
      <c r="AK268" s="80">
        <f>AK272+AK288+AK295+AK301+AK283</f>
        <v>875</v>
      </c>
      <c r="AL268" s="80">
        <f>AL272+AL288+AL295+AL301+AL283</f>
        <v>875</v>
      </c>
      <c r="AM268" s="80">
        <f>AM272+AM288+AM295+AM301+AM283</f>
        <v>67046</v>
      </c>
      <c r="AN268" s="80">
        <f>AN272+AN288+AN295+AN301+AN283</f>
        <v>0</v>
      </c>
      <c r="AO268" s="80">
        <f>AO272+AO288+AO295+AO301+AO283+AO275+AO269</f>
        <v>76861</v>
      </c>
      <c r="AP268" s="80" t="e">
        <f>AP272+AP288+AP295+AP301+AP283+AP275+AP269</f>
        <v>#REF!</v>
      </c>
      <c r="AQ268" s="80">
        <f>AQ272+AQ288+AQ295+AQ301+AQ283+AQ275+AQ269</f>
        <v>143907</v>
      </c>
      <c r="AR268" s="80">
        <f>AR272+AR288+AR295+AR301+AR283+AR275+AR269</f>
        <v>6609</v>
      </c>
      <c r="AS268" s="121"/>
      <c r="AT268" s="80">
        <f>AT272+AT288+AT295+AT301+AT283+AT275+AT269</f>
        <v>143907</v>
      </c>
      <c r="AU268" s="80">
        <f>AU272+AU288+AU295+AU301+AU283+AU275+AU269</f>
        <v>6609</v>
      </c>
      <c r="AV268" s="80">
        <f>AV272+AV288+AV295+AV301+AV283+AV275+AV269</f>
        <v>0</v>
      </c>
      <c r="AW268" s="80">
        <f>AW272+AW288+AW295+AW301+AW283+AW275+AW269</f>
        <v>143907</v>
      </c>
      <c r="AX268" s="80">
        <f>AX272+AX288+AX295+AX301+AX283+AX275+AX269</f>
        <v>6609</v>
      </c>
    </row>
    <row r="269" spans="1:50" s="5" customFormat="1" ht="37.5">
      <c r="A269" s="75"/>
      <c r="B269" s="83" t="s">
        <v>17</v>
      </c>
      <c r="C269" s="84" t="s">
        <v>34</v>
      </c>
      <c r="D269" s="84" t="s">
        <v>389</v>
      </c>
      <c r="E269" s="85"/>
      <c r="F269" s="84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99">
        <f>AO270</f>
        <v>12026</v>
      </c>
      <c r="AP269" s="99">
        <f aca="true" t="shared" si="210" ref="AP269:AR270">AP270</f>
        <v>0</v>
      </c>
      <c r="AQ269" s="99">
        <f t="shared" si="210"/>
        <v>12026</v>
      </c>
      <c r="AR269" s="99">
        <f t="shared" si="210"/>
        <v>0</v>
      </c>
      <c r="AS269" s="121"/>
      <c r="AT269" s="99">
        <f>AT270</f>
        <v>12026</v>
      </c>
      <c r="AU269" s="99">
        <f aca="true" t="shared" si="211" ref="AU269:AX270">AU270</f>
        <v>0</v>
      </c>
      <c r="AV269" s="99">
        <f t="shared" si="211"/>
        <v>0</v>
      </c>
      <c r="AW269" s="99">
        <f t="shared" si="211"/>
        <v>12026</v>
      </c>
      <c r="AX269" s="99">
        <f t="shared" si="211"/>
        <v>0</v>
      </c>
    </row>
    <row r="270" spans="1:50" s="5" customFormat="1" ht="50.25">
      <c r="A270" s="75"/>
      <c r="B270" s="89" t="s">
        <v>18</v>
      </c>
      <c r="C270" s="90" t="s">
        <v>34</v>
      </c>
      <c r="D270" s="90" t="s">
        <v>389</v>
      </c>
      <c r="E270" s="95" t="s">
        <v>135</v>
      </c>
      <c r="F270" s="9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96">
        <f>AO271</f>
        <v>12026</v>
      </c>
      <c r="AP270" s="96">
        <f t="shared" si="210"/>
        <v>0</v>
      </c>
      <c r="AQ270" s="96">
        <f t="shared" si="210"/>
        <v>12026</v>
      </c>
      <c r="AR270" s="96">
        <f t="shared" si="210"/>
        <v>0</v>
      </c>
      <c r="AS270" s="121"/>
      <c r="AT270" s="96">
        <f>AT271</f>
        <v>12026</v>
      </c>
      <c r="AU270" s="96">
        <f t="shared" si="211"/>
        <v>0</v>
      </c>
      <c r="AV270" s="96">
        <f t="shared" si="211"/>
        <v>0</v>
      </c>
      <c r="AW270" s="96">
        <f t="shared" si="211"/>
        <v>12026</v>
      </c>
      <c r="AX270" s="96">
        <f t="shared" si="211"/>
        <v>0</v>
      </c>
    </row>
    <row r="271" spans="1:50" s="5" customFormat="1" ht="66.75">
      <c r="A271" s="75"/>
      <c r="B271" s="89" t="s">
        <v>45</v>
      </c>
      <c r="C271" s="90" t="s">
        <v>34</v>
      </c>
      <c r="D271" s="90" t="s">
        <v>389</v>
      </c>
      <c r="E271" s="95" t="s">
        <v>135</v>
      </c>
      <c r="F271" s="90" t="s">
        <v>46</v>
      </c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96">
        <f>AQ271-AM271</f>
        <v>12026</v>
      </c>
      <c r="AP271" s="96"/>
      <c r="AQ271" s="96">
        <v>12026</v>
      </c>
      <c r="AR271" s="96"/>
      <c r="AS271" s="121"/>
      <c r="AT271" s="96">
        <v>12026</v>
      </c>
      <c r="AU271" s="96"/>
      <c r="AV271" s="121"/>
      <c r="AW271" s="92">
        <f>AT271+AV271</f>
        <v>12026</v>
      </c>
      <c r="AX271" s="96">
        <f>AU271</f>
        <v>0</v>
      </c>
    </row>
    <row r="272" spans="1:50" s="5" customFormat="1" ht="37.5" hidden="1">
      <c r="A272" s="75"/>
      <c r="B272" s="83" t="s">
        <v>17</v>
      </c>
      <c r="C272" s="84" t="s">
        <v>34</v>
      </c>
      <c r="D272" s="84" t="s">
        <v>44</v>
      </c>
      <c r="E272" s="85"/>
      <c r="F272" s="84"/>
      <c r="G272" s="99">
        <f aca="true" t="shared" si="212" ref="G272:W273">G273</f>
        <v>6035</v>
      </c>
      <c r="H272" s="99">
        <f t="shared" si="212"/>
        <v>6035</v>
      </c>
      <c r="I272" s="99">
        <f t="shared" si="212"/>
        <v>0</v>
      </c>
      <c r="J272" s="99">
        <f t="shared" si="212"/>
        <v>24606</v>
      </c>
      <c r="K272" s="99">
        <f t="shared" si="212"/>
        <v>30641</v>
      </c>
      <c r="L272" s="99">
        <f t="shared" si="212"/>
        <v>0</v>
      </c>
      <c r="M272" s="99"/>
      <c r="N272" s="99">
        <f t="shared" si="212"/>
        <v>31092</v>
      </c>
      <c r="O272" s="99">
        <f t="shared" si="212"/>
        <v>0</v>
      </c>
      <c r="P272" s="99">
        <f t="shared" si="212"/>
        <v>0</v>
      </c>
      <c r="Q272" s="99">
        <f t="shared" si="212"/>
        <v>31092</v>
      </c>
      <c r="R272" s="99">
        <f t="shared" si="212"/>
        <v>0</v>
      </c>
      <c r="S272" s="99">
        <f t="shared" si="212"/>
        <v>-25326</v>
      </c>
      <c r="T272" s="99">
        <f t="shared" si="212"/>
        <v>5766</v>
      </c>
      <c r="U272" s="99">
        <f t="shared" si="212"/>
        <v>0</v>
      </c>
      <c r="V272" s="99">
        <f t="shared" si="212"/>
        <v>5766</v>
      </c>
      <c r="W272" s="99">
        <f t="shared" si="212"/>
        <v>0</v>
      </c>
      <c r="X272" s="99">
        <f aca="true" t="shared" si="213" ref="W272:AM273">X273</f>
        <v>0</v>
      </c>
      <c r="Y272" s="99">
        <f t="shared" si="213"/>
        <v>5766</v>
      </c>
      <c r="Z272" s="99">
        <f t="shared" si="213"/>
        <v>5766</v>
      </c>
      <c r="AA272" s="99">
        <f t="shared" si="213"/>
        <v>0</v>
      </c>
      <c r="AB272" s="99">
        <f t="shared" si="213"/>
        <v>0</v>
      </c>
      <c r="AC272" s="99">
        <f t="shared" si="213"/>
        <v>5766</v>
      </c>
      <c r="AD272" s="99">
        <f t="shared" si="213"/>
        <v>5766</v>
      </c>
      <c r="AE272" s="99">
        <f t="shared" si="213"/>
        <v>0</v>
      </c>
      <c r="AF272" s="99"/>
      <c r="AG272" s="99">
        <f t="shared" si="213"/>
        <v>0</v>
      </c>
      <c r="AH272" s="99">
        <f t="shared" si="213"/>
        <v>5766</v>
      </c>
      <c r="AI272" s="99"/>
      <c r="AJ272" s="99">
        <f t="shared" si="213"/>
        <v>5766</v>
      </c>
      <c r="AK272" s="99">
        <f t="shared" si="213"/>
        <v>0</v>
      </c>
      <c r="AL272" s="99">
        <f t="shared" si="213"/>
        <v>0</v>
      </c>
      <c r="AM272" s="99">
        <f t="shared" si="213"/>
        <v>5766</v>
      </c>
      <c r="AN272" s="99">
        <f aca="true" t="shared" si="214" ref="AK272:AR273">AN273</f>
        <v>0</v>
      </c>
      <c r="AO272" s="99">
        <f t="shared" si="214"/>
        <v>-5766</v>
      </c>
      <c r="AP272" s="99">
        <f t="shared" si="214"/>
        <v>0</v>
      </c>
      <c r="AQ272" s="99">
        <f t="shared" si="214"/>
        <v>0</v>
      </c>
      <c r="AR272" s="99">
        <f t="shared" si="214"/>
        <v>0</v>
      </c>
      <c r="AS272" s="121"/>
      <c r="AT272" s="99">
        <f>AT273</f>
        <v>0</v>
      </c>
      <c r="AU272" s="99">
        <f>AU273</f>
        <v>0</v>
      </c>
      <c r="AV272" s="121"/>
      <c r="AW272" s="92"/>
      <c r="AX272" s="96">
        <f>AU272</f>
        <v>0</v>
      </c>
    </row>
    <row r="273" spans="1:50" s="5" customFormat="1" ht="50.25" hidden="1">
      <c r="A273" s="75"/>
      <c r="B273" s="89" t="s">
        <v>18</v>
      </c>
      <c r="C273" s="90" t="s">
        <v>34</v>
      </c>
      <c r="D273" s="90" t="s">
        <v>44</v>
      </c>
      <c r="E273" s="95" t="s">
        <v>135</v>
      </c>
      <c r="F273" s="90"/>
      <c r="G273" s="96">
        <f t="shared" si="212"/>
        <v>6035</v>
      </c>
      <c r="H273" s="96">
        <f t="shared" si="212"/>
        <v>6035</v>
      </c>
      <c r="I273" s="96">
        <f t="shared" si="212"/>
        <v>0</v>
      </c>
      <c r="J273" s="96">
        <f t="shared" si="212"/>
        <v>24606</v>
      </c>
      <c r="K273" s="96">
        <f t="shared" si="212"/>
        <v>30641</v>
      </c>
      <c r="L273" s="96">
        <f t="shared" si="212"/>
        <v>0</v>
      </c>
      <c r="M273" s="96"/>
      <c r="N273" s="96">
        <f t="shared" si="212"/>
        <v>31092</v>
      </c>
      <c r="O273" s="96">
        <f t="shared" si="212"/>
        <v>0</v>
      </c>
      <c r="P273" s="96">
        <f t="shared" si="212"/>
        <v>0</v>
      </c>
      <c r="Q273" s="96">
        <f t="shared" si="212"/>
        <v>31092</v>
      </c>
      <c r="R273" s="96">
        <f t="shared" si="212"/>
        <v>0</v>
      </c>
      <c r="S273" s="96">
        <f t="shared" si="212"/>
        <v>-25326</v>
      </c>
      <c r="T273" s="96">
        <f t="shared" si="212"/>
        <v>5766</v>
      </c>
      <c r="U273" s="96">
        <f t="shared" si="212"/>
        <v>0</v>
      </c>
      <c r="V273" s="96">
        <f t="shared" si="212"/>
        <v>5766</v>
      </c>
      <c r="W273" s="96">
        <f t="shared" si="213"/>
        <v>0</v>
      </c>
      <c r="X273" s="96">
        <f t="shared" si="213"/>
        <v>0</v>
      </c>
      <c r="Y273" s="96">
        <f t="shared" si="213"/>
        <v>5766</v>
      </c>
      <c r="Z273" s="96">
        <f t="shared" si="213"/>
        <v>5766</v>
      </c>
      <c r="AA273" s="96">
        <f t="shared" si="213"/>
        <v>0</v>
      </c>
      <c r="AB273" s="96">
        <f t="shared" si="213"/>
        <v>0</v>
      </c>
      <c r="AC273" s="96">
        <f t="shared" si="213"/>
        <v>5766</v>
      </c>
      <c r="AD273" s="96">
        <f t="shared" si="213"/>
        <v>5766</v>
      </c>
      <c r="AE273" s="96">
        <f t="shared" si="213"/>
        <v>0</v>
      </c>
      <c r="AF273" s="96"/>
      <c r="AG273" s="96">
        <f t="shared" si="213"/>
        <v>0</v>
      </c>
      <c r="AH273" s="96">
        <f t="shared" si="213"/>
        <v>5766</v>
      </c>
      <c r="AI273" s="96"/>
      <c r="AJ273" s="96">
        <f t="shared" si="213"/>
        <v>5766</v>
      </c>
      <c r="AK273" s="96">
        <f t="shared" si="214"/>
        <v>0</v>
      </c>
      <c r="AL273" s="96">
        <f t="shared" si="214"/>
        <v>0</v>
      </c>
      <c r="AM273" s="96">
        <f t="shared" si="214"/>
        <v>5766</v>
      </c>
      <c r="AN273" s="96">
        <f t="shared" si="214"/>
        <v>0</v>
      </c>
      <c r="AO273" s="96">
        <f t="shared" si="214"/>
        <v>-5766</v>
      </c>
      <c r="AP273" s="96">
        <f t="shared" si="214"/>
        <v>0</v>
      </c>
      <c r="AQ273" s="96">
        <f t="shared" si="214"/>
        <v>0</v>
      </c>
      <c r="AR273" s="96">
        <f t="shared" si="214"/>
        <v>0</v>
      </c>
      <c r="AS273" s="121"/>
      <c r="AT273" s="96">
        <f>AT274</f>
        <v>0</v>
      </c>
      <c r="AU273" s="96">
        <f>AU274</f>
        <v>0</v>
      </c>
      <c r="AV273" s="121"/>
      <c r="AW273" s="92"/>
      <c r="AX273" s="96">
        <f>AU273</f>
        <v>0</v>
      </c>
    </row>
    <row r="274" spans="1:50" s="5" customFormat="1" ht="66.75" hidden="1">
      <c r="A274" s="75"/>
      <c r="B274" s="89" t="s">
        <v>45</v>
      </c>
      <c r="C274" s="90" t="s">
        <v>34</v>
      </c>
      <c r="D274" s="90" t="s">
        <v>44</v>
      </c>
      <c r="E274" s="95" t="s">
        <v>135</v>
      </c>
      <c r="F274" s="90" t="s">
        <v>46</v>
      </c>
      <c r="G274" s="96">
        <f>H274+I274</f>
        <v>6035</v>
      </c>
      <c r="H274" s="96">
        <f>1509+1498+1682+1346</f>
        <v>6035</v>
      </c>
      <c r="I274" s="96"/>
      <c r="J274" s="96">
        <f>K274-G274</f>
        <v>24606</v>
      </c>
      <c r="K274" s="96">
        <v>30641</v>
      </c>
      <c r="L274" s="96"/>
      <c r="M274" s="96"/>
      <c r="N274" s="96">
        <v>31092</v>
      </c>
      <c r="O274" s="81"/>
      <c r="P274" s="96"/>
      <c r="Q274" s="96">
        <f>P274+N274</f>
        <v>31092</v>
      </c>
      <c r="R274" s="96">
        <f>O274</f>
        <v>0</v>
      </c>
      <c r="S274" s="96">
        <f>T274-Q274</f>
        <v>-25326</v>
      </c>
      <c r="T274" s="96">
        <v>5766</v>
      </c>
      <c r="U274" s="96"/>
      <c r="V274" s="96">
        <v>5766</v>
      </c>
      <c r="W274" s="96"/>
      <c r="X274" s="96"/>
      <c r="Y274" s="96">
        <f>W274+T274</f>
        <v>5766</v>
      </c>
      <c r="Z274" s="96">
        <f>X274+V274</f>
        <v>5766</v>
      </c>
      <c r="AA274" s="96"/>
      <c r="AB274" s="96"/>
      <c r="AC274" s="96">
        <f>AA274+Y274</f>
        <v>5766</v>
      </c>
      <c r="AD274" s="96">
        <f>AB274+Z274</f>
        <v>5766</v>
      </c>
      <c r="AE274" s="96"/>
      <c r="AF274" s="96"/>
      <c r="AG274" s="96"/>
      <c r="AH274" s="96">
        <f>AE274+AC274</f>
        <v>5766</v>
      </c>
      <c r="AI274" s="96"/>
      <c r="AJ274" s="96">
        <f>AG274+AD274</f>
        <v>5766</v>
      </c>
      <c r="AK274" s="121"/>
      <c r="AL274" s="121"/>
      <c r="AM274" s="96">
        <f>AK274+AH274</f>
        <v>5766</v>
      </c>
      <c r="AN274" s="96">
        <f>AI274</f>
        <v>0</v>
      </c>
      <c r="AO274" s="96">
        <f>AQ274-AM274</f>
        <v>-5766</v>
      </c>
      <c r="AP274" s="96">
        <f>AR274-AN274</f>
        <v>0</v>
      </c>
      <c r="AQ274" s="96"/>
      <c r="AR274" s="96"/>
      <c r="AS274" s="121"/>
      <c r="AT274" s="96"/>
      <c r="AU274" s="96"/>
      <c r="AV274" s="121"/>
      <c r="AW274" s="92"/>
      <c r="AX274" s="96">
        <f>AU274</f>
        <v>0</v>
      </c>
    </row>
    <row r="275" spans="1:50" s="14" customFormat="1" ht="37.5">
      <c r="A275" s="100"/>
      <c r="B275" s="83" t="s">
        <v>202</v>
      </c>
      <c r="C275" s="84" t="s">
        <v>37</v>
      </c>
      <c r="D275" s="84" t="s">
        <v>56</v>
      </c>
      <c r="E275" s="85"/>
      <c r="F275" s="84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100"/>
      <c r="AL275" s="100"/>
      <c r="AM275" s="99"/>
      <c r="AN275" s="99"/>
      <c r="AO275" s="99">
        <f>AO279+AO276</f>
        <v>31776</v>
      </c>
      <c r="AP275" s="99" t="e">
        <f>AP279+AP276</f>
        <v>#REF!</v>
      </c>
      <c r="AQ275" s="99">
        <f>AQ279+AQ276</f>
        <v>31776</v>
      </c>
      <c r="AR275" s="99">
        <f>AR279+AR276</f>
        <v>0</v>
      </c>
      <c r="AS275" s="100"/>
      <c r="AT275" s="99">
        <f>AT279+AT276</f>
        <v>31776</v>
      </c>
      <c r="AU275" s="99">
        <f>AU279+AU276</f>
        <v>0</v>
      </c>
      <c r="AV275" s="99">
        <f>AV279+AV276</f>
        <v>0</v>
      </c>
      <c r="AW275" s="99">
        <f>AW279+AW276</f>
        <v>31776</v>
      </c>
      <c r="AX275" s="99">
        <f>AX279+AX276</f>
        <v>0</v>
      </c>
    </row>
    <row r="276" spans="1:50" s="14" customFormat="1" ht="31.5" customHeight="1">
      <c r="A276" s="100"/>
      <c r="B276" s="89" t="s">
        <v>23</v>
      </c>
      <c r="C276" s="90" t="s">
        <v>37</v>
      </c>
      <c r="D276" s="90" t="s">
        <v>56</v>
      </c>
      <c r="E276" s="95" t="s">
        <v>109</v>
      </c>
      <c r="F276" s="90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88"/>
      <c r="AL276" s="88"/>
      <c r="AM276" s="96"/>
      <c r="AN276" s="96"/>
      <c r="AO276" s="96">
        <f aca="true" t="shared" si="215" ref="AO276:AQ277">AO277</f>
        <v>13936</v>
      </c>
      <c r="AP276" s="96">
        <f t="shared" si="215"/>
        <v>0</v>
      </c>
      <c r="AQ276" s="96">
        <f t="shared" si="215"/>
        <v>13936</v>
      </c>
      <c r="AR276" s="96"/>
      <c r="AS276" s="100"/>
      <c r="AT276" s="96">
        <f>AT277</f>
        <v>13936</v>
      </c>
      <c r="AU276" s="96">
        <f aca="true" t="shared" si="216" ref="AU276:AX277">AU277</f>
        <v>0</v>
      </c>
      <c r="AV276" s="96">
        <f t="shared" si="216"/>
        <v>0</v>
      </c>
      <c r="AW276" s="96">
        <f t="shared" si="216"/>
        <v>13936</v>
      </c>
      <c r="AX276" s="96">
        <f t="shared" si="216"/>
        <v>0</v>
      </c>
    </row>
    <row r="277" spans="1:50" s="14" customFormat="1" ht="127.5" customHeight="1">
      <c r="A277" s="100"/>
      <c r="B277" s="89" t="s">
        <v>444</v>
      </c>
      <c r="C277" s="90" t="s">
        <v>37</v>
      </c>
      <c r="D277" s="90" t="s">
        <v>56</v>
      </c>
      <c r="E277" s="95" t="s">
        <v>443</v>
      </c>
      <c r="F277" s="90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88"/>
      <c r="AL277" s="88"/>
      <c r="AM277" s="96"/>
      <c r="AN277" s="96"/>
      <c r="AO277" s="96">
        <f t="shared" si="215"/>
        <v>13936</v>
      </c>
      <c r="AP277" s="96">
        <f t="shared" si="215"/>
        <v>0</v>
      </c>
      <c r="AQ277" s="96">
        <f t="shared" si="215"/>
        <v>13936</v>
      </c>
      <c r="AR277" s="96">
        <f>AR278</f>
        <v>0</v>
      </c>
      <c r="AS277" s="100"/>
      <c r="AT277" s="96">
        <f>AT278</f>
        <v>13936</v>
      </c>
      <c r="AU277" s="96">
        <f t="shared" si="216"/>
        <v>0</v>
      </c>
      <c r="AV277" s="96">
        <f t="shared" si="216"/>
        <v>0</v>
      </c>
      <c r="AW277" s="96">
        <f t="shared" si="216"/>
        <v>13936</v>
      </c>
      <c r="AX277" s="96">
        <f t="shared" si="216"/>
        <v>0</v>
      </c>
    </row>
    <row r="278" spans="1:50" s="14" customFormat="1" ht="99.75">
      <c r="A278" s="100"/>
      <c r="B278" s="89" t="s">
        <v>253</v>
      </c>
      <c r="C278" s="90" t="s">
        <v>37</v>
      </c>
      <c r="D278" s="90" t="s">
        <v>56</v>
      </c>
      <c r="E278" s="95" t="s">
        <v>443</v>
      </c>
      <c r="F278" s="90" t="s">
        <v>241</v>
      </c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88"/>
      <c r="AL278" s="88"/>
      <c r="AM278" s="96"/>
      <c r="AN278" s="96"/>
      <c r="AO278" s="96">
        <f>AQ278-AM278</f>
        <v>13936</v>
      </c>
      <c r="AP278" s="96">
        <f>AR278-AN278</f>
        <v>0</v>
      </c>
      <c r="AQ278" s="96">
        <v>13936</v>
      </c>
      <c r="AR278" s="96"/>
      <c r="AS278" s="100"/>
      <c r="AT278" s="96">
        <v>13936</v>
      </c>
      <c r="AU278" s="96"/>
      <c r="AV278" s="100"/>
      <c r="AW278" s="92">
        <f>AT278+AV278</f>
        <v>13936</v>
      </c>
      <c r="AX278" s="96">
        <f>AU278</f>
        <v>0</v>
      </c>
    </row>
    <row r="279" spans="1:50" s="5" customFormat="1" ht="33.75">
      <c r="A279" s="75"/>
      <c r="B279" s="89" t="s">
        <v>86</v>
      </c>
      <c r="C279" s="90" t="s">
        <v>37</v>
      </c>
      <c r="D279" s="90" t="s">
        <v>56</v>
      </c>
      <c r="E279" s="95" t="s">
        <v>124</v>
      </c>
      <c r="F279" s="90"/>
      <c r="G279" s="96"/>
      <c r="H279" s="96"/>
      <c r="I279" s="96"/>
      <c r="J279" s="96"/>
      <c r="K279" s="96"/>
      <c r="L279" s="96"/>
      <c r="M279" s="96"/>
      <c r="N279" s="96"/>
      <c r="O279" s="81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121"/>
      <c r="AL279" s="121"/>
      <c r="AM279" s="96"/>
      <c r="AN279" s="96"/>
      <c r="AO279" s="96">
        <f>AO280</f>
        <v>17840</v>
      </c>
      <c r="AP279" s="96" t="e">
        <f>AP280</f>
        <v>#REF!</v>
      </c>
      <c r="AQ279" s="96">
        <f>AQ280</f>
        <v>17840</v>
      </c>
      <c r="AR279" s="96">
        <f>AR280</f>
        <v>0</v>
      </c>
      <c r="AS279" s="121"/>
      <c r="AT279" s="96">
        <f>AT280</f>
        <v>17840</v>
      </c>
      <c r="AU279" s="96">
        <f>AU280</f>
        <v>0</v>
      </c>
      <c r="AV279" s="96">
        <f>AV280</f>
        <v>0</v>
      </c>
      <c r="AW279" s="96">
        <f>AW280</f>
        <v>17840</v>
      </c>
      <c r="AX279" s="96">
        <f>AX280</f>
        <v>0</v>
      </c>
    </row>
    <row r="280" spans="1:50" s="5" customFormat="1" ht="66.75">
      <c r="A280" s="75"/>
      <c r="B280" s="112" t="s">
        <v>353</v>
      </c>
      <c r="C280" s="90" t="s">
        <v>37</v>
      </c>
      <c r="D280" s="90" t="s">
        <v>56</v>
      </c>
      <c r="E280" s="95" t="s">
        <v>354</v>
      </c>
      <c r="F280" s="90"/>
      <c r="G280" s="96"/>
      <c r="H280" s="96"/>
      <c r="I280" s="96"/>
      <c r="J280" s="96"/>
      <c r="K280" s="96"/>
      <c r="L280" s="96"/>
      <c r="M280" s="96"/>
      <c r="N280" s="96"/>
      <c r="O280" s="81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121"/>
      <c r="AL280" s="121"/>
      <c r="AM280" s="96"/>
      <c r="AN280" s="96"/>
      <c r="AO280" s="96">
        <f>AO281+AO282</f>
        <v>17840</v>
      </c>
      <c r="AP280" s="96" t="e">
        <f>AP281+AP282</f>
        <v>#REF!</v>
      </c>
      <c r="AQ280" s="96">
        <f>AQ281+AQ282</f>
        <v>17840</v>
      </c>
      <c r="AR280" s="96">
        <f>AR281+AR282</f>
        <v>0</v>
      </c>
      <c r="AS280" s="121"/>
      <c r="AT280" s="96">
        <f>AT281+AT282</f>
        <v>17840</v>
      </c>
      <c r="AU280" s="96">
        <f>AU281+AU282</f>
        <v>0</v>
      </c>
      <c r="AV280" s="96">
        <f>AV281+AV282</f>
        <v>0</v>
      </c>
      <c r="AW280" s="96">
        <f>AW281+AW282</f>
        <v>17840</v>
      </c>
      <c r="AX280" s="96">
        <f>AX281+AX282</f>
        <v>0</v>
      </c>
    </row>
    <row r="281" spans="1:50" s="5" customFormat="1" ht="66.75">
      <c r="A281" s="75"/>
      <c r="B281" s="89" t="s">
        <v>45</v>
      </c>
      <c r="C281" s="90" t="s">
        <v>37</v>
      </c>
      <c r="D281" s="90" t="s">
        <v>56</v>
      </c>
      <c r="E281" s="95" t="s">
        <v>354</v>
      </c>
      <c r="F281" s="90" t="s">
        <v>46</v>
      </c>
      <c r="G281" s="96"/>
      <c r="H281" s="96"/>
      <c r="I281" s="96"/>
      <c r="J281" s="96"/>
      <c r="K281" s="96"/>
      <c r="L281" s="96"/>
      <c r="M281" s="96"/>
      <c r="N281" s="96"/>
      <c r="O281" s="81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121"/>
      <c r="AL281" s="121"/>
      <c r="AM281" s="96"/>
      <c r="AN281" s="96"/>
      <c r="AO281" s="96">
        <f>AQ281-AM281</f>
        <v>1000</v>
      </c>
      <c r="AP281" s="96" t="e">
        <f>#REF!</f>
        <v>#REF!</v>
      </c>
      <c r="AQ281" s="96">
        <v>1000</v>
      </c>
      <c r="AR281" s="96"/>
      <c r="AS281" s="121"/>
      <c r="AT281" s="96">
        <v>1000</v>
      </c>
      <c r="AU281" s="96"/>
      <c r="AV281" s="121"/>
      <c r="AW281" s="92">
        <f>AT281+AV281</f>
        <v>1000</v>
      </c>
      <c r="AX281" s="96">
        <f>AU281</f>
        <v>0</v>
      </c>
    </row>
    <row r="282" spans="1:50" s="5" customFormat="1" ht="192" customHeight="1">
      <c r="A282" s="75"/>
      <c r="B282" s="89" t="s">
        <v>3</v>
      </c>
      <c r="C282" s="90" t="s">
        <v>37</v>
      </c>
      <c r="D282" s="90" t="s">
        <v>56</v>
      </c>
      <c r="E282" s="95" t="s">
        <v>354</v>
      </c>
      <c r="F282" s="90" t="s">
        <v>440</v>
      </c>
      <c r="G282" s="96"/>
      <c r="H282" s="96"/>
      <c r="I282" s="96"/>
      <c r="J282" s="96"/>
      <c r="K282" s="96"/>
      <c r="L282" s="96"/>
      <c r="M282" s="96"/>
      <c r="N282" s="96"/>
      <c r="O282" s="81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121"/>
      <c r="AL282" s="121"/>
      <c r="AM282" s="96"/>
      <c r="AN282" s="96"/>
      <c r="AO282" s="96">
        <f>AQ282-AM282</f>
        <v>16840</v>
      </c>
      <c r="AP282" s="96" t="e">
        <f>#REF!</f>
        <v>#REF!</v>
      </c>
      <c r="AQ282" s="96">
        <v>16840</v>
      </c>
      <c r="AR282" s="96"/>
      <c r="AS282" s="121"/>
      <c r="AT282" s="96">
        <v>16840</v>
      </c>
      <c r="AU282" s="96"/>
      <c r="AV282" s="121"/>
      <c r="AW282" s="92">
        <f>AT282+AV282</f>
        <v>16840</v>
      </c>
      <c r="AX282" s="96">
        <f>AU282</f>
        <v>0</v>
      </c>
    </row>
    <row r="283" spans="1:51" s="5" customFormat="1" ht="20.25">
      <c r="A283" s="75"/>
      <c r="B283" s="83" t="s">
        <v>88</v>
      </c>
      <c r="C283" s="84" t="s">
        <v>6</v>
      </c>
      <c r="D283" s="84" t="s">
        <v>34</v>
      </c>
      <c r="E283" s="143"/>
      <c r="F283" s="84"/>
      <c r="G283" s="99">
        <f>G284</f>
        <v>0</v>
      </c>
      <c r="H283" s="99">
        <f aca="true" t="shared" si="217" ref="H283:W284">H284</f>
        <v>0</v>
      </c>
      <c r="I283" s="99">
        <f t="shared" si="217"/>
        <v>0</v>
      </c>
      <c r="J283" s="99">
        <f t="shared" si="217"/>
        <v>30397</v>
      </c>
      <c r="K283" s="99">
        <f t="shared" si="217"/>
        <v>30397</v>
      </c>
      <c r="L283" s="99">
        <f t="shared" si="217"/>
        <v>0</v>
      </c>
      <c r="M283" s="99"/>
      <c r="N283" s="99">
        <f t="shared" si="217"/>
        <v>36394</v>
      </c>
      <c r="O283" s="99">
        <f t="shared" si="217"/>
        <v>0</v>
      </c>
      <c r="P283" s="99">
        <f t="shared" si="217"/>
        <v>0</v>
      </c>
      <c r="Q283" s="99">
        <f t="shared" si="217"/>
        <v>36394</v>
      </c>
      <c r="R283" s="99">
        <f t="shared" si="217"/>
        <v>0</v>
      </c>
      <c r="S283" s="99">
        <f aca="true" t="shared" si="218" ref="S283:Z283">S284+S286</f>
        <v>-8559</v>
      </c>
      <c r="T283" s="99">
        <f t="shared" si="218"/>
        <v>27835</v>
      </c>
      <c r="U283" s="99">
        <f t="shared" si="218"/>
        <v>0</v>
      </c>
      <c r="V283" s="99">
        <f t="shared" si="218"/>
        <v>27835</v>
      </c>
      <c r="W283" s="99">
        <f t="shared" si="218"/>
        <v>0</v>
      </c>
      <c r="X283" s="99">
        <f t="shared" si="218"/>
        <v>0</v>
      </c>
      <c r="Y283" s="99">
        <f t="shared" si="218"/>
        <v>27835</v>
      </c>
      <c r="Z283" s="99">
        <f t="shared" si="218"/>
        <v>27835</v>
      </c>
      <c r="AA283" s="99">
        <f aca="true" t="shared" si="219" ref="AA283:AJ283">AA284+AA286</f>
        <v>0</v>
      </c>
      <c r="AB283" s="99">
        <f t="shared" si="219"/>
        <v>0</v>
      </c>
      <c r="AC283" s="99">
        <f t="shared" si="219"/>
        <v>27835</v>
      </c>
      <c r="AD283" s="99">
        <f t="shared" si="219"/>
        <v>27835</v>
      </c>
      <c r="AE283" s="99">
        <f t="shared" si="219"/>
        <v>0</v>
      </c>
      <c r="AF283" s="99"/>
      <c r="AG283" s="99">
        <f t="shared" si="219"/>
        <v>0</v>
      </c>
      <c r="AH283" s="99">
        <f t="shared" si="219"/>
        <v>27835</v>
      </c>
      <c r="AI283" s="99"/>
      <c r="AJ283" s="99">
        <f t="shared" si="219"/>
        <v>27835</v>
      </c>
      <c r="AK283" s="99">
        <f aca="true" t="shared" si="220" ref="AK283:AR283">AK284+AK286</f>
        <v>0</v>
      </c>
      <c r="AL283" s="99">
        <f t="shared" si="220"/>
        <v>0</v>
      </c>
      <c r="AM283" s="99">
        <f t="shared" si="220"/>
        <v>27835</v>
      </c>
      <c r="AN283" s="99">
        <f t="shared" si="220"/>
        <v>0</v>
      </c>
      <c r="AO283" s="99">
        <f t="shared" si="220"/>
        <v>-6358</v>
      </c>
      <c r="AP283" s="99">
        <f t="shared" si="220"/>
        <v>0</v>
      </c>
      <c r="AQ283" s="99">
        <f t="shared" si="220"/>
        <v>21477</v>
      </c>
      <c r="AR283" s="99">
        <f t="shared" si="220"/>
        <v>0</v>
      </c>
      <c r="AS283" s="121"/>
      <c r="AT283" s="99">
        <f aca="true" t="shared" si="221" ref="AT283:AY283">AT284+AT286</f>
        <v>21477</v>
      </c>
      <c r="AU283" s="99">
        <f t="shared" si="221"/>
        <v>0</v>
      </c>
      <c r="AV283" s="99">
        <f t="shared" si="221"/>
        <v>0</v>
      </c>
      <c r="AW283" s="99">
        <f t="shared" si="221"/>
        <v>21477</v>
      </c>
      <c r="AX283" s="99">
        <f t="shared" si="221"/>
        <v>0</v>
      </c>
      <c r="AY283" s="37">
        <f t="shared" si="221"/>
        <v>0</v>
      </c>
    </row>
    <row r="284" spans="1:51" s="5" customFormat="1" ht="33.75" hidden="1">
      <c r="A284" s="75"/>
      <c r="B284" s="89" t="s">
        <v>89</v>
      </c>
      <c r="C284" s="90" t="s">
        <v>6</v>
      </c>
      <c r="D284" s="90" t="s">
        <v>34</v>
      </c>
      <c r="E284" s="111" t="s">
        <v>201</v>
      </c>
      <c r="F284" s="90"/>
      <c r="G284" s="96">
        <f>G285</f>
        <v>0</v>
      </c>
      <c r="H284" s="96">
        <f t="shared" si="217"/>
        <v>0</v>
      </c>
      <c r="I284" s="96">
        <f t="shared" si="217"/>
        <v>0</v>
      </c>
      <c r="J284" s="96">
        <f t="shared" si="217"/>
        <v>30397</v>
      </c>
      <c r="K284" s="96">
        <f t="shared" si="217"/>
        <v>30397</v>
      </c>
      <c r="L284" s="96">
        <f t="shared" si="217"/>
        <v>0</v>
      </c>
      <c r="M284" s="96"/>
      <c r="N284" s="96">
        <f t="shared" si="217"/>
        <v>36394</v>
      </c>
      <c r="O284" s="96">
        <f t="shared" si="217"/>
        <v>0</v>
      </c>
      <c r="P284" s="96">
        <f t="shared" si="217"/>
        <v>0</v>
      </c>
      <c r="Q284" s="96">
        <f t="shared" si="217"/>
        <v>36394</v>
      </c>
      <c r="R284" s="96">
        <f t="shared" si="217"/>
        <v>0</v>
      </c>
      <c r="S284" s="96">
        <f t="shared" si="217"/>
        <v>-36394</v>
      </c>
      <c r="T284" s="96">
        <f t="shared" si="217"/>
        <v>0</v>
      </c>
      <c r="U284" s="96">
        <f t="shared" si="217"/>
        <v>0</v>
      </c>
      <c r="V284" s="96">
        <f t="shared" si="217"/>
        <v>0</v>
      </c>
      <c r="W284" s="96">
        <f t="shared" si="217"/>
        <v>0</v>
      </c>
      <c r="X284" s="96">
        <f aca="true" t="shared" si="222" ref="X284:AR284">X285</f>
        <v>0</v>
      </c>
      <c r="Y284" s="96">
        <f t="shared" si="222"/>
        <v>0</v>
      </c>
      <c r="Z284" s="96">
        <f t="shared" si="222"/>
        <v>0</v>
      </c>
      <c r="AA284" s="96">
        <f t="shared" si="222"/>
        <v>0</v>
      </c>
      <c r="AB284" s="96">
        <f t="shared" si="222"/>
        <v>0</v>
      </c>
      <c r="AC284" s="96">
        <f t="shared" si="222"/>
        <v>0</v>
      </c>
      <c r="AD284" s="96">
        <f t="shared" si="222"/>
        <v>0</v>
      </c>
      <c r="AE284" s="96">
        <f t="shared" si="222"/>
        <v>0</v>
      </c>
      <c r="AF284" s="96"/>
      <c r="AG284" s="96">
        <f t="shared" si="222"/>
        <v>0</v>
      </c>
      <c r="AH284" s="96">
        <f t="shared" si="222"/>
        <v>0</v>
      </c>
      <c r="AI284" s="96"/>
      <c r="AJ284" s="96">
        <f t="shared" si="222"/>
        <v>0</v>
      </c>
      <c r="AK284" s="96">
        <f t="shared" si="222"/>
        <v>0</v>
      </c>
      <c r="AL284" s="96">
        <f t="shared" si="222"/>
        <v>0</v>
      </c>
      <c r="AM284" s="96">
        <f t="shared" si="222"/>
        <v>0</v>
      </c>
      <c r="AN284" s="96">
        <f t="shared" si="222"/>
        <v>0</v>
      </c>
      <c r="AO284" s="96">
        <f t="shared" si="222"/>
        <v>0</v>
      </c>
      <c r="AP284" s="96">
        <f t="shared" si="222"/>
        <v>0</v>
      </c>
      <c r="AQ284" s="96">
        <f t="shared" si="222"/>
        <v>0</v>
      </c>
      <c r="AR284" s="96">
        <f t="shared" si="222"/>
        <v>0</v>
      </c>
      <c r="AS284" s="121"/>
      <c r="AT284" s="96">
        <f aca="true" t="shared" si="223" ref="AT284:AY284">AT285</f>
        <v>0</v>
      </c>
      <c r="AU284" s="96">
        <f t="shared" si="223"/>
        <v>0</v>
      </c>
      <c r="AV284" s="96">
        <f t="shared" si="223"/>
        <v>0</v>
      </c>
      <c r="AW284" s="96">
        <f t="shared" si="223"/>
        <v>0</v>
      </c>
      <c r="AX284" s="96">
        <f t="shared" si="223"/>
        <v>0</v>
      </c>
      <c r="AY284" s="35">
        <f t="shared" si="223"/>
        <v>0</v>
      </c>
    </row>
    <row r="285" spans="1:51" s="5" customFormat="1" ht="20.25" hidden="1">
      <c r="A285" s="75"/>
      <c r="B285" s="89" t="s">
        <v>195</v>
      </c>
      <c r="C285" s="90" t="s">
        <v>6</v>
      </c>
      <c r="D285" s="90" t="s">
        <v>34</v>
      </c>
      <c r="E285" s="111" t="s">
        <v>201</v>
      </c>
      <c r="F285" s="90" t="s">
        <v>83</v>
      </c>
      <c r="G285" s="96"/>
      <c r="H285" s="96"/>
      <c r="I285" s="96"/>
      <c r="J285" s="96">
        <f>K285-G285</f>
        <v>30397</v>
      </c>
      <c r="K285" s="96">
        <v>30397</v>
      </c>
      <c r="L285" s="96"/>
      <c r="M285" s="96"/>
      <c r="N285" s="96">
        <v>36394</v>
      </c>
      <c r="O285" s="81"/>
      <c r="P285" s="96"/>
      <c r="Q285" s="96">
        <f>P285+N285</f>
        <v>36394</v>
      </c>
      <c r="R285" s="96">
        <f>O285</f>
        <v>0</v>
      </c>
      <c r="S285" s="96">
        <f>T285-Q285</f>
        <v>-36394</v>
      </c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121"/>
      <c r="AT285" s="96"/>
      <c r="AU285" s="96"/>
      <c r="AV285" s="96"/>
      <c r="AW285" s="96"/>
      <c r="AX285" s="96"/>
      <c r="AY285" s="35"/>
    </row>
    <row r="286" spans="1:51" s="5" customFormat="1" ht="33.75">
      <c r="A286" s="75"/>
      <c r="B286" s="89" t="s">
        <v>89</v>
      </c>
      <c r="C286" s="90" t="s">
        <v>6</v>
      </c>
      <c r="D286" s="90" t="s">
        <v>34</v>
      </c>
      <c r="E286" s="111" t="s">
        <v>283</v>
      </c>
      <c r="F286" s="90"/>
      <c r="G286" s="96"/>
      <c r="H286" s="96"/>
      <c r="I286" s="96"/>
      <c r="J286" s="96"/>
      <c r="K286" s="96"/>
      <c r="L286" s="96"/>
      <c r="M286" s="96"/>
      <c r="N286" s="96"/>
      <c r="O286" s="81"/>
      <c r="P286" s="96"/>
      <c r="Q286" s="96"/>
      <c r="R286" s="96"/>
      <c r="S286" s="96">
        <f aca="true" t="shared" si="224" ref="S286:AR286">S287</f>
        <v>27835</v>
      </c>
      <c r="T286" s="96">
        <f t="shared" si="224"/>
        <v>27835</v>
      </c>
      <c r="U286" s="96">
        <f t="shared" si="224"/>
        <v>0</v>
      </c>
      <c r="V286" s="96">
        <f t="shared" si="224"/>
        <v>27835</v>
      </c>
      <c r="W286" s="96">
        <f t="shared" si="224"/>
        <v>0</v>
      </c>
      <c r="X286" s="96">
        <f t="shared" si="224"/>
        <v>0</v>
      </c>
      <c r="Y286" s="96">
        <f t="shared" si="224"/>
        <v>27835</v>
      </c>
      <c r="Z286" s="96">
        <f t="shared" si="224"/>
        <v>27835</v>
      </c>
      <c r="AA286" s="96">
        <f t="shared" si="224"/>
        <v>0</v>
      </c>
      <c r="AB286" s="96">
        <f t="shared" si="224"/>
        <v>0</v>
      </c>
      <c r="AC286" s="96">
        <f t="shared" si="224"/>
        <v>27835</v>
      </c>
      <c r="AD286" s="96">
        <f t="shared" si="224"/>
        <v>27835</v>
      </c>
      <c r="AE286" s="96">
        <f t="shared" si="224"/>
        <v>0</v>
      </c>
      <c r="AF286" s="96"/>
      <c r="AG286" s="96">
        <f t="shared" si="224"/>
        <v>0</v>
      </c>
      <c r="AH286" s="96">
        <f t="shared" si="224"/>
        <v>27835</v>
      </c>
      <c r="AI286" s="96"/>
      <c r="AJ286" s="96">
        <f t="shared" si="224"/>
        <v>27835</v>
      </c>
      <c r="AK286" s="96">
        <f t="shared" si="224"/>
        <v>0</v>
      </c>
      <c r="AL286" s="96">
        <f t="shared" si="224"/>
        <v>0</v>
      </c>
      <c r="AM286" s="96">
        <f t="shared" si="224"/>
        <v>27835</v>
      </c>
      <c r="AN286" s="96">
        <f t="shared" si="224"/>
        <v>0</v>
      </c>
      <c r="AO286" s="96">
        <f t="shared" si="224"/>
        <v>-6358</v>
      </c>
      <c r="AP286" s="96">
        <f t="shared" si="224"/>
        <v>0</v>
      </c>
      <c r="AQ286" s="96">
        <f t="shared" si="224"/>
        <v>21477</v>
      </c>
      <c r="AR286" s="96">
        <f t="shared" si="224"/>
        <v>0</v>
      </c>
      <c r="AS286" s="121"/>
      <c r="AT286" s="96">
        <f aca="true" t="shared" si="225" ref="AT286:AY286">AT287</f>
        <v>21477</v>
      </c>
      <c r="AU286" s="96">
        <f t="shared" si="225"/>
        <v>0</v>
      </c>
      <c r="AV286" s="96">
        <f t="shared" si="225"/>
        <v>0</v>
      </c>
      <c r="AW286" s="96">
        <f t="shared" si="225"/>
        <v>21477</v>
      </c>
      <c r="AX286" s="96">
        <f t="shared" si="225"/>
        <v>0</v>
      </c>
      <c r="AY286" s="35">
        <f t="shared" si="225"/>
        <v>0</v>
      </c>
    </row>
    <row r="287" spans="1:50" s="5" customFormat="1" ht="20.25">
      <c r="A287" s="75"/>
      <c r="B287" s="89" t="s">
        <v>195</v>
      </c>
      <c r="C287" s="90" t="s">
        <v>6</v>
      </c>
      <c r="D287" s="90" t="s">
        <v>34</v>
      </c>
      <c r="E287" s="111" t="s">
        <v>283</v>
      </c>
      <c r="F287" s="90" t="s">
        <v>83</v>
      </c>
      <c r="G287" s="96"/>
      <c r="H287" s="96"/>
      <c r="I287" s="96"/>
      <c r="J287" s="96"/>
      <c r="K287" s="96"/>
      <c r="L287" s="96"/>
      <c r="M287" s="96"/>
      <c r="N287" s="96"/>
      <c r="O287" s="81"/>
      <c r="P287" s="96"/>
      <c r="Q287" s="96"/>
      <c r="R287" s="96"/>
      <c r="S287" s="96">
        <f>T287-Q287</f>
        <v>27835</v>
      </c>
      <c r="T287" s="96">
        <v>27835</v>
      </c>
      <c r="U287" s="96"/>
      <c r="V287" s="96">
        <v>27835</v>
      </c>
      <c r="W287" s="96"/>
      <c r="X287" s="96"/>
      <c r="Y287" s="96">
        <f>W287+T287</f>
        <v>27835</v>
      </c>
      <c r="Z287" s="96">
        <f>X287+V287</f>
        <v>27835</v>
      </c>
      <c r="AA287" s="96"/>
      <c r="AB287" s="96"/>
      <c r="AC287" s="96">
        <f>AA287+Y287</f>
        <v>27835</v>
      </c>
      <c r="AD287" s="96">
        <f>AB287+Z287</f>
        <v>27835</v>
      </c>
      <c r="AE287" s="96"/>
      <c r="AF287" s="96"/>
      <c r="AG287" s="96"/>
      <c r="AH287" s="96">
        <f>AE287+AC287</f>
        <v>27835</v>
      </c>
      <c r="AI287" s="96"/>
      <c r="AJ287" s="96">
        <f>AG287+AD287</f>
        <v>27835</v>
      </c>
      <c r="AK287" s="121"/>
      <c r="AL287" s="121"/>
      <c r="AM287" s="96">
        <f>AK287+AH287</f>
        <v>27835</v>
      </c>
      <c r="AN287" s="96">
        <f>AI287</f>
        <v>0</v>
      </c>
      <c r="AO287" s="96">
        <f>AQ287-AM287</f>
        <v>-6358</v>
      </c>
      <c r="AP287" s="96">
        <f>AR287-AN287</f>
        <v>0</v>
      </c>
      <c r="AQ287" s="96">
        <v>21477</v>
      </c>
      <c r="AR287" s="96"/>
      <c r="AS287" s="121"/>
      <c r="AT287" s="96">
        <v>21477</v>
      </c>
      <c r="AU287" s="96"/>
      <c r="AV287" s="121"/>
      <c r="AW287" s="92">
        <f>AT287+AV287</f>
        <v>21477</v>
      </c>
      <c r="AX287" s="96">
        <f>AU287</f>
        <v>0</v>
      </c>
    </row>
    <row r="288" spans="1:50" s="5" customFormat="1" ht="37.5">
      <c r="A288" s="75"/>
      <c r="B288" s="83" t="s">
        <v>84</v>
      </c>
      <c r="C288" s="84" t="s">
        <v>6</v>
      </c>
      <c r="D288" s="84" t="s">
        <v>35</v>
      </c>
      <c r="E288" s="85"/>
      <c r="F288" s="84"/>
      <c r="G288" s="99">
        <f>G289</f>
        <v>0</v>
      </c>
      <c r="H288" s="99">
        <f aca="true" t="shared" si="226" ref="H288:R289">H289</f>
        <v>0</v>
      </c>
      <c r="I288" s="99">
        <f t="shared" si="226"/>
        <v>0</v>
      </c>
      <c r="J288" s="99">
        <f t="shared" si="226"/>
        <v>37610</v>
      </c>
      <c r="K288" s="99">
        <f t="shared" si="226"/>
        <v>37610</v>
      </c>
      <c r="L288" s="99">
        <f t="shared" si="226"/>
        <v>0</v>
      </c>
      <c r="M288" s="99"/>
      <c r="N288" s="99">
        <f t="shared" si="226"/>
        <v>40351</v>
      </c>
      <c r="O288" s="99">
        <f t="shared" si="226"/>
        <v>0</v>
      </c>
      <c r="P288" s="99">
        <f t="shared" si="226"/>
        <v>0</v>
      </c>
      <c r="Q288" s="99">
        <f t="shared" si="226"/>
        <v>40351</v>
      </c>
      <c r="R288" s="99">
        <f t="shared" si="226"/>
        <v>0</v>
      </c>
      <c r="S288" s="99">
        <f aca="true" t="shared" si="227" ref="S288:Z288">S289+S291</f>
        <v>-18387</v>
      </c>
      <c r="T288" s="99">
        <f t="shared" si="227"/>
        <v>21964</v>
      </c>
      <c r="U288" s="99">
        <f t="shared" si="227"/>
        <v>0</v>
      </c>
      <c r="V288" s="99">
        <f t="shared" si="227"/>
        <v>22006</v>
      </c>
      <c r="W288" s="99">
        <f t="shared" si="227"/>
        <v>0</v>
      </c>
      <c r="X288" s="99">
        <f t="shared" si="227"/>
        <v>0</v>
      </c>
      <c r="Y288" s="99">
        <f t="shared" si="227"/>
        <v>21964</v>
      </c>
      <c r="Z288" s="99">
        <f t="shared" si="227"/>
        <v>22006</v>
      </c>
      <c r="AA288" s="99">
        <f aca="true" t="shared" si="228" ref="AA288:AJ288">AA289+AA291</f>
        <v>0</v>
      </c>
      <c r="AB288" s="99">
        <f t="shared" si="228"/>
        <v>0</v>
      </c>
      <c r="AC288" s="99">
        <f t="shared" si="228"/>
        <v>21964</v>
      </c>
      <c r="AD288" s="99">
        <f t="shared" si="228"/>
        <v>22006</v>
      </c>
      <c r="AE288" s="99">
        <f t="shared" si="228"/>
        <v>0</v>
      </c>
      <c r="AF288" s="99"/>
      <c r="AG288" s="99">
        <f t="shared" si="228"/>
        <v>0</v>
      </c>
      <c r="AH288" s="99">
        <f t="shared" si="228"/>
        <v>21964</v>
      </c>
      <c r="AI288" s="99"/>
      <c r="AJ288" s="99">
        <f t="shared" si="228"/>
        <v>22006</v>
      </c>
      <c r="AK288" s="99">
        <f>AK289+AK291</f>
        <v>0</v>
      </c>
      <c r="AL288" s="99">
        <f>AL289+AL291</f>
        <v>0</v>
      </c>
      <c r="AM288" s="99">
        <f>AM289+AM291</f>
        <v>21964</v>
      </c>
      <c r="AN288" s="99">
        <f>AN289+AN291</f>
        <v>0</v>
      </c>
      <c r="AO288" s="99">
        <f>AO289+AO291+AO293</f>
        <v>34972</v>
      </c>
      <c r="AP288" s="99">
        <f>AP289+AP291+AP293</f>
        <v>0</v>
      </c>
      <c r="AQ288" s="99">
        <f>AQ289+AQ291+AQ293</f>
        <v>56936</v>
      </c>
      <c r="AR288" s="99">
        <f>AR289+AR291+AR293</f>
        <v>6609</v>
      </c>
      <c r="AS288" s="121"/>
      <c r="AT288" s="99">
        <f>AT289+AT291+AT293</f>
        <v>56936</v>
      </c>
      <c r="AU288" s="99">
        <f>AU289+AU291+AU293</f>
        <v>6609</v>
      </c>
      <c r="AV288" s="99">
        <f>AV289+AV291+AV293</f>
        <v>0</v>
      </c>
      <c r="AW288" s="99">
        <f>AW289+AW291+AW293</f>
        <v>56936</v>
      </c>
      <c r="AX288" s="99">
        <f>AX289+AX291+AX293</f>
        <v>6609</v>
      </c>
    </row>
    <row r="289" spans="1:50" s="5" customFormat="1" ht="33.75" hidden="1">
      <c r="A289" s="75"/>
      <c r="B289" s="89" t="s">
        <v>85</v>
      </c>
      <c r="C289" s="90" t="s">
        <v>6</v>
      </c>
      <c r="D289" s="90" t="s">
        <v>35</v>
      </c>
      <c r="E289" s="95" t="s">
        <v>164</v>
      </c>
      <c r="F289" s="90"/>
      <c r="G289" s="96">
        <f>G290</f>
        <v>0</v>
      </c>
      <c r="H289" s="96">
        <f t="shared" si="226"/>
        <v>0</v>
      </c>
      <c r="I289" s="96">
        <f t="shared" si="226"/>
        <v>0</v>
      </c>
      <c r="J289" s="96">
        <f t="shared" si="226"/>
        <v>37610</v>
      </c>
      <c r="K289" s="96">
        <f t="shared" si="226"/>
        <v>37610</v>
      </c>
      <c r="L289" s="96">
        <f t="shared" si="226"/>
        <v>0</v>
      </c>
      <c r="M289" s="96"/>
      <c r="N289" s="96">
        <f t="shared" si="226"/>
        <v>40351</v>
      </c>
      <c r="O289" s="96">
        <f t="shared" si="226"/>
        <v>0</v>
      </c>
      <c r="P289" s="96">
        <f t="shared" si="226"/>
        <v>0</v>
      </c>
      <c r="Q289" s="96">
        <f t="shared" si="226"/>
        <v>40351</v>
      </c>
      <c r="R289" s="96">
        <f t="shared" si="226"/>
        <v>0</v>
      </c>
      <c r="S289" s="96">
        <f aca="true" t="shared" si="229" ref="S289:AR289">S290</f>
        <v>-40351</v>
      </c>
      <c r="T289" s="96">
        <f t="shared" si="229"/>
        <v>0</v>
      </c>
      <c r="U289" s="96">
        <f t="shared" si="229"/>
        <v>0</v>
      </c>
      <c r="V289" s="96">
        <f t="shared" si="229"/>
        <v>0</v>
      </c>
      <c r="W289" s="96">
        <f t="shared" si="229"/>
        <v>0</v>
      </c>
      <c r="X289" s="96">
        <f t="shared" si="229"/>
        <v>0</v>
      </c>
      <c r="Y289" s="96">
        <f t="shared" si="229"/>
        <v>0</v>
      </c>
      <c r="Z289" s="96">
        <f t="shared" si="229"/>
        <v>0</v>
      </c>
      <c r="AA289" s="96">
        <f t="shared" si="229"/>
        <v>0</v>
      </c>
      <c r="AB289" s="96">
        <f t="shared" si="229"/>
        <v>0</v>
      </c>
      <c r="AC289" s="96">
        <f t="shared" si="229"/>
        <v>0</v>
      </c>
      <c r="AD289" s="96">
        <f t="shared" si="229"/>
        <v>0</v>
      </c>
      <c r="AE289" s="96">
        <f t="shared" si="229"/>
        <v>0</v>
      </c>
      <c r="AF289" s="96"/>
      <c r="AG289" s="96">
        <f t="shared" si="229"/>
        <v>0</v>
      </c>
      <c r="AH289" s="96">
        <f t="shared" si="229"/>
        <v>0</v>
      </c>
      <c r="AI289" s="96"/>
      <c r="AJ289" s="96">
        <f t="shared" si="229"/>
        <v>0</v>
      </c>
      <c r="AK289" s="96">
        <f t="shared" si="229"/>
        <v>0</v>
      </c>
      <c r="AL289" s="96">
        <f t="shared" si="229"/>
        <v>0</v>
      </c>
      <c r="AM289" s="96">
        <f t="shared" si="229"/>
        <v>0</v>
      </c>
      <c r="AN289" s="96">
        <f t="shared" si="229"/>
        <v>0</v>
      </c>
      <c r="AO289" s="96">
        <f t="shared" si="229"/>
        <v>0</v>
      </c>
      <c r="AP289" s="96">
        <f t="shared" si="229"/>
        <v>0</v>
      </c>
      <c r="AQ289" s="96">
        <f t="shared" si="229"/>
        <v>0</v>
      </c>
      <c r="AR289" s="96">
        <f t="shared" si="229"/>
        <v>0</v>
      </c>
      <c r="AS289" s="121"/>
      <c r="AT289" s="96">
        <f>AT290</f>
        <v>0</v>
      </c>
      <c r="AU289" s="96">
        <f>AU290</f>
        <v>0</v>
      </c>
      <c r="AV289" s="96">
        <f>AV290</f>
        <v>0</v>
      </c>
      <c r="AW289" s="96">
        <f>AW290</f>
        <v>0</v>
      </c>
      <c r="AX289" s="96">
        <f>AX290</f>
        <v>0</v>
      </c>
    </row>
    <row r="290" spans="1:50" s="5" customFormat="1" ht="33.75" hidden="1">
      <c r="A290" s="75"/>
      <c r="B290" s="89" t="s">
        <v>41</v>
      </c>
      <c r="C290" s="90" t="s">
        <v>6</v>
      </c>
      <c r="D290" s="90" t="s">
        <v>35</v>
      </c>
      <c r="E290" s="95" t="s">
        <v>164</v>
      </c>
      <c r="F290" s="90" t="s">
        <v>42</v>
      </c>
      <c r="G290" s="80"/>
      <c r="H290" s="120"/>
      <c r="I290" s="120"/>
      <c r="J290" s="96">
        <f>K290-G290</f>
        <v>37610</v>
      </c>
      <c r="K290" s="92">
        <v>37610</v>
      </c>
      <c r="L290" s="92"/>
      <c r="M290" s="92"/>
      <c r="N290" s="96">
        <v>40351</v>
      </c>
      <c r="O290" s="81"/>
      <c r="P290" s="96"/>
      <c r="Q290" s="96">
        <f>P290+N290</f>
        <v>40351</v>
      </c>
      <c r="R290" s="96">
        <f>O290</f>
        <v>0</v>
      </c>
      <c r="S290" s="96">
        <f>T290-Q290</f>
        <v>-40351</v>
      </c>
      <c r="T290" s="96"/>
      <c r="U290" s="96">
        <f>R290</f>
        <v>0</v>
      </c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121"/>
      <c r="AT290" s="96"/>
      <c r="AU290" s="96"/>
      <c r="AV290" s="96"/>
      <c r="AW290" s="96"/>
      <c r="AX290" s="96"/>
    </row>
    <row r="291" spans="1:50" s="5" customFormat="1" ht="33.75">
      <c r="A291" s="75"/>
      <c r="B291" s="89" t="s">
        <v>85</v>
      </c>
      <c r="C291" s="90" t="s">
        <v>6</v>
      </c>
      <c r="D291" s="90" t="s">
        <v>35</v>
      </c>
      <c r="E291" s="95" t="s">
        <v>250</v>
      </c>
      <c r="F291" s="90"/>
      <c r="G291" s="80"/>
      <c r="H291" s="120"/>
      <c r="I291" s="120"/>
      <c r="J291" s="96"/>
      <c r="K291" s="92"/>
      <c r="L291" s="92"/>
      <c r="M291" s="92"/>
      <c r="N291" s="96"/>
      <c r="O291" s="81"/>
      <c r="P291" s="96"/>
      <c r="Q291" s="96"/>
      <c r="R291" s="96"/>
      <c r="S291" s="96">
        <f aca="true" t="shared" si="230" ref="S291:AR291">S292</f>
        <v>21964</v>
      </c>
      <c r="T291" s="96">
        <f t="shared" si="230"/>
        <v>21964</v>
      </c>
      <c r="U291" s="96">
        <f t="shared" si="230"/>
        <v>0</v>
      </c>
      <c r="V291" s="96">
        <f t="shared" si="230"/>
        <v>22006</v>
      </c>
      <c r="W291" s="96">
        <f t="shared" si="230"/>
        <v>0</v>
      </c>
      <c r="X291" s="96">
        <f t="shared" si="230"/>
        <v>0</v>
      </c>
      <c r="Y291" s="96">
        <f t="shared" si="230"/>
        <v>21964</v>
      </c>
      <c r="Z291" s="96">
        <f t="shared" si="230"/>
        <v>22006</v>
      </c>
      <c r="AA291" s="96">
        <f t="shared" si="230"/>
        <v>0</v>
      </c>
      <c r="AB291" s="96">
        <f t="shared" si="230"/>
        <v>0</v>
      </c>
      <c r="AC291" s="96">
        <f t="shared" si="230"/>
        <v>21964</v>
      </c>
      <c r="AD291" s="96">
        <f t="shared" si="230"/>
        <v>22006</v>
      </c>
      <c r="AE291" s="96">
        <f t="shared" si="230"/>
        <v>0</v>
      </c>
      <c r="AF291" s="96"/>
      <c r="AG291" s="96">
        <f t="shared" si="230"/>
        <v>0</v>
      </c>
      <c r="AH291" s="96">
        <f t="shared" si="230"/>
        <v>21964</v>
      </c>
      <c r="AI291" s="96"/>
      <c r="AJ291" s="96">
        <f t="shared" si="230"/>
        <v>22006</v>
      </c>
      <c r="AK291" s="96">
        <f t="shared" si="230"/>
        <v>0</v>
      </c>
      <c r="AL291" s="96">
        <f t="shared" si="230"/>
        <v>0</v>
      </c>
      <c r="AM291" s="96">
        <f t="shared" si="230"/>
        <v>21964</v>
      </c>
      <c r="AN291" s="96">
        <f t="shared" si="230"/>
        <v>0</v>
      </c>
      <c r="AO291" s="96">
        <f t="shared" si="230"/>
        <v>28363</v>
      </c>
      <c r="AP291" s="96">
        <f t="shared" si="230"/>
        <v>0</v>
      </c>
      <c r="AQ291" s="96">
        <f t="shared" si="230"/>
        <v>50327</v>
      </c>
      <c r="AR291" s="96">
        <f t="shared" si="230"/>
        <v>0</v>
      </c>
      <c r="AS291" s="121"/>
      <c r="AT291" s="96">
        <f>AT292</f>
        <v>50327</v>
      </c>
      <c r="AU291" s="96">
        <f>AU292</f>
        <v>0</v>
      </c>
      <c r="AV291" s="96">
        <f>AV292</f>
        <v>0</v>
      </c>
      <c r="AW291" s="96">
        <f>AW292</f>
        <v>50327</v>
      </c>
      <c r="AX291" s="96">
        <f>AX292</f>
        <v>0</v>
      </c>
    </row>
    <row r="292" spans="1:50" s="5" customFormat="1" ht="33.75">
      <c r="A292" s="75"/>
      <c r="B292" s="89" t="s">
        <v>41</v>
      </c>
      <c r="C292" s="90" t="s">
        <v>6</v>
      </c>
      <c r="D292" s="90" t="s">
        <v>35</v>
      </c>
      <c r="E292" s="95" t="s">
        <v>250</v>
      </c>
      <c r="F292" s="90" t="s">
        <v>42</v>
      </c>
      <c r="G292" s="80"/>
      <c r="H292" s="120"/>
      <c r="I292" s="120"/>
      <c r="J292" s="96"/>
      <c r="K292" s="92"/>
      <c r="L292" s="92"/>
      <c r="M292" s="92"/>
      <c r="N292" s="96"/>
      <c r="O292" s="81"/>
      <c r="P292" s="96"/>
      <c r="Q292" s="96"/>
      <c r="R292" s="96"/>
      <c r="S292" s="96">
        <f>T292-Q292</f>
        <v>21964</v>
      </c>
      <c r="T292" s="96">
        <v>21964</v>
      </c>
      <c r="U292" s="96"/>
      <c r="V292" s="96">
        <v>22006</v>
      </c>
      <c r="W292" s="96"/>
      <c r="X292" s="96"/>
      <c r="Y292" s="96">
        <f>W292+T292</f>
        <v>21964</v>
      </c>
      <c r="Z292" s="96">
        <f>X292+V292</f>
        <v>22006</v>
      </c>
      <c r="AA292" s="96"/>
      <c r="AB292" s="96"/>
      <c r="AC292" s="96">
        <f>AA292+Y292</f>
        <v>21964</v>
      </c>
      <c r="AD292" s="96">
        <f>AB292+Z292</f>
        <v>22006</v>
      </c>
      <c r="AE292" s="96"/>
      <c r="AF292" s="96"/>
      <c r="AG292" s="96"/>
      <c r="AH292" s="96">
        <f>AE292+AC292</f>
        <v>21964</v>
      </c>
      <c r="AI292" s="96"/>
      <c r="AJ292" s="96">
        <f>AG292+AD292</f>
        <v>22006</v>
      </c>
      <c r="AK292" s="121"/>
      <c r="AL292" s="121"/>
      <c r="AM292" s="96">
        <f>AK292+AH292</f>
        <v>21964</v>
      </c>
      <c r="AN292" s="96">
        <f>AI292</f>
        <v>0</v>
      </c>
      <c r="AO292" s="96">
        <f>AQ292-AM292</f>
        <v>28363</v>
      </c>
      <c r="AP292" s="96">
        <f>AR292-AN292</f>
        <v>0</v>
      </c>
      <c r="AQ292" s="96">
        <f>56936-6609</f>
        <v>50327</v>
      </c>
      <c r="AR292" s="96"/>
      <c r="AS292" s="121"/>
      <c r="AT292" s="96">
        <f>56936-6609</f>
        <v>50327</v>
      </c>
      <c r="AU292" s="96"/>
      <c r="AV292" s="121"/>
      <c r="AW292" s="92">
        <f>AT292+AV292</f>
        <v>50327</v>
      </c>
      <c r="AX292" s="96">
        <f>AU292</f>
        <v>0</v>
      </c>
    </row>
    <row r="293" spans="1:50" s="5" customFormat="1" ht="116.25">
      <c r="A293" s="75"/>
      <c r="B293" s="89" t="s">
        <v>409</v>
      </c>
      <c r="C293" s="90" t="s">
        <v>6</v>
      </c>
      <c r="D293" s="90" t="s">
        <v>35</v>
      </c>
      <c r="E293" s="91" t="s">
        <v>410</v>
      </c>
      <c r="F293" s="90"/>
      <c r="G293" s="80"/>
      <c r="H293" s="120"/>
      <c r="I293" s="120"/>
      <c r="J293" s="96"/>
      <c r="K293" s="92"/>
      <c r="L293" s="92"/>
      <c r="M293" s="92"/>
      <c r="N293" s="96"/>
      <c r="O293" s="81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121"/>
      <c r="AL293" s="121"/>
      <c r="AM293" s="96"/>
      <c r="AN293" s="96"/>
      <c r="AO293" s="96">
        <f>AO294</f>
        <v>6609</v>
      </c>
      <c r="AP293" s="96">
        <f>AP294</f>
        <v>0</v>
      </c>
      <c r="AQ293" s="96">
        <f>AQ294</f>
        <v>6609</v>
      </c>
      <c r="AR293" s="96">
        <f>AR294</f>
        <v>6609</v>
      </c>
      <c r="AS293" s="121"/>
      <c r="AT293" s="96">
        <f>AT294</f>
        <v>6609</v>
      </c>
      <c r="AU293" s="96">
        <f>AU294</f>
        <v>6609</v>
      </c>
      <c r="AV293" s="96">
        <f>AV294</f>
        <v>0</v>
      </c>
      <c r="AW293" s="96">
        <f>AW294</f>
        <v>6609</v>
      </c>
      <c r="AX293" s="96">
        <f>AX294</f>
        <v>6609</v>
      </c>
    </row>
    <row r="294" spans="1:50" s="5" customFormat="1" ht="33.75">
      <c r="A294" s="75"/>
      <c r="B294" s="89" t="s">
        <v>41</v>
      </c>
      <c r="C294" s="90" t="s">
        <v>6</v>
      </c>
      <c r="D294" s="90" t="s">
        <v>35</v>
      </c>
      <c r="E294" s="91" t="s">
        <v>410</v>
      </c>
      <c r="F294" s="90" t="s">
        <v>42</v>
      </c>
      <c r="G294" s="80"/>
      <c r="H294" s="120"/>
      <c r="I294" s="120"/>
      <c r="J294" s="96"/>
      <c r="K294" s="92"/>
      <c r="L294" s="92"/>
      <c r="M294" s="92"/>
      <c r="N294" s="96"/>
      <c r="O294" s="81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121"/>
      <c r="AL294" s="121"/>
      <c r="AM294" s="96"/>
      <c r="AN294" s="96"/>
      <c r="AO294" s="96">
        <f>AQ294-AM294</f>
        <v>6609</v>
      </c>
      <c r="AP294" s="96"/>
      <c r="AQ294" s="96">
        <v>6609</v>
      </c>
      <c r="AR294" s="96">
        <v>6609</v>
      </c>
      <c r="AS294" s="121"/>
      <c r="AT294" s="96">
        <v>6609</v>
      </c>
      <c r="AU294" s="96">
        <v>6609</v>
      </c>
      <c r="AV294" s="121"/>
      <c r="AW294" s="92">
        <f>AT294+AV294</f>
        <v>6609</v>
      </c>
      <c r="AX294" s="96">
        <f>AU294</f>
        <v>6609</v>
      </c>
    </row>
    <row r="295" spans="1:50" ht="37.5">
      <c r="A295" s="100"/>
      <c r="B295" s="83" t="s">
        <v>82</v>
      </c>
      <c r="C295" s="84" t="s">
        <v>6</v>
      </c>
      <c r="D295" s="84" t="s">
        <v>36</v>
      </c>
      <c r="E295" s="143"/>
      <c r="F295" s="84"/>
      <c r="G295" s="99">
        <f>G296</f>
        <v>0</v>
      </c>
      <c r="H295" s="99">
        <f aca="true" t="shared" si="231" ref="H295:W296">H296</f>
        <v>0</v>
      </c>
      <c r="I295" s="99">
        <f t="shared" si="231"/>
        <v>0</v>
      </c>
      <c r="J295" s="99">
        <f t="shared" si="231"/>
        <v>45174</v>
      </c>
      <c r="K295" s="99">
        <f t="shared" si="231"/>
        <v>45174</v>
      </c>
      <c r="L295" s="99">
        <f t="shared" si="231"/>
        <v>0</v>
      </c>
      <c r="M295" s="99"/>
      <c r="N295" s="99">
        <f t="shared" si="231"/>
        <v>47872</v>
      </c>
      <c r="O295" s="99">
        <f t="shared" si="231"/>
        <v>0</v>
      </c>
      <c r="P295" s="99">
        <f t="shared" si="231"/>
        <v>0</v>
      </c>
      <c r="Q295" s="99">
        <f t="shared" si="231"/>
        <v>47872</v>
      </c>
      <c r="R295" s="99">
        <f t="shared" si="231"/>
        <v>0</v>
      </c>
      <c r="S295" s="99">
        <f t="shared" si="231"/>
        <v>-37443</v>
      </c>
      <c r="T295" s="99">
        <f t="shared" si="231"/>
        <v>10429</v>
      </c>
      <c r="U295" s="99">
        <f t="shared" si="231"/>
        <v>0</v>
      </c>
      <c r="V295" s="99">
        <f t="shared" si="231"/>
        <v>10429</v>
      </c>
      <c r="W295" s="99">
        <f t="shared" si="231"/>
        <v>0</v>
      </c>
      <c r="X295" s="99">
        <f aca="true" t="shared" si="232" ref="X295:AR295">X296</f>
        <v>0</v>
      </c>
      <c r="Y295" s="99">
        <f t="shared" si="232"/>
        <v>10429</v>
      </c>
      <c r="Z295" s="99">
        <f t="shared" si="232"/>
        <v>10429</v>
      </c>
      <c r="AA295" s="99">
        <f t="shared" si="232"/>
        <v>0</v>
      </c>
      <c r="AB295" s="99">
        <f t="shared" si="232"/>
        <v>0</v>
      </c>
      <c r="AC295" s="99">
        <f t="shared" si="232"/>
        <v>10429</v>
      </c>
      <c r="AD295" s="99">
        <f t="shared" si="232"/>
        <v>10429</v>
      </c>
      <c r="AE295" s="99">
        <f t="shared" si="232"/>
        <v>0</v>
      </c>
      <c r="AF295" s="99"/>
      <c r="AG295" s="99">
        <f t="shared" si="232"/>
        <v>0</v>
      </c>
      <c r="AH295" s="99">
        <f t="shared" si="232"/>
        <v>10429</v>
      </c>
      <c r="AI295" s="99"/>
      <c r="AJ295" s="99">
        <f t="shared" si="232"/>
        <v>10429</v>
      </c>
      <c r="AK295" s="99">
        <f t="shared" si="232"/>
        <v>269</v>
      </c>
      <c r="AL295" s="99">
        <f t="shared" si="232"/>
        <v>269</v>
      </c>
      <c r="AM295" s="99">
        <f t="shared" si="232"/>
        <v>10698</v>
      </c>
      <c r="AN295" s="99">
        <f t="shared" si="232"/>
        <v>0</v>
      </c>
      <c r="AO295" s="99">
        <f t="shared" si="232"/>
        <v>9916</v>
      </c>
      <c r="AP295" s="99">
        <f t="shared" si="232"/>
        <v>0</v>
      </c>
      <c r="AQ295" s="99">
        <f t="shared" si="232"/>
        <v>20614</v>
      </c>
      <c r="AR295" s="99">
        <f t="shared" si="232"/>
        <v>0</v>
      </c>
      <c r="AS295" s="97"/>
      <c r="AT295" s="99">
        <f>AT296</f>
        <v>20614</v>
      </c>
      <c r="AU295" s="99">
        <f>AU296</f>
        <v>0</v>
      </c>
      <c r="AV295" s="99">
        <f>AV296</f>
        <v>0</v>
      </c>
      <c r="AW295" s="99">
        <f>AW296</f>
        <v>20614</v>
      </c>
      <c r="AX295" s="99">
        <f>AX296</f>
        <v>0</v>
      </c>
    </row>
    <row r="296" spans="1:50" ht="33">
      <c r="A296" s="88"/>
      <c r="B296" s="89" t="s">
        <v>86</v>
      </c>
      <c r="C296" s="90" t="s">
        <v>6</v>
      </c>
      <c r="D296" s="90" t="s">
        <v>36</v>
      </c>
      <c r="E296" s="111" t="s">
        <v>124</v>
      </c>
      <c r="F296" s="90"/>
      <c r="G296" s="96">
        <f>G297</f>
        <v>0</v>
      </c>
      <c r="H296" s="96">
        <f t="shared" si="231"/>
        <v>0</v>
      </c>
      <c r="I296" s="96">
        <f t="shared" si="231"/>
        <v>0</v>
      </c>
      <c r="J296" s="96">
        <f t="shared" si="231"/>
        <v>45174</v>
      </c>
      <c r="K296" s="96">
        <f t="shared" si="231"/>
        <v>45174</v>
      </c>
      <c r="L296" s="96">
        <f t="shared" si="231"/>
        <v>0</v>
      </c>
      <c r="M296" s="96"/>
      <c r="N296" s="96">
        <f t="shared" si="231"/>
        <v>47872</v>
      </c>
      <c r="O296" s="96">
        <f t="shared" si="231"/>
        <v>0</v>
      </c>
      <c r="P296" s="96">
        <f t="shared" si="231"/>
        <v>0</v>
      </c>
      <c r="Q296" s="96">
        <f t="shared" si="231"/>
        <v>47872</v>
      </c>
      <c r="R296" s="96">
        <f t="shared" si="231"/>
        <v>0</v>
      </c>
      <c r="S296" s="96">
        <f aca="true" t="shared" si="233" ref="S296:Z296">S297+S298</f>
        <v>-37443</v>
      </c>
      <c r="T296" s="96">
        <f t="shared" si="233"/>
        <v>10429</v>
      </c>
      <c r="U296" s="96">
        <f t="shared" si="233"/>
        <v>0</v>
      </c>
      <c r="V296" s="96">
        <f t="shared" si="233"/>
        <v>10429</v>
      </c>
      <c r="W296" s="96">
        <f t="shared" si="233"/>
        <v>0</v>
      </c>
      <c r="X296" s="96">
        <f t="shared" si="233"/>
        <v>0</v>
      </c>
      <c r="Y296" s="96">
        <f t="shared" si="233"/>
        <v>10429</v>
      </c>
      <c r="Z296" s="96">
        <f t="shared" si="233"/>
        <v>10429</v>
      </c>
      <c r="AA296" s="96">
        <f aca="true" t="shared" si="234" ref="AA296:AJ296">AA297+AA298</f>
        <v>0</v>
      </c>
      <c r="AB296" s="96">
        <f t="shared" si="234"/>
        <v>0</v>
      </c>
      <c r="AC296" s="96">
        <f t="shared" si="234"/>
        <v>10429</v>
      </c>
      <c r="AD296" s="96">
        <f t="shared" si="234"/>
        <v>10429</v>
      </c>
      <c r="AE296" s="96">
        <f t="shared" si="234"/>
        <v>0</v>
      </c>
      <c r="AF296" s="96"/>
      <c r="AG296" s="96">
        <f t="shared" si="234"/>
        <v>0</v>
      </c>
      <c r="AH296" s="96">
        <f t="shared" si="234"/>
        <v>10429</v>
      </c>
      <c r="AI296" s="96"/>
      <c r="AJ296" s="96">
        <f t="shared" si="234"/>
        <v>10429</v>
      </c>
      <c r="AK296" s="96">
        <f aca="true" t="shared" si="235" ref="AK296:AR296">AK297+AK298</f>
        <v>269</v>
      </c>
      <c r="AL296" s="96">
        <f t="shared" si="235"/>
        <v>269</v>
      </c>
      <c r="AM296" s="96">
        <f t="shared" si="235"/>
        <v>10698</v>
      </c>
      <c r="AN296" s="96">
        <f t="shared" si="235"/>
        <v>0</v>
      </c>
      <c r="AO296" s="96">
        <f t="shared" si="235"/>
        <v>9916</v>
      </c>
      <c r="AP296" s="96">
        <f t="shared" si="235"/>
        <v>0</v>
      </c>
      <c r="AQ296" s="96">
        <f t="shared" si="235"/>
        <v>20614</v>
      </c>
      <c r="AR296" s="96">
        <f t="shared" si="235"/>
        <v>0</v>
      </c>
      <c r="AS296" s="97"/>
      <c r="AT296" s="96">
        <f>AT297+AT298</f>
        <v>20614</v>
      </c>
      <c r="AU296" s="96">
        <f>AU297+AU298</f>
        <v>0</v>
      </c>
      <c r="AV296" s="96">
        <f>AV297+AV298</f>
        <v>0</v>
      </c>
      <c r="AW296" s="96">
        <f>AW297+AW298</f>
        <v>20614</v>
      </c>
      <c r="AX296" s="96">
        <f>AX297+AX298</f>
        <v>0</v>
      </c>
    </row>
    <row r="297" spans="1:50" ht="16.5" hidden="1">
      <c r="A297" s="88"/>
      <c r="B297" s="89" t="s">
        <v>195</v>
      </c>
      <c r="C297" s="90" t="s">
        <v>6</v>
      </c>
      <c r="D297" s="90" t="s">
        <v>36</v>
      </c>
      <c r="E297" s="111" t="s">
        <v>124</v>
      </c>
      <c r="F297" s="90" t="s">
        <v>83</v>
      </c>
      <c r="G297" s="96"/>
      <c r="H297" s="96"/>
      <c r="I297" s="96"/>
      <c r="J297" s="96">
        <f>K297-G297</f>
        <v>45174</v>
      </c>
      <c r="K297" s="96">
        <v>45174</v>
      </c>
      <c r="L297" s="96"/>
      <c r="M297" s="96"/>
      <c r="N297" s="96">
        <v>47872</v>
      </c>
      <c r="O297" s="93"/>
      <c r="P297" s="96"/>
      <c r="Q297" s="96">
        <f>P297+N297</f>
        <v>47872</v>
      </c>
      <c r="R297" s="96">
        <f>O297</f>
        <v>0</v>
      </c>
      <c r="S297" s="96">
        <f>T297-Q297</f>
        <v>-47872</v>
      </c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7"/>
      <c r="AT297" s="96"/>
      <c r="AU297" s="96"/>
      <c r="AV297" s="96"/>
      <c r="AW297" s="96"/>
      <c r="AX297" s="96"/>
    </row>
    <row r="298" spans="1:50" ht="99">
      <c r="A298" s="88"/>
      <c r="B298" s="89" t="s">
        <v>292</v>
      </c>
      <c r="C298" s="90" t="s">
        <v>6</v>
      </c>
      <c r="D298" s="90" t="s">
        <v>36</v>
      </c>
      <c r="E298" s="111" t="s">
        <v>293</v>
      </c>
      <c r="F298" s="90"/>
      <c r="G298" s="96"/>
      <c r="H298" s="96"/>
      <c r="I298" s="96"/>
      <c r="J298" s="96"/>
      <c r="K298" s="96"/>
      <c r="L298" s="96"/>
      <c r="M298" s="96"/>
      <c r="N298" s="96"/>
      <c r="O298" s="93"/>
      <c r="P298" s="96"/>
      <c r="Q298" s="96"/>
      <c r="R298" s="96"/>
      <c r="S298" s="96">
        <f>S299</f>
        <v>10429</v>
      </c>
      <c r="T298" s="96">
        <f aca="true" t="shared" si="236" ref="T298:AL299">T299</f>
        <v>10429</v>
      </c>
      <c r="U298" s="96">
        <f t="shared" si="236"/>
        <v>0</v>
      </c>
      <c r="V298" s="96">
        <f t="shared" si="236"/>
        <v>10429</v>
      </c>
      <c r="W298" s="96">
        <f t="shared" si="236"/>
        <v>0</v>
      </c>
      <c r="X298" s="96">
        <f t="shared" si="236"/>
        <v>0</v>
      </c>
      <c r="Y298" s="96">
        <f t="shared" si="236"/>
        <v>10429</v>
      </c>
      <c r="Z298" s="96">
        <f t="shared" si="236"/>
        <v>10429</v>
      </c>
      <c r="AA298" s="96">
        <f t="shared" si="236"/>
        <v>0</v>
      </c>
      <c r="AB298" s="96">
        <f t="shared" si="236"/>
        <v>0</v>
      </c>
      <c r="AC298" s="96">
        <f t="shared" si="236"/>
        <v>10429</v>
      </c>
      <c r="AD298" s="96">
        <f t="shared" si="236"/>
        <v>10429</v>
      </c>
      <c r="AE298" s="96">
        <f t="shared" si="236"/>
        <v>0</v>
      </c>
      <c r="AF298" s="96"/>
      <c r="AG298" s="96">
        <f t="shared" si="236"/>
        <v>0</v>
      </c>
      <c r="AH298" s="96">
        <f t="shared" si="236"/>
        <v>10429</v>
      </c>
      <c r="AI298" s="96"/>
      <c r="AJ298" s="96">
        <f t="shared" si="236"/>
        <v>10429</v>
      </c>
      <c r="AK298" s="96">
        <f t="shared" si="236"/>
        <v>269</v>
      </c>
      <c r="AL298" s="96">
        <f t="shared" si="236"/>
        <v>269</v>
      </c>
      <c r="AM298" s="96">
        <f aca="true" t="shared" si="237" ref="AM298:AR299">AM299</f>
        <v>10698</v>
      </c>
      <c r="AN298" s="96">
        <f t="shared" si="237"/>
        <v>0</v>
      </c>
      <c r="AO298" s="96">
        <f t="shared" si="237"/>
        <v>9916</v>
      </c>
      <c r="AP298" s="96">
        <f t="shared" si="237"/>
        <v>0</v>
      </c>
      <c r="AQ298" s="96">
        <f t="shared" si="237"/>
        <v>20614</v>
      </c>
      <c r="AR298" s="96">
        <f t="shared" si="237"/>
        <v>0</v>
      </c>
      <c r="AS298" s="97"/>
      <c r="AT298" s="96">
        <f>AT299</f>
        <v>20614</v>
      </c>
      <c r="AU298" s="96">
        <f aca="true" t="shared" si="238" ref="AU298:AX299">AU299</f>
        <v>0</v>
      </c>
      <c r="AV298" s="96">
        <f t="shared" si="238"/>
        <v>0</v>
      </c>
      <c r="AW298" s="96">
        <f t="shared" si="238"/>
        <v>20614</v>
      </c>
      <c r="AX298" s="96">
        <f t="shared" si="238"/>
        <v>0</v>
      </c>
    </row>
    <row r="299" spans="1:50" ht="75.75" customHeight="1">
      <c r="A299" s="88"/>
      <c r="B299" s="113" t="s">
        <v>306</v>
      </c>
      <c r="C299" s="90" t="s">
        <v>6</v>
      </c>
      <c r="D299" s="90" t="s">
        <v>36</v>
      </c>
      <c r="E299" s="111" t="s">
        <v>294</v>
      </c>
      <c r="F299" s="90"/>
      <c r="G299" s="96"/>
      <c r="H299" s="96"/>
      <c r="I299" s="96"/>
      <c r="J299" s="96"/>
      <c r="K299" s="96"/>
      <c r="L299" s="96"/>
      <c r="M299" s="96"/>
      <c r="N299" s="96"/>
      <c r="O299" s="93"/>
      <c r="P299" s="96"/>
      <c r="Q299" s="96"/>
      <c r="R299" s="96"/>
      <c r="S299" s="96">
        <f>S300</f>
        <v>10429</v>
      </c>
      <c r="T299" s="96">
        <f t="shared" si="236"/>
        <v>10429</v>
      </c>
      <c r="U299" s="96">
        <f t="shared" si="236"/>
        <v>0</v>
      </c>
      <c r="V299" s="96">
        <f t="shared" si="236"/>
        <v>10429</v>
      </c>
      <c r="W299" s="96">
        <f t="shared" si="236"/>
        <v>0</v>
      </c>
      <c r="X299" s="96">
        <f t="shared" si="236"/>
        <v>0</v>
      </c>
      <c r="Y299" s="96">
        <f t="shared" si="236"/>
        <v>10429</v>
      </c>
      <c r="Z299" s="96">
        <f t="shared" si="236"/>
        <v>10429</v>
      </c>
      <c r="AA299" s="96">
        <f t="shared" si="236"/>
        <v>0</v>
      </c>
      <c r="AB299" s="96">
        <f t="shared" si="236"/>
        <v>0</v>
      </c>
      <c r="AC299" s="96">
        <f t="shared" si="236"/>
        <v>10429</v>
      </c>
      <c r="AD299" s="96">
        <f t="shared" si="236"/>
        <v>10429</v>
      </c>
      <c r="AE299" s="96">
        <f t="shared" si="236"/>
        <v>0</v>
      </c>
      <c r="AF299" s="96"/>
      <c r="AG299" s="96">
        <f t="shared" si="236"/>
        <v>0</v>
      </c>
      <c r="AH299" s="96">
        <f t="shared" si="236"/>
        <v>10429</v>
      </c>
      <c r="AI299" s="96"/>
      <c r="AJ299" s="96">
        <f t="shared" si="236"/>
        <v>10429</v>
      </c>
      <c r="AK299" s="96">
        <f t="shared" si="236"/>
        <v>269</v>
      </c>
      <c r="AL299" s="96">
        <f t="shared" si="236"/>
        <v>269</v>
      </c>
      <c r="AM299" s="96">
        <f t="shared" si="237"/>
        <v>10698</v>
      </c>
      <c r="AN299" s="96">
        <f t="shared" si="237"/>
        <v>0</v>
      </c>
      <c r="AO299" s="96">
        <f t="shared" si="237"/>
        <v>9916</v>
      </c>
      <c r="AP299" s="96">
        <f t="shared" si="237"/>
        <v>0</v>
      </c>
      <c r="AQ299" s="96">
        <f t="shared" si="237"/>
        <v>20614</v>
      </c>
      <c r="AR299" s="96">
        <f t="shared" si="237"/>
        <v>0</v>
      </c>
      <c r="AS299" s="97"/>
      <c r="AT299" s="96">
        <f>AT300</f>
        <v>20614</v>
      </c>
      <c r="AU299" s="96">
        <f t="shared" si="238"/>
        <v>0</v>
      </c>
      <c r="AV299" s="96">
        <f t="shared" si="238"/>
        <v>0</v>
      </c>
      <c r="AW299" s="96">
        <f t="shared" si="238"/>
        <v>20614</v>
      </c>
      <c r="AX299" s="96">
        <f t="shared" si="238"/>
        <v>0</v>
      </c>
    </row>
    <row r="300" spans="1:50" ht="16.5">
      <c r="A300" s="88"/>
      <c r="B300" s="89" t="s">
        <v>195</v>
      </c>
      <c r="C300" s="90" t="s">
        <v>6</v>
      </c>
      <c r="D300" s="90" t="s">
        <v>36</v>
      </c>
      <c r="E300" s="111" t="s">
        <v>294</v>
      </c>
      <c r="F300" s="90" t="s">
        <v>83</v>
      </c>
      <c r="G300" s="96"/>
      <c r="H300" s="96"/>
      <c r="I300" s="96"/>
      <c r="J300" s="96"/>
      <c r="K300" s="96"/>
      <c r="L300" s="96"/>
      <c r="M300" s="96"/>
      <c r="N300" s="96"/>
      <c r="O300" s="93"/>
      <c r="P300" s="96"/>
      <c r="Q300" s="96"/>
      <c r="R300" s="96"/>
      <c r="S300" s="96">
        <f>T300-Q300</f>
        <v>10429</v>
      </c>
      <c r="T300" s="96">
        <v>10429</v>
      </c>
      <c r="U300" s="96"/>
      <c r="V300" s="96">
        <v>10429</v>
      </c>
      <c r="W300" s="96"/>
      <c r="X300" s="96"/>
      <c r="Y300" s="96">
        <f>W300+T300</f>
        <v>10429</v>
      </c>
      <c r="Z300" s="96">
        <f>X300+V300</f>
        <v>10429</v>
      </c>
      <c r="AA300" s="96"/>
      <c r="AB300" s="96"/>
      <c r="AC300" s="96">
        <f>AA300+Y300</f>
        <v>10429</v>
      </c>
      <c r="AD300" s="96">
        <f>AB300+Z300</f>
        <v>10429</v>
      </c>
      <c r="AE300" s="96"/>
      <c r="AF300" s="96"/>
      <c r="AG300" s="96"/>
      <c r="AH300" s="96">
        <f>AE300+AC300</f>
        <v>10429</v>
      </c>
      <c r="AI300" s="96"/>
      <c r="AJ300" s="96">
        <f>AG300+AD300</f>
        <v>10429</v>
      </c>
      <c r="AK300" s="102">
        <v>269</v>
      </c>
      <c r="AL300" s="102">
        <v>269</v>
      </c>
      <c r="AM300" s="96">
        <f>AK300+AH300</f>
        <v>10698</v>
      </c>
      <c r="AN300" s="96">
        <f>AI300</f>
        <v>0</v>
      </c>
      <c r="AO300" s="96">
        <f>AQ300-AM300</f>
        <v>9916</v>
      </c>
      <c r="AP300" s="96">
        <f>AR300-AN300</f>
        <v>0</v>
      </c>
      <c r="AQ300" s="96">
        <v>20614</v>
      </c>
      <c r="AR300" s="96"/>
      <c r="AS300" s="97"/>
      <c r="AT300" s="96">
        <v>20614</v>
      </c>
      <c r="AU300" s="96"/>
      <c r="AV300" s="97"/>
      <c r="AW300" s="92">
        <f>AT300+AV300</f>
        <v>20614</v>
      </c>
      <c r="AX300" s="96">
        <f>AU300</f>
        <v>0</v>
      </c>
    </row>
    <row r="301" spans="1:51" ht="37.5">
      <c r="A301" s="88"/>
      <c r="B301" s="83" t="s">
        <v>87</v>
      </c>
      <c r="C301" s="84" t="s">
        <v>6</v>
      </c>
      <c r="D301" s="84" t="s">
        <v>61</v>
      </c>
      <c r="E301" s="143"/>
      <c r="F301" s="84"/>
      <c r="G301" s="99">
        <f>G302</f>
        <v>0</v>
      </c>
      <c r="H301" s="99">
        <f aca="true" t="shared" si="239" ref="H301:AR301">H302</f>
        <v>0</v>
      </c>
      <c r="I301" s="99">
        <f t="shared" si="239"/>
        <v>0</v>
      </c>
      <c r="J301" s="99">
        <f t="shared" si="239"/>
        <v>1207</v>
      </c>
      <c r="K301" s="99">
        <f t="shared" si="239"/>
        <v>1207</v>
      </c>
      <c r="L301" s="99">
        <f t="shared" si="239"/>
        <v>0</v>
      </c>
      <c r="M301" s="99"/>
      <c r="N301" s="99">
        <f t="shared" si="239"/>
        <v>1278</v>
      </c>
      <c r="O301" s="99">
        <f t="shared" si="239"/>
        <v>0</v>
      </c>
      <c r="P301" s="99">
        <f t="shared" si="239"/>
        <v>0</v>
      </c>
      <c r="Q301" s="99">
        <f t="shared" si="239"/>
        <v>1278</v>
      </c>
      <c r="R301" s="99">
        <f t="shared" si="239"/>
        <v>0</v>
      </c>
      <c r="S301" s="99">
        <f t="shared" si="239"/>
        <v>-1101</v>
      </c>
      <c r="T301" s="99">
        <f t="shared" si="239"/>
        <v>177</v>
      </c>
      <c r="U301" s="99">
        <f t="shared" si="239"/>
        <v>0</v>
      </c>
      <c r="V301" s="99">
        <f t="shared" si="239"/>
        <v>135</v>
      </c>
      <c r="W301" s="99">
        <f t="shared" si="239"/>
        <v>0</v>
      </c>
      <c r="X301" s="99">
        <f t="shared" si="239"/>
        <v>0</v>
      </c>
      <c r="Y301" s="99">
        <f t="shared" si="239"/>
        <v>177</v>
      </c>
      <c r="Z301" s="99">
        <f t="shared" si="239"/>
        <v>135</v>
      </c>
      <c r="AA301" s="99">
        <f t="shared" si="239"/>
        <v>0</v>
      </c>
      <c r="AB301" s="99">
        <f t="shared" si="239"/>
        <v>0</v>
      </c>
      <c r="AC301" s="99">
        <f t="shared" si="239"/>
        <v>177</v>
      </c>
      <c r="AD301" s="99">
        <f t="shared" si="239"/>
        <v>135</v>
      </c>
      <c r="AE301" s="99">
        <f t="shared" si="239"/>
        <v>0</v>
      </c>
      <c r="AF301" s="99"/>
      <c r="AG301" s="99">
        <f t="shared" si="239"/>
        <v>0</v>
      </c>
      <c r="AH301" s="99">
        <f t="shared" si="239"/>
        <v>177</v>
      </c>
      <c r="AI301" s="99"/>
      <c r="AJ301" s="99">
        <f t="shared" si="239"/>
        <v>135</v>
      </c>
      <c r="AK301" s="99">
        <f t="shared" si="239"/>
        <v>606</v>
      </c>
      <c r="AL301" s="99">
        <f t="shared" si="239"/>
        <v>606</v>
      </c>
      <c r="AM301" s="99">
        <f t="shared" si="239"/>
        <v>783</v>
      </c>
      <c r="AN301" s="99">
        <f t="shared" si="239"/>
        <v>0</v>
      </c>
      <c r="AO301" s="99">
        <f t="shared" si="239"/>
        <v>295</v>
      </c>
      <c r="AP301" s="99">
        <f t="shared" si="239"/>
        <v>0</v>
      </c>
      <c r="AQ301" s="99">
        <f t="shared" si="239"/>
        <v>1078</v>
      </c>
      <c r="AR301" s="99">
        <f t="shared" si="239"/>
        <v>0</v>
      </c>
      <c r="AS301" s="97"/>
      <c r="AT301" s="99">
        <f aca="true" t="shared" si="240" ref="AT301:AY301">AT302</f>
        <v>1078</v>
      </c>
      <c r="AU301" s="99">
        <f t="shared" si="240"/>
        <v>0</v>
      </c>
      <c r="AV301" s="99">
        <f t="shared" si="240"/>
        <v>0</v>
      </c>
      <c r="AW301" s="99">
        <f t="shared" si="240"/>
        <v>1078</v>
      </c>
      <c r="AX301" s="99">
        <f t="shared" si="240"/>
        <v>0</v>
      </c>
      <c r="AY301" s="37">
        <f t="shared" si="240"/>
        <v>0</v>
      </c>
    </row>
    <row r="302" spans="1:51" ht="33">
      <c r="A302" s="107"/>
      <c r="B302" s="89" t="s">
        <v>86</v>
      </c>
      <c r="C302" s="90" t="s">
        <v>6</v>
      </c>
      <c r="D302" s="90" t="s">
        <v>61</v>
      </c>
      <c r="E302" s="111" t="s">
        <v>124</v>
      </c>
      <c r="F302" s="90"/>
      <c r="G302" s="92">
        <f>G303+G304</f>
        <v>0</v>
      </c>
      <c r="H302" s="92">
        <f aca="true" t="shared" si="241" ref="H302:N302">H303+H304</f>
        <v>0</v>
      </c>
      <c r="I302" s="92">
        <f t="shared" si="241"/>
        <v>0</v>
      </c>
      <c r="J302" s="96">
        <f>K302-G302</f>
        <v>1207</v>
      </c>
      <c r="K302" s="92">
        <f t="shared" si="241"/>
        <v>1207</v>
      </c>
      <c r="L302" s="92">
        <f t="shared" si="241"/>
        <v>0</v>
      </c>
      <c r="M302" s="92"/>
      <c r="N302" s="92">
        <f t="shared" si="241"/>
        <v>1278</v>
      </c>
      <c r="O302" s="92">
        <f>O303+O304</f>
        <v>0</v>
      </c>
      <c r="P302" s="92">
        <f>P303+P304</f>
        <v>0</v>
      </c>
      <c r="Q302" s="92">
        <f>Q303+Q304</f>
        <v>1278</v>
      </c>
      <c r="R302" s="92">
        <f>R303+R304</f>
        <v>0</v>
      </c>
      <c r="S302" s="92">
        <f aca="true" t="shared" si="242" ref="S302:Z302">S303+S304+S305+S309</f>
        <v>-1101</v>
      </c>
      <c r="T302" s="92">
        <f t="shared" si="242"/>
        <v>177</v>
      </c>
      <c r="U302" s="92">
        <f t="shared" si="242"/>
        <v>0</v>
      </c>
      <c r="V302" s="92">
        <f t="shared" si="242"/>
        <v>135</v>
      </c>
      <c r="W302" s="92">
        <f t="shared" si="242"/>
        <v>0</v>
      </c>
      <c r="X302" s="92">
        <f t="shared" si="242"/>
        <v>0</v>
      </c>
      <c r="Y302" s="92">
        <f t="shared" si="242"/>
        <v>177</v>
      </c>
      <c r="Z302" s="92">
        <f t="shared" si="242"/>
        <v>135</v>
      </c>
      <c r="AA302" s="92">
        <f aca="true" t="shared" si="243" ref="AA302:AJ302">AA303+AA304+AA305+AA309</f>
        <v>0</v>
      </c>
      <c r="AB302" s="92">
        <f t="shared" si="243"/>
        <v>0</v>
      </c>
      <c r="AC302" s="92">
        <f t="shared" si="243"/>
        <v>177</v>
      </c>
      <c r="AD302" s="92">
        <f t="shared" si="243"/>
        <v>135</v>
      </c>
      <c r="AE302" s="92">
        <f t="shared" si="243"/>
        <v>0</v>
      </c>
      <c r="AF302" s="92"/>
      <c r="AG302" s="92">
        <f t="shared" si="243"/>
        <v>0</v>
      </c>
      <c r="AH302" s="92">
        <f t="shared" si="243"/>
        <v>177</v>
      </c>
      <c r="AI302" s="92"/>
      <c r="AJ302" s="92">
        <f t="shared" si="243"/>
        <v>135</v>
      </c>
      <c r="AK302" s="92">
        <f aca="true" t="shared" si="244" ref="AK302:AR302">AK303+AK304+AK305+AK309</f>
        <v>606</v>
      </c>
      <c r="AL302" s="92">
        <f t="shared" si="244"/>
        <v>606</v>
      </c>
      <c r="AM302" s="92">
        <f t="shared" si="244"/>
        <v>783</v>
      </c>
      <c r="AN302" s="92">
        <f t="shared" si="244"/>
        <v>0</v>
      </c>
      <c r="AO302" s="92">
        <f t="shared" si="244"/>
        <v>295</v>
      </c>
      <c r="AP302" s="92">
        <f t="shared" si="244"/>
        <v>0</v>
      </c>
      <c r="AQ302" s="92">
        <f t="shared" si="244"/>
        <v>1078</v>
      </c>
      <c r="AR302" s="92">
        <f t="shared" si="244"/>
        <v>0</v>
      </c>
      <c r="AS302" s="97"/>
      <c r="AT302" s="92">
        <f aca="true" t="shared" si="245" ref="AT302:AY302">AT303+AT304+AT305+AT309</f>
        <v>1078</v>
      </c>
      <c r="AU302" s="92">
        <f t="shared" si="245"/>
        <v>0</v>
      </c>
      <c r="AV302" s="92">
        <f t="shared" si="245"/>
        <v>0</v>
      </c>
      <c r="AW302" s="92">
        <f t="shared" si="245"/>
        <v>1078</v>
      </c>
      <c r="AX302" s="92">
        <f t="shared" si="245"/>
        <v>0</v>
      </c>
      <c r="AY302" s="34">
        <f t="shared" si="245"/>
        <v>0</v>
      </c>
    </row>
    <row r="303" spans="1:51" ht="66" hidden="1">
      <c r="A303" s="107"/>
      <c r="B303" s="89" t="s">
        <v>45</v>
      </c>
      <c r="C303" s="90" t="s">
        <v>6</v>
      </c>
      <c r="D303" s="90" t="s">
        <v>61</v>
      </c>
      <c r="E303" s="111" t="s">
        <v>124</v>
      </c>
      <c r="F303" s="90" t="s">
        <v>46</v>
      </c>
      <c r="G303" s="92"/>
      <c r="H303" s="96"/>
      <c r="I303" s="96"/>
      <c r="J303" s="96">
        <f>K303-G303</f>
        <v>1117</v>
      </c>
      <c r="K303" s="96">
        <v>1117</v>
      </c>
      <c r="L303" s="96"/>
      <c r="M303" s="96"/>
      <c r="N303" s="96">
        <v>1188</v>
      </c>
      <c r="O303" s="93"/>
      <c r="P303" s="96"/>
      <c r="Q303" s="96">
        <f>P303+N303</f>
        <v>1188</v>
      </c>
      <c r="R303" s="96">
        <f>O303</f>
        <v>0</v>
      </c>
      <c r="S303" s="96">
        <f>T303-Q303</f>
        <v>-1188</v>
      </c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7"/>
      <c r="AT303" s="96"/>
      <c r="AU303" s="96"/>
      <c r="AV303" s="96"/>
      <c r="AW303" s="96"/>
      <c r="AX303" s="96"/>
      <c r="AY303" s="35"/>
    </row>
    <row r="304" spans="1:51" ht="16.5" hidden="1">
      <c r="A304" s="107"/>
      <c r="B304" s="89" t="s">
        <v>195</v>
      </c>
      <c r="C304" s="90" t="s">
        <v>6</v>
      </c>
      <c r="D304" s="90" t="s">
        <v>61</v>
      </c>
      <c r="E304" s="111" t="s">
        <v>124</v>
      </c>
      <c r="F304" s="90" t="s">
        <v>83</v>
      </c>
      <c r="G304" s="92"/>
      <c r="H304" s="96"/>
      <c r="I304" s="96"/>
      <c r="J304" s="96">
        <f>K304-G304</f>
        <v>90</v>
      </c>
      <c r="K304" s="96">
        <v>90</v>
      </c>
      <c r="L304" s="96"/>
      <c r="M304" s="96"/>
      <c r="N304" s="96">
        <v>90</v>
      </c>
      <c r="O304" s="93"/>
      <c r="P304" s="96"/>
      <c r="Q304" s="96">
        <f>P304+N304</f>
        <v>90</v>
      </c>
      <c r="R304" s="96">
        <f>O304</f>
        <v>0</v>
      </c>
      <c r="S304" s="96">
        <f>T304-Q304</f>
        <v>-90</v>
      </c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7"/>
      <c r="AT304" s="96"/>
      <c r="AU304" s="96"/>
      <c r="AV304" s="96"/>
      <c r="AW304" s="96"/>
      <c r="AX304" s="96"/>
      <c r="AY304" s="35"/>
    </row>
    <row r="305" spans="1:51" ht="99">
      <c r="A305" s="107"/>
      <c r="B305" s="89" t="s">
        <v>292</v>
      </c>
      <c r="C305" s="90" t="s">
        <v>6</v>
      </c>
      <c r="D305" s="90" t="s">
        <v>61</v>
      </c>
      <c r="E305" s="111" t="s">
        <v>293</v>
      </c>
      <c r="F305" s="90"/>
      <c r="G305" s="92"/>
      <c r="H305" s="96"/>
      <c r="I305" s="96"/>
      <c r="J305" s="96"/>
      <c r="K305" s="96"/>
      <c r="L305" s="96"/>
      <c r="M305" s="96"/>
      <c r="N305" s="96"/>
      <c r="O305" s="93"/>
      <c r="P305" s="96"/>
      <c r="Q305" s="96"/>
      <c r="R305" s="96"/>
      <c r="S305" s="96">
        <f aca="true" t="shared" si="246" ref="S305:AL306">S306</f>
        <v>135</v>
      </c>
      <c r="T305" s="96">
        <f t="shared" si="246"/>
        <v>135</v>
      </c>
      <c r="U305" s="96">
        <f t="shared" si="246"/>
        <v>0</v>
      </c>
      <c r="V305" s="96">
        <f t="shared" si="246"/>
        <v>135</v>
      </c>
      <c r="W305" s="96">
        <f t="shared" si="246"/>
        <v>0</v>
      </c>
      <c r="X305" s="96">
        <f t="shared" si="246"/>
        <v>0</v>
      </c>
      <c r="Y305" s="96">
        <f t="shared" si="246"/>
        <v>135</v>
      </c>
      <c r="Z305" s="96">
        <f t="shared" si="246"/>
        <v>135</v>
      </c>
      <c r="AA305" s="96">
        <f t="shared" si="246"/>
        <v>0</v>
      </c>
      <c r="AB305" s="96">
        <f t="shared" si="246"/>
        <v>0</v>
      </c>
      <c r="AC305" s="96">
        <f t="shared" si="246"/>
        <v>135</v>
      </c>
      <c r="AD305" s="96">
        <f t="shared" si="246"/>
        <v>135</v>
      </c>
      <c r="AE305" s="96">
        <f t="shared" si="246"/>
        <v>0</v>
      </c>
      <c r="AF305" s="96"/>
      <c r="AG305" s="96">
        <f t="shared" si="246"/>
        <v>0</v>
      </c>
      <c r="AH305" s="96">
        <f t="shared" si="246"/>
        <v>135</v>
      </c>
      <c r="AI305" s="96"/>
      <c r="AJ305" s="96">
        <f t="shared" si="246"/>
        <v>135</v>
      </c>
      <c r="AK305" s="96">
        <f t="shared" si="246"/>
        <v>606</v>
      </c>
      <c r="AL305" s="96">
        <f t="shared" si="246"/>
        <v>606</v>
      </c>
      <c r="AM305" s="96">
        <f aca="true" t="shared" si="247" ref="AM305:AR305">AM306</f>
        <v>741</v>
      </c>
      <c r="AN305" s="96">
        <f t="shared" si="247"/>
        <v>0</v>
      </c>
      <c r="AO305" s="96">
        <f t="shared" si="247"/>
        <v>337</v>
      </c>
      <c r="AP305" s="96">
        <f t="shared" si="247"/>
        <v>0</v>
      </c>
      <c r="AQ305" s="96">
        <f t="shared" si="247"/>
        <v>1078</v>
      </c>
      <c r="AR305" s="96">
        <f t="shared" si="247"/>
        <v>0</v>
      </c>
      <c r="AS305" s="97"/>
      <c r="AT305" s="96">
        <f aca="true" t="shared" si="248" ref="AT305:AY305">AT306</f>
        <v>1078</v>
      </c>
      <c r="AU305" s="96">
        <f t="shared" si="248"/>
        <v>0</v>
      </c>
      <c r="AV305" s="96">
        <f t="shared" si="248"/>
        <v>0</v>
      </c>
      <c r="AW305" s="96">
        <f t="shared" si="248"/>
        <v>1078</v>
      </c>
      <c r="AX305" s="96">
        <f t="shared" si="248"/>
        <v>0</v>
      </c>
      <c r="AY305" s="35">
        <f t="shared" si="248"/>
        <v>0</v>
      </c>
    </row>
    <row r="306" spans="1:51" ht="66">
      <c r="A306" s="107"/>
      <c r="B306" s="113" t="s">
        <v>307</v>
      </c>
      <c r="C306" s="90" t="s">
        <v>6</v>
      </c>
      <c r="D306" s="90" t="s">
        <v>61</v>
      </c>
      <c r="E306" s="111" t="s">
        <v>294</v>
      </c>
      <c r="F306" s="90"/>
      <c r="G306" s="92"/>
      <c r="H306" s="96"/>
      <c r="I306" s="96"/>
      <c r="J306" s="96"/>
      <c r="K306" s="96"/>
      <c r="L306" s="96"/>
      <c r="M306" s="96"/>
      <c r="N306" s="96"/>
      <c r="O306" s="93"/>
      <c r="P306" s="96"/>
      <c r="Q306" s="96"/>
      <c r="R306" s="96"/>
      <c r="S306" s="96">
        <f t="shared" si="246"/>
        <v>135</v>
      </c>
      <c r="T306" s="96">
        <f t="shared" si="246"/>
        <v>135</v>
      </c>
      <c r="U306" s="96">
        <f t="shared" si="246"/>
        <v>0</v>
      </c>
      <c r="V306" s="96">
        <f t="shared" si="246"/>
        <v>135</v>
      </c>
      <c r="W306" s="96">
        <f t="shared" si="246"/>
        <v>0</v>
      </c>
      <c r="X306" s="96">
        <f t="shared" si="246"/>
        <v>0</v>
      </c>
      <c r="Y306" s="96">
        <f t="shared" si="246"/>
        <v>135</v>
      </c>
      <c r="Z306" s="96">
        <f t="shared" si="246"/>
        <v>135</v>
      </c>
      <c r="AA306" s="96">
        <f t="shared" si="246"/>
        <v>0</v>
      </c>
      <c r="AB306" s="96">
        <f t="shared" si="246"/>
        <v>0</v>
      </c>
      <c r="AC306" s="96">
        <f t="shared" si="246"/>
        <v>135</v>
      </c>
      <c r="AD306" s="96">
        <f t="shared" si="246"/>
        <v>135</v>
      </c>
      <c r="AE306" s="96">
        <f t="shared" si="246"/>
        <v>0</v>
      </c>
      <c r="AF306" s="96"/>
      <c r="AG306" s="96">
        <f t="shared" si="246"/>
        <v>0</v>
      </c>
      <c r="AH306" s="96">
        <f t="shared" si="246"/>
        <v>135</v>
      </c>
      <c r="AI306" s="96"/>
      <c r="AJ306" s="96">
        <f t="shared" si="246"/>
        <v>135</v>
      </c>
      <c r="AK306" s="96">
        <f aca="true" t="shared" si="249" ref="AK306:AR306">AK307+AK308</f>
        <v>606</v>
      </c>
      <c r="AL306" s="96">
        <f t="shared" si="249"/>
        <v>606</v>
      </c>
      <c r="AM306" s="96">
        <f t="shared" si="249"/>
        <v>741</v>
      </c>
      <c r="AN306" s="96">
        <f t="shared" si="249"/>
        <v>0</v>
      </c>
      <c r="AO306" s="96">
        <f t="shared" si="249"/>
        <v>337</v>
      </c>
      <c r="AP306" s="96">
        <f t="shared" si="249"/>
        <v>0</v>
      </c>
      <c r="AQ306" s="96">
        <f t="shared" si="249"/>
        <v>1078</v>
      </c>
      <c r="AR306" s="96">
        <f t="shared" si="249"/>
        <v>0</v>
      </c>
      <c r="AS306" s="97"/>
      <c r="AT306" s="96">
        <f aca="true" t="shared" si="250" ref="AT306:AY306">AT307+AT308</f>
        <v>1078</v>
      </c>
      <c r="AU306" s="96">
        <f t="shared" si="250"/>
        <v>0</v>
      </c>
      <c r="AV306" s="96">
        <f t="shared" si="250"/>
        <v>0</v>
      </c>
      <c r="AW306" s="96">
        <f t="shared" si="250"/>
        <v>1078</v>
      </c>
      <c r="AX306" s="96">
        <f t="shared" si="250"/>
        <v>0</v>
      </c>
      <c r="AY306" s="35">
        <f t="shared" si="250"/>
        <v>0</v>
      </c>
    </row>
    <row r="307" spans="1:50" ht="66">
      <c r="A307" s="107"/>
      <c r="B307" s="89" t="s">
        <v>45</v>
      </c>
      <c r="C307" s="90" t="s">
        <v>6</v>
      </c>
      <c r="D307" s="90" t="s">
        <v>61</v>
      </c>
      <c r="E307" s="111" t="s">
        <v>294</v>
      </c>
      <c r="F307" s="90" t="s">
        <v>46</v>
      </c>
      <c r="G307" s="92"/>
      <c r="H307" s="96"/>
      <c r="I307" s="96"/>
      <c r="J307" s="96"/>
      <c r="K307" s="96"/>
      <c r="L307" s="96"/>
      <c r="M307" s="96"/>
      <c r="N307" s="96"/>
      <c r="O307" s="93"/>
      <c r="P307" s="96"/>
      <c r="Q307" s="96"/>
      <c r="R307" s="96"/>
      <c r="S307" s="96">
        <f>T307-Q307</f>
        <v>135</v>
      </c>
      <c r="T307" s="96">
        <v>135</v>
      </c>
      <c r="U307" s="96"/>
      <c r="V307" s="96">
        <v>135</v>
      </c>
      <c r="W307" s="96"/>
      <c r="X307" s="96"/>
      <c r="Y307" s="96">
        <f>W307+T307</f>
        <v>135</v>
      </c>
      <c r="Z307" s="96">
        <f>X307+V307</f>
        <v>135</v>
      </c>
      <c r="AA307" s="96"/>
      <c r="AB307" s="96"/>
      <c r="AC307" s="96">
        <f>AA307+Y307</f>
        <v>135</v>
      </c>
      <c r="AD307" s="96">
        <f>AB307+Z307</f>
        <v>135</v>
      </c>
      <c r="AE307" s="96"/>
      <c r="AF307" s="96"/>
      <c r="AG307" s="96"/>
      <c r="AH307" s="96">
        <f>AE307+AC307</f>
        <v>135</v>
      </c>
      <c r="AI307" s="96"/>
      <c r="AJ307" s="96">
        <f>AG307+AD307</f>
        <v>135</v>
      </c>
      <c r="AK307" s="102"/>
      <c r="AL307" s="102"/>
      <c r="AM307" s="96">
        <f>AK307+AH307</f>
        <v>135</v>
      </c>
      <c r="AN307" s="96">
        <f>AI307</f>
        <v>0</v>
      </c>
      <c r="AO307" s="96">
        <f>AQ307-AM307</f>
        <v>247</v>
      </c>
      <c r="AP307" s="96">
        <f>AR307-AN307</f>
        <v>0</v>
      </c>
      <c r="AQ307" s="96">
        <v>382</v>
      </c>
      <c r="AR307" s="96"/>
      <c r="AS307" s="97"/>
      <c r="AT307" s="96">
        <v>382</v>
      </c>
      <c r="AU307" s="96"/>
      <c r="AV307" s="97"/>
      <c r="AW307" s="92">
        <f>AT307+AV307</f>
        <v>382</v>
      </c>
      <c r="AX307" s="96">
        <f aca="true" t="shared" si="251" ref="AX307:AX312">AU307</f>
        <v>0</v>
      </c>
    </row>
    <row r="308" spans="1:50" ht="16.5">
      <c r="A308" s="107"/>
      <c r="B308" s="89" t="s">
        <v>195</v>
      </c>
      <c r="C308" s="90" t="s">
        <v>6</v>
      </c>
      <c r="D308" s="90" t="s">
        <v>61</v>
      </c>
      <c r="E308" s="111" t="s">
        <v>294</v>
      </c>
      <c r="F308" s="90" t="s">
        <v>83</v>
      </c>
      <c r="G308" s="92"/>
      <c r="H308" s="96"/>
      <c r="I308" s="96"/>
      <c r="J308" s="96"/>
      <c r="K308" s="96"/>
      <c r="L308" s="96"/>
      <c r="M308" s="96"/>
      <c r="N308" s="96"/>
      <c r="O308" s="93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102">
        <v>606</v>
      </c>
      <c r="AL308" s="102">
        <v>606</v>
      </c>
      <c r="AM308" s="96">
        <f>AK308+AH308</f>
        <v>606</v>
      </c>
      <c r="AN308" s="96">
        <f>AI308</f>
        <v>0</v>
      </c>
      <c r="AO308" s="96">
        <f>AQ308-AM308</f>
        <v>90</v>
      </c>
      <c r="AP308" s="96">
        <f>AR308-AN308</f>
        <v>0</v>
      </c>
      <c r="AQ308" s="96">
        <v>696</v>
      </c>
      <c r="AR308" s="96"/>
      <c r="AS308" s="97"/>
      <c r="AT308" s="96">
        <v>696</v>
      </c>
      <c r="AU308" s="96"/>
      <c r="AV308" s="97"/>
      <c r="AW308" s="92">
        <f>AT308+AV308</f>
        <v>696</v>
      </c>
      <c r="AX308" s="96">
        <f t="shared" si="251"/>
        <v>0</v>
      </c>
    </row>
    <row r="309" spans="1:50" s="3" customFormat="1" ht="49.5" hidden="1">
      <c r="A309" s="107"/>
      <c r="B309" s="113" t="s">
        <v>321</v>
      </c>
      <c r="C309" s="90" t="s">
        <v>6</v>
      </c>
      <c r="D309" s="90" t="s">
        <v>61</v>
      </c>
      <c r="E309" s="95" t="s">
        <v>296</v>
      </c>
      <c r="F309" s="90"/>
      <c r="G309" s="92"/>
      <c r="H309" s="96"/>
      <c r="I309" s="96"/>
      <c r="J309" s="96"/>
      <c r="K309" s="96"/>
      <c r="L309" s="96"/>
      <c r="M309" s="96"/>
      <c r="N309" s="96"/>
      <c r="O309" s="93"/>
      <c r="P309" s="96"/>
      <c r="Q309" s="96"/>
      <c r="R309" s="96"/>
      <c r="S309" s="96">
        <f>S310</f>
        <v>42</v>
      </c>
      <c r="T309" s="96">
        <f aca="true" t="shared" si="252" ref="T309:AL310">T310</f>
        <v>42</v>
      </c>
      <c r="U309" s="96">
        <f t="shared" si="252"/>
        <v>0</v>
      </c>
      <c r="V309" s="96">
        <f t="shared" si="252"/>
        <v>0</v>
      </c>
      <c r="W309" s="96">
        <f t="shared" si="252"/>
        <v>0</v>
      </c>
      <c r="X309" s="96">
        <f t="shared" si="252"/>
        <v>0</v>
      </c>
      <c r="Y309" s="96">
        <f t="shared" si="252"/>
        <v>42</v>
      </c>
      <c r="Z309" s="96">
        <f t="shared" si="252"/>
        <v>0</v>
      </c>
      <c r="AA309" s="96">
        <f t="shared" si="252"/>
        <v>0</v>
      </c>
      <c r="AB309" s="96">
        <f t="shared" si="252"/>
        <v>0</v>
      </c>
      <c r="AC309" s="96">
        <f t="shared" si="252"/>
        <v>42</v>
      </c>
      <c r="AD309" s="96">
        <f t="shared" si="252"/>
        <v>0</v>
      </c>
      <c r="AE309" s="96">
        <f t="shared" si="252"/>
        <v>0</v>
      </c>
      <c r="AF309" s="96"/>
      <c r="AG309" s="96">
        <f t="shared" si="252"/>
        <v>0</v>
      </c>
      <c r="AH309" s="96">
        <f t="shared" si="252"/>
        <v>42</v>
      </c>
      <c r="AI309" s="96"/>
      <c r="AJ309" s="96">
        <f t="shared" si="252"/>
        <v>0</v>
      </c>
      <c r="AK309" s="96">
        <f t="shared" si="252"/>
        <v>0</v>
      </c>
      <c r="AL309" s="96">
        <f t="shared" si="252"/>
        <v>0</v>
      </c>
      <c r="AM309" s="96">
        <f aca="true" t="shared" si="253" ref="AK309:AR310">AM310</f>
        <v>42</v>
      </c>
      <c r="AN309" s="96">
        <f t="shared" si="253"/>
        <v>0</v>
      </c>
      <c r="AO309" s="96">
        <f t="shared" si="253"/>
        <v>-42</v>
      </c>
      <c r="AP309" s="96">
        <f t="shared" si="253"/>
        <v>0</v>
      </c>
      <c r="AQ309" s="96">
        <f t="shared" si="253"/>
        <v>0</v>
      </c>
      <c r="AR309" s="96">
        <f t="shared" si="253"/>
        <v>0</v>
      </c>
      <c r="AS309" s="134"/>
      <c r="AT309" s="96">
        <f>AT310</f>
        <v>0</v>
      </c>
      <c r="AU309" s="96">
        <f>AU310</f>
        <v>0</v>
      </c>
      <c r="AV309" s="134"/>
      <c r="AW309" s="92"/>
      <c r="AX309" s="96">
        <f t="shared" si="251"/>
        <v>0</v>
      </c>
    </row>
    <row r="310" spans="1:50" ht="66" hidden="1">
      <c r="A310" s="107"/>
      <c r="B310" s="144" t="s">
        <v>322</v>
      </c>
      <c r="C310" s="90" t="s">
        <v>6</v>
      </c>
      <c r="D310" s="90" t="s">
        <v>61</v>
      </c>
      <c r="E310" s="95" t="s">
        <v>299</v>
      </c>
      <c r="F310" s="90"/>
      <c r="G310" s="92"/>
      <c r="H310" s="96"/>
      <c r="I310" s="96"/>
      <c r="J310" s="96"/>
      <c r="K310" s="96"/>
      <c r="L310" s="96"/>
      <c r="M310" s="96"/>
      <c r="N310" s="96"/>
      <c r="O310" s="93"/>
      <c r="P310" s="96"/>
      <c r="Q310" s="96"/>
      <c r="R310" s="96"/>
      <c r="S310" s="96">
        <f>S311</f>
        <v>42</v>
      </c>
      <c r="T310" s="96">
        <f t="shared" si="252"/>
        <v>42</v>
      </c>
      <c r="U310" s="96">
        <f t="shared" si="252"/>
        <v>0</v>
      </c>
      <c r="V310" s="96">
        <f t="shared" si="252"/>
        <v>0</v>
      </c>
      <c r="W310" s="96">
        <f t="shared" si="252"/>
        <v>0</v>
      </c>
      <c r="X310" s="96">
        <f t="shared" si="252"/>
        <v>0</v>
      </c>
      <c r="Y310" s="96">
        <f t="shared" si="252"/>
        <v>42</v>
      </c>
      <c r="Z310" s="96">
        <f t="shared" si="252"/>
        <v>0</v>
      </c>
      <c r="AA310" s="96">
        <f t="shared" si="252"/>
        <v>0</v>
      </c>
      <c r="AB310" s="96">
        <f t="shared" si="252"/>
        <v>0</v>
      </c>
      <c r="AC310" s="96">
        <f t="shared" si="252"/>
        <v>42</v>
      </c>
      <c r="AD310" s="96">
        <f t="shared" si="252"/>
        <v>0</v>
      </c>
      <c r="AE310" s="96">
        <f t="shared" si="252"/>
        <v>0</v>
      </c>
      <c r="AF310" s="96"/>
      <c r="AG310" s="96">
        <f t="shared" si="252"/>
        <v>0</v>
      </c>
      <c r="AH310" s="96">
        <f t="shared" si="252"/>
        <v>42</v>
      </c>
      <c r="AI310" s="96"/>
      <c r="AJ310" s="96">
        <f t="shared" si="252"/>
        <v>0</v>
      </c>
      <c r="AK310" s="96">
        <f t="shared" si="253"/>
        <v>0</v>
      </c>
      <c r="AL310" s="96">
        <f t="shared" si="253"/>
        <v>0</v>
      </c>
      <c r="AM310" s="96">
        <f t="shared" si="253"/>
        <v>42</v>
      </c>
      <c r="AN310" s="96">
        <f t="shared" si="253"/>
        <v>0</v>
      </c>
      <c r="AO310" s="96">
        <f t="shared" si="253"/>
        <v>-42</v>
      </c>
      <c r="AP310" s="96">
        <f t="shared" si="253"/>
        <v>0</v>
      </c>
      <c r="AQ310" s="96">
        <f t="shared" si="253"/>
        <v>0</v>
      </c>
      <c r="AR310" s="96">
        <f t="shared" si="253"/>
        <v>0</v>
      </c>
      <c r="AS310" s="97"/>
      <c r="AT310" s="96">
        <f>AT311</f>
        <v>0</v>
      </c>
      <c r="AU310" s="96">
        <f>AU311</f>
        <v>0</v>
      </c>
      <c r="AV310" s="97"/>
      <c r="AW310" s="92"/>
      <c r="AX310" s="96">
        <f t="shared" si="251"/>
        <v>0</v>
      </c>
    </row>
    <row r="311" spans="1:50" ht="66" hidden="1">
      <c r="A311" s="107"/>
      <c r="B311" s="89" t="s">
        <v>45</v>
      </c>
      <c r="C311" s="90" t="s">
        <v>6</v>
      </c>
      <c r="D311" s="90" t="s">
        <v>61</v>
      </c>
      <c r="E311" s="95" t="s">
        <v>299</v>
      </c>
      <c r="F311" s="90" t="s">
        <v>46</v>
      </c>
      <c r="G311" s="92"/>
      <c r="H311" s="96"/>
      <c r="I311" s="96"/>
      <c r="J311" s="96"/>
      <c r="K311" s="96"/>
      <c r="L311" s="96"/>
      <c r="M311" s="96"/>
      <c r="N311" s="96"/>
      <c r="O311" s="93"/>
      <c r="P311" s="96"/>
      <c r="Q311" s="96"/>
      <c r="R311" s="96"/>
      <c r="S311" s="96">
        <f>T311-Q311</f>
        <v>42</v>
      </c>
      <c r="T311" s="96">
        <v>42</v>
      </c>
      <c r="U311" s="96"/>
      <c r="V311" s="96"/>
      <c r="W311" s="96"/>
      <c r="X311" s="96"/>
      <c r="Y311" s="96">
        <f>W311+T311</f>
        <v>42</v>
      </c>
      <c r="Z311" s="96">
        <f>X311+V311</f>
        <v>0</v>
      </c>
      <c r="AA311" s="96"/>
      <c r="AB311" s="96"/>
      <c r="AC311" s="96">
        <f>AA311+Y311</f>
        <v>42</v>
      </c>
      <c r="AD311" s="96">
        <f>AB311+Z311</f>
        <v>0</v>
      </c>
      <c r="AE311" s="96"/>
      <c r="AF311" s="96"/>
      <c r="AG311" s="96"/>
      <c r="AH311" s="96">
        <f>AE311+AC311</f>
        <v>42</v>
      </c>
      <c r="AI311" s="96"/>
      <c r="AJ311" s="96">
        <f>AG311+AD311</f>
        <v>0</v>
      </c>
      <c r="AK311" s="97"/>
      <c r="AL311" s="97"/>
      <c r="AM311" s="96">
        <f>AK311+AH311</f>
        <v>42</v>
      </c>
      <c r="AN311" s="96">
        <f>AI311</f>
        <v>0</v>
      </c>
      <c r="AO311" s="96">
        <f>AQ311-AM311</f>
        <v>-42</v>
      </c>
      <c r="AP311" s="96">
        <f>AR311-AN311</f>
        <v>0</v>
      </c>
      <c r="AQ311" s="96">
        <f>AL311</f>
        <v>0</v>
      </c>
      <c r="AR311" s="96"/>
      <c r="AS311" s="97"/>
      <c r="AT311" s="96">
        <f>AP311</f>
        <v>0</v>
      </c>
      <c r="AU311" s="96"/>
      <c r="AV311" s="97"/>
      <c r="AW311" s="92"/>
      <c r="AX311" s="96">
        <f t="shared" si="251"/>
        <v>0</v>
      </c>
    </row>
    <row r="312" spans="1:50" ht="1.5" customHeight="1">
      <c r="A312" s="107"/>
      <c r="B312" s="131"/>
      <c r="C312" s="122"/>
      <c r="D312" s="122"/>
      <c r="E312" s="123"/>
      <c r="F312" s="122"/>
      <c r="G312" s="132"/>
      <c r="H312" s="132"/>
      <c r="I312" s="132"/>
      <c r="J312" s="102"/>
      <c r="K312" s="102"/>
      <c r="L312" s="102"/>
      <c r="M312" s="102"/>
      <c r="N312" s="132"/>
      <c r="O312" s="93"/>
      <c r="P312" s="93"/>
      <c r="Q312" s="103"/>
      <c r="R312" s="103"/>
      <c r="S312" s="96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7"/>
      <c r="AL312" s="97"/>
      <c r="AM312" s="104"/>
      <c r="AN312" s="104"/>
      <c r="AO312" s="105"/>
      <c r="AP312" s="105"/>
      <c r="AQ312" s="106"/>
      <c r="AR312" s="105"/>
      <c r="AS312" s="97"/>
      <c r="AT312" s="106"/>
      <c r="AU312" s="105"/>
      <c r="AV312" s="97"/>
      <c r="AW312" s="92"/>
      <c r="AX312" s="96">
        <f t="shared" si="251"/>
        <v>0</v>
      </c>
    </row>
    <row r="313" spans="1:50" s="5" customFormat="1" ht="57" customHeight="1">
      <c r="A313" s="75">
        <v>911</v>
      </c>
      <c r="B313" s="76" t="s">
        <v>49</v>
      </c>
      <c r="C313" s="79"/>
      <c r="D313" s="79"/>
      <c r="E313" s="78"/>
      <c r="F313" s="79"/>
      <c r="G313" s="120">
        <f>G314+G317+G320+G323+G337+G348</f>
        <v>1172839</v>
      </c>
      <c r="H313" s="120">
        <f aca="true" t="shared" si="254" ref="H313:Q313">H314+H317+H320+H323+H337+H348</f>
        <v>1172839</v>
      </c>
      <c r="I313" s="120">
        <f t="shared" si="254"/>
        <v>0</v>
      </c>
      <c r="J313" s="120">
        <f t="shared" si="254"/>
        <v>186653</v>
      </c>
      <c r="K313" s="120">
        <f>K314+K317+K320+K323+K337+K348</f>
        <v>1359492</v>
      </c>
      <c r="L313" s="120">
        <f t="shared" si="254"/>
        <v>0</v>
      </c>
      <c r="M313" s="120"/>
      <c r="N313" s="120">
        <f t="shared" si="254"/>
        <v>1493560</v>
      </c>
      <c r="O313" s="120">
        <f t="shared" si="254"/>
        <v>0</v>
      </c>
      <c r="P313" s="120">
        <f t="shared" si="254"/>
        <v>0</v>
      </c>
      <c r="Q313" s="120">
        <f t="shared" si="254"/>
        <v>1493560</v>
      </c>
      <c r="R313" s="120">
        <f aca="true" t="shared" si="255" ref="R313:Z313">R314+R317+R320+R323+R337+R348</f>
        <v>0</v>
      </c>
      <c r="S313" s="120">
        <f t="shared" si="255"/>
        <v>-648721</v>
      </c>
      <c r="T313" s="120">
        <f t="shared" si="255"/>
        <v>844839</v>
      </c>
      <c r="U313" s="120">
        <f t="shared" si="255"/>
        <v>0</v>
      </c>
      <c r="V313" s="120">
        <f t="shared" si="255"/>
        <v>844839</v>
      </c>
      <c r="W313" s="120">
        <f t="shared" si="255"/>
        <v>0</v>
      </c>
      <c r="X313" s="120">
        <f t="shared" si="255"/>
        <v>0</v>
      </c>
      <c r="Y313" s="120">
        <f t="shared" si="255"/>
        <v>844839</v>
      </c>
      <c r="Z313" s="120">
        <f t="shared" si="255"/>
        <v>844839</v>
      </c>
      <c r="AA313" s="120">
        <f aca="true" t="shared" si="256" ref="AA313:AJ313">AA314+AA317+AA320+AA323+AA337+AA348</f>
        <v>0</v>
      </c>
      <c r="AB313" s="120">
        <f t="shared" si="256"/>
        <v>0</v>
      </c>
      <c r="AC313" s="120">
        <f t="shared" si="256"/>
        <v>844839</v>
      </c>
      <c r="AD313" s="120">
        <f t="shared" si="256"/>
        <v>844839</v>
      </c>
      <c r="AE313" s="120">
        <f t="shared" si="256"/>
        <v>0</v>
      </c>
      <c r="AF313" s="120"/>
      <c r="AG313" s="120">
        <f t="shared" si="256"/>
        <v>0</v>
      </c>
      <c r="AH313" s="120">
        <f t="shared" si="256"/>
        <v>844839</v>
      </c>
      <c r="AI313" s="120"/>
      <c r="AJ313" s="120">
        <f t="shared" si="256"/>
        <v>844839</v>
      </c>
      <c r="AK313" s="120">
        <f>AK314+AK317+AK320+AK323+AK337+AK348</f>
        <v>0</v>
      </c>
      <c r="AL313" s="120">
        <f>AL314+AL317+AL320+AL323+AL337+AL348</f>
        <v>0</v>
      </c>
      <c r="AM313" s="120">
        <f>AM314+AM317+AM320+AM323+AM337+AM348</f>
        <v>844839</v>
      </c>
      <c r="AN313" s="120">
        <f>AN314+AN317+AN320+AN323+AN337+AN348</f>
        <v>0</v>
      </c>
      <c r="AO313" s="120">
        <f>AO314+AO317+AO320+AO323+AO337+AO348+AO326</f>
        <v>326436</v>
      </c>
      <c r="AP313" s="120">
        <f>AP314+AP317+AP320+AP323+AP337+AP348+AP326</f>
        <v>0</v>
      </c>
      <c r="AQ313" s="120">
        <f>AQ314+AQ317+AQ320+AQ323+AQ337+AQ348+AQ326</f>
        <v>1171275</v>
      </c>
      <c r="AR313" s="120">
        <f>AR314+AR317+AR320+AR323+AR337+AR348+AR326</f>
        <v>18535</v>
      </c>
      <c r="AS313" s="121"/>
      <c r="AT313" s="120">
        <f>AT314+AT317+AT320+AT323+AT337+AT348+AT326</f>
        <v>1171275</v>
      </c>
      <c r="AU313" s="120">
        <f>AU314+AU317+AU320+AU323+AU337+AU348+AU326</f>
        <v>18535</v>
      </c>
      <c r="AV313" s="120">
        <f>AV314+AV317+AV320+AV323+AV337+AV348+AV326</f>
        <v>0</v>
      </c>
      <c r="AW313" s="120">
        <f>AW314+AW317+AW320+AW323+AW337+AW348+AW326</f>
        <v>1171275</v>
      </c>
      <c r="AX313" s="120">
        <f>AX314+AX317+AX320+AX323+AX337+AX348+AX326</f>
        <v>18535</v>
      </c>
    </row>
    <row r="314" spans="1:50" s="2" customFormat="1" ht="36.75" customHeight="1">
      <c r="A314" s="100"/>
      <c r="B314" s="83" t="s">
        <v>92</v>
      </c>
      <c r="C314" s="84" t="s">
        <v>58</v>
      </c>
      <c r="D314" s="84" t="s">
        <v>34</v>
      </c>
      <c r="E314" s="85"/>
      <c r="F314" s="84"/>
      <c r="G314" s="86">
        <f aca="true" t="shared" si="257" ref="G314:W315">G315</f>
        <v>445615</v>
      </c>
      <c r="H314" s="86">
        <f t="shared" si="257"/>
        <v>445615</v>
      </c>
      <c r="I314" s="86">
        <f t="shared" si="257"/>
        <v>0</v>
      </c>
      <c r="J314" s="86">
        <f t="shared" si="257"/>
        <v>177918</v>
      </c>
      <c r="K314" s="86">
        <f t="shared" si="257"/>
        <v>623533</v>
      </c>
      <c r="L314" s="86">
        <f t="shared" si="257"/>
        <v>0</v>
      </c>
      <c r="M314" s="86"/>
      <c r="N314" s="86">
        <f t="shared" si="257"/>
        <v>696266</v>
      </c>
      <c r="O314" s="86">
        <f t="shared" si="257"/>
        <v>0</v>
      </c>
      <c r="P314" s="86">
        <f t="shared" si="257"/>
        <v>0</v>
      </c>
      <c r="Q314" s="86">
        <f t="shared" si="257"/>
        <v>696266</v>
      </c>
      <c r="R314" s="86">
        <f t="shared" si="257"/>
        <v>0</v>
      </c>
      <c r="S314" s="86">
        <f t="shared" si="257"/>
        <v>-337750</v>
      </c>
      <c r="T314" s="86">
        <f t="shared" si="257"/>
        <v>358516</v>
      </c>
      <c r="U314" s="86">
        <f t="shared" si="257"/>
        <v>0</v>
      </c>
      <c r="V314" s="86">
        <f t="shared" si="257"/>
        <v>383048</v>
      </c>
      <c r="W314" s="86">
        <f t="shared" si="257"/>
        <v>0</v>
      </c>
      <c r="X314" s="86">
        <f aca="true" t="shared" si="258" ref="W314:AM315">X315</f>
        <v>0</v>
      </c>
      <c r="Y314" s="86">
        <f t="shared" si="258"/>
        <v>358516</v>
      </c>
      <c r="Z314" s="86">
        <f t="shared" si="258"/>
        <v>383048</v>
      </c>
      <c r="AA314" s="86">
        <f t="shared" si="258"/>
        <v>0</v>
      </c>
      <c r="AB314" s="86">
        <f t="shared" si="258"/>
        <v>0</v>
      </c>
      <c r="AC314" s="86">
        <f t="shared" si="258"/>
        <v>358516</v>
      </c>
      <c r="AD314" s="86">
        <f t="shared" si="258"/>
        <v>383048</v>
      </c>
      <c r="AE314" s="86">
        <f t="shared" si="258"/>
        <v>0</v>
      </c>
      <c r="AF314" s="86"/>
      <c r="AG314" s="86">
        <f t="shared" si="258"/>
        <v>0</v>
      </c>
      <c r="AH314" s="86">
        <f t="shared" si="258"/>
        <v>358516</v>
      </c>
      <c r="AI314" s="86"/>
      <c r="AJ314" s="86">
        <f t="shared" si="258"/>
        <v>383048</v>
      </c>
      <c r="AK314" s="86">
        <f t="shared" si="258"/>
        <v>0</v>
      </c>
      <c r="AL314" s="86">
        <f t="shared" si="258"/>
        <v>0</v>
      </c>
      <c r="AM314" s="86">
        <f t="shared" si="258"/>
        <v>358516</v>
      </c>
      <c r="AN314" s="86">
        <f aca="true" t="shared" si="259" ref="AK314:AR315">AN315</f>
        <v>0</v>
      </c>
      <c r="AO314" s="86">
        <f t="shared" si="259"/>
        <v>177373</v>
      </c>
      <c r="AP314" s="86">
        <f t="shared" si="259"/>
        <v>0</v>
      </c>
      <c r="AQ314" s="86">
        <f t="shared" si="259"/>
        <v>535889</v>
      </c>
      <c r="AR314" s="86">
        <f t="shared" si="259"/>
        <v>0</v>
      </c>
      <c r="AS314" s="115"/>
      <c r="AT314" s="86">
        <f>AT315</f>
        <v>535889</v>
      </c>
      <c r="AU314" s="86">
        <f aca="true" t="shared" si="260" ref="AU314:AX315">AU315</f>
        <v>0</v>
      </c>
      <c r="AV314" s="86">
        <f t="shared" si="260"/>
        <v>0</v>
      </c>
      <c r="AW314" s="86">
        <f t="shared" si="260"/>
        <v>535889</v>
      </c>
      <c r="AX314" s="86">
        <f t="shared" si="260"/>
        <v>0</v>
      </c>
    </row>
    <row r="315" spans="1:50" ht="33">
      <c r="A315" s="88"/>
      <c r="B315" s="89" t="s">
        <v>270</v>
      </c>
      <c r="C315" s="90" t="s">
        <v>58</v>
      </c>
      <c r="D315" s="90" t="s">
        <v>34</v>
      </c>
      <c r="E315" s="95" t="s">
        <v>146</v>
      </c>
      <c r="F315" s="90"/>
      <c r="G315" s="92">
        <f t="shared" si="257"/>
        <v>445615</v>
      </c>
      <c r="H315" s="92">
        <f t="shared" si="257"/>
        <v>445615</v>
      </c>
      <c r="I315" s="92">
        <f t="shared" si="257"/>
        <v>0</v>
      </c>
      <c r="J315" s="92">
        <f t="shared" si="257"/>
        <v>177918</v>
      </c>
      <c r="K315" s="92">
        <f t="shared" si="257"/>
        <v>623533</v>
      </c>
      <c r="L315" s="92">
        <f t="shared" si="257"/>
        <v>0</v>
      </c>
      <c r="M315" s="92"/>
      <c r="N315" s="92">
        <f t="shared" si="257"/>
        <v>696266</v>
      </c>
      <c r="O315" s="92">
        <f t="shared" si="257"/>
        <v>0</v>
      </c>
      <c r="P315" s="92">
        <f t="shared" si="257"/>
        <v>0</v>
      </c>
      <c r="Q315" s="92">
        <f t="shared" si="257"/>
        <v>696266</v>
      </c>
      <c r="R315" s="92">
        <f t="shared" si="257"/>
        <v>0</v>
      </c>
      <c r="S315" s="92">
        <f t="shared" si="257"/>
        <v>-337750</v>
      </c>
      <c r="T315" s="92">
        <f t="shared" si="257"/>
        <v>358516</v>
      </c>
      <c r="U315" s="92">
        <f t="shared" si="257"/>
        <v>0</v>
      </c>
      <c r="V315" s="92">
        <f t="shared" si="257"/>
        <v>383048</v>
      </c>
      <c r="W315" s="92">
        <f t="shared" si="258"/>
        <v>0</v>
      </c>
      <c r="X315" s="92">
        <f t="shared" si="258"/>
        <v>0</v>
      </c>
      <c r="Y315" s="92">
        <f t="shared" si="258"/>
        <v>358516</v>
      </c>
      <c r="Z315" s="92">
        <f t="shared" si="258"/>
        <v>383048</v>
      </c>
      <c r="AA315" s="92">
        <f t="shared" si="258"/>
        <v>0</v>
      </c>
      <c r="AB315" s="92">
        <f t="shared" si="258"/>
        <v>0</v>
      </c>
      <c r="AC315" s="92">
        <f t="shared" si="258"/>
        <v>358516</v>
      </c>
      <c r="AD315" s="92">
        <f t="shared" si="258"/>
        <v>383048</v>
      </c>
      <c r="AE315" s="92">
        <f t="shared" si="258"/>
        <v>0</v>
      </c>
      <c r="AF315" s="92"/>
      <c r="AG315" s="92">
        <f t="shared" si="258"/>
        <v>0</v>
      </c>
      <c r="AH315" s="92">
        <f t="shared" si="258"/>
        <v>358516</v>
      </c>
      <c r="AI315" s="92"/>
      <c r="AJ315" s="92">
        <f t="shared" si="258"/>
        <v>383048</v>
      </c>
      <c r="AK315" s="92">
        <f t="shared" si="259"/>
        <v>0</v>
      </c>
      <c r="AL315" s="92">
        <f t="shared" si="259"/>
        <v>0</v>
      </c>
      <c r="AM315" s="92">
        <f t="shared" si="259"/>
        <v>358516</v>
      </c>
      <c r="AN315" s="92">
        <f t="shared" si="259"/>
        <v>0</v>
      </c>
      <c r="AO315" s="92">
        <f t="shared" si="259"/>
        <v>177373</v>
      </c>
      <c r="AP315" s="92">
        <f t="shared" si="259"/>
        <v>0</v>
      </c>
      <c r="AQ315" s="92">
        <f t="shared" si="259"/>
        <v>535889</v>
      </c>
      <c r="AR315" s="92">
        <f t="shared" si="259"/>
        <v>0</v>
      </c>
      <c r="AS315" s="97"/>
      <c r="AT315" s="92">
        <f>AT316</f>
        <v>535889</v>
      </c>
      <c r="AU315" s="92">
        <f t="shared" si="260"/>
        <v>0</v>
      </c>
      <c r="AV315" s="92">
        <f t="shared" si="260"/>
        <v>0</v>
      </c>
      <c r="AW315" s="92">
        <f t="shared" si="260"/>
        <v>535889</v>
      </c>
      <c r="AX315" s="92">
        <f t="shared" si="260"/>
        <v>0</v>
      </c>
    </row>
    <row r="316" spans="1:50" ht="33">
      <c r="A316" s="88"/>
      <c r="B316" s="89" t="s">
        <v>41</v>
      </c>
      <c r="C316" s="90" t="s">
        <v>58</v>
      </c>
      <c r="D316" s="90" t="s">
        <v>34</v>
      </c>
      <c r="E316" s="95" t="s">
        <v>146</v>
      </c>
      <c r="F316" s="90" t="s">
        <v>42</v>
      </c>
      <c r="G316" s="92">
        <f>H316+I316</f>
        <v>445615</v>
      </c>
      <c r="H316" s="92">
        <v>445615</v>
      </c>
      <c r="I316" s="92"/>
      <c r="J316" s="96">
        <f>K316-G316</f>
        <v>177918</v>
      </c>
      <c r="K316" s="96">
        <v>623533</v>
      </c>
      <c r="L316" s="96"/>
      <c r="M316" s="96"/>
      <c r="N316" s="92">
        <v>696266</v>
      </c>
      <c r="O316" s="93"/>
      <c r="P316" s="96"/>
      <c r="Q316" s="96">
        <f>P316+N316</f>
        <v>696266</v>
      </c>
      <c r="R316" s="96">
        <f>O316</f>
        <v>0</v>
      </c>
      <c r="S316" s="96">
        <f>T316-Q316</f>
        <v>-337750</v>
      </c>
      <c r="T316" s="96">
        <v>358516</v>
      </c>
      <c r="U316" s="96">
        <f>R316</f>
        <v>0</v>
      </c>
      <c r="V316" s="96">
        <v>383048</v>
      </c>
      <c r="W316" s="96"/>
      <c r="X316" s="96"/>
      <c r="Y316" s="96">
        <f>W316+T316</f>
        <v>358516</v>
      </c>
      <c r="Z316" s="96">
        <f>X316+V316</f>
        <v>383048</v>
      </c>
      <c r="AA316" s="96"/>
      <c r="AB316" s="96"/>
      <c r="AC316" s="96">
        <f>AA316+Y316</f>
        <v>358516</v>
      </c>
      <c r="AD316" s="96">
        <f>AB316+Z316</f>
        <v>383048</v>
      </c>
      <c r="AE316" s="96"/>
      <c r="AF316" s="96"/>
      <c r="AG316" s="96"/>
      <c r="AH316" s="96">
        <f>AE316+AC316</f>
        <v>358516</v>
      </c>
      <c r="AI316" s="96"/>
      <c r="AJ316" s="96">
        <f>AG316+AD316</f>
        <v>383048</v>
      </c>
      <c r="AK316" s="97"/>
      <c r="AL316" s="97"/>
      <c r="AM316" s="96">
        <f>AK316+AH316</f>
        <v>358516</v>
      </c>
      <c r="AN316" s="96">
        <f>AI316</f>
        <v>0</v>
      </c>
      <c r="AO316" s="96">
        <f>AQ316-AM316</f>
        <v>177373</v>
      </c>
      <c r="AP316" s="96">
        <f>AR316-AN316</f>
        <v>0</v>
      </c>
      <c r="AQ316" s="96">
        <v>535889</v>
      </c>
      <c r="AR316" s="96"/>
      <c r="AS316" s="97"/>
      <c r="AT316" s="96">
        <v>535889</v>
      </c>
      <c r="AU316" s="96"/>
      <c r="AV316" s="97"/>
      <c r="AW316" s="92">
        <f>AT316+AV316</f>
        <v>535889</v>
      </c>
      <c r="AX316" s="96">
        <f>AU316</f>
        <v>0</v>
      </c>
    </row>
    <row r="317" spans="1:50" s="2" customFormat="1" ht="18.75">
      <c r="A317" s="100"/>
      <c r="B317" s="83" t="s">
        <v>93</v>
      </c>
      <c r="C317" s="84" t="s">
        <v>58</v>
      </c>
      <c r="D317" s="84" t="s">
        <v>35</v>
      </c>
      <c r="E317" s="85"/>
      <c r="F317" s="84"/>
      <c r="G317" s="86">
        <f aca="true" t="shared" si="261" ref="G317:W318">G318</f>
        <v>176479</v>
      </c>
      <c r="H317" s="86">
        <f t="shared" si="261"/>
        <v>176479</v>
      </c>
      <c r="I317" s="86">
        <f t="shared" si="261"/>
        <v>0</v>
      </c>
      <c r="J317" s="86">
        <f t="shared" si="261"/>
        <v>74164</v>
      </c>
      <c r="K317" s="86">
        <f t="shared" si="261"/>
        <v>250643</v>
      </c>
      <c r="L317" s="86">
        <f t="shared" si="261"/>
        <v>0</v>
      </c>
      <c r="M317" s="86"/>
      <c r="N317" s="86">
        <f t="shared" si="261"/>
        <v>275294</v>
      </c>
      <c r="O317" s="86">
        <f t="shared" si="261"/>
        <v>0</v>
      </c>
      <c r="P317" s="86">
        <f t="shared" si="261"/>
        <v>0</v>
      </c>
      <c r="Q317" s="86">
        <f t="shared" si="261"/>
        <v>275294</v>
      </c>
      <c r="R317" s="86">
        <f t="shared" si="261"/>
        <v>0</v>
      </c>
      <c r="S317" s="86">
        <f t="shared" si="261"/>
        <v>-154829</v>
      </c>
      <c r="T317" s="86">
        <f t="shared" si="261"/>
        <v>120465</v>
      </c>
      <c r="U317" s="86">
        <f t="shared" si="261"/>
        <v>0</v>
      </c>
      <c r="V317" s="86">
        <f t="shared" si="261"/>
        <v>118578</v>
      </c>
      <c r="W317" s="86">
        <f t="shared" si="261"/>
        <v>0</v>
      </c>
      <c r="X317" s="86">
        <f aca="true" t="shared" si="262" ref="W317:AM318">X318</f>
        <v>0</v>
      </c>
      <c r="Y317" s="86">
        <f t="shared" si="262"/>
        <v>120465</v>
      </c>
      <c r="Z317" s="86">
        <f t="shared" si="262"/>
        <v>118578</v>
      </c>
      <c r="AA317" s="86">
        <f t="shared" si="262"/>
        <v>0</v>
      </c>
      <c r="AB317" s="86">
        <f t="shared" si="262"/>
        <v>0</v>
      </c>
      <c r="AC317" s="86">
        <f t="shared" si="262"/>
        <v>120465</v>
      </c>
      <c r="AD317" s="86">
        <f t="shared" si="262"/>
        <v>118578</v>
      </c>
      <c r="AE317" s="86">
        <f t="shared" si="262"/>
        <v>0</v>
      </c>
      <c r="AF317" s="86"/>
      <c r="AG317" s="86">
        <f t="shared" si="262"/>
        <v>0</v>
      </c>
      <c r="AH317" s="86">
        <f t="shared" si="262"/>
        <v>120465</v>
      </c>
      <c r="AI317" s="86"/>
      <c r="AJ317" s="86">
        <f t="shared" si="262"/>
        <v>118578</v>
      </c>
      <c r="AK317" s="86">
        <f t="shared" si="262"/>
        <v>0</v>
      </c>
      <c r="AL317" s="86">
        <f t="shared" si="262"/>
        <v>0</v>
      </c>
      <c r="AM317" s="86">
        <f t="shared" si="262"/>
        <v>120465</v>
      </c>
      <c r="AN317" s="86">
        <f aca="true" t="shared" si="263" ref="AK317:AR318">AN318</f>
        <v>0</v>
      </c>
      <c r="AO317" s="86">
        <f t="shared" si="263"/>
        <v>39102</v>
      </c>
      <c r="AP317" s="86">
        <f t="shared" si="263"/>
        <v>0</v>
      </c>
      <c r="AQ317" s="86">
        <f t="shared" si="263"/>
        <v>159567</v>
      </c>
      <c r="AR317" s="86">
        <f t="shared" si="263"/>
        <v>0</v>
      </c>
      <c r="AS317" s="115"/>
      <c r="AT317" s="86">
        <f>AT318</f>
        <v>159567</v>
      </c>
      <c r="AU317" s="86">
        <f aca="true" t="shared" si="264" ref="AU317:AX318">AU318</f>
        <v>0</v>
      </c>
      <c r="AV317" s="86">
        <f t="shared" si="264"/>
        <v>0</v>
      </c>
      <c r="AW317" s="86">
        <f t="shared" si="264"/>
        <v>159567</v>
      </c>
      <c r="AX317" s="86">
        <f t="shared" si="264"/>
        <v>0</v>
      </c>
    </row>
    <row r="318" spans="1:50" ht="33">
      <c r="A318" s="88"/>
      <c r="B318" s="89" t="s">
        <v>94</v>
      </c>
      <c r="C318" s="90" t="s">
        <v>58</v>
      </c>
      <c r="D318" s="90" t="s">
        <v>35</v>
      </c>
      <c r="E318" s="95" t="s">
        <v>147</v>
      </c>
      <c r="F318" s="90"/>
      <c r="G318" s="92">
        <f t="shared" si="261"/>
        <v>176479</v>
      </c>
      <c r="H318" s="92">
        <f t="shared" si="261"/>
        <v>176479</v>
      </c>
      <c r="I318" s="92">
        <f t="shared" si="261"/>
        <v>0</v>
      </c>
      <c r="J318" s="92">
        <f t="shared" si="261"/>
        <v>74164</v>
      </c>
      <c r="K318" s="92">
        <f t="shared" si="261"/>
        <v>250643</v>
      </c>
      <c r="L318" s="92">
        <f t="shared" si="261"/>
        <v>0</v>
      </c>
      <c r="M318" s="92"/>
      <c r="N318" s="92">
        <f t="shared" si="261"/>
        <v>275294</v>
      </c>
      <c r="O318" s="92">
        <f t="shared" si="261"/>
        <v>0</v>
      </c>
      <c r="P318" s="92">
        <f t="shared" si="261"/>
        <v>0</v>
      </c>
      <c r="Q318" s="92">
        <f t="shared" si="261"/>
        <v>275294</v>
      </c>
      <c r="R318" s="92">
        <f t="shared" si="261"/>
        <v>0</v>
      </c>
      <c r="S318" s="92">
        <f t="shared" si="261"/>
        <v>-154829</v>
      </c>
      <c r="T318" s="92">
        <f t="shared" si="261"/>
        <v>120465</v>
      </c>
      <c r="U318" s="92">
        <f t="shared" si="261"/>
        <v>0</v>
      </c>
      <c r="V318" s="92">
        <f t="shared" si="261"/>
        <v>118578</v>
      </c>
      <c r="W318" s="92">
        <f t="shared" si="262"/>
        <v>0</v>
      </c>
      <c r="X318" s="92">
        <f t="shared" si="262"/>
        <v>0</v>
      </c>
      <c r="Y318" s="92">
        <f t="shared" si="262"/>
        <v>120465</v>
      </c>
      <c r="Z318" s="92">
        <f t="shared" si="262"/>
        <v>118578</v>
      </c>
      <c r="AA318" s="92">
        <f t="shared" si="262"/>
        <v>0</v>
      </c>
      <c r="AB318" s="92">
        <f t="shared" si="262"/>
        <v>0</v>
      </c>
      <c r="AC318" s="92">
        <f t="shared" si="262"/>
        <v>120465</v>
      </c>
      <c r="AD318" s="92">
        <f t="shared" si="262"/>
        <v>118578</v>
      </c>
      <c r="AE318" s="92">
        <f t="shared" si="262"/>
        <v>0</v>
      </c>
      <c r="AF318" s="92"/>
      <c r="AG318" s="92">
        <f t="shared" si="262"/>
        <v>0</v>
      </c>
      <c r="AH318" s="92">
        <f t="shared" si="262"/>
        <v>120465</v>
      </c>
      <c r="AI318" s="92"/>
      <c r="AJ318" s="92">
        <f t="shared" si="262"/>
        <v>118578</v>
      </c>
      <c r="AK318" s="92">
        <f t="shared" si="263"/>
        <v>0</v>
      </c>
      <c r="AL318" s="92">
        <f t="shared" si="263"/>
        <v>0</v>
      </c>
      <c r="AM318" s="92">
        <f t="shared" si="263"/>
        <v>120465</v>
      </c>
      <c r="AN318" s="92">
        <f t="shared" si="263"/>
        <v>0</v>
      </c>
      <c r="AO318" s="92">
        <f t="shared" si="263"/>
        <v>39102</v>
      </c>
      <c r="AP318" s="92">
        <f t="shared" si="263"/>
        <v>0</v>
      </c>
      <c r="AQ318" s="92">
        <f t="shared" si="263"/>
        <v>159567</v>
      </c>
      <c r="AR318" s="92">
        <f t="shared" si="263"/>
        <v>0</v>
      </c>
      <c r="AS318" s="97"/>
      <c r="AT318" s="92">
        <f>AT319</f>
        <v>159567</v>
      </c>
      <c r="AU318" s="92">
        <f t="shared" si="264"/>
        <v>0</v>
      </c>
      <c r="AV318" s="92">
        <f t="shared" si="264"/>
        <v>0</v>
      </c>
      <c r="AW318" s="92">
        <f t="shared" si="264"/>
        <v>159567</v>
      </c>
      <c r="AX318" s="92">
        <f t="shared" si="264"/>
        <v>0</v>
      </c>
    </row>
    <row r="319" spans="1:50" ht="33">
      <c r="A319" s="88"/>
      <c r="B319" s="89" t="s">
        <v>41</v>
      </c>
      <c r="C319" s="90" t="s">
        <v>58</v>
      </c>
      <c r="D319" s="90" t="s">
        <v>35</v>
      </c>
      <c r="E319" s="95" t="s">
        <v>147</v>
      </c>
      <c r="F319" s="90" t="s">
        <v>42</v>
      </c>
      <c r="G319" s="92">
        <f>H319+I319</f>
        <v>176479</v>
      </c>
      <c r="H319" s="92">
        <v>176479</v>
      </c>
      <c r="I319" s="92"/>
      <c r="J319" s="96">
        <f>K319-G319</f>
        <v>74164</v>
      </c>
      <c r="K319" s="96">
        <v>250643</v>
      </c>
      <c r="L319" s="96"/>
      <c r="M319" s="96"/>
      <c r="N319" s="92">
        <v>275294</v>
      </c>
      <c r="O319" s="93"/>
      <c r="P319" s="96"/>
      <c r="Q319" s="96">
        <f>P319+N319</f>
        <v>275294</v>
      </c>
      <c r="R319" s="96">
        <f>O319</f>
        <v>0</v>
      </c>
      <c r="S319" s="96">
        <f>T319-Q319</f>
        <v>-154829</v>
      </c>
      <c r="T319" s="96">
        <v>120465</v>
      </c>
      <c r="U319" s="96">
        <f>R319</f>
        <v>0</v>
      </c>
      <c r="V319" s="96">
        <v>118578</v>
      </c>
      <c r="W319" s="96"/>
      <c r="X319" s="96"/>
      <c r="Y319" s="96">
        <f>W319+T319</f>
        <v>120465</v>
      </c>
      <c r="Z319" s="96">
        <f>X319+V319</f>
        <v>118578</v>
      </c>
      <c r="AA319" s="96"/>
      <c r="AB319" s="96"/>
      <c r="AC319" s="96">
        <f>AA319+Y319</f>
        <v>120465</v>
      </c>
      <c r="AD319" s="96">
        <f>AB319+Z319</f>
        <v>118578</v>
      </c>
      <c r="AE319" s="96"/>
      <c r="AF319" s="96"/>
      <c r="AG319" s="96"/>
      <c r="AH319" s="96">
        <f>AE319+AC319</f>
        <v>120465</v>
      </c>
      <c r="AI319" s="96"/>
      <c r="AJ319" s="96">
        <f>AG319+AD319</f>
        <v>118578</v>
      </c>
      <c r="AK319" s="97"/>
      <c r="AL319" s="97"/>
      <c r="AM319" s="96">
        <f>AK319+AH319</f>
        <v>120465</v>
      </c>
      <c r="AN319" s="96">
        <f>AI319</f>
        <v>0</v>
      </c>
      <c r="AO319" s="96">
        <f>AQ319-AM319</f>
        <v>39102</v>
      </c>
      <c r="AP319" s="96">
        <f>AR319-AN319</f>
        <v>0</v>
      </c>
      <c r="AQ319" s="96">
        <v>159567</v>
      </c>
      <c r="AR319" s="96"/>
      <c r="AS319" s="97"/>
      <c r="AT319" s="96">
        <v>159567</v>
      </c>
      <c r="AU319" s="96"/>
      <c r="AV319" s="97"/>
      <c r="AW319" s="92">
        <f>AT319+AV319</f>
        <v>159567</v>
      </c>
      <c r="AX319" s="96">
        <f>AU319</f>
        <v>0</v>
      </c>
    </row>
    <row r="320" spans="1:50" s="2" customFormat="1" ht="18.75">
      <c r="A320" s="100"/>
      <c r="B320" s="83" t="s">
        <v>95</v>
      </c>
      <c r="C320" s="84" t="s">
        <v>58</v>
      </c>
      <c r="D320" s="84" t="s">
        <v>37</v>
      </c>
      <c r="E320" s="85"/>
      <c r="F320" s="84"/>
      <c r="G320" s="86">
        <f aca="true" t="shared" si="265" ref="G320:AR320">G321</f>
        <v>229141</v>
      </c>
      <c r="H320" s="86">
        <f t="shared" si="265"/>
        <v>229141</v>
      </c>
      <c r="I320" s="86">
        <f t="shared" si="265"/>
        <v>0</v>
      </c>
      <c r="J320" s="86">
        <f t="shared" si="265"/>
        <v>28032</v>
      </c>
      <c r="K320" s="86">
        <f t="shared" si="265"/>
        <v>257173</v>
      </c>
      <c r="L320" s="86">
        <f t="shared" si="265"/>
        <v>0</v>
      </c>
      <c r="M320" s="86"/>
      <c r="N320" s="86">
        <f t="shared" si="265"/>
        <v>275614</v>
      </c>
      <c r="O320" s="86">
        <f t="shared" si="265"/>
        <v>0</v>
      </c>
      <c r="P320" s="86">
        <f t="shared" si="265"/>
        <v>0</v>
      </c>
      <c r="Q320" s="86">
        <f t="shared" si="265"/>
        <v>275614</v>
      </c>
      <c r="R320" s="86">
        <f t="shared" si="265"/>
        <v>0</v>
      </c>
      <c r="S320" s="86">
        <f t="shared" si="265"/>
        <v>-60549</v>
      </c>
      <c r="T320" s="86">
        <f t="shared" si="265"/>
        <v>215065</v>
      </c>
      <c r="U320" s="86">
        <f t="shared" si="265"/>
        <v>0</v>
      </c>
      <c r="V320" s="86">
        <f t="shared" si="265"/>
        <v>200287</v>
      </c>
      <c r="W320" s="86">
        <f t="shared" si="265"/>
        <v>0</v>
      </c>
      <c r="X320" s="86">
        <f t="shared" si="265"/>
        <v>0</v>
      </c>
      <c r="Y320" s="86">
        <f t="shared" si="265"/>
        <v>215065</v>
      </c>
      <c r="Z320" s="86">
        <f t="shared" si="265"/>
        <v>200287</v>
      </c>
      <c r="AA320" s="86">
        <f t="shared" si="265"/>
        <v>0</v>
      </c>
      <c r="AB320" s="86">
        <f t="shared" si="265"/>
        <v>0</v>
      </c>
      <c r="AC320" s="86">
        <f t="shared" si="265"/>
        <v>215065</v>
      </c>
      <c r="AD320" s="86">
        <f t="shared" si="265"/>
        <v>200287</v>
      </c>
      <c r="AE320" s="86">
        <f t="shared" si="265"/>
        <v>0</v>
      </c>
      <c r="AF320" s="86"/>
      <c r="AG320" s="86">
        <f t="shared" si="265"/>
        <v>0</v>
      </c>
      <c r="AH320" s="86">
        <f t="shared" si="265"/>
        <v>215065</v>
      </c>
      <c r="AI320" s="86"/>
      <c r="AJ320" s="86">
        <f t="shared" si="265"/>
        <v>200287</v>
      </c>
      <c r="AK320" s="86">
        <f t="shared" si="265"/>
        <v>0</v>
      </c>
      <c r="AL320" s="86">
        <f t="shared" si="265"/>
        <v>0</v>
      </c>
      <c r="AM320" s="86">
        <f t="shared" si="265"/>
        <v>215065</v>
      </c>
      <c r="AN320" s="86">
        <f t="shared" si="265"/>
        <v>0</v>
      </c>
      <c r="AO320" s="86">
        <f t="shared" si="265"/>
        <v>51020</v>
      </c>
      <c r="AP320" s="86">
        <f t="shared" si="265"/>
        <v>0</v>
      </c>
      <c r="AQ320" s="86">
        <f t="shared" si="265"/>
        <v>266085</v>
      </c>
      <c r="AR320" s="86">
        <f t="shared" si="265"/>
        <v>0</v>
      </c>
      <c r="AS320" s="99">
        <f aca="true" t="shared" si="266" ref="AS320:AX321">AS321</f>
        <v>-29313</v>
      </c>
      <c r="AT320" s="86">
        <f t="shared" si="266"/>
        <v>236772</v>
      </c>
      <c r="AU320" s="86">
        <f t="shared" si="266"/>
        <v>0</v>
      </c>
      <c r="AV320" s="86">
        <f t="shared" si="266"/>
        <v>0</v>
      </c>
      <c r="AW320" s="86">
        <f t="shared" si="266"/>
        <v>236772</v>
      </c>
      <c r="AX320" s="86">
        <f t="shared" si="266"/>
        <v>0</v>
      </c>
    </row>
    <row r="321" spans="1:50" ht="16.5">
      <c r="A321" s="88"/>
      <c r="B321" s="89" t="s">
        <v>96</v>
      </c>
      <c r="C321" s="90" t="s">
        <v>58</v>
      </c>
      <c r="D321" s="90" t="s">
        <v>37</v>
      </c>
      <c r="E321" s="95" t="s">
        <v>148</v>
      </c>
      <c r="F321" s="90"/>
      <c r="G321" s="92">
        <f aca="true" t="shared" si="267" ref="G321:AR321">G322</f>
        <v>229141</v>
      </c>
      <c r="H321" s="92">
        <f>H322</f>
        <v>229141</v>
      </c>
      <c r="I321" s="92">
        <f t="shared" si="267"/>
        <v>0</v>
      </c>
      <c r="J321" s="92">
        <f t="shared" si="267"/>
        <v>28032</v>
      </c>
      <c r="K321" s="92">
        <f t="shared" si="267"/>
        <v>257173</v>
      </c>
      <c r="L321" s="92">
        <f t="shared" si="267"/>
        <v>0</v>
      </c>
      <c r="M321" s="92"/>
      <c r="N321" s="92">
        <f t="shared" si="267"/>
        <v>275614</v>
      </c>
      <c r="O321" s="92">
        <f t="shared" si="267"/>
        <v>0</v>
      </c>
      <c r="P321" s="92">
        <f t="shared" si="267"/>
        <v>0</v>
      </c>
      <c r="Q321" s="92">
        <f t="shared" si="267"/>
        <v>275614</v>
      </c>
      <c r="R321" s="92">
        <f t="shared" si="267"/>
        <v>0</v>
      </c>
      <c r="S321" s="92">
        <f t="shared" si="267"/>
        <v>-60549</v>
      </c>
      <c r="T321" s="92">
        <f t="shared" si="267"/>
        <v>215065</v>
      </c>
      <c r="U321" s="92">
        <f t="shared" si="267"/>
        <v>0</v>
      </c>
      <c r="V321" s="92">
        <f t="shared" si="267"/>
        <v>200287</v>
      </c>
      <c r="W321" s="92">
        <f t="shared" si="267"/>
        <v>0</v>
      </c>
      <c r="X321" s="92">
        <f t="shared" si="267"/>
        <v>0</v>
      </c>
      <c r="Y321" s="92">
        <f t="shared" si="267"/>
        <v>215065</v>
      </c>
      <c r="Z321" s="92">
        <f t="shared" si="267"/>
        <v>200287</v>
      </c>
      <c r="AA321" s="92">
        <f t="shared" si="267"/>
        <v>0</v>
      </c>
      <c r="AB321" s="92">
        <f t="shared" si="267"/>
        <v>0</v>
      </c>
      <c r="AC321" s="92">
        <f t="shared" si="267"/>
        <v>215065</v>
      </c>
      <c r="AD321" s="92">
        <f t="shared" si="267"/>
        <v>200287</v>
      </c>
      <c r="AE321" s="92">
        <f t="shared" si="267"/>
        <v>0</v>
      </c>
      <c r="AF321" s="92"/>
      <c r="AG321" s="92">
        <f t="shared" si="267"/>
        <v>0</v>
      </c>
      <c r="AH321" s="92">
        <f t="shared" si="267"/>
        <v>215065</v>
      </c>
      <c r="AI321" s="92"/>
      <c r="AJ321" s="92">
        <f t="shared" si="267"/>
        <v>200287</v>
      </c>
      <c r="AK321" s="92">
        <f t="shared" si="267"/>
        <v>0</v>
      </c>
      <c r="AL321" s="92">
        <f t="shared" si="267"/>
        <v>0</v>
      </c>
      <c r="AM321" s="92">
        <f t="shared" si="267"/>
        <v>215065</v>
      </c>
      <c r="AN321" s="92">
        <f t="shared" si="267"/>
        <v>0</v>
      </c>
      <c r="AO321" s="92">
        <f t="shared" si="267"/>
        <v>51020</v>
      </c>
      <c r="AP321" s="92">
        <f t="shared" si="267"/>
        <v>0</v>
      </c>
      <c r="AQ321" s="92">
        <f t="shared" si="267"/>
        <v>266085</v>
      </c>
      <c r="AR321" s="92">
        <f t="shared" si="267"/>
        <v>0</v>
      </c>
      <c r="AS321" s="96">
        <f t="shared" si="266"/>
        <v>-29313</v>
      </c>
      <c r="AT321" s="92">
        <f t="shared" si="266"/>
        <v>236772</v>
      </c>
      <c r="AU321" s="92">
        <f t="shared" si="266"/>
        <v>0</v>
      </c>
      <c r="AV321" s="92">
        <f t="shared" si="266"/>
        <v>0</v>
      </c>
      <c r="AW321" s="92">
        <f t="shared" si="266"/>
        <v>236772</v>
      </c>
      <c r="AX321" s="92">
        <f t="shared" si="266"/>
        <v>0</v>
      </c>
    </row>
    <row r="322" spans="1:50" ht="33">
      <c r="A322" s="88"/>
      <c r="B322" s="89" t="s">
        <v>41</v>
      </c>
      <c r="C322" s="90" t="s">
        <v>58</v>
      </c>
      <c r="D322" s="90" t="s">
        <v>37</v>
      </c>
      <c r="E322" s="95" t="s">
        <v>148</v>
      </c>
      <c r="F322" s="90" t="s">
        <v>42</v>
      </c>
      <c r="G322" s="92">
        <f>H322+I322</f>
        <v>229141</v>
      </c>
      <c r="H322" s="92">
        <v>229141</v>
      </c>
      <c r="I322" s="92"/>
      <c r="J322" s="96">
        <f>K322-G322</f>
        <v>28032</v>
      </c>
      <c r="K322" s="96">
        <v>257173</v>
      </c>
      <c r="L322" s="96"/>
      <c r="M322" s="96"/>
      <c r="N322" s="92">
        <v>275614</v>
      </c>
      <c r="O322" s="93"/>
      <c r="P322" s="96"/>
      <c r="Q322" s="96">
        <f>P322+N322</f>
        <v>275614</v>
      </c>
      <c r="R322" s="96">
        <f>O322</f>
        <v>0</v>
      </c>
      <c r="S322" s="96">
        <f>T322-Q322</f>
        <v>-60549</v>
      </c>
      <c r="T322" s="96">
        <v>215065</v>
      </c>
      <c r="U322" s="96">
        <f>R322</f>
        <v>0</v>
      </c>
      <c r="V322" s="96">
        <v>200287</v>
      </c>
      <c r="W322" s="96"/>
      <c r="X322" s="96"/>
      <c r="Y322" s="96">
        <f>W322+T322</f>
        <v>215065</v>
      </c>
      <c r="Z322" s="96">
        <f>X322+V322</f>
        <v>200287</v>
      </c>
      <c r="AA322" s="96"/>
      <c r="AB322" s="96"/>
      <c r="AC322" s="96">
        <f>AA322+Y322</f>
        <v>215065</v>
      </c>
      <c r="AD322" s="96">
        <f>AB322+Z322</f>
        <v>200287</v>
      </c>
      <c r="AE322" s="96"/>
      <c r="AF322" s="96"/>
      <c r="AG322" s="96"/>
      <c r="AH322" s="96">
        <f>AE322+AC322</f>
        <v>215065</v>
      </c>
      <c r="AI322" s="96"/>
      <c r="AJ322" s="96">
        <f>AG322+AD322</f>
        <v>200287</v>
      </c>
      <c r="AK322" s="97"/>
      <c r="AL322" s="97"/>
      <c r="AM322" s="96">
        <f>AK322+AH322</f>
        <v>215065</v>
      </c>
      <c r="AN322" s="96">
        <f>AI322</f>
        <v>0</v>
      </c>
      <c r="AO322" s="96">
        <f>AQ322-AM322</f>
        <v>51020</v>
      </c>
      <c r="AP322" s="96">
        <f>AR322-AN322</f>
        <v>0</v>
      </c>
      <c r="AQ322" s="96">
        <v>266085</v>
      </c>
      <c r="AR322" s="96"/>
      <c r="AS322" s="96">
        <v>-29313</v>
      </c>
      <c r="AT322" s="96">
        <f>266085+AS322</f>
        <v>236772</v>
      </c>
      <c r="AU322" s="96"/>
      <c r="AV322" s="97"/>
      <c r="AW322" s="92">
        <f>AT322+AV322</f>
        <v>236772</v>
      </c>
      <c r="AX322" s="96">
        <f>AU322</f>
        <v>0</v>
      </c>
    </row>
    <row r="323" spans="1:50" s="2" customFormat="1" ht="31.5" customHeight="1">
      <c r="A323" s="100"/>
      <c r="B323" s="83" t="s">
        <v>97</v>
      </c>
      <c r="C323" s="84" t="s">
        <v>58</v>
      </c>
      <c r="D323" s="84" t="s">
        <v>62</v>
      </c>
      <c r="E323" s="85"/>
      <c r="F323" s="84"/>
      <c r="G323" s="86">
        <f aca="true" t="shared" si="268" ref="G323:W324">G324</f>
        <v>90724</v>
      </c>
      <c r="H323" s="86">
        <f t="shared" si="268"/>
        <v>90724</v>
      </c>
      <c r="I323" s="86">
        <f t="shared" si="268"/>
        <v>0</v>
      </c>
      <c r="J323" s="86">
        <f t="shared" si="268"/>
        <v>20756</v>
      </c>
      <c r="K323" s="86">
        <f t="shared" si="268"/>
        <v>111480</v>
      </c>
      <c r="L323" s="86">
        <f t="shared" si="268"/>
        <v>0</v>
      </c>
      <c r="M323" s="86"/>
      <c r="N323" s="86">
        <f t="shared" si="268"/>
        <v>120990</v>
      </c>
      <c r="O323" s="86">
        <f t="shared" si="268"/>
        <v>0</v>
      </c>
      <c r="P323" s="86">
        <f t="shared" si="268"/>
        <v>0</v>
      </c>
      <c r="Q323" s="86">
        <f t="shared" si="268"/>
        <v>120990</v>
      </c>
      <c r="R323" s="86">
        <f t="shared" si="268"/>
        <v>0</v>
      </c>
      <c r="S323" s="86">
        <f t="shared" si="268"/>
        <v>-44708</v>
      </c>
      <c r="T323" s="86">
        <f t="shared" si="268"/>
        <v>76282</v>
      </c>
      <c r="U323" s="86">
        <f t="shared" si="268"/>
        <v>0</v>
      </c>
      <c r="V323" s="86">
        <f t="shared" si="268"/>
        <v>73821</v>
      </c>
      <c r="W323" s="86">
        <f t="shared" si="268"/>
        <v>0</v>
      </c>
      <c r="X323" s="86">
        <f aca="true" t="shared" si="269" ref="W323:AM324">X324</f>
        <v>0</v>
      </c>
      <c r="Y323" s="86">
        <f t="shared" si="269"/>
        <v>76282</v>
      </c>
      <c r="Z323" s="86">
        <f t="shared" si="269"/>
        <v>73821</v>
      </c>
      <c r="AA323" s="86">
        <f t="shared" si="269"/>
        <v>0</v>
      </c>
      <c r="AB323" s="86">
        <f t="shared" si="269"/>
        <v>0</v>
      </c>
      <c r="AC323" s="86">
        <f t="shared" si="269"/>
        <v>76282</v>
      </c>
      <c r="AD323" s="86">
        <f t="shared" si="269"/>
        <v>73821</v>
      </c>
      <c r="AE323" s="86">
        <f t="shared" si="269"/>
        <v>0</v>
      </c>
      <c r="AF323" s="86"/>
      <c r="AG323" s="86">
        <f t="shared" si="269"/>
        <v>0</v>
      </c>
      <c r="AH323" s="86">
        <f t="shared" si="269"/>
        <v>76282</v>
      </c>
      <c r="AI323" s="86"/>
      <c r="AJ323" s="86">
        <f t="shared" si="269"/>
        <v>73821</v>
      </c>
      <c r="AK323" s="86">
        <f t="shared" si="269"/>
        <v>0</v>
      </c>
      <c r="AL323" s="86">
        <f t="shared" si="269"/>
        <v>0</v>
      </c>
      <c r="AM323" s="86">
        <f t="shared" si="269"/>
        <v>76282</v>
      </c>
      <c r="AN323" s="86">
        <f aca="true" t="shared" si="270" ref="AK323:AR324">AN324</f>
        <v>0</v>
      </c>
      <c r="AO323" s="86">
        <f t="shared" si="270"/>
        <v>15811</v>
      </c>
      <c r="AP323" s="86">
        <f t="shared" si="270"/>
        <v>0</v>
      </c>
      <c r="AQ323" s="86">
        <f t="shared" si="270"/>
        <v>92093</v>
      </c>
      <c r="AR323" s="86">
        <f t="shared" si="270"/>
        <v>0</v>
      </c>
      <c r="AS323" s="115"/>
      <c r="AT323" s="86">
        <f>AT324</f>
        <v>92093</v>
      </c>
      <c r="AU323" s="86">
        <f aca="true" t="shared" si="271" ref="AU323:AX324">AU324</f>
        <v>0</v>
      </c>
      <c r="AV323" s="86">
        <f t="shared" si="271"/>
        <v>0</v>
      </c>
      <c r="AW323" s="86">
        <f t="shared" si="271"/>
        <v>92093</v>
      </c>
      <c r="AX323" s="86">
        <f t="shared" si="271"/>
        <v>0</v>
      </c>
    </row>
    <row r="324" spans="1:50" ht="16.5">
      <c r="A324" s="88"/>
      <c r="B324" s="89" t="s">
        <v>98</v>
      </c>
      <c r="C324" s="90" t="s">
        <v>58</v>
      </c>
      <c r="D324" s="90" t="s">
        <v>62</v>
      </c>
      <c r="E324" s="95" t="s">
        <v>149</v>
      </c>
      <c r="F324" s="90"/>
      <c r="G324" s="92">
        <f t="shared" si="268"/>
        <v>90724</v>
      </c>
      <c r="H324" s="92">
        <f t="shared" si="268"/>
        <v>90724</v>
      </c>
      <c r="I324" s="92">
        <f t="shared" si="268"/>
        <v>0</v>
      </c>
      <c r="J324" s="92">
        <f t="shared" si="268"/>
        <v>20756</v>
      </c>
      <c r="K324" s="92">
        <f t="shared" si="268"/>
        <v>111480</v>
      </c>
      <c r="L324" s="92">
        <f t="shared" si="268"/>
        <v>0</v>
      </c>
      <c r="M324" s="92"/>
      <c r="N324" s="92">
        <f t="shared" si="268"/>
        <v>120990</v>
      </c>
      <c r="O324" s="92">
        <f t="shared" si="268"/>
        <v>0</v>
      </c>
      <c r="P324" s="92">
        <f t="shared" si="268"/>
        <v>0</v>
      </c>
      <c r="Q324" s="92">
        <f t="shared" si="268"/>
        <v>120990</v>
      </c>
      <c r="R324" s="92">
        <f t="shared" si="268"/>
        <v>0</v>
      </c>
      <c r="S324" s="92">
        <f t="shared" si="268"/>
        <v>-44708</v>
      </c>
      <c r="T324" s="92">
        <f t="shared" si="268"/>
        <v>76282</v>
      </c>
      <c r="U324" s="92">
        <f t="shared" si="268"/>
        <v>0</v>
      </c>
      <c r="V324" s="92">
        <f t="shared" si="268"/>
        <v>73821</v>
      </c>
      <c r="W324" s="92">
        <f t="shared" si="269"/>
        <v>0</v>
      </c>
      <c r="X324" s="92">
        <f t="shared" si="269"/>
        <v>0</v>
      </c>
      <c r="Y324" s="92">
        <f t="shared" si="269"/>
        <v>76282</v>
      </c>
      <c r="Z324" s="92">
        <f t="shared" si="269"/>
        <v>73821</v>
      </c>
      <c r="AA324" s="92">
        <f t="shared" si="269"/>
        <v>0</v>
      </c>
      <c r="AB324" s="92">
        <f t="shared" si="269"/>
        <v>0</v>
      </c>
      <c r="AC324" s="92">
        <f t="shared" si="269"/>
        <v>76282</v>
      </c>
      <c r="AD324" s="92">
        <f t="shared" si="269"/>
        <v>73821</v>
      </c>
      <c r="AE324" s="92">
        <f t="shared" si="269"/>
        <v>0</v>
      </c>
      <c r="AF324" s="92"/>
      <c r="AG324" s="92">
        <f t="shared" si="269"/>
        <v>0</v>
      </c>
      <c r="AH324" s="92">
        <f t="shared" si="269"/>
        <v>76282</v>
      </c>
      <c r="AI324" s="92"/>
      <c r="AJ324" s="92">
        <f t="shared" si="269"/>
        <v>73821</v>
      </c>
      <c r="AK324" s="92">
        <f t="shared" si="270"/>
        <v>0</v>
      </c>
      <c r="AL324" s="92">
        <f t="shared" si="270"/>
        <v>0</v>
      </c>
      <c r="AM324" s="92">
        <f t="shared" si="270"/>
        <v>76282</v>
      </c>
      <c r="AN324" s="92">
        <f t="shared" si="270"/>
        <v>0</v>
      </c>
      <c r="AO324" s="92">
        <f t="shared" si="270"/>
        <v>15811</v>
      </c>
      <c r="AP324" s="92">
        <f t="shared" si="270"/>
        <v>0</v>
      </c>
      <c r="AQ324" s="92">
        <f t="shared" si="270"/>
        <v>92093</v>
      </c>
      <c r="AR324" s="92">
        <f t="shared" si="270"/>
        <v>0</v>
      </c>
      <c r="AS324" s="97"/>
      <c r="AT324" s="92">
        <f>AT325</f>
        <v>92093</v>
      </c>
      <c r="AU324" s="92">
        <f t="shared" si="271"/>
        <v>0</v>
      </c>
      <c r="AV324" s="92">
        <f t="shared" si="271"/>
        <v>0</v>
      </c>
      <c r="AW324" s="92">
        <f t="shared" si="271"/>
        <v>92093</v>
      </c>
      <c r="AX324" s="92">
        <f t="shared" si="271"/>
        <v>0</v>
      </c>
    </row>
    <row r="325" spans="1:50" ht="33">
      <c r="A325" s="88"/>
      <c r="B325" s="89" t="s">
        <v>41</v>
      </c>
      <c r="C325" s="90" t="s">
        <v>58</v>
      </c>
      <c r="D325" s="90" t="s">
        <v>62</v>
      </c>
      <c r="E325" s="95" t="s">
        <v>149</v>
      </c>
      <c r="F325" s="90" t="s">
        <v>42</v>
      </c>
      <c r="G325" s="92">
        <f>H325+I325</f>
        <v>90724</v>
      </c>
      <c r="H325" s="92">
        <v>90724</v>
      </c>
      <c r="I325" s="92"/>
      <c r="J325" s="96">
        <f>K325-G325</f>
        <v>20756</v>
      </c>
      <c r="K325" s="96">
        <v>111480</v>
      </c>
      <c r="L325" s="96"/>
      <c r="M325" s="96"/>
      <c r="N325" s="92">
        <v>120990</v>
      </c>
      <c r="O325" s="93"/>
      <c r="P325" s="96"/>
      <c r="Q325" s="96">
        <f>P325+N325</f>
        <v>120990</v>
      </c>
      <c r="R325" s="96">
        <f>O325</f>
        <v>0</v>
      </c>
      <c r="S325" s="96">
        <f>T325-Q325</f>
        <v>-44708</v>
      </c>
      <c r="T325" s="96">
        <v>76282</v>
      </c>
      <c r="U325" s="96">
        <f>R325</f>
        <v>0</v>
      </c>
      <c r="V325" s="96">
        <v>73821</v>
      </c>
      <c r="W325" s="96"/>
      <c r="X325" s="96"/>
      <c r="Y325" s="96">
        <f>W325+T325</f>
        <v>76282</v>
      </c>
      <c r="Z325" s="96">
        <f>X325+V325</f>
        <v>73821</v>
      </c>
      <c r="AA325" s="96"/>
      <c r="AB325" s="96"/>
      <c r="AC325" s="96">
        <f>AA325+Y325</f>
        <v>76282</v>
      </c>
      <c r="AD325" s="96">
        <f>AB325+Z325</f>
        <v>73821</v>
      </c>
      <c r="AE325" s="96"/>
      <c r="AF325" s="96"/>
      <c r="AG325" s="96"/>
      <c r="AH325" s="96">
        <f>AE325+AC325</f>
        <v>76282</v>
      </c>
      <c r="AI325" s="96"/>
      <c r="AJ325" s="96">
        <f>AG325+AD325</f>
        <v>73821</v>
      </c>
      <c r="AK325" s="97"/>
      <c r="AL325" s="97"/>
      <c r="AM325" s="96">
        <f>AK325+AH325</f>
        <v>76282</v>
      </c>
      <c r="AN325" s="96">
        <f>AI325</f>
        <v>0</v>
      </c>
      <c r="AO325" s="96">
        <f>AQ325-AM325</f>
        <v>15811</v>
      </c>
      <c r="AP325" s="96">
        <f>AR325-AN325</f>
        <v>0</v>
      </c>
      <c r="AQ325" s="96">
        <v>92093</v>
      </c>
      <c r="AR325" s="96"/>
      <c r="AS325" s="97"/>
      <c r="AT325" s="96">
        <v>92093</v>
      </c>
      <c r="AU325" s="96"/>
      <c r="AV325" s="97"/>
      <c r="AW325" s="92">
        <f>AT325+AV325</f>
        <v>92093</v>
      </c>
      <c r="AX325" s="96">
        <f>AU325</f>
        <v>0</v>
      </c>
    </row>
    <row r="326" spans="1:50" ht="37.5">
      <c r="A326" s="88"/>
      <c r="B326" s="83" t="s">
        <v>395</v>
      </c>
      <c r="C326" s="84" t="s">
        <v>58</v>
      </c>
      <c r="D326" s="84" t="s">
        <v>58</v>
      </c>
      <c r="E326" s="85"/>
      <c r="F326" s="84"/>
      <c r="G326" s="92"/>
      <c r="H326" s="92"/>
      <c r="I326" s="92"/>
      <c r="J326" s="96"/>
      <c r="K326" s="96"/>
      <c r="L326" s="96"/>
      <c r="M326" s="96"/>
      <c r="N326" s="92"/>
      <c r="O326" s="93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7"/>
      <c r="AL326" s="97"/>
      <c r="AM326" s="96"/>
      <c r="AN326" s="96"/>
      <c r="AO326" s="99">
        <f aca="true" t="shared" si="272" ref="AO326:AT326">AO327+AO331+AO333</f>
        <v>97731</v>
      </c>
      <c r="AP326" s="99">
        <f t="shared" si="272"/>
        <v>0</v>
      </c>
      <c r="AQ326" s="99">
        <f t="shared" si="272"/>
        <v>97731</v>
      </c>
      <c r="AR326" s="99">
        <f t="shared" si="272"/>
        <v>0</v>
      </c>
      <c r="AS326" s="99">
        <f t="shared" si="272"/>
        <v>29313</v>
      </c>
      <c r="AT326" s="99">
        <f t="shared" si="272"/>
        <v>127044</v>
      </c>
      <c r="AU326" s="99">
        <f>AU327+AU331+AU333</f>
        <v>0</v>
      </c>
      <c r="AV326" s="99">
        <f>AV327+AV331+AV333</f>
        <v>0</v>
      </c>
      <c r="AW326" s="99">
        <f>AW327+AW331+AW333</f>
        <v>127044</v>
      </c>
      <c r="AX326" s="99">
        <f>AX327+AX331+AX333</f>
        <v>0</v>
      </c>
    </row>
    <row r="327" spans="1:50" ht="49.5">
      <c r="A327" s="88"/>
      <c r="B327" s="89" t="s">
        <v>100</v>
      </c>
      <c r="C327" s="90" t="s">
        <v>58</v>
      </c>
      <c r="D327" s="90" t="s">
        <v>58</v>
      </c>
      <c r="E327" s="95" t="s">
        <v>150</v>
      </c>
      <c r="F327" s="90"/>
      <c r="G327" s="92"/>
      <c r="H327" s="92"/>
      <c r="I327" s="92"/>
      <c r="J327" s="96"/>
      <c r="K327" s="96"/>
      <c r="L327" s="96"/>
      <c r="M327" s="96"/>
      <c r="N327" s="92"/>
      <c r="O327" s="93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7"/>
      <c r="AL327" s="97"/>
      <c r="AM327" s="96"/>
      <c r="AN327" s="96"/>
      <c r="AO327" s="96">
        <f aca="true" t="shared" si="273" ref="AO327:AT327">AO328+AO329</f>
        <v>40830</v>
      </c>
      <c r="AP327" s="96">
        <f t="shared" si="273"/>
        <v>0</v>
      </c>
      <c r="AQ327" s="96">
        <f t="shared" si="273"/>
        <v>40830</v>
      </c>
      <c r="AR327" s="96">
        <f t="shared" si="273"/>
        <v>0</v>
      </c>
      <c r="AS327" s="96">
        <f t="shared" si="273"/>
        <v>29313</v>
      </c>
      <c r="AT327" s="96">
        <f t="shared" si="273"/>
        <v>70143</v>
      </c>
      <c r="AU327" s="96">
        <f>AU328+AU329</f>
        <v>0</v>
      </c>
      <c r="AV327" s="96">
        <f>AV328+AV329</f>
        <v>0</v>
      </c>
      <c r="AW327" s="96">
        <f>AW328+AW329</f>
        <v>70143</v>
      </c>
      <c r="AX327" s="96">
        <f>AX328+AX329</f>
        <v>0</v>
      </c>
    </row>
    <row r="328" spans="1:50" ht="33">
      <c r="A328" s="88"/>
      <c r="B328" s="89" t="s">
        <v>41</v>
      </c>
      <c r="C328" s="90" t="s">
        <v>58</v>
      </c>
      <c r="D328" s="90" t="s">
        <v>58</v>
      </c>
      <c r="E328" s="95" t="s">
        <v>150</v>
      </c>
      <c r="F328" s="90" t="s">
        <v>42</v>
      </c>
      <c r="G328" s="92"/>
      <c r="H328" s="92"/>
      <c r="I328" s="92"/>
      <c r="J328" s="96"/>
      <c r="K328" s="96"/>
      <c r="L328" s="96"/>
      <c r="M328" s="96"/>
      <c r="N328" s="92"/>
      <c r="O328" s="93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7"/>
      <c r="AL328" s="97"/>
      <c r="AM328" s="96"/>
      <c r="AN328" s="96"/>
      <c r="AO328" s="96">
        <f>AQ328-AM328</f>
        <v>40830</v>
      </c>
      <c r="AP328" s="96"/>
      <c r="AQ328" s="96">
        <v>40830</v>
      </c>
      <c r="AR328" s="96"/>
      <c r="AS328" s="97"/>
      <c r="AT328" s="96">
        <v>40830</v>
      </c>
      <c r="AU328" s="96"/>
      <c r="AV328" s="97"/>
      <c r="AW328" s="92">
        <f>AT328+AV328</f>
        <v>40830</v>
      </c>
      <c r="AX328" s="96">
        <f>AU328</f>
        <v>0</v>
      </c>
    </row>
    <row r="329" spans="1:50" ht="133.5" customHeight="1">
      <c r="A329" s="88"/>
      <c r="B329" s="89" t="s">
        <v>451</v>
      </c>
      <c r="C329" s="90" t="s">
        <v>58</v>
      </c>
      <c r="D329" s="90" t="s">
        <v>58</v>
      </c>
      <c r="E329" s="95" t="s">
        <v>363</v>
      </c>
      <c r="F329" s="90"/>
      <c r="G329" s="92"/>
      <c r="H329" s="92"/>
      <c r="I329" s="92"/>
      <c r="J329" s="96"/>
      <c r="K329" s="96"/>
      <c r="L329" s="96"/>
      <c r="M329" s="96"/>
      <c r="N329" s="92"/>
      <c r="O329" s="93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7"/>
      <c r="AL329" s="97"/>
      <c r="AM329" s="96"/>
      <c r="AN329" s="96"/>
      <c r="AO329" s="96">
        <f aca="true" t="shared" si="274" ref="AO329:AX329">AO330</f>
        <v>0</v>
      </c>
      <c r="AP329" s="96">
        <f t="shared" si="274"/>
        <v>0</v>
      </c>
      <c r="AQ329" s="96">
        <f t="shared" si="274"/>
        <v>0</v>
      </c>
      <c r="AR329" s="96">
        <f t="shared" si="274"/>
        <v>0</v>
      </c>
      <c r="AS329" s="96">
        <f t="shared" si="274"/>
        <v>29313</v>
      </c>
      <c r="AT329" s="96">
        <f t="shared" si="274"/>
        <v>29313</v>
      </c>
      <c r="AU329" s="96">
        <f t="shared" si="274"/>
        <v>0</v>
      </c>
      <c r="AV329" s="96">
        <f t="shared" si="274"/>
        <v>0</v>
      </c>
      <c r="AW329" s="96">
        <f t="shared" si="274"/>
        <v>29313</v>
      </c>
      <c r="AX329" s="96">
        <f t="shared" si="274"/>
        <v>0</v>
      </c>
    </row>
    <row r="330" spans="1:50" ht="97.5" customHeight="1">
      <c r="A330" s="88"/>
      <c r="B330" s="89" t="s">
        <v>253</v>
      </c>
      <c r="C330" s="90" t="s">
        <v>58</v>
      </c>
      <c r="D330" s="90" t="s">
        <v>58</v>
      </c>
      <c r="E330" s="95" t="s">
        <v>363</v>
      </c>
      <c r="F330" s="90" t="s">
        <v>241</v>
      </c>
      <c r="G330" s="92"/>
      <c r="H330" s="92"/>
      <c r="I330" s="92"/>
      <c r="J330" s="96"/>
      <c r="K330" s="96"/>
      <c r="L330" s="96"/>
      <c r="M330" s="96"/>
      <c r="N330" s="92"/>
      <c r="O330" s="93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7"/>
      <c r="AL330" s="97"/>
      <c r="AM330" s="96"/>
      <c r="AN330" s="96"/>
      <c r="AO330" s="96">
        <f>AQ330-AM330</f>
        <v>0</v>
      </c>
      <c r="AP330" s="96"/>
      <c r="AQ330" s="96"/>
      <c r="AR330" s="96"/>
      <c r="AS330" s="96">
        <v>29313</v>
      </c>
      <c r="AT330" s="96">
        <f>AQ330+AS330</f>
        <v>29313</v>
      </c>
      <c r="AU330" s="96"/>
      <c r="AV330" s="97"/>
      <c r="AW330" s="92">
        <f>AT330+AV330</f>
        <v>29313</v>
      </c>
      <c r="AX330" s="96">
        <f>AU330</f>
        <v>0</v>
      </c>
    </row>
    <row r="331" spans="1:50" ht="16.5">
      <c r="A331" s="88"/>
      <c r="B331" s="89" t="s">
        <v>101</v>
      </c>
      <c r="C331" s="90" t="s">
        <v>58</v>
      </c>
      <c r="D331" s="90" t="s">
        <v>58</v>
      </c>
      <c r="E331" s="95" t="s">
        <v>151</v>
      </c>
      <c r="F331" s="90"/>
      <c r="G331" s="92"/>
      <c r="H331" s="92"/>
      <c r="I331" s="92"/>
      <c r="J331" s="96"/>
      <c r="K331" s="96"/>
      <c r="L331" s="96"/>
      <c r="M331" s="96"/>
      <c r="N331" s="92"/>
      <c r="O331" s="93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7"/>
      <c r="AL331" s="97"/>
      <c r="AM331" s="96"/>
      <c r="AN331" s="96"/>
      <c r="AO331" s="96">
        <f>AO332</f>
        <v>49723</v>
      </c>
      <c r="AP331" s="96">
        <f>AP332</f>
        <v>0</v>
      </c>
      <c r="AQ331" s="96">
        <f>AQ332</f>
        <v>49723</v>
      </c>
      <c r="AR331" s="96">
        <f>AR332</f>
        <v>0</v>
      </c>
      <c r="AS331" s="97"/>
      <c r="AT331" s="96">
        <f>AT332</f>
        <v>49723</v>
      </c>
      <c r="AU331" s="96">
        <f>AU332</f>
        <v>0</v>
      </c>
      <c r="AV331" s="96">
        <f>AV332</f>
        <v>0</v>
      </c>
      <c r="AW331" s="96">
        <f>AW332</f>
        <v>49723</v>
      </c>
      <c r="AX331" s="96">
        <f>AX332</f>
        <v>0</v>
      </c>
    </row>
    <row r="332" spans="1:50" ht="33">
      <c r="A332" s="88"/>
      <c r="B332" s="89" t="s">
        <v>41</v>
      </c>
      <c r="C332" s="90" t="s">
        <v>58</v>
      </c>
      <c r="D332" s="90" t="s">
        <v>58</v>
      </c>
      <c r="E332" s="95" t="s">
        <v>151</v>
      </c>
      <c r="F332" s="90" t="s">
        <v>42</v>
      </c>
      <c r="G332" s="92"/>
      <c r="H332" s="92"/>
      <c r="I332" s="92"/>
      <c r="J332" s="96"/>
      <c r="K332" s="96"/>
      <c r="L332" s="96"/>
      <c r="M332" s="96"/>
      <c r="N332" s="92"/>
      <c r="O332" s="93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7"/>
      <c r="AL332" s="97"/>
      <c r="AM332" s="96"/>
      <c r="AN332" s="96"/>
      <c r="AO332" s="96">
        <f>AQ332-AM332</f>
        <v>49723</v>
      </c>
      <c r="AP332" s="96"/>
      <c r="AQ332" s="96">
        <v>49723</v>
      </c>
      <c r="AR332" s="96"/>
      <c r="AS332" s="97"/>
      <c r="AT332" s="96">
        <v>49723</v>
      </c>
      <c r="AU332" s="96"/>
      <c r="AV332" s="97"/>
      <c r="AW332" s="92">
        <f>AT332+AV332</f>
        <v>49723</v>
      </c>
      <c r="AX332" s="96">
        <f>AU332</f>
        <v>0</v>
      </c>
    </row>
    <row r="333" spans="1:50" ht="33">
      <c r="A333" s="88"/>
      <c r="B333" s="89" t="s">
        <v>86</v>
      </c>
      <c r="C333" s="90" t="s">
        <v>58</v>
      </c>
      <c r="D333" s="90" t="s">
        <v>58</v>
      </c>
      <c r="E333" s="95" t="s">
        <v>124</v>
      </c>
      <c r="F333" s="90"/>
      <c r="G333" s="92"/>
      <c r="H333" s="92"/>
      <c r="I333" s="92"/>
      <c r="J333" s="96"/>
      <c r="K333" s="96"/>
      <c r="L333" s="96"/>
      <c r="M333" s="96"/>
      <c r="N333" s="92"/>
      <c r="O333" s="93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7"/>
      <c r="AL333" s="97"/>
      <c r="AM333" s="96"/>
      <c r="AN333" s="96"/>
      <c r="AO333" s="96">
        <f>AO334</f>
        <v>7178</v>
      </c>
      <c r="AP333" s="96">
        <f aca="true" t="shared" si="275" ref="AP333:AR335">AP334</f>
        <v>0</v>
      </c>
      <c r="AQ333" s="96">
        <f t="shared" si="275"/>
        <v>7178</v>
      </c>
      <c r="AR333" s="96">
        <f t="shared" si="275"/>
        <v>0</v>
      </c>
      <c r="AS333" s="97"/>
      <c r="AT333" s="96">
        <f aca="true" t="shared" si="276" ref="AT333:AX335">AT334</f>
        <v>7178</v>
      </c>
      <c r="AU333" s="96">
        <f t="shared" si="276"/>
        <v>0</v>
      </c>
      <c r="AV333" s="96">
        <f t="shared" si="276"/>
        <v>0</v>
      </c>
      <c r="AW333" s="96">
        <f t="shared" si="276"/>
        <v>7178</v>
      </c>
      <c r="AX333" s="96">
        <f t="shared" si="276"/>
        <v>0</v>
      </c>
    </row>
    <row r="334" spans="1:50" ht="49.5">
      <c r="A334" s="88"/>
      <c r="B334" s="113" t="s">
        <v>321</v>
      </c>
      <c r="C334" s="90" t="s">
        <v>58</v>
      </c>
      <c r="D334" s="90" t="s">
        <v>58</v>
      </c>
      <c r="E334" s="95" t="s">
        <v>296</v>
      </c>
      <c r="F334" s="90"/>
      <c r="G334" s="92"/>
      <c r="H334" s="92"/>
      <c r="I334" s="92"/>
      <c r="J334" s="96"/>
      <c r="K334" s="96"/>
      <c r="L334" s="96"/>
      <c r="M334" s="96"/>
      <c r="N334" s="92"/>
      <c r="O334" s="93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7"/>
      <c r="AL334" s="97"/>
      <c r="AM334" s="96"/>
      <c r="AN334" s="96"/>
      <c r="AO334" s="96">
        <f>AO335</f>
        <v>7178</v>
      </c>
      <c r="AP334" s="96">
        <f t="shared" si="275"/>
        <v>0</v>
      </c>
      <c r="AQ334" s="96">
        <f t="shared" si="275"/>
        <v>7178</v>
      </c>
      <c r="AR334" s="96">
        <f t="shared" si="275"/>
        <v>0</v>
      </c>
      <c r="AS334" s="97"/>
      <c r="AT334" s="96">
        <f t="shared" si="276"/>
        <v>7178</v>
      </c>
      <c r="AU334" s="96">
        <f t="shared" si="276"/>
        <v>0</v>
      </c>
      <c r="AV334" s="96">
        <f t="shared" si="276"/>
        <v>0</v>
      </c>
      <c r="AW334" s="96">
        <f t="shared" si="276"/>
        <v>7178</v>
      </c>
      <c r="AX334" s="96">
        <f t="shared" si="276"/>
        <v>0</v>
      </c>
    </row>
    <row r="335" spans="1:50" ht="66">
      <c r="A335" s="88"/>
      <c r="B335" s="144" t="s">
        <v>322</v>
      </c>
      <c r="C335" s="90" t="s">
        <v>58</v>
      </c>
      <c r="D335" s="90" t="s">
        <v>58</v>
      </c>
      <c r="E335" s="95" t="s">
        <v>299</v>
      </c>
      <c r="F335" s="90"/>
      <c r="G335" s="92"/>
      <c r="H335" s="92"/>
      <c r="I335" s="92"/>
      <c r="J335" s="96"/>
      <c r="K335" s="96"/>
      <c r="L335" s="96"/>
      <c r="M335" s="96"/>
      <c r="N335" s="92"/>
      <c r="O335" s="93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7"/>
      <c r="AL335" s="97"/>
      <c r="AM335" s="96"/>
      <c r="AN335" s="96"/>
      <c r="AO335" s="96">
        <f>AO336</f>
        <v>7178</v>
      </c>
      <c r="AP335" s="96">
        <f t="shared" si="275"/>
        <v>0</v>
      </c>
      <c r="AQ335" s="96">
        <f t="shared" si="275"/>
        <v>7178</v>
      </c>
      <c r="AR335" s="96">
        <f t="shared" si="275"/>
        <v>0</v>
      </c>
      <c r="AS335" s="97"/>
      <c r="AT335" s="96">
        <f t="shared" si="276"/>
        <v>7178</v>
      </c>
      <c r="AU335" s="96">
        <f t="shared" si="276"/>
        <v>0</v>
      </c>
      <c r="AV335" s="96">
        <f t="shared" si="276"/>
        <v>0</v>
      </c>
      <c r="AW335" s="96">
        <f t="shared" si="276"/>
        <v>7178</v>
      </c>
      <c r="AX335" s="96">
        <f t="shared" si="276"/>
        <v>0</v>
      </c>
    </row>
    <row r="336" spans="1:50" ht="66">
      <c r="A336" s="88"/>
      <c r="B336" s="89" t="s">
        <v>45</v>
      </c>
      <c r="C336" s="90" t="s">
        <v>58</v>
      </c>
      <c r="D336" s="90" t="s">
        <v>58</v>
      </c>
      <c r="E336" s="95" t="s">
        <v>299</v>
      </c>
      <c r="F336" s="90" t="s">
        <v>46</v>
      </c>
      <c r="G336" s="92"/>
      <c r="H336" s="92"/>
      <c r="I336" s="92"/>
      <c r="J336" s="96"/>
      <c r="K336" s="96"/>
      <c r="L336" s="96"/>
      <c r="M336" s="96"/>
      <c r="N336" s="92"/>
      <c r="O336" s="93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7"/>
      <c r="AL336" s="97"/>
      <c r="AM336" s="96"/>
      <c r="AN336" s="96"/>
      <c r="AO336" s="96">
        <f>AQ336-AM336</f>
        <v>7178</v>
      </c>
      <c r="AP336" s="96"/>
      <c r="AQ336" s="96">
        <v>7178</v>
      </c>
      <c r="AR336" s="96"/>
      <c r="AS336" s="97"/>
      <c r="AT336" s="96">
        <v>7178</v>
      </c>
      <c r="AU336" s="96"/>
      <c r="AV336" s="97"/>
      <c r="AW336" s="92">
        <f>AT336+AV336</f>
        <v>7178</v>
      </c>
      <c r="AX336" s="96">
        <f aca="true" t="shared" si="277" ref="AX336:AX341">AU336</f>
        <v>0</v>
      </c>
    </row>
    <row r="337" spans="1:50" s="2" customFormat="1" ht="56.25" hidden="1">
      <c r="A337" s="100"/>
      <c r="B337" s="83" t="s">
        <v>99</v>
      </c>
      <c r="C337" s="84" t="s">
        <v>58</v>
      </c>
      <c r="D337" s="84" t="s">
        <v>6</v>
      </c>
      <c r="E337" s="85"/>
      <c r="F337" s="84"/>
      <c r="G337" s="86">
        <f>G338+G342</f>
        <v>229448</v>
      </c>
      <c r="H337" s="86">
        <f>H338+H342</f>
        <v>229448</v>
      </c>
      <c r="I337" s="86">
        <f>I338+I342</f>
        <v>0</v>
      </c>
      <c r="J337" s="86">
        <f aca="true" t="shared" si="278" ref="J337:Q337">J338+J342+J344</f>
        <v>-114217</v>
      </c>
      <c r="K337" s="86">
        <f t="shared" si="278"/>
        <v>115231</v>
      </c>
      <c r="L337" s="86">
        <f t="shared" si="278"/>
        <v>0</v>
      </c>
      <c r="M337" s="86"/>
      <c r="N337" s="86">
        <f t="shared" si="278"/>
        <v>123866</v>
      </c>
      <c r="O337" s="86">
        <f t="shared" si="278"/>
        <v>0</v>
      </c>
      <c r="P337" s="86">
        <f t="shared" si="278"/>
        <v>0</v>
      </c>
      <c r="Q337" s="86">
        <f t="shared" si="278"/>
        <v>123866</v>
      </c>
      <c r="R337" s="86">
        <f aca="true" t="shared" si="279" ref="R337:Z337">R338+R342+R344</f>
        <v>0</v>
      </c>
      <c r="S337" s="86">
        <f t="shared" si="279"/>
        <v>-50730</v>
      </c>
      <c r="T337" s="86">
        <f t="shared" si="279"/>
        <v>73136</v>
      </c>
      <c r="U337" s="86">
        <f t="shared" si="279"/>
        <v>0</v>
      </c>
      <c r="V337" s="86">
        <f t="shared" si="279"/>
        <v>67915</v>
      </c>
      <c r="W337" s="86">
        <f t="shared" si="279"/>
        <v>0</v>
      </c>
      <c r="X337" s="86">
        <f t="shared" si="279"/>
        <v>0</v>
      </c>
      <c r="Y337" s="86">
        <f t="shared" si="279"/>
        <v>73136</v>
      </c>
      <c r="Z337" s="86">
        <f t="shared" si="279"/>
        <v>67915</v>
      </c>
      <c r="AA337" s="86">
        <f aca="true" t="shared" si="280" ref="AA337:AJ337">AA338+AA342+AA344</f>
        <v>0</v>
      </c>
      <c r="AB337" s="86">
        <f t="shared" si="280"/>
        <v>0</v>
      </c>
      <c r="AC337" s="86">
        <f t="shared" si="280"/>
        <v>73136</v>
      </c>
      <c r="AD337" s="86">
        <f t="shared" si="280"/>
        <v>67915</v>
      </c>
      <c r="AE337" s="86">
        <f t="shared" si="280"/>
        <v>0</v>
      </c>
      <c r="AF337" s="86"/>
      <c r="AG337" s="86">
        <f t="shared" si="280"/>
        <v>0</v>
      </c>
      <c r="AH337" s="86">
        <f t="shared" si="280"/>
        <v>73136</v>
      </c>
      <c r="AI337" s="86"/>
      <c r="AJ337" s="86">
        <f t="shared" si="280"/>
        <v>67915</v>
      </c>
      <c r="AK337" s="86">
        <f aca="true" t="shared" si="281" ref="AK337:AR337">AK338+AK342+AK344</f>
        <v>0</v>
      </c>
      <c r="AL337" s="86">
        <f t="shared" si="281"/>
        <v>0</v>
      </c>
      <c r="AM337" s="86">
        <f t="shared" si="281"/>
        <v>73136</v>
      </c>
      <c r="AN337" s="86">
        <f t="shared" si="281"/>
        <v>0</v>
      </c>
      <c r="AO337" s="86">
        <f t="shared" si="281"/>
        <v>-73136</v>
      </c>
      <c r="AP337" s="86">
        <f t="shared" si="281"/>
        <v>0</v>
      </c>
      <c r="AQ337" s="86">
        <f t="shared" si="281"/>
        <v>0</v>
      </c>
      <c r="AR337" s="86">
        <f t="shared" si="281"/>
        <v>0</v>
      </c>
      <c r="AS337" s="115"/>
      <c r="AT337" s="86">
        <f>AT338+AT342+AT344</f>
        <v>0</v>
      </c>
      <c r="AU337" s="86">
        <f>AU338+AU342+AU344</f>
        <v>0</v>
      </c>
      <c r="AV337" s="115"/>
      <c r="AW337" s="92"/>
      <c r="AX337" s="96">
        <f t="shared" si="277"/>
        <v>0</v>
      </c>
    </row>
    <row r="338" spans="1:50" ht="49.5" hidden="1">
      <c r="A338" s="88"/>
      <c r="B338" s="89" t="s">
        <v>100</v>
      </c>
      <c r="C338" s="90" t="s">
        <v>58</v>
      </c>
      <c r="D338" s="90" t="s">
        <v>6</v>
      </c>
      <c r="E338" s="95" t="s">
        <v>150</v>
      </c>
      <c r="F338" s="90"/>
      <c r="G338" s="92">
        <f aca="true" t="shared" si="282" ref="G338:AN338">G339</f>
        <v>187028</v>
      </c>
      <c r="H338" s="92">
        <f t="shared" si="282"/>
        <v>187028</v>
      </c>
      <c r="I338" s="92">
        <f t="shared" si="282"/>
        <v>0</v>
      </c>
      <c r="J338" s="92">
        <f t="shared" si="282"/>
        <v>-135458</v>
      </c>
      <c r="K338" s="92">
        <f t="shared" si="282"/>
        <v>51570</v>
      </c>
      <c r="L338" s="92">
        <f t="shared" si="282"/>
        <v>0</v>
      </c>
      <c r="M338" s="92"/>
      <c r="N338" s="92">
        <f t="shared" si="282"/>
        <v>55314</v>
      </c>
      <c r="O338" s="92">
        <f t="shared" si="282"/>
        <v>0</v>
      </c>
      <c r="P338" s="92">
        <f t="shared" si="282"/>
        <v>0</v>
      </c>
      <c r="Q338" s="92">
        <f t="shared" si="282"/>
        <v>55314</v>
      </c>
      <c r="R338" s="92">
        <f t="shared" si="282"/>
        <v>0</v>
      </c>
      <c r="S338" s="92">
        <f t="shared" si="282"/>
        <v>-23136</v>
      </c>
      <c r="T338" s="92">
        <f t="shared" si="282"/>
        <v>32178</v>
      </c>
      <c r="U338" s="92">
        <f t="shared" si="282"/>
        <v>0</v>
      </c>
      <c r="V338" s="92">
        <f t="shared" si="282"/>
        <v>27969</v>
      </c>
      <c r="W338" s="92">
        <f t="shared" si="282"/>
        <v>0</v>
      </c>
      <c r="X338" s="92">
        <f t="shared" si="282"/>
        <v>0</v>
      </c>
      <c r="Y338" s="92">
        <f t="shared" si="282"/>
        <v>32178</v>
      </c>
      <c r="Z338" s="92">
        <f t="shared" si="282"/>
        <v>27969</v>
      </c>
      <c r="AA338" s="92">
        <f t="shared" si="282"/>
        <v>0</v>
      </c>
      <c r="AB338" s="92">
        <f t="shared" si="282"/>
        <v>0</v>
      </c>
      <c r="AC338" s="92">
        <f t="shared" si="282"/>
        <v>32178</v>
      </c>
      <c r="AD338" s="92">
        <f t="shared" si="282"/>
        <v>27969</v>
      </c>
      <c r="AE338" s="92">
        <f t="shared" si="282"/>
        <v>0</v>
      </c>
      <c r="AF338" s="92"/>
      <c r="AG338" s="92">
        <f t="shared" si="282"/>
        <v>0</v>
      </c>
      <c r="AH338" s="92">
        <f t="shared" si="282"/>
        <v>32178</v>
      </c>
      <c r="AI338" s="92"/>
      <c r="AJ338" s="92">
        <f t="shared" si="282"/>
        <v>27969</v>
      </c>
      <c r="AK338" s="92">
        <f t="shared" si="282"/>
        <v>0</v>
      </c>
      <c r="AL338" s="92">
        <f t="shared" si="282"/>
        <v>0</v>
      </c>
      <c r="AM338" s="92">
        <f t="shared" si="282"/>
        <v>32178</v>
      </c>
      <c r="AN338" s="92">
        <f t="shared" si="282"/>
        <v>0</v>
      </c>
      <c r="AO338" s="92">
        <f>AO339+AO340</f>
        <v>-32178</v>
      </c>
      <c r="AP338" s="92">
        <f>AP339+AP340</f>
        <v>0</v>
      </c>
      <c r="AQ338" s="92">
        <f>AQ339+AQ340</f>
        <v>0</v>
      </c>
      <c r="AR338" s="92">
        <f>AR339+AR340</f>
        <v>0</v>
      </c>
      <c r="AS338" s="97"/>
      <c r="AT338" s="92">
        <f>AT339+AT340</f>
        <v>0</v>
      </c>
      <c r="AU338" s="92">
        <f>AU339+AU340</f>
        <v>0</v>
      </c>
      <c r="AV338" s="97"/>
      <c r="AW338" s="92"/>
      <c r="AX338" s="96">
        <f t="shared" si="277"/>
        <v>0</v>
      </c>
    </row>
    <row r="339" spans="1:50" ht="33" hidden="1">
      <c r="A339" s="88"/>
      <c r="B339" s="89" t="s">
        <v>41</v>
      </c>
      <c r="C339" s="90" t="s">
        <v>58</v>
      </c>
      <c r="D339" s="90" t="s">
        <v>6</v>
      </c>
      <c r="E339" s="95" t="s">
        <v>150</v>
      </c>
      <c r="F339" s="90" t="s">
        <v>42</v>
      </c>
      <c r="G339" s="92">
        <f>H339+I339</f>
        <v>187028</v>
      </c>
      <c r="H339" s="92">
        <v>187028</v>
      </c>
      <c r="I339" s="92"/>
      <c r="J339" s="96">
        <f>K339-G339</f>
        <v>-135458</v>
      </c>
      <c r="K339" s="96">
        <v>51570</v>
      </c>
      <c r="L339" s="96"/>
      <c r="M339" s="96"/>
      <c r="N339" s="92">
        <v>55314</v>
      </c>
      <c r="O339" s="93"/>
      <c r="P339" s="96"/>
      <c r="Q339" s="96">
        <f>P339+N339</f>
        <v>55314</v>
      </c>
      <c r="R339" s="96">
        <f>O339</f>
        <v>0</v>
      </c>
      <c r="S339" s="96">
        <f>T339-Q339</f>
        <v>-23136</v>
      </c>
      <c r="T339" s="96">
        <v>32178</v>
      </c>
      <c r="U339" s="96">
        <f>R339</f>
        <v>0</v>
      </c>
      <c r="V339" s="96">
        <v>27969</v>
      </c>
      <c r="W339" s="96"/>
      <c r="X339" s="96"/>
      <c r="Y339" s="96">
        <f>W339+T339</f>
        <v>32178</v>
      </c>
      <c r="Z339" s="96">
        <f>X339+V339</f>
        <v>27969</v>
      </c>
      <c r="AA339" s="96"/>
      <c r="AB339" s="96"/>
      <c r="AC339" s="96">
        <f>AA339+Y339</f>
        <v>32178</v>
      </c>
      <c r="AD339" s="96">
        <f>AB339+Z339</f>
        <v>27969</v>
      </c>
      <c r="AE339" s="96"/>
      <c r="AF339" s="96"/>
      <c r="AG339" s="96"/>
      <c r="AH339" s="96">
        <f>AE339+AC339</f>
        <v>32178</v>
      </c>
      <c r="AI339" s="96"/>
      <c r="AJ339" s="96">
        <f>AG339+AD339</f>
        <v>27969</v>
      </c>
      <c r="AK339" s="97"/>
      <c r="AL339" s="97"/>
      <c r="AM339" s="96">
        <f>AK339+AH339</f>
        <v>32178</v>
      </c>
      <c r="AN339" s="96">
        <f>AI339</f>
        <v>0</v>
      </c>
      <c r="AO339" s="96">
        <f>AQ339-AM339</f>
        <v>-32178</v>
      </c>
      <c r="AP339" s="96">
        <f>AR339-AN339</f>
        <v>0</v>
      </c>
      <c r="AQ339" s="96"/>
      <c r="AR339" s="96"/>
      <c r="AS339" s="97"/>
      <c r="AT339" s="96"/>
      <c r="AU339" s="96"/>
      <c r="AV339" s="97"/>
      <c r="AW339" s="92"/>
      <c r="AX339" s="96">
        <f t="shared" si="277"/>
        <v>0</v>
      </c>
    </row>
    <row r="340" spans="1:50" ht="132" hidden="1">
      <c r="A340" s="88"/>
      <c r="B340" s="89" t="s">
        <v>364</v>
      </c>
      <c r="C340" s="90" t="s">
        <v>58</v>
      </c>
      <c r="D340" s="90" t="s">
        <v>6</v>
      </c>
      <c r="E340" s="95" t="s">
        <v>363</v>
      </c>
      <c r="F340" s="90"/>
      <c r="G340" s="92"/>
      <c r="H340" s="92"/>
      <c r="I340" s="92"/>
      <c r="J340" s="96"/>
      <c r="K340" s="96"/>
      <c r="L340" s="96"/>
      <c r="M340" s="96"/>
      <c r="N340" s="92"/>
      <c r="O340" s="93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7"/>
      <c r="AL340" s="97"/>
      <c r="AM340" s="96"/>
      <c r="AN340" s="96"/>
      <c r="AO340" s="96">
        <f>AO341</f>
        <v>0</v>
      </c>
      <c r="AP340" s="96">
        <f>AP341</f>
        <v>0</v>
      </c>
      <c r="AQ340" s="96">
        <f>AQ341</f>
        <v>0</v>
      </c>
      <c r="AR340" s="96">
        <f>AR341</f>
        <v>0</v>
      </c>
      <c r="AS340" s="97"/>
      <c r="AT340" s="96">
        <f>AT341</f>
        <v>0</v>
      </c>
      <c r="AU340" s="96">
        <f>AU341</f>
        <v>0</v>
      </c>
      <c r="AV340" s="97"/>
      <c r="AW340" s="92"/>
      <c r="AX340" s="96">
        <f t="shared" si="277"/>
        <v>0</v>
      </c>
    </row>
    <row r="341" spans="1:50" ht="99" hidden="1">
      <c r="A341" s="88"/>
      <c r="B341" s="89" t="s">
        <v>253</v>
      </c>
      <c r="C341" s="90" t="s">
        <v>58</v>
      </c>
      <c r="D341" s="90" t="s">
        <v>6</v>
      </c>
      <c r="E341" s="95" t="s">
        <v>363</v>
      </c>
      <c r="F341" s="90" t="s">
        <v>241</v>
      </c>
      <c r="G341" s="92"/>
      <c r="H341" s="92"/>
      <c r="I341" s="92"/>
      <c r="J341" s="96"/>
      <c r="K341" s="96"/>
      <c r="L341" s="96"/>
      <c r="M341" s="96"/>
      <c r="N341" s="92"/>
      <c r="O341" s="93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7"/>
      <c r="AL341" s="97"/>
      <c r="AM341" s="96"/>
      <c r="AN341" s="96"/>
      <c r="AO341" s="96">
        <f>AQ341-AM341</f>
        <v>0</v>
      </c>
      <c r="AP341" s="96">
        <f>AR341-AN341</f>
        <v>0</v>
      </c>
      <c r="AQ341" s="96"/>
      <c r="AR341" s="96"/>
      <c r="AS341" s="97"/>
      <c r="AT341" s="96"/>
      <c r="AU341" s="96"/>
      <c r="AV341" s="97"/>
      <c r="AW341" s="92"/>
      <c r="AX341" s="96">
        <f t="shared" si="277"/>
        <v>0</v>
      </c>
    </row>
    <row r="342" spans="1:50" ht="16.5" hidden="1">
      <c r="A342" s="88"/>
      <c r="B342" s="89" t="s">
        <v>101</v>
      </c>
      <c r="C342" s="90" t="s">
        <v>58</v>
      </c>
      <c r="D342" s="90" t="s">
        <v>6</v>
      </c>
      <c r="E342" s="95" t="s">
        <v>151</v>
      </c>
      <c r="F342" s="90"/>
      <c r="G342" s="92">
        <f aca="true" t="shared" si="283" ref="G342:AR342">G343</f>
        <v>42420</v>
      </c>
      <c r="H342" s="92">
        <f t="shared" si="283"/>
        <v>42420</v>
      </c>
      <c r="I342" s="92">
        <f t="shared" si="283"/>
        <v>0</v>
      </c>
      <c r="J342" s="92">
        <f t="shared" si="283"/>
        <v>8013</v>
      </c>
      <c r="K342" s="92">
        <f t="shared" si="283"/>
        <v>50433</v>
      </c>
      <c r="L342" s="92">
        <f t="shared" si="283"/>
        <v>0</v>
      </c>
      <c r="M342" s="92"/>
      <c r="N342" s="92">
        <f t="shared" si="283"/>
        <v>54197</v>
      </c>
      <c r="O342" s="92">
        <f t="shared" si="283"/>
        <v>0</v>
      </c>
      <c r="P342" s="92">
        <f t="shared" si="283"/>
        <v>0</v>
      </c>
      <c r="Q342" s="92">
        <f t="shared" si="283"/>
        <v>54197</v>
      </c>
      <c r="R342" s="92">
        <f t="shared" si="283"/>
        <v>0</v>
      </c>
      <c r="S342" s="92">
        <f t="shared" si="283"/>
        <v>-13239</v>
      </c>
      <c r="T342" s="92">
        <f t="shared" si="283"/>
        <v>40958</v>
      </c>
      <c r="U342" s="92">
        <f t="shared" si="283"/>
        <v>0</v>
      </c>
      <c r="V342" s="92">
        <f t="shared" si="283"/>
        <v>39946</v>
      </c>
      <c r="W342" s="92">
        <f t="shared" si="283"/>
        <v>0</v>
      </c>
      <c r="X342" s="92">
        <f t="shared" si="283"/>
        <v>0</v>
      </c>
      <c r="Y342" s="92">
        <f t="shared" si="283"/>
        <v>40958</v>
      </c>
      <c r="Z342" s="92">
        <f t="shared" si="283"/>
        <v>39946</v>
      </c>
      <c r="AA342" s="92">
        <f t="shared" si="283"/>
        <v>0</v>
      </c>
      <c r="AB342" s="92">
        <f t="shared" si="283"/>
        <v>0</v>
      </c>
      <c r="AC342" s="92">
        <f t="shared" si="283"/>
        <v>40958</v>
      </c>
      <c r="AD342" s="92">
        <f t="shared" si="283"/>
        <v>39946</v>
      </c>
      <c r="AE342" s="92">
        <f t="shared" si="283"/>
        <v>0</v>
      </c>
      <c r="AF342" s="92"/>
      <c r="AG342" s="92">
        <f t="shared" si="283"/>
        <v>0</v>
      </c>
      <c r="AH342" s="92">
        <f t="shared" si="283"/>
        <v>40958</v>
      </c>
      <c r="AI342" s="92"/>
      <c r="AJ342" s="92">
        <f t="shared" si="283"/>
        <v>39946</v>
      </c>
      <c r="AK342" s="92">
        <f t="shared" si="283"/>
        <v>0</v>
      </c>
      <c r="AL342" s="92">
        <f t="shared" si="283"/>
        <v>0</v>
      </c>
      <c r="AM342" s="92">
        <f t="shared" si="283"/>
        <v>40958</v>
      </c>
      <c r="AN342" s="92">
        <f t="shared" si="283"/>
        <v>0</v>
      </c>
      <c r="AO342" s="92">
        <f t="shared" si="283"/>
        <v>-40958</v>
      </c>
      <c r="AP342" s="92">
        <f t="shared" si="283"/>
        <v>0</v>
      </c>
      <c r="AQ342" s="92">
        <f t="shared" si="283"/>
        <v>0</v>
      </c>
      <c r="AR342" s="92">
        <f t="shared" si="283"/>
        <v>0</v>
      </c>
      <c r="AS342" s="97"/>
      <c r="AT342" s="92">
        <f>AT343</f>
        <v>0</v>
      </c>
      <c r="AU342" s="92">
        <f>AU343</f>
        <v>0</v>
      </c>
      <c r="AV342" s="97"/>
      <c r="AW342" s="92"/>
      <c r="AX342" s="96">
        <f aca="true" t="shared" si="284" ref="AX342:AX403">AU342</f>
        <v>0</v>
      </c>
    </row>
    <row r="343" spans="1:50" ht="33" hidden="1">
      <c r="A343" s="88"/>
      <c r="B343" s="89" t="s">
        <v>41</v>
      </c>
      <c r="C343" s="90" t="s">
        <v>58</v>
      </c>
      <c r="D343" s="90" t="s">
        <v>6</v>
      </c>
      <c r="E343" s="95" t="s">
        <v>151</v>
      </c>
      <c r="F343" s="90" t="s">
        <v>42</v>
      </c>
      <c r="G343" s="92">
        <f>H343+I343</f>
        <v>42420</v>
      </c>
      <c r="H343" s="92">
        <v>42420</v>
      </c>
      <c r="I343" s="92"/>
      <c r="J343" s="96">
        <f>K343-G343</f>
        <v>8013</v>
      </c>
      <c r="K343" s="96">
        <v>50433</v>
      </c>
      <c r="L343" s="96"/>
      <c r="M343" s="96"/>
      <c r="N343" s="92">
        <v>54197</v>
      </c>
      <c r="O343" s="93"/>
      <c r="P343" s="96"/>
      <c r="Q343" s="96">
        <f>P343+N343</f>
        <v>54197</v>
      </c>
      <c r="R343" s="96">
        <f>O343</f>
        <v>0</v>
      </c>
      <c r="S343" s="96">
        <f>T343-Q343</f>
        <v>-13239</v>
      </c>
      <c r="T343" s="96">
        <v>40958</v>
      </c>
      <c r="U343" s="96">
        <f>R343</f>
        <v>0</v>
      </c>
      <c r="V343" s="96">
        <v>39946</v>
      </c>
      <c r="W343" s="96"/>
      <c r="X343" s="96"/>
      <c r="Y343" s="96">
        <f>W343+T343</f>
        <v>40958</v>
      </c>
      <c r="Z343" s="96">
        <f>X343+V343</f>
        <v>39946</v>
      </c>
      <c r="AA343" s="96"/>
      <c r="AB343" s="96"/>
      <c r="AC343" s="96">
        <f>AA343+Y343</f>
        <v>40958</v>
      </c>
      <c r="AD343" s="96">
        <f>AB343+Z343</f>
        <v>39946</v>
      </c>
      <c r="AE343" s="96"/>
      <c r="AF343" s="96"/>
      <c r="AG343" s="96"/>
      <c r="AH343" s="96">
        <f>AE343+AC343</f>
        <v>40958</v>
      </c>
      <c r="AI343" s="96"/>
      <c r="AJ343" s="96">
        <f>AG343+AD343</f>
        <v>39946</v>
      </c>
      <c r="AK343" s="97"/>
      <c r="AL343" s="97"/>
      <c r="AM343" s="96">
        <f>AK343+AH343</f>
        <v>40958</v>
      </c>
      <c r="AN343" s="96">
        <f>AI343</f>
        <v>0</v>
      </c>
      <c r="AO343" s="96">
        <f>AQ343-AM343</f>
        <v>-40958</v>
      </c>
      <c r="AP343" s="96">
        <f>AR343-AN343</f>
        <v>0</v>
      </c>
      <c r="AQ343" s="96"/>
      <c r="AR343" s="96"/>
      <c r="AS343" s="97"/>
      <c r="AT343" s="96"/>
      <c r="AU343" s="96"/>
      <c r="AV343" s="97"/>
      <c r="AW343" s="92"/>
      <c r="AX343" s="96">
        <f t="shared" si="284"/>
        <v>0</v>
      </c>
    </row>
    <row r="344" spans="1:50" ht="33" hidden="1">
      <c r="A344" s="88"/>
      <c r="B344" s="89" t="s">
        <v>86</v>
      </c>
      <c r="C344" s="90" t="s">
        <v>58</v>
      </c>
      <c r="D344" s="90" t="s">
        <v>6</v>
      </c>
      <c r="E344" s="95" t="s">
        <v>124</v>
      </c>
      <c r="F344" s="90"/>
      <c r="G344" s="92"/>
      <c r="H344" s="92"/>
      <c r="I344" s="92"/>
      <c r="J344" s="96">
        <f aca="true" t="shared" si="285" ref="J344:R344">J347</f>
        <v>13228</v>
      </c>
      <c r="K344" s="96">
        <f t="shared" si="285"/>
        <v>13228</v>
      </c>
      <c r="L344" s="96">
        <f t="shared" si="285"/>
        <v>0</v>
      </c>
      <c r="M344" s="96"/>
      <c r="N344" s="96">
        <f t="shared" si="285"/>
        <v>14355</v>
      </c>
      <c r="O344" s="96">
        <f t="shared" si="285"/>
        <v>0</v>
      </c>
      <c r="P344" s="96">
        <f t="shared" si="285"/>
        <v>0</v>
      </c>
      <c r="Q344" s="96">
        <f t="shared" si="285"/>
        <v>14355</v>
      </c>
      <c r="R344" s="96">
        <f t="shared" si="285"/>
        <v>0</v>
      </c>
      <c r="S344" s="96">
        <f aca="true" t="shared" si="286" ref="S344:AJ344">S347</f>
        <v>-14355</v>
      </c>
      <c r="T344" s="96">
        <f t="shared" si="286"/>
        <v>0</v>
      </c>
      <c r="U344" s="96">
        <f t="shared" si="286"/>
        <v>0</v>
      </c>
      <c r="V344" s="96">
        <f t="shared" si="286"/>
        <v>0</v>
      </c>
      <c r="W344" s="96">
        <f t="shared" si="286"/>
        <v>0</v>
      </c>
      <c r="X344" s="96">
        <f t="shared" si="286"/>
        <v>0</v>
      </c>
      <c r="Y344" s="96">
        <f t="shared" si="286"/>
        <v>0</v>
      </c>
      <c r="Z344" s="96">
        <f t="shared" si="286"/>
        <v>0</v>
      </c>
      <c r="AA344" s="96">
        <f t="shared" si="286"/>
        <v>0</v>
      </c>
      <c r="AB344" s="96">
        <f t="shared" si="286"/>
        <v>0</v>
      </c>
      <c r="AC344" s="96">
        <f t="shared" si="286"/>
        <v>0</v>
      </c>
      <c r="AD344" s="96">
        <f t="shared" si="286"/>
        <v>0</v>
      </c>
      <c r="AE344" s="96">
        <f t="shared" si="286"/>
        <v>0</v>
      </c>
      <c r="AF344" s="96"/>
      <c r="AG344" s="96">
        <f t="shared" si="286"/>
        <v>0</v>
      </c>
      <c r="AH344" s="96">
        <f t="shared" si="286"/>
        <v>0</v>
      </c>
      <c r="AI344" s="96"/>
      <c r="AJ344" s="96">
        <f t="shared" si="286"/>
        <v>0</v>
      </c>
      <c r="AK344" s="97"/>
      <c r="AL344" s="97"/>
      <c r="AM344" s="102"/>
      <c r="AN344" s="102"/>
      <c r="AO344" s="96">
        <f>AO345</f>
        <v>0</v>
      </c>
      <c r="AP344" s="96">
        <f aca="true" t="shared" si="287" ref="AP344:AR346">AP345</f>
        <v>0</v>
      </c>
      <c r="AQ344" s="96">
        <f t="shared" si="287"/>
        <v>0</v>
      </c>
      <c r="AR344" s="96">
        <f t="shared" si="287"/>
        <v>0</v>
      </c>
      <c r="AS344" s="97"/>
      <c r="AT344" s="96">
        <f aca="true" t="shared" si="288" ref="AT344:AU346">AT345</f>
        <v>0</v>
      </c>
      <c r="AU344" s="96">
        <f t="shared" si="288"/>
        <v>0</v>
      </c>
      <c r="AV344" s="97"/>
      <c r="AW344" s="92"/>
      <c r="AX344" s="96">
        <f t="shared" si="284"/>
        <v>0</v>
      </c>
    </row>
    <row r="345" spans="1:50" ht="49.5" hidden="1">
      <c r="A345" s="88"/>
      <c r="B345" s="113" t="s">
        <v>321</v>
      </c>
      <c r="C345" s="90" t="s">
        <v>58</v>
      </c>
      <c r="D345" s="90" t="s">
        <v>6</v>
      </c>
      <c r="E345" s="95" t="s">
        <v>296</v>
      </c>
      <c r="F345" s="90"/>
      <c r="G345" s="92"/>
      <c r="H345" s="92"/>
      <c r="I345" s="92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7"/>
      <c r="AL345" s="97"/>
      <c r="AM345" s="102"/>
      <c r="AN345" s="102"/>
      <c r="AO345" s="96">
        <f>AO346</f>
        <v>0</v>
      </c>
      <c r="AP345" s="96">
        <f t="shared" si="287"/>
        <v>0</v>
      </c>
      <c r="AQ345" s="96">
        <f t="shared" si="287"/>
        <v>0</v>
      </c>
      <c r="AR345" s="96">
        <f t="shared" si="287"/>
        <v>0</v>
      </c>
      <c r="AS345" s="97"/>
      <c r="AT345" s="96">
        <f t="shared" si="288"/>
        <v>0</v>
      </c>
      <c r="AU345" s="96">
        <f t="shared" si="288"/>
        <v>0</v>
      </c>
      <c r="AV345" s="97"/>
      <c r="AW345" s="92"/>
      <c r="AX345" s="96">
        <f t="shared" si="284"/>
        <v>0</v>
      </c>
    </row>
    <row r="346" spans="1:50" ht="66" hidden="1">
      <c r="A346" s="88"/>
      <c r="B346" s="144" t="s">
        <v>322</v>
      </c>
      <c r="C346" s="90" t="s">
        <v>58</v>
      </c>
      <c r="D346" s="90" t="s">
        <v>6</v>
      </c>
      <c r="E346" s="95" t="s">
        <v>299</v>
      </c>
      <c r="F346" s="90"/>
      <c r="G346" s="92"/>
      <c r="H346" s="92"/>
      <c r="I346" s="92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7"/>
      <c r="AL346" s="97"/>
      <c r="AM346" s="102"/>
      <c r="AN346" s="102"/>
      <c r="AO346" s="96">
        <f>AO347</f>
        <v>0</v>
      </c>
      <c r="AP346" s="96">
        <f t="shared" si="287"/>
        <v>0</v>
      </c>
      <c r="AQ346" s="96">
        <f t="shared" si="287"/>
        <v>0</v>
      </c>
      <c r="AR346" s="96">
        <f t="shared" si="287"/>
        <v>0</v>
      </c>
      <c r="AS346" s="97"/>
      <c r="AT346" s="96">
        <f t="shared" si="288"/>
        <v>0</v>
      </c>
      <c r="AU346" s="96">
        <f t="shared" si="288"/>
        <v>0</v>
      </c>
      <c r="AV346" s="97"/>
      <c r="AW346" s="92"/>
      <c r="AX346" s="96">
        <f t="shared" si="284"/>
        <v>0</v>
      </c>
    </row>
    <row r="347" spans="1:50" ht="66" hidden="1">
      <c r="A347" s="88"/>
      <c r="B347" s="89" t="s">
        <v>45</v>
      </c>
      <c r="C347" s="90" t="s">
        <v>58</v>
      </c>
      <c r="D347" s="90" t="s">
        <v>6</v>
      </c>
      <c r="E347" s="95" t="s">
        <v>299</v>
      </c>
      <c r="F347" s="90" t="s">
        <v>46</v>
      </c>
      <c r="G347" s="92"/>
      <c r="H347" s="92"/>
      <c r="I347" s="92"/>
      <c r="J347" s="96">
        <f>K347-G347</f>
        <v>13228</v>
      </c>
      <c r="K347" s="96">
        <v>13228</v>
      </c>
      <c r="L347" s="96"/>
      <c r="M347" s="96"/>
      <c r="N347" s="92">
        <v>14355</v>
      </c>
      <c r="O347" s="93"/>
      <c r="P347" s="96"/>
      <c r="Q347" s="96">
        <f>P347+N347</f>
        <v>14355</v>
      </c>
      <c r="R347" s="96">
        <f>O347</f>
        <v>0</v>
      </c>
      <c r="S347" s="96">
        <f>T347-Q347</f>
        <v>-14355</v>
      </c>
      <c r="T347" s="96"/>
      <c r="U347" s="96">
        <f>R347</f>
        <v>0</v>
      </c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7"/>
      <c r="AL347" s="97"/>
      <c r="AM347" s="102"/>
      <c r="AN347" s="102"/>
      <c r="AO347" s="96">
        <f>AQ347-AM347</f>
        <v>0</v>
      </c>
      <c r="AP347" s="96">
        <f>AR347-AN347</f>
        <v>0</v>
      </c>
      <c r="AQ347" s="96"/>
      <c r="AR347" s="96"/>
      <c r="AS347" s="97"/>
      <c r="AT347" s="96"/>
      <c r="AU347" s="96"/>
      <c r="AV347" s="97"/>
      <c r="AW347" s="92"/>
      <c r="AX347" s="96">
        <f t="shared" si="284"/>
        <v>0</v>
      </c>
    </row>
    <row r="348" spans="1:50" s="2" customFormat="1" ht="36" customHeight="1">
      <c r="A348" s="100"/>
      <c r="B348" s="83" t="s">
        <v>82</v>
      </c>
      <c r="C348" s="84" t="s">
        <v>6</v>
      </c>
      <c r="D348" s="84" t="s">
        <v>36</v>
      </c>
      <c r="E348" s="85"/>
      <c r="F348" s="141"/>
      <c r="G348" s="86">
        <f aca="true" t="shared" si="289" ref="G348:L348">G355</f>
        <v>1432</v>
      </c>
      <c r="H348" s="86">
        <f t="shared" si="289"/>
        <v>1432</v>
      </c>
      <c r="I348" s="86">
        <f t="shared" si="289"/>
        <v>0</v>
      </c>
      <c r="J348" s="86">
        <f t="shared" si="289"/>
        <v>0</v>
      </c>
      <c r="K348" s="86">
        <f t="shared" si="289"/>
        <v>1432</v>
      </c>
      <c r="L348" s="86">
        <f t="shared" si="289"/>
        <v>0</v>
      </c>
      <c r="M348" s="86"/>
      <c r="N348" s="86">
        <f aca="true" t="shared" si="290" ref="N348:W348">N355</f>
        <v>1530</v>
      </c>
      <c r="O348" s="86">
        <f t="shared" si="290"/>
        <v>0</v>
      </c>
      <c r="P348" s="86">
        <f t="shared" si="290"/>
        <v>0</v>
      </c>
      <c r="Q348" s="86">
        <f t="shared" si="290"/>
        <v>1530</v>
      </c>
      <c r="R348" s="86">
        <f t="shared" si="290"/>
        <v>0</v>
      </c>
      <c r="S348" s="86">
        <f t="shared" si="290"/>
        <v>-155</v>
      </c>
      <c r="T348" s="86">
        <f t="shared" si="290"/>
        <v>1375</v>
      </c>
      <c r="U348" s="86">
        <f t="shared" si="290"/>
        <v>0</v>
      </c>
      <c r="V348" s="86">
        <f t="shared" si="290"/>
        <v>1190</v>
      </c>
      <c r="W348" s="86">
        <f t="shared" si="290"/>
        <v>0</v>
      </c>
      <c r="X348" s="86">
        <f aca="true" t="shared" si="291" ref="X348:AN348">X355</f>
        <v>0</v>
      </c>
      <c r="Y348" s="86">
        <f t="shared" si="291"/>
        <v>1375</v>
      </c>
      <c r="Z348" s="86">
        <f t="shared" si="291"/>
        <v>1190</v>
      </c>
      <c r="AA348" s="86">
        <f t="shared" si="291"/>
        <v>0</v>
      </c>
      <c r="AB348" s="86">
        <f t="shared" si="291"/>
        <v>0</v>
      </c>
      <c r="AC348" s="86">
        <f t="shared" si="291"/>
        <v>1375</v>
      </c>
      <c r="AD348" s="86">
        <f t="shared" si="291"/>
        <v>1190</v>
      </c>
      <c r="AE348" s="86">
        <f t="shared" si="291"/>
        <v>0</v>
      </c>
      <c r="AF348" s="86"/>
      <c r="AG348" s="86">
        <f t="shared" si="291"/>
        <v>0</v>
      </c>
      <c r="AH348" s="86">
        <f t="shared" si="291"/>
        <v>1375</v>
      </c>
      <c r="AI348" s="86"/>
      <c r="AJ348" s="86">
        <f t="shared" si="291"/>
        <v>1190</v>
      </c>
      <c r="AK348" s="86">
        <f t="shared" si="291"/>
        <v>0</v>
      </c>
      <c r="AL348" s="86">
        <f t="shared" si="291"/>
        <v>0</v>
      </c>
      <c r="AM348" s="86">
        <f t="shared" si="291"/>
        <v>1375</v>
      </c>
      <c r="AN348" s="86">
        <f t="shared" si="291"/>
        <v>0</v>
      </c>
      <c r="AO348" s="86">
        <f>AO355+AO349</f>
        <v>18535</v>
      </c>
      <c r="AP348" s="86">
        <f>AP355+AP349</f>
        <v>0</v>
      </c>
      <c r="AQ348" s="86">
        <f>AQ355+AQ349</f>
        <v>19910</v>
      </c>
      <c r="AR348" s="86">
        <f>AR355+AR349</f>
        <v>18535</v>
      </c>
      <c r="AS348" s="115"/>
      <c r="AT348" s="86">
        <f>AT355+AT349</f>
        <v>19910</v>
      </c>
      <c r="AU348" s="86">
        <f>AU355+AU349</f>
        <v>18535</v>
      </c>
      <c r="AV348" s="86">
        <f>AV355+AV349</f>
        <v>0</v>
      </c>
      <c r="AW348" s="86">
        <f>AW355+AW349</f>
        <v>19910</v>
      </c>
      <c r="AX348" s="86">
        <f>AX355+AX349</f>
        <v>18535</v>
      </c>
    </row>
    <row r="349" spans="1:50" s="2" customFormat="1" ht="16.5" customHeight="1">
      <c r="A349" s="100"/>
      <c r="B349" s="89" t="s">
        <v>91</v>
      </c>
      <c r="C349" s="90" t="s">
        <v>6</v>
      </c>
      <c r="D349" s="90" t="s">
        <v>36</v>
      </c>
      <c r="E349" s="111" t="s">
        <v>169</v>
      </c>
      <c r="F349" s="90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92">
        <f>AO350</f>
        <v>18535</v>
      </c>
      <c r="AP349" s="132">
        <f>AP350</f>
        <v>0</v>
      </c>
      <c r="AQ349" s="92">
        <f>AQ350</f>
        <v>18535</v>
      </c>
      <c r="AR349" s="92">
        <f>AR350</f>
        <v>18535</v>
      </c>
      <c r="AS349" s="115"/>
      <c r="AT349" s="92">
        <f>AT350</f>
        <v>18535</v>
      </c>
      <c r="AU349" s="92">
        <f>AU350</f>
        <v>18535</v>
      </c>
      <c r="AV349" s="92">
        <f>AV350</f>
        <v>0</v>
      </c>
      <c r="AW349" s="92">
        <f>AW350</f>
        <v>18535</v>
      </c>
      <c r="AX349" s="92">
        <f>AX350</f>
        <v>18535</v>
      </c>
    </row>
    <row r="350" spans="1:50" s="2" customFormat="1" ht="35.25" customHeight="1">
      <c r="A350" s="100"/>
      <c r="B350" s="89" t="s">
        <v>396</v>
      </c>
      <c r="C350" s="90" t="s">
        <v>6</v>
      </c>
      <c r="D350" s="90" t="s">
        <v>36</v>
      </c>
      <c r="E350" s="111" t="s">
        <v>397</v>
      </c>
      <c r="F350" s="90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92">
        <f>AO351+AO353</f>
        <v>18535</v>
      </c>
      <c r="AP350" s="132">
        <f>AP351+AP353</f>
        <v>0</v>
      </c>
      <c r="AQ350" s="92">
        <f>AQ351+AQ353</f>
        <v>18535</v>
      </c>
      <c r="AR350" s="92">
        <f>AR351+AR353</f>
        <v>18535</v>
      </c>
      <c r="AS350" s="115"/>
      <c r="AT350" s="92">
        <f>AT351+AT353</f>
        <v>18535</v>
      </c>
      <c r="AU350" s="92">
        <f>AU351+AU353</f>
        <v>18535</v>
      </c>
      <c r="AV350" s="92">
        <f>AV351+AV353</f>
        <v>0</v>
      </c>
      <c r="AW350" s="92">
        <f>AW351+AW353</f>
        <v>18535</v>
      </c>
      <c r="AX350" s="92">
        <f>AX351+AX353</f>
        <v>18535</v>
      </c>
    </row>
    <row r="351" spans="1:50" s="2" customFormat="1" ht="53.25" customHeight="1">
      <c r="A351" s="100"/>
      <c r="B351" s="89" t="s">
        <v>398</v>
      </c>
      <c r="C351" s="90" t="s">
        <v>6</v>
      </c>
      <c r="D351" s="90" t="s">
        <v>36</v>
      </c>
      <c r="E351" s="111" t="s">
        <v>399</v>
      </c>
      <c r="F351" s="90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92">
        <f>AO352</f>
        <v>18115</v>
      </c>
      <c r="AP351" s="92">
        <f>AP352</f>
        <v>0</v>
      </c>
      <c r="AQ351" s="92">
        <f>AQ352</f>
        <v>18115</v>
      </c>
      <c r="AR351" s="92">
        <f>AR352</f>
        <v>18115</v>
      </c>
      <c r="AS351" s="115"/>
      <c r="AT351" s="92">
        <f>AT352</f>
        <v>18115</v>
      </c>
      <c r="AU351" s="92">
        <f>AU352</f>
        <v>18115</v>
      </c>
      <c r="AV351" s="92">
        <f>AV352</f>
        <v>0</v>
      </c>
      <c r="AW351" s="92">
        <f>AW352</f>
        <v>18115</v>
      </c>
      <c r="AX351" s="92">
        <f>AX352</f>
        <v>18115</v>
      </c>
    </row>
    <row r="352" spans="1:50" s="2" customFormat="1" ht="36" customHeight="1">
      <c r="A352" s="100"/>
      <c r="B352" s="89" t="s">
        <v>41</v>
      </c>
      <c r="C352" s="90" t="s">
        <v>6</v>
      </c>
      <c r="D352" s="90" t="s">
        <v>36</v>
      </c>
      <c r="E352" s="111" t="s">
        <v>399</v>
      </c>
      <c r="F352" s="90" t="s">
        <v>42</v>
      </c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96">
        <f>AQ352-AM352</f>
        <v>18115</v>
      </c>
      <c r="AP352" s="132"/>
      <c r="AQ352" s="92">
        <v>18115</v>
      </c>
      <c r="AR352" s="92">
        <v>18115</v>
      </c>
      <c r="AS352" s="115"/>
      <c r="AT352" s="92">
        <v>18115</v>
      </c>
      <c r="AU352" s="92">
        <v>18115</v>
      </c>
      <c r="AV352" s="115"/>
      <c r="AW352" s="92">
        <f>AT352+AV352</f>
        <v>18115</v>
      </c>
      <c r="AX352" s="96">
        <f t="shared" si="284"/>
        <v>18115</v>
      </c>
    </row>
    <row r="353" spans="1:50" s="2" customFormat="1" ht="68.25" customHeight="1">
      <c r="A353" s="100"/>
      <c r="B353" s="89" t="s">
        <v>400</v>
      </c>
      <c r="C353" s="90" t="s">
        <v>6</v>
      </c>
      <c r="D353" s="90" t="s">
        <v>36</v>
      </c>
      <c r="E353" s="111" t="s">
        <v>401</v>
      </c>
      <c r="F353" s="90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92">
        <f>AO354</f>
        <v>420</v>
      </c>
      <c r="AP353" s="132">
        <f>AP354</f>
        <v>0</v>
      </c>
      <c r="AQ353" s="92">
        <f>AQ354</f>
        <v>420</v>
      </c>
      <c r="AR353" s="92">
        <f>AR354</f>
        <v>420</v>
      </c>
      <c r="AS353" s="115"/>
      <c r="AT353" s="92">
        <f>AT354</f>
        <v>420</v>
      </c>
      <c r="AU353" s="92">
        <f>AU354</f>
        <v>420</v>
      </c>
      <c r="AV353" s="92">
        <f>AV354</f>
        <v>0</v>
      </c>
      <c r="AW353" s="92">
        <f>AW354</f>
        <v>420</v>
      </c>
      <c r="AX353" s="92">
        <f>AX354</f>
        <v>420</v>
      </c>
    </row>
    <row r="354" spans="1:50" s="2" customFormat="1" ht="33" customHeight="1">
      <c r="A354" s="100"/>
      <c r="B354" s="89" t="s">
        <v>41</v>
      </c>
      <c r="C354" s="90" t="s">
        <v>6</v>
      </c>
      <c r="D354" s="90" t="s">
        <v>36</v>
      </c>
      <c r="E354" s="111" t="s">
        <v>401</v>
      </c>
      <c r="F354" s="90" t="s">
        <v>42</v>
      </c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96">
        <f>AQ354-AM354</f>
        <v>420</v>
      </c>
      <c r="AP354" s="132"/>
      <c r="AQ354" s="92">
        <v>420</v>
      </c>
      <c r="AR354" s="92">
        <v>420</v>
      </c>
      <c r="AS354" s="115"/>
      <c r="AT354" s="92">
        <v>420</v>
      </c>
      <c r="AU354" s="92">
        <v>420</v>
      </c>
      <c r="AV354" s="115"/>
      <c r="AW354" s="92">
        <f>AT354+AV354</f>
        <v>420</v>
      </c>
      <c r="AX354" s="96">
        <f t="shared" si="284"/>
        <v>420</v>
      </c>
    </row>
    <row r="355" spans="1:50" s="7" customFormat="1" ht="32.25" customHeight="1">
      <c r="A355" s="88"/>
      <c r="B355" s="89" t="s">
        <v>86</v>
      </c>
      <c r="C355" s="90" t="s">
        <v>6</v>
      </c>
      <c r="D355" s="90" t="s">
        <v>36</v>
      </c>
      <c r="E355" s="95" t="s">
        <v>124</v>
      </c>
      <c r="F355" s="90"/>
      <c r="G355" s="92">
        <f aca="true" t="shared" si="292" ref="G355:R355">G356</f>
        <v>1432</v>
      </c>
      <c r="H355" s="92">
        <f t="shared" si="292"/>
        <v>1432</v>
      </c>
      <c r="I355" s="92">
        <f t="shared" si="292"/>
        <v>0</v>
      </c>
      <c r="J355" s="92">
        <f t="shared" si="292"/>
        <v>0</v>
      </c>
      <c r="K355" s="92">
        <f t="shared" si="292"/>
        <v>1432</v>
      </c>
      <c r="L355" s="92">
        <f t="shared" si="292"/>
        <v>0</v>
      </c>
      <c r="M355" s="92"/>
      <c r="N355" s="92">
        <f t="shared" si="292"/>
        <v>1530</v>
      </c>
      <c r="O355" s="92">
        <f t="shared" si="292"/>
        <v>0</v>
      </c>
      <c r="P355" s="92">
        <f t="shared" si="292"/>
        <v>0</v>
      </c>
      <c r="Q355" s="92">
        <f t="shared" si="292"/>
        <v>1530</v>
      </c>
      <c r="R355" s="92">
        <f t="shared" si="292"/>
        <v>0</v>
      </c>
      <c r="S355" s="92">
        <f aca="true" t="shared" si="293" ref="S355:Z355">S356+S357</f>
        <v>-155</v>
      </c>
      <c r="T355" s="92">
        <f t="shared" si="293"/>
        <v>1375</v>
      </c>
      <c r="U355" s="92">
        <f t="shared" si="293"/>
        <v>0</v>
      </c>
      <c r="V355" s="92">
        <f t="shared" si="293"/>
        <v>1190</v>
      </c>
      <c r="W355" s="92">
        <f t="shared" si="293"/>
        <v>0</v>
      </c>
      <c r="X355" s="92">
        <f t="shared" si="293"/>
        <v>0</v>
      </c>
      <c r="Y355" s="92">
        <f t="shared" si="293"/>
        <v>1375</v>
      </c>
      <c r="Z355" s="92">
        <f t="shared" si="293"/>
        <v>1190</v>
      </c>
      <c r="AA355" s="92">
        <f aca="true" t="shared" si="294" ref="AA355:AJ355">AA356+AA357</f>
        <v>0</v>
      </c>
      <c r="AB355" s="92">
        <f t="shared" si="294"/>
        <v>0</v>
      </c>
      <c r="AC355" s="92">
        <f t="shared" si="294"/>
        <v>1375</v>
      </c>
      <c r="AD355" s="92">
        <f t="shared" si="294"/>
        <v>1190</v>
      </c>
      <c r="AE355" s="92">
        <f t="shared" si="294"/>
        <v>0</v>
      </c>
      <c r="AF355" s="92"/>
      <c r="AG355" s="92">
        <f t="shared" si="294"/>
        <v>0</v>
      </c>
      <c r="AH355" s="92">
        <f t="shared" si="294"/>
        <v>1375</v>
      </c>
      <c r="AI355" s="92"/>
      <c r="AJ355" s="92">
        <f t="shared" si="294"/>
        <v>1190</v>
      </c>
      <c r="AK355" s="92">
        <f>AK356+AK357</f>
        <v>0</v>
      </c>
      <c r="AL355" s="92">
        <f>AL356+AL357</f>
        <v>0</v>
      </c>
      <c r="AM355" s="92">
        <f>AM356+AM357</f>
        <v>1375</v>
      </c>
      <c r="AN355" s="92">
        <f>AN356+AN357</f>
        <v>0</v>
      </c>
      <c r="AO355" s="92">
        <f>AO357+AO360</f>
        <v>0</v>
      </c>
      <c r="AP355" s="92">
        <f>AP357+AP360</f>
        <v>0</v>
      </c>
      <c r="AQ355" s="92">
        <f>AQ357+AQ360</f>
        <v>1375</v>
      </c>
      <c r="AR355" s="92">
        <f>AR357+AR360</f>
        <v>0</v>
      </c>
      <c r="AS355" s="145"/>
      <c r="AT355" s="92">
        <f>AT357+AT360</f>
        <v>1375</v>
      </c>
      <c r="AU355" s="92">
        <f>AU357+AU360</f>
        <v>0</v>
      </c>
      <c r="AV355" s="92">
        <f>AV357+AV360</f>
        <v>0</v>
      </c>
      <c r="AW355" s="92">
        <f>AW357+AW360</f>
        <v>1375</v>
      </c>
      <c r="AX355" s="92">
        <f>AX357+AX360</f>
        <v>0</v>
      </c>
    </row>
    <row r="356" spans="1:50" s="7" customFormat="1" ht="77.25" customHeight="1" hidden="1">
      <c r="A356" s="88"/>
      <c r="B356" s="89" t="s">
        <v>45</v>
      </c>
      <c r="C356" s="90" t="s">
        <v>6</v>
      </c>
      <c r="D356" s="90" t="s">
        <v>36</v>
      </c>
      <c r="E356" s="95" t="s">
        <v>124</v>
      </c>
      <c r="F356" s="90" t="s">
        <v>46</v>
      </c>
      <c r="G356" s="92">
        <f>H356+I356</f>
        <v>1432</v>
      </c>
      <c r="H356" s="92">
        <v>1432</v>
      </c>
      <c r="I356" s="92"/>
      <c r="J356" s="96">
        <f>K356-G356</f>
        <v>0</v>
      </c>
      <c r="K356" s="96">
        <v>1432</v>
      </c>
      <c r="L356" s="96"/>
      <c r="M356" s="96"/>
      <c r="N356" s="92">
        <v>1530</v>
      </c>
      <c r="O356" s="93"/>
      <c r="P356" s="96"/>
      <c r="Q356" s="96">
        <f>P356+N356</f>
        <v>1530</v>
      </c>
      <c r="R356" s="96">
        <f>O356</f>
        <v>0</v>
      </c>
      <c r="S356" s="96">
        <f>T356-Q356</f>
        <v>-1530</v>
      </c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145"/>
      <c r="AL356" s="145"/>
      <c r="AM356" s="102"/>
      <c r="AN356" s="102"/>
      <c r="AO356" s="96"/>
      <c r="AP356" s="96"/>
      <c r="AQ356" s="96"/>
      <c r="AR356" s="96"/>
      <c r="AS356" s="145"/>
      <c r="AT356" s="96"/>
      <c r="AU356" s="96"/>
      <c r="AV356" s="96"/>
      <c r="AW356" s="96"/>
      <c r="AX356" s="96"/>
    </row>
    <row r="357" spans="1:50" ht="99">
      <c r="A357" s="88"/>
      <c r="B357" s="89" t="s">
        <v>292</v>
      </c>
      <c r="C357" s="90" t="s">
        <v>6</v>
      </c>
      <c r="D357" s="90" t="s">
        <v>36</v>
      </c>
      <c r="E357" s="95" t="s">
        <v>293</v>
      </c>
      <c r="F357" s="90"/>
      <c r="G357" s="92"/>
      <c r="H357" s="92"/>
      <c r="I357" s="92"/>
      <c r="J357" s="96"/>
      <c r="K357" s="96"/>
      <c r="L357" s="96"/>
      <c r="M357" s="96"/>
      <c r="N357" s="92"/>
      <c r="O357" s="93"/>
      <c r="P357" s="96"/>
      <c r="Q357" s="96"/>
      <c r="R357" s="96"/>
      <c r="S357" s="96">
        <f>S358</f>
        <v>1375</v>
      </c>
      <c r="T357" s="96">
        <f aca="true" t="shared" si="295" ref="T357:AL358">T358</f>
        <v>1375</v>
      </c>
      <c r="U357" s="96">
        <f t="shared" si="295"/>
        <v>0</v>
      </c>
      <c r="V357" s="96">
        <f t="shared" si="295"/>
        <v>1190</v>
      </c>
      <c r="W357" s="96">
        <f t="shared" si="295"/>
        <v>0</v>
      </c>
      <c r="X357" s="96">
        <f t="shared" si="295"/>
        <v>0</v>
      </c>
      <c r="Y357" s="96">
        <f t="shared" si="295"/>
        <v>1375</v>
      </c>
      <c r="Z357" s="96">
        <f t="shared" si="295"/>
        <v>1190</v>
      </c>
      <c r="AA357" s="96">
        <f t="shared" si="295"/>
        <v>0</v>
      </c>
      <c r="AB357" s="96">
        <f t="shared" si="295"/>
        <v>0</v>
      </c>
      <c r="AC357" s="96">
        <f t="shared" si="295"/>
        <v>1375</v>
      </c>
      <c r="AD357" s="96">
        <f t="shared" si="295"/>
        <v>1190</v>
      </c>
      <c r="AE357" s="96">
        <f t="shared" si="295"/>
        <v>0</v>
      </c>
      <c r="AF357" s="96"/>
      <c r="AG357" s="96">
        <f t="shared" si="295"/>
        <v>0</v>
      </c>
      <c r="AH357" s="96">
        <f t="shared" si="295"/>
        <v>1375</v>
      </c>
      <c r="AI357" s="96"/>
      <c r="AJ357" s="96">
        <f t="shared" si="295"/>
        <v>1190</v>
      </c>
      <c r="AK357" s="96">
        <f t="shared" si="295"/>
        <v>0</v>
      </c>
      <c r="AL357" s="96">
        <f t="shared" si="295"/>
        <v>0</v>
      </c>
      <c r="AM357" s="96">
        <f aca="true" t="shared" si="296" ref="AK357:AR358">AM358</f>
        <v>1375</v>
      </c>
      <c r="AN357" s="96">
        <f t="shared" si="296"/>
        <v>0</v>
      </c>
      <c r="AO357" s="96">
        <f t="shared" si="296"/>
        <v>0</v>
      </c>
      <c r="AP357" s="96">
        <f t="shared" si="296"/>
        <v>0</v>
      </c>
      <c r="AQ357" s="96">
        <f t="shared" si="296"/>
        <v>1375</v>
      </c>
      <c r="AR357" s="96">
        <f t="shared" si="296"/>
        <v>0</v>
      </c>
      <c r="AS357" s="97"/>
      <c r="AT357" s="96">
        <f>AT358</f>
        <v>1375</v>
      </c>
      <c r="AU357" s="96">
        <f aca="true" t="shared" si="297" ref="AU357:AX358">AU358</f>
        <v>0</v>
      </c>
      <c r="AV357" s="96">
        <f t="shared" si="297"/>
        <v>0</v>
      </c>
      <c r="AW357" s="96">
        <f t="shared" si="297"/>
        <v>1375</v>
      </c>
      <c r="AX357" s="96">
        <f t="shared" si="297"/>
        <v>0</v>
      </c>
    </row>
    <row r="358" spans="1:50" ht="78.75" customHeight="1">
      <c r="A358" s="88"/>
      <c r="B358" s="113" t="s">
        <v>308</v>
      </c>
      <c r="C358" s="90" t="s">
        <v>6</v>
      </c>
      <c r="D358" s="90" t="s">
        <v>36</v>
      </c>
      <c r="E358" s="95" t="s">
        <v>294</v>
      </c>
      <c r="F358" s="90"/>
      <c r="G358" s="92"/>
      <c r="H358" s="92"/>
      <c r="I358" s="92"/>
      <c r="J358" s="96"/>
      <c r="K358" s="96"/>
      <c r="L358" s="96"/>
      <c r="M358" s="96"/>
      <c r="N358" s="92"/>
      <c r="O358" s="93"/>
      <c r="P358" s="96"/>
      <c r="Q358" s="96"/>
      <c r="R358" s="96"/>
      <c r="S358" s="96">
        <f>S359</f>
        <v>1375</v>
      </c>
      <c r="T358" s="96">
        <f t="shared" si="295"/>
        <v>1375</v>
      </c>
      <c r="U358" s="96">
        <f t="shared" si="295"/>
        <v>0</v>
      </c>
      <c r="V358" s="96">
        <f t="shared" si="295"/>
        <v>1190</v>
      </c>
      <c r="W358" s="96">
        <f t="shared" si="295"/>
        <v>0</v>
      </c>
      <c r="X358" s="96">
        <f t="shared" si="295"/>
        <v>0</v>
      </c>
      <c r="Y358" s="96">
        <f t="shared" si="295"/>
        <v>1375</v>
      </c>
      <c r="Z358" s="96">
        <f t="shared" si="295"/>
        <v>1190</v>
      </c>
      <c r="AA358" s="96">
        <f t="shared" si="295"/>
        <v>0</v>
      </c>
      <c r="AB358" s="96">
        <f t="shared" si="295"/>
        <v>0</v>
      </c>
      <c r="AC358" s="96">
        <f t="shared" si="295"/>
        <v>1375</v>
      </c>
      <c r="AD358" s="96">
        <f t="shared" si="295"/>
        <v>1190</v>
      </c>
      <c r="AE358" s="96">
        <f t="shared" si="295"/>
        <v>0</v>
      </c>
      <c r="AF358" s="96"/>
      <c r="AG358" s="96">
        <f t="shared" si="295"/>
        <v>0</v>
      </c>
      <c r="AH358" s="96">
        <f t="shared" si="295"/>
        <v>1375</v>
      </c>
      <c r="AI358" s="96"/>
      <c r="AJ358" s="96">
        <f t="shared" si="295"/>
        <v>1190</v>
      </c>
      <c r="AK358" s="96">
        <f t="shared" si="296"/>
        <v>0</v>
      </c>
      <c r="AL358" s="96">
        <f t="shared" si="296"/>
        <v>0</v>
      </c>
      <c r="AM358" s="96">
        <f t="shared" si="296"/>
        <v>1375</v>
      </c>
      <c r="AN358" s="96">
        <f t="shared" si="296"/>
        <v>0</v>
      </c>
      <c r="AO358" s="96">
        <f t="shared" si="296"/>
        <v>0</v>
      </c>
      <c r="AP358" s="96">
        <f t="shared" si="296"/>
        <v>0</v>
      </c>
      <c r="AQ358" s="96">
        <f t="shared" si="296"/>
        <v>1375</v>
      </c>
      <c r="AR358" s="96">
        <f t="shared" si="296"/>
        <v>0</v>
      </c>
      <c r="AS358" s="97"/>
      <c r="AT358" s="96">
        <f>AT359</f>
        <v>1375</v>
      </c>
      <c r="AU358" s="96">
        <f t="shared" si="297"/>
        <v>0</v>
      </c>
      <c r="AV358" s="96">
        <f t="shared" si="297"/>
        <v>0</v>
      </c>
      <c r="AW358" s="96">
        <f t="shared" si="297"/>
        <v>1375</v>
      </c>
      <c r="AX358" s="96">
        <f t="shared" si="297"/>
        <v>0</v>
      </c>
    </row>
    <row r="359" spans="1:50" ht="66">
      <c r="A359" s="88"/>
      <c r="B359" s="89" t="s">
        <v>45</v>
      </c>
      <c r="C359" s="90" t="s">
        <v>6</v>
      </c>
      <c r="D359" s="90" t="s">
        <v>36</v>
      </c>
      <c r="E359" s="95" t="s">
        <v>294</v>
      </c>
      <c r="F359" s="90" t="s">
        <v>46</v>
      </c>
      <c r="G359" s="92"/>
      <c r="H359" s="92"/>
      <c r="I359" s="92"/>
      <c r="J359" s="96"/>
      <c r="K359" s="96"/>
      <c r="L359" s="96"/>
      <c r="M359" s="96"/>
      <c r="N359" s="92"/>
      <c r="O359" s="93"/>
      <c r="P359" s="96"/>
      <c r="Q359" s="96"/>
      <c r="R359" s="96"/>
      <c r="S359" s="96">
        <f>T359-Q359</f>
        <v>1375</v>
      </c>
      <c r="T359" s="96">
        <v>1375</v>
      </c>
      <c r="U359" s="96"/>
      <c r="V359" s="96">
        <v>1190</v>
      </c>
      <c r="W359" s="96"/>
      <c r="X359" s="96"/>
      <c r="Y359" s="96">
        <f>W359+T359</f>
        <v>1375</v>
      </c>
      <c r="Z359" s="96">
        <f>X359+V359</f>
        <v>1190</v>
      </c>
      <c r="AA359" s="96"/>
      <c r="AB359" s="96"/>
      <c r="AC359" s="96">
        <f>AA359+Y359</f>
        <v>1375</v>
      </c>
      <c r="AD359" s="96">
        <f>AB359+Z359</f>
        <v>1190</v>
      </c>
      <c r="AE359" s="96"/>
      <c r="AF359" s="96"/>
      <c r="AG359" s="96"/>
      <c r="AH359" s="96">
        <f>AE359+AC359</f>
        <v>1375</v>
      </c>
      <c r="AI359" s="96"/>
      <c r="AJ359" s="96">
        <f>AG359+AD359</f>
        <v>1190</v>
      </c>
      <c r="AK359" s="97"/>
      <c r="AL359" s="97"/>
      <c r="AM359" s="96">
        <f>AK359+AH359</f>
        <v>1375</v>
      </c>
      <c r="AN359" s="96">
        <f>AI359</f>
        <v>0</v>
      </c>
      <c r="AO359" s="96">
        <f>AQ359-AM359</f>
        <v>0</v>
      </c>
      <c r="AP359" s="96">
        <f>AR359-AN359</f>
        <v>0</v>
      </c>
      <c r="AQ359" s="96">
        <v>1375</v>
      </c>
      <c r="AR359" s="96"/>
      <c r="AS359" s="97"/>
      <c r="AT359" s="96">
        <v>1375</v>
      </c>
      <c r="AU359" s="96"/>
      <c r="AV359" s="97"/>
      <c r="AW359" s="92">
        <f>AT359+AV359</f>
        <v>1375</v>
      </c>
      <c r="AX359" s="96">
        <f t="shared" si="284"/>
        <v>0</v>
      </c>
    </row>
    <row r="360" spans="1:50" ht="49.5" hidden="1">
      <c r="A360" s="88"/>
      <c r="B360" s="113" t="s">
        <v>321</v>
      </c>
      <c r="C360" s="90" t="s">
        <v>6</v>
      </c>
      <c r="D360" s="90" t="s">
        <v>61</v>
      </c>
      <c r="E360" s="95" t="s">
        <v>296</v>
      </c>
      <c r="F360" s="90"/>
      <c r="G360" s="92"/>
      <c r="H360" s="92"/>
      <c r="I360" s="92"/>
      <c r="J360" s="96"/>
      <c r="K360" s="96"/>
      <c r="L360" s="96"/>
      <c r="M360" s="96"/>
      <c r="N360" s="92"/>
      <c r="O360" s="93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7"/>
      <c r="AL360" s="97"/>
      <c r="AM360" s="96"/>
      <c r="AN360" s="96"/>
      <c r="AO360" s="96">
        <f>AO361</f>
        <v>0</v>
      </c>
      <c r="AP360" s="96">
        <f aca="true" t="shared" si="298" ref="AP360:AR361">AP361</f>
        <v>0</v>
      </c>
      <c r="AQ360" s="96">
        <f t="shared" si="298"/>
        <v>0</v>
      </c>
      <c r="AR360" s="96">
        <f t="shared" si="298"/>
        <v>0</v>
      </c>
      <c r="AS360" s="97"/>
      <c r="AT360" s="96">
        <f>AT361</f>
        <v>0</v>
      </c>
      <c r="AU360" s="96">
        <f>AU361</f>
        <v>0</v>
      </c>
      <c r="AV360" s="97"/>
      <c r="AW360" s="92"/>
      <c r="AX360" s="96">
        <f t="shared" si="284"/>
        <v>0</v>
      </c>
    </row>
    <row r="361" spans="1:50" ht="66" hidden="1">
      <c r="A361" s="88"/>
      <c r="B361" s="144" t="s">
        <v>322</v>
      </c>
      <c r="C361" s="90" t="s">
        <v>6</v>
      </c>
      <c r="D361" s="90" t="s">
        <v>61</v>
      </c>
      <c r="E361" s="95" t="s">
        <v>299</v>
      </c>
      <c r="F361" s="90"/>
      <c r="G361" s="92"/>
      <c r="H361" s="92"/>
      <c r="I361" s="92"/>
      <c r="J361" s="96"/>
      <c r="K361" s="96"/>
      <c r="L361" s="96"/>
      <c r="M361" s="96"/>
      <c r="N361" s="92"/>
      <c r="O361" s="93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7"/>
      <c r="AL361" s="97"/>
      <c r="AM361" s="96"/>
      <c r="AN361" s="96"/>
      <c r="AO361" s="96">
        <f>AO362</f>
        <v>0</v>
      </c>
      <c r="AP361" s="96">
        <f t="shared" si="298"/>
        <v>0</v>
      </c>
      <c r="AQ361" s="96">
        <f t="shared" si="298"/>
        <v>0</v>
      </c>
      <c r="AR361" s="96">
        <f t="shared" si="298"/>
        <v>0</v>
      </c>
      <c r="AS361" s="97"/>
      <c r="AT361" s="96">
        <f>AT362</f>
        <v>0</v>
      </c>
      <c r="AU361" s="96">
        <f>AU362</f>
        <v>0</v>
      </c>
      <c r="AV361" s="97"/>
      <c r="AW361" s="92"/>
      <c r="AX361" s="96">
        <f t="shared" si="284"/>
        <v>0</v>
      </c>
    </row>
    <row r="362" spans="1:50" ht="66" hidden="1">
      <c r="A362" s="88"/>
      <c r="B362" s="89" t="s">
        <v>45</v>
      </c>
      <c r="C362" s="90" t="s">
        <v>6</v>
      </c>
      <c r="D362" s="90" t="s">
        <v>61</v>
      </c>
      <c r="E362" s="95" t="s">
        <v>299</v>
      </c>
      <c r="F362" s="90" t="s">
        <v>46</v>
      </c>
      <c r="G362" s="92"/>
      <c r="H362" s="92"/>
      <c r="I362" s="92"/>
      <c r="J362" s="96"/>
      <c r="K362" s="96"/>
      <c r="L362" s="96"/>
      <c r="M362" s="96"/>
      <c r="N362" s="92"/>
      <c r="O362" s="93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7"/>
      <c r="AL362" s="97"/>
      <c r="AM362" s="96"/>
      <c r="AN362" s="96"/>
      <c r="AO362" s="96">
        <f>AQ362-AM362</f>
        <v>0</v>
      </c>
      <c r="AP362" s="96">
        <f>AR362-AN362</f>
        <v>0</v>
      </c>
      <c r="AQ362" s="96"/>
      <c r="AR362" s="96"/>
      <c r="AS362" s="97"/>
      <c r="AT362" s="96"/>
      <c r="AU362" s="96"/>
      <c r="AV362" s="97"/>
      <c r="AW362" s="92"/>
      <c r="AX362" s="96">
        <f t="shared" si="284"/>
        <v>0</v>
      </c>
    </row>
    <row r="363" spans="1:50" ht="3.75" customHeight="1">
      <c r="A363" s="107"/>
      <c r="B363" s="89"/>
      <c r="C363" s="122"/>
      <c r="D363" s="122"/>
      <c r="E363" s="123"/>
      <c r="F363" s="90"/>
      <c r="G363" s="132"/>
      <c r="H363" s="132"/>
      <c r="I363" s="132"/>
      <c r="J363" s="102"/>
      <c r="K363" s="102"/>
      <c r="L363" s="102"/>
      <c r="M363" s="102"/>
      <c r="N363" s="132"/>
      <c r="O363" s="93"/>
      <c r="P363" s="93"/>
      <c r="Q363" s="103"/>
      <c r="R363" s="103"/>
      <c r="S363" s="96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7"/>
      <c r="AL363" s="97"/>
      <c r="AM363" s="104"/>
      <c r="AN363" s="104"/>
      <c r="AO363" s="105"/>
      <c r="AP363" s="105"/>
      <c r="AQ363" s="106"/>
      <c r="AR363" s="105"/>
      <c r="AS363" s="97"/>
      <c r="AT363" s="106"/>
      <c r="AU363" s="105"/>
      <c r="AV363" s="97"/>
      <c r="AW363" s="92"/>
      <c r="AX363" s="96">
        <f t="shared" si="284"/>
        <v>0</v>
      </c>
    </row>
    <row r="364" spans="1:50" s="5" customFormat="1" ht="40.5">
      <c r="A364" s="75">
        <v>912</v>
      </c>
      <c r="B364" s="76" t="s">
        <v>50</v>
      </c>
      <c r="C364" s="79"/>
      <c r="D364" s="79"/>
      <c r="E364" s="78"/>
      <c r="F364" s="79"/>
      <c r="G364" s="120">
        <f>G369+G372+G375</f>
        <v>373732</v>
      </c>
      <c r="H364" s="120">
        <f>H369+H372+H375</f>
        <v>373732</v>
      </c>
      <c r="I364" s="120">
        <f>I369+I372+I375</f>
        <v>0</v>
      </c>
      <c r="J364" s="120" t="e">
        <f>J369+J372+J375+#REF!</f>
        <v>#REF!</v>
      </c>
      <c r="K364" s="120" t="e">
        <f>K369+K372+K375+#REF!</f>
        <v>#REF!</v>
      </c>
      <c r="L364" s="120" t="e">
        <f>L369+L372+L375+#REF!</f>
        <v>#REF!</v>
      </c>
      <c r="M364" s="120"/>
      <c r="N364" s="120" t="e">
        <f>N369+N372+N375+#REF!</f>
        <v>#REF!</v>
      </c>
      <c r="O364" s="120" t="e">
        <f>O369+O372+O375+#REF!</f>
        <v>#REF!</v>
      </c>
      <c r="P364" s="120" t="e">
        <f>P369+P372+P375+#REF!</f>
        <v>#REF!</v>
      </c>
      <c r="Q364" s="120" t="e">
        <f>Q369+Q372+Q375+#REF!</f>
        <v>#REF!</v>
      </c>
      <c r="R364" s="120" t="e">
        <f>R369+R372+R375+#REF!</f>
        <v>#REF!</v>
      </c>
      <c r="S364" s="120" t="e">
        <f>S369+S372+S375+#REF!</f>
        <v>#REF!</v>
      </c>
      <c r="T364" s="120" t="e">
        <f>T369+T372+T375+#REF!</f>
        <v>#REF!</v>
      </c>
      <c r="U364" s="120" t="e">
        <f>U369+U372+U375+#REF!</f>
        <v>#REF!</v>
      </c>
      <c r="V364" s="120" t="e">
        <f>V369+V372+V375+#REF!</f>
        <v>#REF!</v>
      </c>
      <c r="W364" s="120" t="e">
        <f>W369+W372+W375+#REF!</f>
        <v>#REF!</v>
      </c>
      <c r="X364" s="120" t="e">
        <f>X369+X372+X375+#REF!</f>
        <v>#REF!</v>
      </c>
      <c r="Y364" s="120" t="e">
        <f>Y369+Y372+Y375+#REF!</f>
        <v>#REF!</v>
      </c>
      <c r="Z364" s="120" t="e">
        <f>Z369+Z372+Z375+#REF!</f>
        <v>#REF!</v>
      </c>
      <c r="AA364" s="120" t="e">
        <f>AA369+AA372+AA375+#REF!</f>
        <v>#REF!</v>
      </c>
      <c r="AB364" s="120" t="e">
        <f>AB369+AB372+AB375+#REF!</f>
        <v>#REF!</v>
      </c>
      <c r="AC364" s="120" t="e">
        <f>AC369+AC372+AC375+#REF!</f>
        <v>#REF!</v>
      </c>
      <c r="AD364" s="120" t="e">
        <f>AD369+AD372+AD375+#REF!</f>
        <v>#REF!</v>
      </c>
      <c r="AE364" s="120" t="e">
        <f>AE369+AE372+AE375+#REF!</f>
        <v>#REF!</v>
      </c>
      <c r="AF364" s="120"/>
      <c r="AG364" s="120" t="e">
        <f>AG369+AG372+AG375+#REF!</f>
        <v>#REF!</v>
      </c>
      <c r="AH364" s="120" t="e">
        <f>AH369+AH372+AH375+#REF!</f>
        <v>#REF!</v>
      </c>
      <c r="AI364" s="120"/>
      <c r="AJ364" s="120" t="e">
        <f>AJ369+AJ372+AJ375+#REF!</f>
        <v>#REF!</v>
      </c>
      <c r="AK364" s="120" t="e">
        <f>AK369+AK372+AK375+#REF!</f>
        <v>#REF!</v>
      </c>
      <c r="AL364" s="120" t="e">
        <f>AL369+AL372+AL375+#REF!</f>
        <v>#REF!</v>
      </c>
      <c r="AM364" s="120" t="e">
        <f>AM369+AM372+AM375+#REF!</f>
        <v>#REF!</v>
      </c>
      <c r="AN364" s="120" t="e">
        <f>AN369+AN372+AN375+#REF!</f>
        <v>#REF!</v>
      </c>
      <c r="AO364" s="120">
        <f>AO369+AO372+AO375+AO365+AO400</f>
        <v>163088</v>
      </c>
      <c r="AP364" s="120">
        <f>AP369+AP372+AP375+AP365+AP400</f>
        <v>39540</v>
      </c>
      <c r="AQ364" s="120">
        <f>AQ369+AQ372+AQ375+AQ365+AQ400</f>
        <v>479090</v>
      </c>
      <c r="AR364" s="120">
        <f>AR369+AR372+AR375+AR365+AR400</f>
        <v>39540</v>
      </c>
      <c r="AS364" s="121"/>
      <c r="AT364" s="120">
        <f>AT369+AT372+AT375+AT365+AT400</f>
        <v>479090</v>
      </c>
      <c r="AU364" s="120">
        <f>AU369+AU372+AU375+AU365+AU400</f>
        <v>39540</v>
      </c>
      <c r="AV364" s="120">
        <f>AV369+AV372+AV375+AV365+AV400</f>
        <v>0</v>
      </c>
      <c r="AW364" s="120">
        <f>AW369+AW372+AW375+AW365+AW400</f>
        <v>479090</v>
      </c>
      <c r="AX364" s="120">
        <f>AX369+AX372+AX375+AX365+AX400</f>
        <v>39540</v>
      </c>
    </row>
    <row r="365" spans="1:50" s="5" customFormat="1" ht="20.25" hidden="1">
      <c r="A365" s="75"/>
      <c r="B365" s="83" t="s">
        <v>114</v>
      </c>
      <c r="C365" s="84" t="s">
        <v>62</v>
      </c>
      <c r="D365" s="84" t="s">
        <v>36</v>
      </c>
      <c r="E365" s="143"/>
      <c r="F365" s="84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86">
        <f>AO366</f>
        <v>0</v>
      </c>
      <c r="AP365" s="86">
        <f aca="true" t="shared" si="299" ref="AP365:AR367">AP366</f>
        <v>0</v>
      </c>
      <c r="AQ365" s="86">
        <f t="shared" si="299"/>
        <v>0</v>
      </c>
      <c r="AR365" s="86">
        <f t="shared" si="299"/>
        <v>0</v>
      </c>
      <c r="AS365" s="121"/>
      <c r="AT365" s="86">
        <f aca="true" t="shared" si="300" ref="AT365:AX367">AT366</f>
        <v>0</v>
      </c>
      <c r="AU365" s="86">
        <f t="shared" si="300"/>
        <v>0</v>
      </c>
      <c r="AV365" s="86">
        <f t="shared" si="300"/>
        <v>0</v>
      </c>
      <c r="AW365" s="86">
        <f t="shared" si="300"/>
        <v>0</v>
      </c>
      <c r="AX365" s="86">
        <f t="shared" si="300"/>
        <v>0</v>
      </c>
    </row>
    <row r="366" spans="1:50" s="3" customFormat="1" ht="16.5" hidden="1">
      <c r="A366" s="88"/>
      <c r="B366" s="89" t="s">
        <v>114</v>
      </c>
      <c r="C366" s="90" t="s">
        <v>62</v>
      </c>
      <c r="D366" s="90" t="s">
        <v>36</v>
      </c>
      <c r="E366" s="111" t="s">
        <v>115</v>
      </c>
      <c r="F366" s="90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>
        <f>AO367</f>
        <v>0</v>
      </c>
      <c r="AP366" s="92">
        <f t="shared" si="299"/>
        <v>0</v>
      </c>
      <c r="AQ366" s="92">
        <f t="shared" si="299"/>
        <v>0</v>
      </c>
      <c r="AR366" s="92">
        <f t="shared" si="299"/>
        <v>0</v>
      </c>
      <c r="AS366" s="134"/>
      <c r="AT366" s="92">
        <f t="shared" si="300"/>
        <v>0</v>
      </c>
      <c r="AU366" s="92">
        <f t="shared" si="300"/>
        <v>0</v>
      </c>
      <c r="AV366" s="92">
        <f t="shared" si="300"/>
        <v>0</v>
      </c>
      <c r="AW366" s="92">
        <f t="shared" si="300"/>
        <v>0</v>
      </c>
      <c r="AX366" s="92">
        <f t="shared" si="300"/>
        <v>0</v>
      </c>
    </row>
    <row r="367" spans="1:50" s="3" customFormat="1" ht="115.5" hidden="1">
      <c r="A367" s="88"/>
      <c r="B367" s="112" t="s">
        <v>338</v>
      </c>
      <c r="C367" s="90" t="s">
        <v>62</v>
      </c>
      <c r="D367" s="90" t="s">
        <v>36</v>
      </c>
      <c r="E367" s="111" t="s">
        <v>187</v>
      </c>
      <c r="F367" s="90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>
        <f>AO368</f>
        <v>0</v>
      </c>
      <c r="AP367" s="92">
        <f t="shared" si="299"/>
        <v>0</v>
      </c>
      <c r="AQ367" s="92">
        <f t="shared" si="299"/>
        <v>0</v>
      </c>
      <c r="AR367" s="92">
        <f t="shared" si="299"/>
        <v>0</v>
      </c>
      <c r="AS367" s="134"/>
      <c r="AT367" s="92">
        <f t="shared" si="300"/>
        <v>0</v>
      </c>
      <c r="AU367" s="92">
        <f t="shared" si="300"/>
        <v>0</v>
      </c>
      <c r="AV367" s="92">
        <f t="shared" si="300"/>
        <v>0</v>
      </c>
      <c r="AW367" s="92">
        <f t="shared" si="300"/>
        <v>0</v>
      </c>
      <c r="AX367" s="92">
        <f t="shared" si="300"/>
        <v>0</v>
      </c>
    </row>
    <row r="368" spans="1:50" s="3" customFormat="1" ht="99" hidden="1">
      <c r="A368" s="88"/>
      <c r="B368" s="89" t="s">
        <v>253</v>
      </c>
      <c r="C368" s="90" t="s">
        <v>62</v>
      </c>
      <c r="D368" s="90" t="s">
        <v>36</v>
      </c>
      <c r="E368" s="111" t="s">
        <v>187</v>
      </c>
      <c r="F368" s="90" t="s">
        <v>241</v>
      </c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6">
        <f>AQ368-AM368</f>
        <v>0</v>
      </c>
      <c r="AP368" s="96">
        <f>AR368-AN368</f>
        <v>0</v>
      </c>
      <c r="AQ368" s="92"/>
      <c r="AR368" s="92"/>
      <c r="AS368" s="134"/>
      <c r="AT368" s="92"/>
      <c r="AU368" s="92"/>
      <c r="AV368" s="92"/>
      <c r="AW368" s="92"/>
      <c r="AX368" s="92"/>
    </row>
    <row r="369" spans="1:50" s="2" customFormat="1" ht="18.75">
      <c r="A369" s="100"/>
      <c r="B369" s="83" t="s">
        <v>65</v>
      </c>
      <c r="C369" s="84" t="s">
        <v>47</v>
      </c>
      <c r="D369" s="84" t="s">
        <v>35</v>
      </c>
      <c r="E369" s="85"/>
      <c r="F369" s="84"/>
      <c r="G369" s="86">
        <f aca="true" t="shared" si="301" ref="G369:W370">G370</f>
        <v>130444</v>
      </c>
      <c r="H369" s="86">
        <f t="shared" si="301"/>
        <v>130444</v>
      </c>
      <c r="I369" s="86">
        <f t="shared" si="301"/>
        <v>0</v>
      </c>
      <c r="J369" s="86">
        <f t="shared" si="301"/>
        <v>29342</v>
      </c>
      <c r="K369" s="86">
        <f t="shared" si="301"/>
        <v>159786</v>
      </c>
      <c r="L369" s="86">
        <f t="shared" si="301"/>
        <v>0</v>
      </c>
      <c r="M369" s="86"/>
      <c r="N369" s="86">
        <f t="shared" si="301"/>
        <v>172674</v>
      </c>
      <c r="O369" s="86">
        <f t="shared" si="301"/>
        <v>0</v>
      </c>
      <c r="P369" s="86">
        <f t="shared" si="301"/>
        <v>0</v>
      </c>
      <c r="Q369" s="86">
        <f t="shared" si="301"/>
        <v>172674</v>
      </c>
      <c r="R369" s="86">
        <f t="shared" si="301"/>
        <v>0</v>
      </c>
      <c r="S369" s="86">
        <f t="shared" si="301"/>
        <v>-40504</v>
      </c>
      <c r="T369" s="86">
        <f t="shared" si="301"/>
        <v>132170</v>
      </c>
      <c r="U369" s="86">
        <f t="shared" si="301"/>
        <v>0</v>
      </c>
      <c r="V369" s="86">
        <f t="shared" si="301"/>
        <v>132170</v>
      </c>
      <c r="W369" s="86">
        <f t="shared" si="301"/>
        <v>0</v>
      </c>
      <c r="X369" s="86">
        <f aca="true" t="shared" si="302" ref="W369:AM370">X370</f>
        <v>0</v>
      </c>
      <c r="Y369" s="86">
        <f t="shared" si="302"/>
        <v>132170</v>
      </c>
      <c r="Z369" s="86">
        <f t="shared" si="302"/>
        <v>132170</v>
      </c>
      <c r="AA369" s="86">
        <f t="shared" si="302"/>
        <v>0</v>
      </c>
      <c r="AB369" s="86">
        <f t="shared" si="302"/>
        <v>0</v>
      </c>
      <c r="AC369" s="86">
        <f t="shared" si="302"/>
        <v>132170</v>
      </c>
      <c r="AD369" s="86">
        <f t="shared" si="302"/>
        <v>132170</v>
      </c>
      <c r="AE369" s="86">
        <f t="shared" si="302"/>
        <v>0</v>
      </c>
      <c r="AF369" s="86"/>
      <c r="AG369" s="86">
        <f t="shared" si="302"/>
        <v>0</v>
      </c>
      <c r="AH369" s="86">
        <f t="shared" si="302"/>
        <v>132170</v>
      </c>
      <c r="AI369" s="86"/>
      <c r="AJ369" s="86">
        <f t="shared" si="302"/>
        <v>132170</v>
      </c>
      <c r="AK369" s="86">
        <f t="shared" si="302"/>
        <v>0</v>
      </c>
      <c r="AL369" s="86">
        <f t="shared" si="302"/>
        <v>0</v>
      </c>
      <c r="AM369" s="86">
        <f t="shared" si="302"/>
        <v>132170</v>
      </c>
      <c r="AN369" s="86">
        <f aca="true" t="shared" si="303" ref="AK369:AR370">AN370</f>
        <v>0</v>
      </c>
      <c r="AO369" s="86">
        <f t="shared" si="303"/>
        <v>49175</v>
      </c>
      <c r="AP369" s="86">
        <f t="shared" si="303"/>
        <v>0</v>
      </c>
      <c r="AQ369" s="86">
        <f t="shared" si="303"/>
        <v>181345</v>
      </c>
      <c r="AR369" s="86">
        <f t="shared" si="303"/>
        <v>0</v>
      </c>
      <c r="AS369" s="115"/>
      <c r="AT369" s="86">
        <f>AT370</f>
        <v>181345</v>
      </c>
      <c r="AU369" s="86">
        <f aca="true" t="shared" si="304" ref="AU369:AX370">AU370</f>
        <v>0</v>
      </c>
      <c r="AV369" s="86">
        <f t="shared" si="304"/>
        <v>0</v>
      </c>
      <c r="AW369" s="86">
        <f t="shared" si="304"/>
        <v>181345</v>
      </c>
      <c r="AX369" s="86">
        <f t="shared" si="304"/>
        <v>0</v>
      </c>
    </row>
    <row r="370" spans="1:50" ht="33">
      <c r="A370" s="88"/>
      <c r="B370" s="89" t="s">
        <v>66</v>
      </c>
      <c r="C370" s="90" t="s">
        <v>47</v>
      </c>
      <c r="D370" s="90" t="s">
        <v>35</v>
      </c>
      <c r="E370" s="95" t="s">
        <v>152</v>
      </c>
      <c r="F370" s="90"/>
      <c r="G370" s="92">
        <f t="shared" si="301"/>
        <v>130444</v>
      </c>
      <c r="H370" s="92">
        <f t="shared" si="301"/>
        <v>130444</v>
      </c>
      <c r="I370" s="92">
        <f t="shared" si="301"/>
        <v>0</v>
      </c>
      <c r="J370" s="92">
        <f t="shared" si="301"/>
        <v>29342</v>
      </c>
      <c r="K370" s="92">
        <f t="shared" si="301"/>
        <v>159786</v>
      </c>
      <c r="L370" s="92">
        <f t="shared" si="301"/>
        <v>0</v>
      </c>
      <c r="M370" s="92"/>
      <c r="N370" s="92">
        <f t="shared" si="301"/>
        <v>172674</v>
      </c>
      <c r="O370" s="92">
        <f t="shared" si="301"/>
        <v>0</v>
      </c>
      <c r="P370" s="92">
        <f t="shared" si="301"/>
        <v>0</v>
      </c>
      <c r="Q370" s="92">
        <f t="shared" si="301"/>
        <v>172674</v>
      </c>
      <c r="R370" s="92">
        <f t="shared" si="301"/>
        <v>0</v>
      </c>
      <c r="S370" s="92">
        <f t="shared" si="301"/>
        <v>-40504</v>
      </c>
      <c r="T370" s="92">
        <f t="shared" si="301"/>
        <v>132170</v>
      </c>
      <c r="U370" s="92">
        <f t="shared" si="301"/>
        <v>0</v>
      </c>
      <c r="V370" s="92">
        <f t="shared" si="301"/>
        <v>132170</v>
      </c>
      <c r="W370" s="92">
        <f t="shared" si="302"/>
        <v>0</v>
      </c>
      <c r="X370" s="92">
        <f t="shared" si="302"/>
        <v>0</v>
      </c>
      <c r="Y370" s="92">
        <f t="shared" si="302"/>
        <v>132170</v>
      </c>
      <c r="Z370" s="92">
        <f t="shared" si="302"/>
        <v>132170</v>
      </c>
      <c r="AA370" s="92">
        <f t="shared" si="302"/>
        <v>0</v>
      </c>
      <c r="AB370" s="92">
        <f t="shared" si="302"/>
        <v>0</v>
      </c>
      <c r="AC370" s="92">
        <f t="shared" si="302"/>
        <v>132170</v>
      </c>
      <c r="AD370" s="92">
        <f t="shared" si="302"/>
        <v>132170</v>
      </c>
      <c r="AE370" s="92">
        <f t="shared" si="302"/>
        <v>0</v>
      </c>
      <c r="AF370" s="92"/>
      <c r="AG370" s="92">
        <f t="shared" si="302"/>
        <v>0</v>
      </c>
      <c r="AH370" s="92">
        <f t="shared" si="302"/>
        <v>132170</v>
      </c>
      <c r="AI370" s="92"/>
      <c r="AJ370" s="92">
        <f t="shared" si="302"/>
        <v>132170</v>
      </c>
      <c r="AK370" s="92">
        <f t="shared" si="303"/>
        <v>0</v>
      </c>
      <c r="AL370" s="92">
        <f t="shared" si="303"/>
        <v>0</v>
      </c>
      <c r="AM370" s="92">
        <f t="shared" si="303"/>
        <v>132170</v>
      </c>
      <c r="AN370" s="92">
        <f t="shared" si="303"/>
        <v>0</v>
      </c>
      <c r="AO370" s="92">
        <f t="shared" si="303"/>
        <v>49175</v>
      </c>
      <c r="AP370" s="92">
        <f t="shared" si="303"/>
        <v>0</v>
      </c>
      <c r="AQ370" s="92">
        <f t="shared" si="303"/>
        <v>181345</v>
      </c>
      <c r="AR370" s="92">
        <f t="shared" si="303"/>
        <v>0</v>
      </c>
      <c r="AS370" s="97"/>
      <c r="AT370" s="92">
        <f>AT371</f>
        <v>181345</v>
      </c>
      <c r="AU370" s="92">
        <f t="shared" si="304"/>
        <v>0</v>
      </c>
      <c r="AV370" s="92">
        <f t="shared" si="304"/>
        <v>0</v>
      </c>
      <c r="AW370" s="92">
        <f t="shared" si="304"/>
        <v>181345</v>
      </c>
      <c r="AX370" s="92">
        <f t="shared" si="304"/>
        <v>0</v>
      </c>
    </row>
    <row r="371" spans="1:50" ht="33">
      <c r="A371" s="88"/>
      <c r="B371" s="89" t="s">
        <v>41</v>
      </c>
      <c r="C371" s="90" t="s">
        <v>47</v>
      </c>
      <c r="D371" s="90" t="s">
        <v>35</v>
      </c>
      <c r="E371" s="95" t="s">
        <v>152</v>
      </c>
      <c r="F371" s="90" t="s">
        <v>42</v>
      </c>
      <c r="G371" s="92">
        <f>H371+I371</f>
        <v>130444</v>
      </c>
      <c r="H371" s="92">
        <v>130444</v>
      </c>
      <c r="I371" s="92"/>
      <c r="J371" s="96">
        <f>K371-G371</f>
        <v>29342</v>
      </c>
      <c r="K371" s="96">
        <v>159786</v>
      </c>
      <c r="L371" s="96"/>
      <c r="M371" s="96"/>
      <c r="N371" s="92">
        <v>172674</v>
      </c>
      <c r="O371" s="93"/>
      <c r="P371" s="96"/>
      <c r="Q371" s="96">
        <f>P371+N371</f>
        <v>172674</v>
      </c>
      <c r="R371" s="96">
        <f>O371</f>
        <v>0</v>
      </c>
      <c r="S371" s="96">
        <f>T371-Q371</f>
        <v>-40504</v>
      </c>
      <c r="T371" s="96">
        <v>132170</v>
      </c>
      <c r="U371" s="96">
        <f>R371</f>
        <v>0</v>
      </c>
      <c r="V371" s="96">
        <v>132170</v>
      </c>
      <c r="W371" s="96"/>
      <c r="X371" s="96"/>
      <c r="Y371" s="96">
        <f>W371+T371</f>
        <v>132170</v>
      </c>
      <c r="Z371" s="96">
        <f>X371+V371</f>
        <v>132170</v>
      </c>
      <c r="AA371" s="96"/>
      <c r="AB371" s="96"/>
      <c r="AC371" s="96">
        <f>AA371+Y371</f>
        <v>132170</v>
      </c>
      <c r="AD371" s="96">
        <f>AB371+Z371</f>
        <v>132170</v>
      </c>
      <c r="AE371" s="96"/>
      <c r="AF371" s="96"/>
      <c r="AG371" s="96"/>
      <c r="AH371" s="96">
        <f>AE371+AC371</f>
        <v>132170</v>
      </c>
      <c r="AI371" s="96"/>
      <c r="AJ371" s="96">
        <f>AG371+AD371</f>
        <v>132170</v>
      </c>
      <c r="AK371" s="97"/>
      <c r="AL371" s="97"/>
      <c r="AM371" s="96">
        <f>AK371+AH371</f>
        <v>132170</v>
      </c>
      <c r="AN371" s="96">
        <f>AI371</f>
        <v>0</v>
      </c>
      <c r="AO371" s="96">
        <f>AQ371-AM371</f>
        <v>49175</v>
      </c>
      <c r="AP371" s="96">
        <f>AR371-AN371</f>
        <v>0</v>
      </c>
      <c r="AQ371" s="96">
        <v>181345</v>
      </c>
      <c r="AR371" s="96"/>
      <c r="AS371" s="97"/>
      <c r="AT371" s="96">
        <v>181345</v>
      </c>
      <c r="AU371" s="96"/>
      <c r="AV371" s="97"/>
      <c r="AW371" s="92">
        <f>AT371+AV371</f>
        <v>181345</v>
      </c>
      <c r="AX371" s="96">
        <f t="shared" si="284"/>
        <v>0</v>
      </c>
    </row>
    <row r="372" spans="1:50" s="2" customFormat="1" ht="37.5">
      <c r="A372" s="100"/>
      <c r="B372" s="83" t="s">
        <v>129</v>
      </c>
      <c r="C372" s="84" t="s">
        <v>47</v>
      </c>
      <c r="D372" s="84" t="s">
        <v>61</v>
      </c>
      <c r="E372" s="85"/>
      <c r="F372" s="84"/>
      <c r="G372" s="86">
        <f aca="true" t="shared" si="305" ref="G372:W373">G373</f>
        <v>43777</v>
      </c>
      <c r="H372" s="86">
        <f t="shared" si="305"/>
        <v>43777</v>
      </c>
      <c r="I372" s="86">
        <f t="shared" si="305"/>
        <v>0</v>
      </c>
      <c r="J372" s="86">
        <f t="shared" si="305"/>
        <v>674</v>
      </c>
      <c r="K372" s="86">
        <f t="shared" si="305"/>
        <v>44451</v>
      </c>
      <c r="L372" s="86">
        <f t="shared" si="305"/>
        <v>0</v>
      </c>
      <c r="M372" s="86"/>
      <c r="N372" s="86">
        <f t="shared" si="305"/>
        <v>50448</v>
      </c>
      <c r="O372" s="86">
        <f t="shared" si="305"/>
        <v>0</v>
      </c>
      <c r="P372" s="86">
        <f t="shared" si="305"/>
        <v>0</v>
      </c>
      <c r="Q372" s="86">
        <f t="shared" si="305"/>
        <v>50448</v>
      </c>
      <c r="R372" s="86">
        <f t="shared" si="305"/>
        <v>0</v>
      </c>
      <c r="S372" s="86">
        <f t="shared" si="305"/>
        <v>-13658</v>
      </c>
      <c r="T372" s="86">
        <f t="shared" si="305"/>
        <v>36790</v>
      </c>
      <c r="U372" s="86">
        <f t="shared" si="305"/>
        <v>0</v>
      </c>
      <c r="V372" s="86">
        <f t="shared" si="305"/>
        <v>36790</v>
      </c>
      <c r="W372" s="86">
        <f t="shared" si="305"/>
        <v>0</v>
      </c>
      <c r="X372" s="86">
        <f aca="true" t="shared" si="306" ref="W372:AM373">X373</f>
        <v>0</v>
      </c>
      <c r="Y372" s="86">
        <f t="shared" si="306"/>
        <v>36790</v>
      </c>
      <c r="Z372" s="86">
        <f t="shared" si="306"/>
        <v>36790</v>
      </c>
      <c r="AA372" s="86">
        <f t="shared" si="306"/>
        <v>0</v>
      </c>
      <c r="AB372" s="86">
        <f t="shared" si="306"/>
        <v>0</v>
      </c>
      <c r="AC372" s="86">
        <f t="shared" si="306"/>
        <v>36790</v>
      </c>
      <c r="AD372" s="86">
        <f t="shared" si="306"/>
        <v>36790</v>
      </c>
      <c r="AE372" s="86">
        <f t="shared" si="306"/>
        <v>0</v>
      </c>
      <c r="AF372" s="86"/>
      <c r="AG372" s="86">
        <f t="shared" si="306"/>
        <v>0</v>
      </c>
      <c r="AH372" s="86">
        <f t="shared" si="306"/>
        <v>36790</v>
      </c>
      <c r="AI372" s="86"/>
      <c r="AJ372" s="86">
        <f t="shared" si="306"/>
        <v>36790</v>
      </c>
      <c r="AK372" s="86">
        <f t="shared" si="306"/>
        <v>0</v>
      </c>
      <c r="AL372" s="86">
        <f t="shared" si="306"/>
        <v>0</v>
      </c>
      <c r="AM372" s="86">
        <f t="shared" si="306"/>
        <v>36790</v>
      </c>
      <c r="AN372" s="86">
        <f aca="true" t="shared" si="307" ref="AK372:AR373">AN373</f>
        <v>0</v>
      </c>
      <c r="AO372" s="86">
        <f t="shared" si="307"/>
        <v>10694</v>
      </c>
      <c r="AP372" s="86">
        <f t="shared" si="307"/>
        <v>0</v>
      </c>
      <c r="AQ372" s="86">
        <f t="shared" si="307"/>
        <v>47484</v>
      </c>
      <c r="AR372" s="86">
        <f t="shared" si="307"/>
        <v>0</v>
      </c>
      <c r="AS372" s="115"/>
      <c r="AT372" s="86">
        <f>AT373</f>
        <v>47484</v>
      </c>
      <c r="AU372" s="86">
        <f aca="true" t="shared" si="308" ref="AU372:AX373">AU373</f>
        <v>0</v>
      </c>
      <c r="AV372" s="86">
        <f t="shared" si="308"/>
        <v>0</v>
      </c>
      <c r="AW372" s="86">
        <f t="shared" si="308"/>
        <v>47484</v>
      </c>
      <c r="AX372" s="86">
        <f t="shared" si="308"/>
        <v>0</v>
      </c>
    </row>
    <row r="373" spans="1:50" ht="16.5">
      <c r="A373" s="88"/>
      <c r="B373" s="89" t="s">
        <v>76</v>
      </c>
      <c r="C373" s="90" t="s">
        <v>47</v>
      </c>
      <c r="D373" s="90" t="s">
        <v>61</v>
      </c>
      <c r="E373" s="95" t="s">
        <v>153</v>
      </c>
      <c r="F373" s="90"/>
      <c r="G373" s="92">
        <f t="shared" si="305"/>
        <v>43777</v>
      </c>
      <c r="H373" s="92">
        <f>H374</f>
        <v>43777</v>
      </c>
      <c r="I373" s="92">
        <f t="shared" si="305"/>
        <v>0</v>
      </c>
      <c r="J373" s="92">
        <f t="shared" si="305"/>
        <v>674</v>
      </c>
      <c r="K373" s="92">
        <f t="shared" si="305"/>
        <v>44451</v>
      </c>
      <c r="L373" s="92">
        <f t="shared" si="305"/>
        <v>0</v>
      </c>
      <c r="M373" s="92"/>
      <c r="N373" s="92">
        <f t="shared" si="305"/>
        <v>50448</v>
      </c>
      <c r="O373" s="92">
        <f t="shared" si="305"/>
        <v>0</v>
      </c>
      <c r="P373" s="92">
        <f t="shared" si="305"/>
        <v>0</v>
      </c>
      <c r="Q373" s="92">
        <f t="shared" si="305"/>
        <v>50448</v>
      </c>
      <c r="R373" s="92">
        <f t="shared" si="305"/>
        <v>0</v>
      </c>
      <c r="S373" s="92">
        <f t="shared" si="305"/>
        <v>-13658</v>
      </c>
      <c r="T373" s="92">
        <f t="shared" si="305"/>
        <v>36790</v>
      </c>
      <c r="U373" s="92">
        <f t="shared" si="305"/>
        <v>0</v>
      </c>
      <c r="V373" s="92">
        <f t="shared" si="305"/>
        <v>36790</v>
      </c>
      <c r="W373" s="92">
        <f t="shared" si="306"/>
        <v>0</v>
      </c>
      <c r="X373" s="92">
        <f t="shared" si="306"/>
        <v>0</v>
      </c>
      <c r="Y373" s="92">
        <f t="shared" si="306"/>
        <v>36790</v>
      </c>
      <c r="Z373" s="92">
        <f t="shared" si="306"/>
        <v>36790</v>
      </c>
      <c r="AA373" s="92">
        <f t="shared" si="306"/>
        <v>0</v>
      </c>
      <c r="AB373" s="92">
        <f t="shared" si="306"/>
        <v>0</v>
      </c>
      <c r="AC373" s="92">
        <f t="shared" si="306"/>
        <v>36790</v>
      </c>
      <c r="AD373" s="92">
        <f t="shared" si="306"/>
        <v>36790</v>
      </c>
      <c r="AE373" s="92">
        <f t="shared" si="306"/>
        <v>0</v>
      </c>
      <c r="AF373" s="92"/>
      <c r="AG373" s="92">
        <f t="shared" si="306"/>
        <v>0</v>
      </c>
      <c r="AH373" s="92">
        <f t="shared" si="306"/>
        <v>36790</v>
      </c>
      <c r="AI373" s="92"/>
      <c r="AJ373" s="92">
        <f t="shared" si="306"/>
        <v>36790</v>
      </c>
      <c r="AK373" s="92">
        <f t="shared" si="307"/>
        <v>0</v>
      </c>
      <c r="AL373" s="92">
        <f t="shared" si="307"/>
        <v>0</v>
      </c>
      <c r="AM373" s="92">
        <f t="shared" si="307"/>
        <v>36790</v>
      </c>
      <c r="AN373" s="92">
        <f t="shared" si="307"/>
        <v>0</v>
      </c>
      <c r="AO373" s="92">
        <f t="shared" si="307"/>
        <v>10694</v>
      </c>
      <c r="AP373" s="92">
        <f t="shared" si="307"/>
        <v>0</v>
      </c>
      <c r="AQ373" s="92">
        <f t="shared" si="307"/>
        <v>47484</v>
      </c>
      <c r="AR373" s="92">
        <f t="shared" si="307"/>
        <v>0</v>
      </c>
      <c r="AS373" s="97"/>
      <c r="AT373" s="92">
        <f>AT374</f>
        <v>47484</v>
      </c>
      <c r="AU373" s="92">
        <f t="shared" si="308"/>
        <v>0</v>
      </c>
      <c r="AV373" s="92">
        <f t="shared" si="308"/>
        <v>0</v>
      </c>
      <c r="AW373" s="92">
        <f t="shared" si="308"/>
        <v>47484</v>
      </c>
      <c r="AX373" s="92">
        <f t="shared" si="308"/>
        <v>0</v>
      </c>
    </row>
    <row r="374" spans="1:50" ht="33">
      <c r="A374" s="88"/>
      <c r="B374" s="89" t="s">
        <v>41</v>
      </c>
      <c r="C374" s="90" t="s">
        <v>47</v>
      </c>
      <c r="D374" s="90" t="s">
        <v>61</v>
      </c>
      <c r="E374" s="95" t="s">
        <v>153</v>
      </c>
      <c r="F374" s="90" t="s">
        <v>42</v>
      </c>
      <c r="G374" s="92">
        <f>H374+I374</f>
        <v>43777</v>
      </c>
      <c r="H374" s="92">
        <v>43777</v>
      </c>
      <c r="I374" s="92"/>
      <c r="J374" s="96">
        <f>K374-G374</f>
        <v>674</v>
      </c>
      <c r="K374" s="96">
        <v>44451</v>
      </c>
      <c r="L374" s="96"/>
      <c r="M374" s="96"/>
      <c r="N374" s="92">
        <v>50448</v>
      </c>
      <c r="O374" s="93"/>
      <c r="P374" s="96"/>
      <c r="Q374" s="96">
        <f>P374+N374</f>
        <v>50448</v>
      </c>
      <c r="R374" s="96">
        <f>O374</f>
        <v>0</v>
      </c>
      <c r="S374" s="96">
        <f>T374-Q374</f>
        <v>-13658</v>
      </c>
      <c r="T374" s="96">
        <v>36790</v>
      </c>
      <c r="U374" s="96">
        <f>R374</f>
        <v>0</v>
      </c>
      <c r="V374" s="96">
        <v>36790</v>
      </c>
      <c r="W374" s="96"/>
      <c r="X374" s="96"/>
      <c r="Y374" s="96">
        <f>W374+T374</f>
        <v>36790</v>
      </c>
      <c r="Z374" s="96">
        <f>X374+V374</f>
        <v>36790</v>
      </c>
      <c r="AA374" s="96"/>
      <c r="AB374" s="96"/>
      <c r="AC374" s="96">
        <f>AA374+Y374</f>
        <v>36790</v>
      </c>
      <c r="AD374" s="96">
        <f>AB374+Z374</f>
        <v>36790</v>
      </c>
      <c r="AE374" s="96"/>
      <c r="AF374" s="96"/>
      <c r="AG374" s="96"/>
      <c r="AH374" s="96">
        <f>AE374+AC374</f>
        <v>36790</v>
      </c>
      <c r="AI374" s="96"/>
      <c r="AJ374" s="96">
        <f>AG374+AD374</f>
        <v>36790</v>
      </c>
      <c r="AK374" s="97"/>
      <c r="AL374" s="97"/>
      <c r="AM374" s="96">
        <f>AK374+AH374</f>
        <v>36790</v>
      </c>
      <c r="AN374" s="96">
        <f>AI374</f>
        <v>0</v>
      </c>
      <c r="AO374" s="96">
        <f>AQ374-AM374</f>
        <v>10694</v>
      </c>
      <c r="AP374" s="96">
        <f>AR374-AN374</f>
        <v>0</v>
      </c>
      <c r="AQ374" s="96">
        <v>47484</v>
      </c>
      <c r="AR374" s="96"/>
      <c r="AS374" s="97"/>
      <c r="AT374" s="96">
        <v>47484</v>
      </c>
      <c r="AU374" s="96"/>
      <c r="AV374" s="97"/>
      <c r="AW374" s="92">
        <f>AT374+AV374</f>
        <v>47484</v>
      </c>
      <c r="AX374" s="96">
        <f t="shared" si="284"/>
        <v>0</v>
      </c>
    </row>
    <row r="375" spans="1:50" s="2" customFormat="1" ht="18.75">
      <c r="A375" s="100"/>
      <c r="B375" s="83" t="s">
        <v>77</v>
      </c>
      <c r="C375" s="84" t="s">
        <v>60</v>
      </c>
      <c r="D375" s="84" t="s">
        <v>34</v>
      </c>
      <c r="E375" s="85"/>
      <c r="F375" s="84"/>
      <c r="G375" s="86">
        <f aca="true" t="shared" si="309" ref="G375:N375">G376+G378+G380+G382+G384+G392</f>
        <v>199511</v>
      </c>
      <c r="H375" s="86">
        <f t="shared" si="309"/>
        <v>199511</v>
      </c>
      <c r="I375" s="86">
        <f t="shared" si="309"/>
        <v>0</v>
      </c>
      <c r="J375" s="86">
        <f t="shared" si="309"/>
        <v>31152</v>
      </c>
      <c r="K375" s="86">
        <f t="shared" si="309"/>
        <v>230663</v>
      </c>
      <c r="L375" s="86">
        <f t="shared" si="309"/>
        <v>0</v>
      </c>
      <c r="M375" s="86"/>
      <c r="N375" s="86">
        <f t="shared" si="309"/>
        <v>248260</v>
      </c>
      <c r="O375" s="86">
        <f aca="true" t="shared" si="310" ref="O375:V375">O376+O378+O380+O382+O384+O392</f>
        <v>0</v>
      </c>
      <c r="P375" s="86">
        <f t="shared" si="310"/>
        <v>0</v>
      </c>
      <c r="Q375" s="86">
        <f t="shared" si="310"/>
        <v>248260</v>
      </c>
      <c r="R375" s="86">
        <f t="shared" si="310"/>
        <v>0</v>
      </c>
      <c r="S375" s="86">
        <f t="shared" si="310"/>
        <v>-102048</v>
      </c>
      <c r="T375" s="86">
        <f t="shared" si="310"/>
        <v>146212</v>
      </c>
      <c r="U375" s="86">
        <f t="shared" si="310"/>
        <v>0</v>
      </c>
      <c r="V375" s="86">
        <f t="shared" si="310"/>
        <v>146212</v>
      </c>
      <c r="W375" s="86">
        <f aca="true" t="shared" si="311" ref="W375:AD375">W376+W378+W380+W382+W384+W392</f>
        <v>0</v>
      </c>
      <c r="X375" s="86">
        <f t="shared" si="311"/>
        <v>0</v>
      </c>
      <c r="Y375" s="86">
        <f t="shared" si="311"/>
        <v>146212</v>
      </c>
      <c r="Z375" s="86">
        <f t="shared" si="311"/>
        <v>146212</v>
      </c>
      <c r="AA375" s="86">
        <f t="shared" si="311"/>
        <v>0</v>
      </c>
      <c r="AB375" s="86">
        <f t="shared" si="311"/>
        <v>0</v>
      </c>
      <c r="AC375" s="86">
        <f t="shared" si="311"/>
        <v>146212</v>
      </c>
      <c r="AD375" s="86">
        <f t="shared" si="311"/>
        <v>146212</v>
      </c>
      <c r="AE375" s="86">
        <f>AE376+AE378+AE380+AE382+AE384+AE392</f>
        <v>830</v>
      </c>
      <c r="AF375" s="86"/>
      <c r="AG375" s="86">
        <f aca="true" t="shared" si="312" ref="AG375:AN375">AG376+AG378+AG380+AG382+AG384+AG392</f>
        <v>830</v>
      </c>
      <c r="AH375" s="86">
        <f t="shared" si="312"/>
        <v>147042</v>
      </c>
      <c r="AI375" s="86">
        <f t="shared" si="312"/>
        <v>0</v>
      </c>
      <c r="AJ375" s="86">
        <f t="shared" si="312"/>
        <v>147042</v>
      </c>
      <c r="AK375" s="86" t="e">
        <f t="shared" si="312"/>
        <v>#REF!</v>
      </c>
      <c r="AL375" s="86" t="e">
        <f t="shared" si="312"/>
        <v>#REF!</v>
      </c>
      <c r="AM375" s="86">
        <f t="shared" si="312"/>
        <v>147042</v>
      </c>
      <c r="AN375" s="86">
        <f t="shared" si="312"/>
        <v>0</v>
      </c>
      <c r="AO375" s="86">
        <f>AO376+AO378+AO380+AO382+AO384+AO392+AO396</f>
        <v>102843</v>
      </c>
      <c r="AP375" s="86">
        <f>AP376+AP378+AP380+AP382+AP384+AP392+AP396</f>
        <v>39540</v>
      </c>
      <c r="AQ375" s="86">
        <f>AQ376+AQ378+AQ380+AQ382+AQ384+AQ392+AQ396</f>
        <v>249885</v>
      </c>
      <c r="AR375" s="86">
        <f>AR376+AR378+AR380+AR382+AR384+AR392+AR396</f>
        <v>39540</v>
      </c>
      <c r="AS375" s="115"/>
      <c r="AT375" s="86">
        <f>AT376+AT378+AT380+AT382+AT384+AT392+AT396</f>
        <v>249885</v>
      </c>
      <c r="AU375" s="86">
        <f>AU376+AU378+AU380+AU382+AU384+AU392+AU396</f>
        <v>39540</v>
      </c>
      <c r="AV375" s="86">
        <f>AV376+AV378+AV380+AV382+AV384+AV392+AV396</f>
        <v>0</v>
      </c>
      <c r="AW375" s="86">
        <f>AW376+AW378+AW380+AW382+AW384+AW392+AW396</f>
        <v>249885</v>
      </c>
      <c r="AX375" s="86">
        <f>AX376+AX378+AX380+AX382+AX384+AX392+AX396</f>
        <v>39540</v>
      </c>
    </row>
    <row r="376" spans="1:50" ht="59.25" customHeight="1">
      <c r="A376" s="88"/>
      <c r="B376" s="89" t="s">
        <v>78</v>
      </c>
      <c r="C376" s="90" t="s">
        <v>60</v>
      </c>
      <c r="D376" s="90" t="s">
        <v>34</v>
      </c>
      <c r="E376" s="95" t="s">
        <v>154</v>
      </c>
      <c r="F376" s="90"/>
      <c r="G376" s="92">
        <f aca="true" t="shared" si="313" ref="G376:AR376">G377</f>
        <v>15131</v>
      </c>
      <c r="H376" s="92">
        <f t="shared" si="313"/>
        <v>15131</v>
      </c>
      <c r="I376" s="92">
        <f t="shared" si="313"/>
        <v>0</v>
      </c>
      <c r="J376" s="92">
        <f t="shared" si="313"/>
        <v>4562</v>
      </c>
      <c r="K376" s="92">
        <f t="shared" si="313"/>
        <v>19693</v>
      </c>
      <c r="L376" s="92">
        <f t="shared" si="313"/>
        <v>0</v>
      </c>
      <c r="M376" s="92"/>
      <c r="N376" s="92">
        <f t="shared" si="313"/>
        <v>22702</v>
      </c>
      <c r="O376" s="92">
        <f t="shared" si="313"/>
        <v>0</v>
      </c>
      <c r="P376" s="92">
        <f t="shared" si="313"/>
        <v>0</v>
      </c>
      <c r="Q376" s="92">
        <f t="shared" si="313"/>
        <v>22702</v>
      </c>
      <c r="R376" s="92">
        <f t="shared" si="313"/>
        <v>0</v>
      </c>
      <c r="S376" s="92">
        <f t="shared" si="313"/>
        <v>-15193</v>
      </c>
      <c r="T376" s="92">
        <f t="shared" si="313"/>
        <v>7509</v>
      </c>
      <c r="U376" s="92">
        <f t="shared" si="313"/>
        <v>0</v>
      </c>
      <c r="V376" s="92">
        <f t="shared" si="313"/>
        <v>7509</v>
      </c>
      <c r="W376" s="92">
        <f t="shared" si="313"/>
        <v>0</v>
      </c>
      <c r="X376" s="92">
        <f t="shared" si="313"/>
        <v>0</v>
      </c>
      <c r="Y376" s="92">
        <f t="shared" si="313"/>
        <v>7509</v>
      </c>
      <c r="Z376" s="92">
        <f t="shared" si="313"/>
        <v>7509</v>
      </c>
      <c r="AA376" s="92">
        <f t="shared" si="313"/>
        <v>0</v>
      </c>
      <c r="AB376" s="92">
        <f t="shared" si="313"/>
        <v>0</v>
      </c>
      <c r="AC376" s="92">
        <f t="shared" si="313"/>
        <v>7509</v>
      </c>
      <c r="AD376" s="92">
        <f t="shared" si="313"/>
        <v>7509</v>
      </c>
      <c r="AE376" s="92">
        <f t="shared" si="313"/>
        <v>0</v>
      </c>
      <c r="AF376" s="92"/>
      <c r="AG376" s="92">
        <f t="shared" si="313"/>
        <v>0</v>
      </c>
      <c r="AH376" s="92">
        <f t="shared" si="313"/>
        <v>7509</v>
      </c>
      <c r="AI376" s="92"/>
      <c r="AJ376" s="92">
        <f t="shared" si="313"/>
        <v>7509</v>
      </c>
      <c r="AK376" s="92">
        <f t="shared" si="313"/>
        <v>0</v>
      </c>
      <c r="AL376" s="92">
        <f t="shared" si="313"/>
        <v>0</v>
      </c>
      <c r="AM376" s="92">
        <f t="shared" si="313"/>
        <v>7509</v>
      </c>
      <c r="AN376" s="92">
        <f t="shared" si="313"/>
        <v>0</v>
      </c>
      <c r="AO376" s="92">
        <f t="shared" si="313"/>
        <v>1794</v>
      </c>
      <c r="AP376" s="92">
        <f t="shared" si="313"/>
        <v>0</v>
      </c>
      <c r="AQ376" s="92">
        <f t="shared" si="313"/>
        <v>9303</v>
      </c>
      <c r="AR376" s="92">
        <f t="shared" si="313"/>
        <v>0</v>
      </c>
      <c r="AS376" s="97"/>
      <c r="AT376" s="92">
        <f>AT377</f>
        <v>9303</v>
      </c>
      <c r="AU376" s="92">
        <f>AU377</f>
        <v>0</v>
      </c>
      <c r="AV376" s="92">
        <f>AV377</f>
        <v>0</v>
      </c>
      <c r="AW376" s="92">
        <f>AW377</f>
        <v>9303</v>
      </c>
      <c r="AX376" s="92">
        <f>AX377</f>
        <v>0</v>
      </c>
    </row>
    <row r="377" spans="1:50" ht="33">
      <c r="A377" s="88"/>
      <c r="B377" s="89" t="s">
        <v>41</v>
      </c>
      <c r="C377" s="90" t="s">
        <v>60</v>
      </c>
      <c r="D377" s="90" t="s">
        <v>34</v>
      </c>
      <c r="E377" s="95" t="s">
        <v>154</v>
      </c>
      <c r="F377" s="90" t="s">
        <v>42</v>
      </c>
      <c r="G377" s="92">
        <f>H377+I377</f>
        <v>15131</v>
      </c>
      <c r="H377" s="92">
        <v>15131</v>
      </c>
      <c r="I377" s="92"/>
      <c r="J377" s="96">
        <f>K377-G377</f>
        <v>4562</v>
      </c>
      <c r="K377" s="96">
        <v>19693</v>
      </c>
      <c r="L377" s="96"/>
      <c r="M377" s="96"/>
      <c r="N377" s="92">
        <v>22702</v>
      </c>
      <c r="O377" s="93"/>
      <c r="P377" s="96"/>
      <c r="Q377" s="96">
        <f>P377+N377</f>
        <v>22702</v>
      </c>
      <c r="R377" s="96">
        <f>O377</f>
        <v>0</v>
      </c>
      <c r="S377" s="96">
        <f>T377-Q377</f>
        <v>-15193</v>
      </c>
      <c r="T377" s="96">
        <v>7509</v>
      </c>
      <c r="U377" s="96">
        <f>R377</f>
        <v>0</v>
      </c>
      <c r="V377" s="96">
        <v>7509</v>
      </c>
      <c r="W377" s="96"/>
      <c r="X377" s="96"/>
      <c r="Y377" s="96">
        <f>W377+T377</f>
        <v>7509</v>
      </c>
      <c r="Z377" s="96">
        <f>X377+V377</f>
        <v>7509</v>
      </c>
      <c r="AA377" s="96"/>
      <c r="AB377" s="96"/>
      <c r="AC377" s="96">
        <f>AA377+Y377</f>
        <v>7509</v>
      </c>
      <c r="AD377" s="96">
        <f>AB377+Z377</f>
        <v>7509</v>
      </c>
      <c r="AE377" s="96"/>
      <c r="AF377" s="96"/>
      <c r="AG377" s="96"/>
      <c r="AH377" s="96">
        <f>AE377+AC377</f>
        <v>7509</v>
      </c>
      <c r="AI377" s="96"/>
      <c r="AJ377" s="96">
        <f>AG377+AD377</f>
        <v>7509</v>
      </c>
      <c r="AK377" s="97"/>
      <c r="AL377" s="97"/>
      <c r="AM377" s="96">
        <f>AK377+AH377</f>
        <v>7509</v>
      </c>
      <c r="AN377" s="96">
        <f>AI377</f>
        <v>0</v>
      </c>
      <c r="AO377" s="96">
        <f>AQ377-AM377</f>
        <v>1794</v>
      </c>
      <c r="AP377" s="96">
        <f>AR377-AN377</f>
        <v>0</v>
      </c>
      <c r="AQ377" s="96">
        <v>9303</v>
      </c>
      <c r="AR377" s="96"/>
      <c r="AS377" s="97"/>
      <c r="AT377" s="96">
        <v>9303</v>
      </c>
      <c r="AU377" s="96"/>
      <c r="AV377" s="97"/>
      <c r="AW377" s="92">
        <f>AT377+AV377</f>
        <v>9303</v>
      </c>
      <c r="AX377" s="96">
        <f t="shared" si="284"/>
        <v>0</v>
      </c>
    </row>
    <row r="378" spans="1:50" ht="22.5" customHeight="1">
      <c r="A378" s="88"/>
      <c r="B378" s="89" t="s">
        <v>79</v>
      </c>
      <c r="C378" s="90" t="s">
        <v>60</v>
      </c>
      <c r="D378" s="90" t="s">
        <v>34</v>
      </c>
      <c r="E378" s="95" t="s">
        <v>155</v>
      </c>
      <c r="F378" s="90"/>
      <c r="G378" s="92">
        <f aca="true" t="shared" si="314" ref="G378:AR378">G379</f>
        <v>16772</v>
      </c>
      <c r="H378" s="92">
        <f t="shared" si="314"/>
        <v>16772</v>
      </c>
      <c r="I378" s="92">
        <f t="shared" si="314"/>
        <v>0</v>
      </c>
      <c r="J378" s="92">
        <f t="shared" si="314"/>
        <v>4187</v>
      </c>
      <c r="K378" s="92">
        <f t="shared" si="314"/>
        <v>20959</v>
      </c>
      <c r="L378" s="92">
        <f t="shared" si="314"/>
        <v>0</v>
      </c>
      <c r="M378" s="92"/>
      <c r="N378" s="92">
        <f t="shared" si="314"/>
        <v>22756</v>
      </c>
      <c r="O378" s="92">
        <f t="shared" si="314"/>
        <v>0</v>
      </c>
      <c r="P378" s="92">
        <f t="shared" si="314"/>
        <v>0</v>
      </c>
      <c r="Q378" s="92">
        <f t="shared" si="314"/>
        <v>22756</v>
      </c>
      <c r="R378" s="92">
        <f t="shared" si="314"/>
        <v>0</v>
      </c>
      <c r="S378" s="92">
        <f t="shared" si="314"/>
        <v>-7836</v>
      </c>
      <c r="T378" s="92">
        <f t="shared" si="314"/>
        <v>14920</v>
      </c>
      <c r="U378" s="92">
        <f t="shared" si="314"/>
        <v>0</v>
      </c>
      <c r="V378" s="92">
        <f t="shared" si="314"/>
        <v>14920</v>
      </c>
      <c r="W378" s="92">
        <f t="shared" si="314"/>
        <v>0</v>
      </c>
      <c r="X378" s="92">
        <f t="shared" si="314"/>
        <v>0</v>
      </c>
      <c r="Y378" s="92">
        <f t="shared" si="314"/>
        <v>14920</v>
      </c>
      <c r="Z378" s="92">
        <f t="shared" si="314"/>
        <v>14920</v>
      </c>
      <c r="AA378" s="92">
        <f t="shared" si="314"/>
        <v>0</v>
      </c>
      <c r="AB378" s="92">
        <f t="shared" si="314"/>
        <v>0</v>
      </c>
      <c r="AC378" s="92">
        <f t="shared" si="314"/>
        <v>14920</v>
      </c>
      <c r="AD378" s="92">
        <f t="shared" si="314"/>
        <v>14920</v>
      </c>
      <c r="AE378" s="92">
        <f t="shared" si="314"/>
        <v>0</v>
      </c>
      <c r="AF378" s="92"/>
      <c r="AG378" s="92">
        <f t="shared" si="314"/>
        <v>0</v>
      </c>
      <c r="AH378" s="92">
        <f t="shared" si="314"/>
        <v>14920</v>
      </c>
      <c r="AI378" s="92"/>
      <c r="AJ378" s="92">
        <f t="shared" si="314"/>
        <v>14920</v>
      </c>
      <c r="AK378" s="92">
        <f t="shared" si="314"/>
        <v>0</v>
      </c>
      <c r="AL378" s="92">
        <f t="shared" si="314"/>
        <v>0</v>
      </c>
      <c r="AM378" s="92">
        <f t="shared" si="314"/>
        <v>14920</v>
      </c>
      <c r="AN378" s="92">
        <f t="shared" si="314"/>
        <v>0</v>
      </c>
      <c r="AO378" s="92">
        <f t="shared" si="314"/>
        <v>7650</v>
      </c>
      <c r="AP378" s="92">
        <f t="shared" si="314"/>
        <v>0</v>
      </c>
      <c r="AQ378" s="92">
        <f t="shared" si="314"/>
        <v>22570</v>
      </c>
      <c r="AR378" s="92">
        <f t="shared" si="314"/>
        <v>0</v>
      </c>
      <c r="AS378" s="97"/>
      <c r="AT378" s="92">
        <f>AT379</f>
        <v>22570</v>
      </c>
      <c r="AU378" s="92">
        <f>AU379</f>
        <v>0</v>
      </c>
      <c r="AV378" s="92">
        <f>AV379</f>
        <v>0</v>
      </c>
      <c r="AW378" s="92">
        <f>AW379</f>
        <v>22570</v>
      </c>
      <c r="AX378" s="92">
        <f>AX379</f>
        <v>0</v>
      </c>
    </row>
    <row r="379" spans="1:50" ht="39.75" customHeight="1">
      <c r="A379" s="88"/>
      <c r="B379" s="89" t="s">
        <v>41</v>
      </c>
      <c r="C379" s="90" t="s">
        <v>60</v>
      </c>
      <c r="D379" s="90" t="s">
        <v>34</v>
      </c>
      <c r="E379" s="95" t="s">
        <v>155</v>
      </c>
      <c r="F379" s="90" t="s">
        <v>42</v>
      </c>
      <c r="G379" s="92">
        <f>H379+I379</f>
        <v>16772</v>
      </c>
      <c r="H379" s="92">
        <v>16772</v>
      </c>
      <c r="I379" s="92"/>
      <c r="J379" s="96">
        <f>K379-G379</f>
        <v>4187</v>
      </c>
      <c r="K379" s="96">
        <v>20959</v>
      </c>
      <c r="L379" s="96"/>
      <c r="M379" s="96"/>
      <c r="N379" s="92">
        <v>22756</v>
      </c>
      <c r="O379" s="93"/>
      <c r="P379" s="96"/>
      <c r="Q379" s="96">
        <f>P379+N379</f>
        <v>22756</v>
      </c>
      <c r="R379" s="96">
        <f>O379</f>
        <v>0</v>
      </c>
      <c r="S379" s="96">
        <f>T379-Q379</f>
        <v>-7836</v>
      </c>
      <c r="T379" s="96">
        <v>14920</v>
      </c>
      <c r="U379" s="96">
        <f>R379</f>
        <v>0</v>
      </c>
      <c r="V379" s="96">
        <v>14920</v>
      </c>
      <c r="W379" s="96"/>
      <c r="X379" s="96"/>
      <c r="Y379" s="96">
        <f>W379+T379</f>
        <v>14920</v>
      </c>
      <c r="Z379" s="96">
        <f>X379+V379</f>
        <v>14920</v>
      </c>
      <c r="AA379" s="96"/>
      <c r="AB379" s="96"/>
      <c r="AC379" s="96">
        <f>AA379+Y379</f>
        <v>14920</v>
      </c>
      <c r="AD379" s="96">
        <f>AB379+Z379</f>
        <v>14920</v>
      </c>
      <c r="AE379" s="96"/>
      <c r="AF379" s="96"/>
      <c r="AG379" s="96"/>
      <c r="AH379" s="96">
        <f>AE379+AC379</f>
        <v>14920</v>
      </c>
      <c r="AI379" s="96"/>
      <c r="AJ379" s="96">
        <f>AG379+AD379</f>
        <v>14920</v>
      </c>
      <c r="AK379" s="97"/>
      <c r="AL379" s="97"/>
      <c r="AM379" s="96">
        <f>AK379+AH379</f>
        <v>14920</v>
      </c>
      <c r="AN379" s="96">
        <f>AI379</f>
        <v>0</v>
      </c>
      <c r="AO379" s="96">
        <f>AQ379-AM379</f>
        <v>7650</v>
      </c>
      <c r="AP379" s="96">
        <f>AR379-AN379</f>
        <v>0</v>
      </c>
      <c r="AQ379" s="96">
        <v>22570</v>
      </c>
      <c r="AR379" s="96"/>
      <c r="AS379" s="97"/>
      <c r="AT379" s="96">
        <v>22570</v>
      </c>
      <c r="AU379" s="96"/>
      <c r="AV379" s="97"/>
      <c r="AW379" s="92">
        <f>AT379+AV379</f>
        <v>22570</v>
      </c>
      <c r="AX379" s="96">
        <f t="shared" si="284"/>
        <v>0</v>
      </c>
    </row>
    <row r="380" spans="1:50" ht="22.5" customHeight="1">
      <c r="A380" s="88"/>
      <c r="B380" s="89" t="s">
        <v>80</v>
      </c>
      <c r="C380" s="90" t="s">
        <v>60</v>
      </c>
      <c r="D380" s="90" t="s">
        <v>34</v>
      </c>
      <c r="E380" s="95" t="s">
        <v>156</v>
      </c>
      <c r="F380" s="90"/>
      <c r="G380" s="92">
        <f aca="true" t="shared" si="315" ref="G380:AR380">G381</f>
        <v>69934</v>
      </c>
      <c r="H380" s="92">
        <f t="shared" si="315"/>
        <v>69934</v>
      </c>
      <c r="I380" s="92">
        <f t="shared" si="315"/>
        <v>0</v>
      </c>
      <c r="J380" s="92">
        <f t="shared" si="315"/>
        <v>3968</v>
      </c>
      <c r="K380" s="92">
        <f t="shared" si="315"/>
        <v>73902</v>
      </c>
      <c r="L380" s="92">
        <f t="shared" si="315"/>
        <v>0</v>
      </c>
      <c r="M380" s="92"/>
      <c r="N380" s="92">
        <f t="shared" si="315"/>
        <v>80038</v>
      </c>
      <c r="O380" s="92">
        <f t="shared" si="315"/>
        <v>0</v>
      </c>
      <c r="P380" s="92">
        <f t="shared" si="315"/>
        <v>0</v>
      </c>
      <c r="Q380" s="92">
        <f t="shared" si="315"/>
        <v>80038</v>
      </c>
      <c r="R380" s="92">
        <f t="shared" si="315"/>
        <v>0</v>
      </c>
      <c r="S380" s="92">
        <f t="shared" si="315"/>
        <v>-23596</v>
      </c>
      <c r="T380" s="92">
        <f t="shared" si="315"/>
        <v>56442</v>
      </c>
      <c r="U380" s="92">
        <f t="shared" si="315"/>
        <v>0</v>
      </c>
      <c r="V380" s="92">
        <f t="shared" si="315"/>
        <v>56442</v>
      </c>
      <c r="W380" s="92">
        <f t="shared" si="315"/>
        <v>0</v>
      </c>
      <c r="X380" s="92">
        <f t="shared" si="315"/>
        <v>0</v>
      </c>
      <c r="Y380" s="92">
        <f t="shared" si="315"/>
        <v>56442</v>
      </c>
      <c r="Z380" s="92">
        <f t="shared" si="315"/>
        <v>56442</v>
      </c>
      <c r="AA380" s="92">
        <f t="shared" si="315"/>
        <v>0</v>
      </c>
      <c r="AB380" s="92">
        <f t="shared" si="315"/>
        <v>0</v>
      </c>
      <c r="AC380" s="92">
        <f t="shared" si="315"/>
        <v>56442</v>
      </c>
      <c r="AD380" s="92">
        <f t="shared" si="315"/>
        <v>56442</v>
      </c>
      <c r="AE380" s="92">
        <f t="shared" si="315"/>
        <v>0</v>
      </c>
      <c r="AF380" s="92"/>
      <c r="AG380" s="92">
        <f t="shared" si="315"/>
        <v>0</v>
      </c>
      <c r="AH380" s="92">
        <f t="shared" si="315"/>
        <v>56442</v>
      </c>
      <c r="AI380" s="92"/>
      <c r="AJ380" s="92">
        <f t="shared" si="315"/>
        <v>56442</v>
      </c>
      <c r="AK380" s="92">
        <f t="shared" si="315"/>
        <v>0</v>
      </c>
      <c r="AL380" s="92">
        <f t="shared" si="315"/>
        <v>0</v>
      </c>
      <c r="AM380" s="92">
        <f t="shared" si="315"/>
        <v>56442</v>
      </c>
      <c r="AN380" s="92">
        <f t="shared" si="315"/>
        <v>0</v>
      </c>
      <c r="AO380" s="92">
        <f t="shared" si="315"/>
        <v>12589</v>
      </c>
      <c r="AP380" s="92">
        <f t="shared" si="315"/>
        <v>0</v>
      </c>
      <c r="AQ380" s="92">
        <f t="shared" si="315"/>
        <v>69031</v>
      </c>
      <c r="AR380" s="92">
        <f t="shared" si="315"/>
        <v>0</v>
      </c>
      <c r="AS380" s="97"/>
      <c r="AT380" s="92">
        <f>AT381</f>
        <v>69031</v>
      </c>
      <c r="AU380" s="92">
        <f>AU381</f>
        <v>0</v>
      </c>
      <c r="AV380" s="92">
        <f>AV381</f>
        <v>0</v>
      </c>
      <c r="AW380" s="92">
        <f>AW381</f>
        <v>69031</v>
      </c>
      <c r="AX380" s="92">
        <f>AX381</f>
        <v>0</v>
      </c>
    </row>
    <row r="381" spans="1:50" ht="33">
      <c r="A381" s="88"/>
      <c r="B381" s="89" t="s">
        <v>41</v>
      </c>
      <c r="C381" s="90" t="s">
        <v>60</v>
      </c>
      <c r="D381" s="90" t="s">
        <v>34</v>
      </c>
      <c r="E381" s="95" t="s">
        <v>156</v>
      </c>
      <c r="F381" s="90" t="s">
        <v>42</v>
      </c>
      <c r="G381" s="92">
        <f>H381+I381</f>
        <v>69934</v>
      </c>
      <c r="H381" s="92">
        <v>69934</v>
      </c>
      <c r="I381" s="92"/>
      <c r="J381" s="96">
        <f>K381-G381</f>
        <v>3968</v>
      </c>
      <c r="K381" s="96">
        <v>73902</v>
      </c>
      <c r="L381" s="96"/>
      <c r="M381" s="96"/>
      <c r="N381" s="92">
        <v>80038</v>
      </c>
      <c r="O381" s="93"/>
      <c r="P381" s="96"/>
      <c r="Q381" s="96">
        <f>P381+N381</f>
        <v>80038</v>
      </c>
      <c r="R381" s="96">
        <f>O381</f>
        <v>0</v>
      </c>
      <c r="S381" s="96">
        <f>T381-Q381</f>
        <v>-23596</v>
      </c>
      <c r="T381" s="96">
        <v>56442</v>
      </c>
      <c r="U381" s="96">
        <f>R381</f>
        <v>0</v>
      </c>
      <c r="V381" s="96">
        <v>56442</v>
      </c>
      <c r="W381" s="96"/>
      <c r="X381" s="96"/>
      <c r="Y381" s="96">
        <f>W381+T381</f>
        <v>56442</v>
      </c>
      <c r="Z381" s="96">
        <f>X381+V381</f>
        <v>56442</v>
      </c>
      <c r="AA381" s="96"/>
      <c r="AB381" s="96"/>
      <c r="AC381" s="96">
        <f>AA381+Y381</f>
        <v>56442</v>
      </c>
      <c r="AD381" s="96">
        <f>AB381+Z381</f>
        <v>56442</v>
      </c>
      <c r="AE381" s="96"/>
      <c r="AF381" s="96"/>
      <c r="AG381" s="96"/>
      <c r="AH381" s="96">
        <f>AE381+AC381</f>
        <v>56442</v>
      </c>
      <c r="AI381" s="96"/>
      <c r="AJ381" s="96">
        <f>AG381+AD381</f>
        <v>56442</v>
      </c>
      <c r="AK381" s="97"/>
      <c r="AL381" s="97"/>
      <c r="AM381" s="96">
        <f>AK381+AH381</f>
        <v>56442</v>
      </c>
      <c r="AN381" s="96">
        <f>AI381</f>
        <v>0</v>
      </c>
      <c r="AO381" s="96">
        <f>AQ381-AM381</f>
        <v>12589</v>
      </c>
      <c r="AP381" s="96">
        <f>AR381-AN381</f>
        <v>0</v>
      </c>
      <c r="AQ381" s="96">
        <v>69031</v>
      </c>
      <c r="AR381" s="96"/>
      <c r="AS381" s="97"/>
      <c r="AT381" s="96">
        <v>69031</v>
      </c>
      <c r="AU381" s="96"/>
      <c r="AV381" s="97"/>
      <c r="AW381" s="92">
        <f>AT381+AV381</f>
        <v>69031</v>
      </c>
      <c r="AX381" s="96">
        <f t="shared" si="284"/>
        <v>0</v>
      </c>
    </row>
    <row r="382" spans="1:50" ht="39.75" customHeight="1">
      <c r="A382" s="88"/>
      <c r="B382" s="89" t="s">
        <v>81</v>
      </c>
      <c r="C382" s="90" t="s">
        <v>60</v>
      </c>
      <c r="D382" s="90" t="s">
        <v>34</v>
      </c>
      <c r="E382" s="95" t="s">
        <v>157</v>
      </c>
      <c r="F382" s="90"/>
      <c r="G382" s="92">
        <f aca="true" t="shared" si="316" ref="G382:AR382">G383</f>
        <v>75174</v>
      </c>
      <c r="H382" s="92">
        <f t="shared" si="316"/>
        <v>75174</v>
      </c>
      <c r="I382" s="92">
        <f t="shared" si="316"/>
        <v>0</v>
      </c>
      <c r="J382" s="92">
        <f t="shared" si="316"/>
        <v>16533</v>
      </c>
      <c r="K382" s="92">
        <f t="shared" si="316"/>
        <v>91707</v>
      </c>
      <c r="L382" s="92">
        <f t="shared" si="316"/>
        <v>0</v>
      </c>
      <c r="M382" s="92"/>
      <c r="N382" s="92">
        <f t="shared" si="316"/>
        <v>97311</v>
      </c>
      <c r="O382" s="92">
        <f t="shared" si="316"/>
        <v>0</v>
      </c>
      <c r="P382" s="92">
        <f t="shared" si="316"/>
        <v>0</v>
      </c>
      <c r="Q382" s="92">
        <f t="shared" si="316"/>
        <v>97311</v>
      </c>
      <c r="R382" s="92">
        <f t="shared" si="316"/>
        <v>0</v>
      </c>
      <c r="S382" s="92">
        <f t="shared" si="316"/>
        <v>-33046</v>
      </c>
      <c r="T382" s="92">
        <f t="shared" si="316"/>
        <v>64265</v>
      </c>
      <c r="U382" s="92">
        <f t="shared" si="316"/>
        <v>0</v>
      </c>
      <c r="V382" s="92">
        <f t="shared" si="316"/>
        <v>64265</v>
      </c>
      <c r="W382" s="92">
        <f t="shared" si="316"/>
        <v>0</v>
      </c>
      <c r="X382" s="92">
        <f t="shared" si="316"/>
        <v>0</v>
      </c>
      <c r="Y382" s="92">
        <f t="shared" si="316"/>
        <v>64265</v>
      </c>
      <c r="Z382" s="92">
        <f t="shared" si="316"/>
        <v>64265</v>
      </c>
      <c r="AA382" s="92">
        <f t="shared" si="316"/>
        <v>0</v>
      </c>
      <c r="AB382" s="92">
        <f t="shared" si="316"/>
        <v>0</v>
      </c>
      <c r="AC382" s="92">
        <f t="shared" si="316"/>
        <v>64265</v>
      </c>
      <c r="AD382" s="92">
        <f t="shared" si="316"/>
        <v>64265</v>
      </c>
      <c r="AE382" s="92">
        <f t="shared" si="316"/>
        <v>0</v>
      </c>
      <c r="AF382" s="92"/>
      <c r="AG382" s="92">
        <f t="shared" si="316"/>
        <v>0</v>
      </c>
      <c r="AH382" s="92">
        <f t="shared" si="316"/>
        <v>64265</v>
      </c>
      <c r="AI382" s="92"/>
      <c r="AJ382" s="92">
        <f t="shared" si="316"/>
        <v>64265</v>
      </c>
      <c r="AK382" s="92">
        <f t="shared" si="316"/>
        <v>0</v>
      </c>
      <c r="AL382" s="92">
        <f t="shared" si="316"/>
        <v>0</v>
      </c>
      <c r="AM382" s="92">
        <f t="shared" si="316"/>
        <v>64265</v>
      </c>
      <c r="AN382" s="92">
        <f t="shared" si="316"/>
        <v>0</v>
      </c>
      <c r="AO382" s="92">
        <f t="shared" si="316"/>
        <v>22272</v>
      </c>
      <c r="AP382" s="92">
        <f t="shared" si="316"/>
        <v>0</v>
      </c>
      <c r="AQ382" s="92">
        <f t="shared" si="316"/>
        <v>86537</v>
      </c>
      <c r="AR382" s="92">
        <f t="shared" si="316"/>
        <v>0</v>
      </c>
      <c r="AS382" s="97"/>
      <c r="AT382" s="92">
        <f>AT383</f>
        <v>86537</v>
      </c>
      <c r="AU382" s="92">
        <f>AU383</f>
        <v>0</v>
      </c>
      <c r="AV382" s="92">
        <f>AV383</f>
        <v>0</v>
      </c>
      <c r="AW382" s="92">
        <f>AW383</f>
        <v>86537</v>
      </c>
      <c r="AX382" s="92">
        <f>AX383</f>
        <v>0</v>
      </c>
    </row>
    <row r="383" spans="1:50" ht="33">
      <c r="A383" s="88"/>
      <c r="B383" s="89" t="s">
        <v>41</v>
      </c>
      <c r="C383" s="90" t="s">
        <v>60</v>
      </c>
      <c r="D383" s="90" t="s">
        <v>34</v>
      </c>
      <c r="E383" s="95" t="s">
        <v>157</v>
      </c>
      <c r="F383" s="90" t="s">
        <v>42</v>
      </c>
      <c r="G383" s="92">
        <f>H383+I383</f>
        <v>75174</v>
      </c>
      <c r="H383" s="92">
        <v>75174</v>
      </c>
      <c r="I383" s="92"/>
      <c r="J383" s="96">
        <f>K383-G383</f>
        <v>16533</v>
      </c>
      <c r="K383" s="96">
        <v>91707</v>
      </c>
      <c r="L383" s="96"/>
      <c r="M383" s="96"/>
      <c r="N383" s="92">
        <v>97311</v>
      </c>
      <c r="O383" s="93"/>
      <c r="P383" s="96"/>
      <c r="Q383" s="96">
        <f>P383+N383</f>
        <v>97311</v>
      </c>
      <c r="R383" s="96">
        <f>O383</f>
        <v>0</v>
      </c>
      <c r="S383" s="96">
        <f>T383-Q383</f>
        <v>-33046</v>
      </c>
      <c r="T383" s="96">
        <v>64265</v>
      </c>
      <c r="U383" s="96">
        <f>R383</f>
        <v>0</v>
      </c>
      <c r="V383" s="96">
        <v>64265</v>
      </c>
      <c r="W383" s="96"/>
      <c r="X383" s="96"/>
      <c r="Y383" s="96">
        <f>W383+T383</f>
        <v>64265</v>
      </c>
      <c r="Z383" s="96">
        <f>X383+V383</f>
        <v>64265</v>
      </c>
      <c r="AA383" s="96"/>
      <c r="AB383" s="96"/>
      <c r="AC383" s="96">
        <f>AA383+Y383</f>
        <v>64265</v>
      </c>
      <c r="AD383" s="96">
        <f>AB383+Z383</f>
        <v>64265</v>
      </c>
      <c r="AE383" s="96"/>
      <c r="AF383" s="96"/>
      <c r="AG383" s="96"/>
      <c r="AH383" s="96">
        <f>AE383+AC383</f>
        <v>64265</v>
      </c>
      <c r="AI383" s="96"/>
      <c r="AJ383" s="96">
        <f>AG383+AD383</f>
        <v>64265</v>
      </c>
      <c r="AK383" s="97"/>
      <c r="AL383" s="97"/>
      <c r="AM383" s="96">
        <f>AK383+AH383</f>
        <v>64265</v>
      </c>
      <c r="AN383" s="96">
        <f>AI383</f>
        <v>0</v>
      </c>
      <c r="AO383" s="96">
        <f>AQ383-AM383</f>
        <v>22272</v>
      </c>
      <c r="AP383" s="96">
        <f>AR383-AN383</f>
        <v>0</v>
      </c>
      <c r="AQ383" s="96">
        <v>86537</v>
      </c>
      <c r="AR383" s="96"/>
      <c r="AS383" s="97"/>
      <c r="AT383" s="96">
        <v>86537</v>
      </c>
      <c r="AU383" s="96"/>
      <c r="AV383" s="97"/>
      <c r="AW383" s="92">
        <f>AT383+AV383</f>
        <v>86537</v>
      </c>
      <c r="AX383" s="96">
        <f t="shared" si="284"/>
        <v>0</v>
      </c>
    </row>
    <row r="384" spans="1:50" ht="53.25" customHeight="1">
      <c r="A384" s="88"/>
      <c r="B384" s="89" t="s">
        <v>28</v>
      </c>
      <c r="C384" s="90" t="s">
        <v>60</v>
      </c>
      <c r="D384" s="90" t="s">
        <v>34</v>
      </c>
      <c r="E384" s="95" t="s">
        <v>158</v>
      </c>
      <c r="F384" s="90"/>
      <c r="G384" s="92">
        <f>G385+G386+G388+G390</f>
        <v>22500</v>
      </c>
      <c r="H384" s="92">
        <f aca="true" t="shared" si="317" ref="H384:Q384">H385+H386+H388+H390</f>
        <v>22500</v>
      </c>
      <c r="I384" s="92">
        <f t="shared" si="317"/>
        <v>0</v>
      </c>
      <c r="J384" s="92">
        <f t="shared" si="317"/>
        <v>-5735</v>
      </c>
      <c r="K384" s="92">
        <f t="shared" si="317"/>
        <v>16765</v>
      </c>
      <c r="L384" s="92">
        <f t="shared" si="317"/>
        <v>0</v>
      </c>
      <c r="M384" s="92"/>
      <c r="N384" s="92">
        <f t="shared" si="317"/>
        <v>17951</v>
      </c>
      <c r="O384" s="92">
        <f t="shared" si="317"/>
        <v>0</v>
      </c>
      <c r="P384" s="92">
        <f t="shared" si="317"/>
        <v>0</v>
      </c>
      <c r="Q384" s="92">
        <f t="shared" si="317"/>
        <v>17951</v>
      </c>
      <c r="R384" s="92">
        <f aca="true" t="shared" si="318" ref="R384:Z384">R385+R386+R388+R390</f>
        <v>0</v>
      </c>
      <c r="S384" s="92">
        <f t="shared" si="318"/>
        <v>-14875</v>
      </c>
      <c r="T384" s="92">
        <f t="shared" si="318"/>
        <v>3076</v>
      </c>
      <c r="U384" s="92">
        <f t="shared" si="318"/>
        <v>0</v>
      </c>
      <c r="V384" s="92">
        <f t="shared" si="318"/>
        <v>3076</v>
      </c>
      <c r="W384" s="92">
        <f t="shared" si="318"/>
        <v>0</v>
      </c>
      <c r="X384" s="92">
        <f t="shared" si="318"/>
        <v>0</v>
      </c>
      <c r="Y384" s="92">
        <f t="shared" si="318"/>
        <v>3076</v>
      </c>
      <c r="Z384" s="92">
        <f t="shared" si="318"/>
        <v>3076</v>
      </c>
      <c r="AA384" s="92">
        <f>AA385+AA386+AA388+AA390</f>
        <v>0</v>
      </c>
      <c r="AB384" s="92">
        <f>AB385+AB386+AB388+AB390</f>
        <v>0</v>
      </c>
      <c r="AC384" s="92">
        <f>AC385+AC386+AC388+AC390</f>
        <v>3076</v>
      </c>
      <c r="AD384" s="92">
        <f>AD385+AD386+AD388+AD390</f>
        <v>3076</v>
      </c>
      <c r="AE384" s="92">
        <f aca="true" t="shared" si="319" ref="AE384:AO384">AE385+AE386+AE388+AE390+AE394</f>
        <v>830</v>
      </c>
      <c r="AF384" s="92">
        <f t="shared" si="319"/>
        <v>0</v>
      </c>
      <c r="AG384" s="92">
        <f t="shared" si="319"/>
        <v>830</v>
      </c>
      <c r="AH384" s="92">
        <f>AH385+AH386+AH388+AH390+AH394</f>
        <v>3906</v>
      </c>
      <c r="AI384" s="92">
        <f t="shared" si="319"/>
        <v>0</v>
      </c>
      <c r="AJ384" s="92">
        <f t="shared" si="319"/>
        <v>3906</v>
      </c>
      <c r="AK384" s="92" t="e">
        <f t="shared" si="319"/>
        <v>#REF!</v>
      </c>
      <c r="AL384" s="92" t="e">
        <f>AL385+AL386+AL388+AL390+AL394</f>
        <v>#REF!</v>
      </c>
      <c r="AM384" s="92">
        <f t="shared" si="319"/>
        <v>3906</v>
      </c>
      <c r="AN384" s="92">
        <f t="shared" si="319"/>
        <v>0</v>
      </c>
      <c r="AO384" s="92">
        <f t="shared" si="319"/>
        <v>55888</v>
      </c>
      <c r="AP384" s="92">
        <f>AP385+AP386+AP388+AP390+AP394</f>
        <v>39540</v>
      </c>
      <c r="AQ384" s="92">
        <f>AQ385+AQ386+AQ388+AQ390+AQ394</f>
        <v>59794</v>
      </c>
      <c r="AR384" s="92">
        <f>AR385+AR386+AR388+AR390+AR394</f>
        <v>39540</v>
      </c>
      <c r="AS384" s="97"/>
      <c r="AT384" s="92">
        <f>AT385+AT386+AT388+AT390+AT394</f>
        <v>59794</v>
      </c>
      <c r="AU384" s="92">
        <f>AU385+AU386+AU388+AU390+AU394</f>
        <v>39540</v>
      </c>
      <c r="AV384" s="92">
        <f>AV385+AV386+AV388+AV390+AV394</f>
        <v>0</v>
      </c>
      <c r="AW384" s="92">
        <f>AW385+AW386+AW388+AW390+AW394</f>
        <v>59794</v>
      </c>
      <c r="AX384" s="92">
        <f>AX385+AX386+AX388+AX390+AX394</f>
        <v>39540</v>
      </c>
    </row>
    <row r="385" spans="1:50" ht="66">
      <c r="A385" s="88"/>
      <c r="B385" s="89" t="s">
        <v>45</v>
      </c>
      <c r="C385" s="90" t="s">
        <v>60</v>
      </c>
      <c r="D385" s="90" t="s">
        <v>34</v>
      </c>
      <c r="E385" s="95" t="s">
        <v>158</v>
      </c>
      <c r="F385" s="90" t="s">
        <v>46</v>
      </c>
      <c r="G385" s="92">
        <f>H385+I385</f>
        <v>20205</v>
      </c>
      <c r="H385" s="92">
        <f>22500-390-1580-325</f>
        <v>20205</v>
      </c>
      <c r="I385" s="92"/>
      <c r="J385" s="96">
        <f>K385-G385</f>
        <v>-3774</v>
      </c>
      <c r="K385" s="96">
        <v>16431</v>
      </c>
      <c r="L385" s="96"/>
      <c r="M385" s="96"/>
      <c r="N385" s="92">
        <v>17593</v>
      </c>
      <c r="O385" s="93"/>
      <c r="P385" s="96"/>
      <c r="Q385" s="96">
        <f>P385+N385</f>
        <v>17593</v>
      </c>
      <c r="R385" s="96">
        <f>O385</f>
        <v>0</v>
      </c>
      <c r="S385" s="96">
        <f>T385-Q385</f>
        <v>-14517</v>
      </c>
      <c r="T385" s="96">
        <v>3076</v>
      </c>
      <c r="U385" s="96">
        <f>R385</f>
        <v>0</v>
      </c>
      <c r="V385" s="96">
        <v>3076</v>
      </c>
      <c r="W385" s="96"/>
      <c r="X385" s="96"/>
      <c r="Y385" s="96">
        <f>W385+T385</f>
        <v>3076</v>
      </c>
      <c r="Z385" s="96">
        <f>X385+V385</f>
        <v>3076</v>
      </c>
      <c r="AA385" s="96"/>
      <c r="AB385" s="96"/>
      <c r="AC385" s="96">
        <f>AA385+Y385</f>
        <v>3076</v>
      </c>
      <c r="AD385" s="96">
        <f>AB385+Z385</f>
        <v>3076</v>
      </c>
      <c r="AE385" s="96"/>
      <c r="AF385" s="96"/>
      <c r="AG385" s="96"/>
      <c r="AH385" s="96">
        <f>AE385+AC385</f>
        <v>3076</v>
      </c>
      <c r="AI385" s="96"/>
      <c r="AJ385" s="96">
        <f>AG385+AD385</f>
        <v>3076</v>
      </c>
      <c r="AK385" s="97"/>
      <c r="AL385" s="97"/>
      <c r="AM385" s="96">
        <f>AK385+AH385</f>
        <v>3076</v>
      </c>
      <c r="AN385" s="96">
        <f>AI385</f>
        <v>0</v>
      </c>
      <c r="AO385" s="96">
        <f>AQ385-AM385</f>
        <v>3934</v>
      </c>
      <c r="AP385" s="96">
        <f>AR385-AN385</f>
        <v>0</v>
      </c>
      <c r="AQ385" s="96">
        <v>7010</v>
      </c>
      <c r="AR385" s="96"/>
      <c r="AS385" s="97"/>
      <c r="AT385" s="96">
        <v>7010</v>
      </c>
      <c r="AU385" s="96"/>
      <c r="AV385" s="97"/>
      <c r="AW385" s="92">
        <f>AT385+AV385</f>
        <v>7010</v>
      </c>
      <c r="AX385" s="96">
        <f t="shared" si="284"/>
        <v>0</v>
      </c>
    </row>
    <row r="386" spans="1:50" ht="110.25" customHeight="1" hidden="1">
      <c r="A386" s="88"/>
      <c r="B386" s="89" t="s">
        <v>223</v>
      </c>
      <c r="C386" s="90" t="s">
        <v>60</v>
      </c>
      <c r="D386" s="90" t="s">
        <v>34</v>
      </c>
      <c r="E386" s="117" t="s">
        <v>174</v>
      </c>
      <c r="F386" s="90"/>
      <c r="G386" s="92">
        <f>H386+I386</f>
        <v>390</v>
      </c>
      <c r="H386" s="92">
        <f aca="true" t="shared" si="320" ref="H386:AJ386">H387</f>
        <v>390</v>
      </c>
      <c r="I386" s="92">
        <f t="shared" si="320"/>
        <v>0</v>
      </c>
      <c r="J386" s="92">
        <f t="shared" si="320"/>
        <v>-390</v>
      </c>
      <c r="K386" s="92">
        <f t="shared" si="320"/>
        <v>0</v>
      </c>
      <c r="L386" s="92">
        <f t="shared" si="320"/>
        <v>0</v>
      </c>
      <c r="M386" s="92"/>
      <c r="N386" s="92">
        <f t="shared" si="320"/>
        <v>0</v>
      </c>
      <c r="O386" s="92">
        <f t="shared" si="320"/>
        <v>0</v>
      </c>
      <c r="P386" s="92">
        <f t="shared" si="320"/>
        <v>0</v>
      </c>
      <c r="Q386" s="92">
        <f t="shared" si="320"/>
        <v>0</v>
      </c>
      <c r="R386" s="92">
        <f t="shared" si="320"/>
        <v>0</v>
      </c>
      <c r="S386" s="96"/>
      <c r="T386" s="92">
        <f t="shared" si="320"/>
        <v>0</v>
      </c>
      <c r="U386" s="92">
        <f t="shared" si="320"/>
        <v>0</v>
      </c>
      <c r="V386" s="92">
        <f t="shared" si="320"/>
        <v>0</v>
      </c>
      <c r="W386" s="92">
        <f t="shared" si="320"/>
        <v>0</v>
      </c>
      <c r="X386" s="92">
        <f t="shared" si="320"/>
        <v>0</v>
      </c>
      <c r="Y386" s="92">
        <f t="shared" si="320"/>
        <v>0</v>
      </c>
      <c r="Z386" s="92">
        <f t="shared" si="320"/>
        <v>0</v>
      </c>
      <c r="AA386" s="92">
        <f t="shared" si="320"/>
        <v>0</v>
      </c>
      <c r="AB386" s="92">
        <f t="shared" si="320"/>
        <v>0</v>
      </c>
      <c r="AC386" s="92">
        <f t="shared" si="320"/>
        <v>0</v>
      </c>
      <c r="AD386" s="92">
        <f t="shared" si="320"/>
        <v>0</v>
      </c>
      <c r="AE386" s="92">
        <f t="shared" si="320"/>
        <v>0</v>
      </c>
      <c r="AF386" s="92"/>
      <c r="AG386" s="92">
        <f t="shared" si="320"/>
        <v>0</v>
      </c>
      <c r="AH386" s="92">
        <f t="shared" si="320"/>
        <v>0</v>
      </c>
      <c r="AI386" s="92"/>
      <c r="AJ386" s="92">
        <f t="shared" si="320"/>
        <v>0</v>
      </c>
      <c r="AK386" s="97"/>
      <c r="AL386" s="97"/>
      <c r="AM386" s="104"/>
      <c r="AN386" s="104"/>
      <c r="AO386" s="105"/>
      <c r="AP386" s="105"/>
      <c r="AQ386" s="106"/>
      <c r="AR386" s="105"/>
      <c r="AS386" s="97"/>
      <c r="AT386" s="106"/>
      <c r="AU386" s="105"/>
      <c r="AV386" s="97"/>
      <c r="AW386" s="92"/>
      <c r="AX386" s="96">
        <f t="shared" si="284"/>
        <v>0</v>
      </c>
    </row>
    <row r="387" spans="1:50" ht="116.25" customHeight="1" hidden="1">
      <c r="A387" s="88"/>
      <c r="B387" s="89" t="s">
        <v>172</v>
      </c>
      <c r="C387" s="90" t="s">
        <v>60</v>
      </c>
      <c r="D387" s="90" t="s">
        <v>34</v>
      </c>
      <c r="E387" s="117" t="s">
        <v>174</v>
      </c>
      <c r="F387" s="90" t="s">
        <v>57</v>
      </c>
      <c r="G387" s="92">
        <f>H387</f>
        <v>390</v>
      </c>
      <c r="H387" s="92">
        <v>390</v>
      </c>
      <c r="I387" s="92"/>
      <c r="J387" s="96">
        <f>K387-G387</f>
        <v>-390</v>
      </c>
      <c r="K387" s="96"/>
      <c r="L387" s="96"/>
      <c r="M387" s="96"/>
      <c r="N387" s="92"/>
      <c r="O387" s="93"/>
      <c r="P387" s="96"/>
      <c r="Q387" s="96">
        <f>P387+N387</f>
        <v>0</v>
      </c>
      <c r="R387" s="96">
        <f>O387</f>
        <v>0</v>
      </c>
      <c r="S387" s="96"/>
      <c r="T387" s="96">
        <f aca="true" t="shared" si="321" ref="T387:Z387">Q387</f>
        <v>0</v>
      </c>
      <c r="U387" s="96">
        <f t="shared" si="321"/>
        <v>0</v>
      </c>
      <c r="V387" s="96">
        <f t="shared" si="321"/>
        <v>0</v>
      </c>
      <c r="W387" s="96">
        <f t="shared" si="321"/>
        <v>0</v>
      </c>
      <c r="X387" s="96">
        <f t="shared" si="321"/>
        <v>0</v>
      </c>
      <c r="Y387" s="96">
        <f t="shared" si="321"/>
        <v>0</v>
      </c>
      <c r="Z387" s="96">
        <f t="shared" si="321"/>
        <v>0</v>
      </c>
      <c r="AA387" s="96">
        <f>X387</f>
        <v>0</v>
      </c>
      <c r="AB387" s="96">
        <f>Y387</f>
        <v>0</v>
      </c>
      <c r="AC387" s="96">
        <f>Z387</f>
        <v>0</v>
      </c>
      <c r="AD387" s="96">
        <f>AA387</f>
        <v>0</v>
      </c>
      <c r="AE387" s="96">
        <f>AB387</f>
        <v>0</v>
      </c>
      <c r="AF387" s="96"/>
      <c r="AG387" s="96">
        <f>AC387</f>
        <v>0</v>
      </c>
      <c r="AH387" s="96">
        <f>AD387</f>
        <v>0</v>
      </c>
      <c r="AI387" s="96"/>
      <c r="AJ387" s="96">
        <f>AE387</f>
        <v>0</v>
      </c>
      <c r="AK387" s="97"/>
      <c r="AL387" s="97"/>
      <c r="AM387" s="104"/>
      <c r="AN387" s="104"/>
      <c r="AO387" s="105"/>
      <c r="AP387" s="105"/>
      <c r="AQ387" s="106"/>
      <c r="AR387" s="105"/>
      <c r="AS387" s="97"/>
      <c r="AT387" s="106"/>
      <c r="AU387" s="105"/>
      <c r="AV387" s="97"/>
      <c r="AW387" s="92"/>
      <c r="AX387" s="96">
        <f t="shared" si="284"/>
        <v>0</v>
      </c>
    </row>
    <row r="388" spans="1:50" ht="59.25" customHeight="1" hidden="1">
      <c r="A388" s="88"/>
      <c r="B388" s="89" t="s">
        <v>171</v>
      </c>
      <c r="C388" s="90" t="s">
        <v>60</v>
      </c>
      <c r="D388" s="90" t="s">
        <v>34</v>
      </c>
      <c r="E388" s="117" t="s">
        <v>175</v>
      </c>
      <c r="F388" s="90"/>
      <c r="G388" s="92">
        <f>H388+I388</f>
        <v>1580</v>
      </c>
      <c r="H388" s="92">
        <f aca="true" t="shared" si="322" ref="H388:AJ388">H389</f>
        <v>1580</v>
      </c>
      <c r="I388" s="92">
        <f t="shared" si="322"/>
        <v>0</v>
      </c>
      <c r="J388" s="92">
        <f t="shared" si="322"/>
        <v>-1580</v>
      </c>
      <c r="K388" s="92">
        <f t="shared" si="322"/>
        <v>0</v>
      </c>
      <c r="L388" s="92">
        <f t="shared" si="322"/>
        <v>0</v>
      </c>
      <c r="M388" s="92"/>
      <c r="N388" s="92">
        <f t="shared" si="322"/>
        <v>0</v>
      </c>
      <c r="O388" s="92">
        <f t="shared" si="322"/>
        <v>0</v>
      </c>
      <c r="P388" s="92">
        <f t="shared" si="322"/>
        <v>0</v>
      </c>
      <c r="Q388" s="92">
        <f t="shared" si="322"/>
        <v>0</v>
      </c>
      <c r="R388" s="92">
        <f t="shared" si="322"/>
        <v>0</v>
      </c>
      <c r="S388" s="96"/>
      <c r="T388" s="92">
        <f t="shared" si="322"/>
        <v>0</v>
      </c>
      <c r="U388" s="92">
        <f t="shared" si="322"/>
        <v>0</v>
      </c>
      <c r="V388" s="92">
        <f t="shared" si="322"/>
        <v>0</v>
      </c>
      <c r="W388" s="92">
        <f t="shared" si="322"/>
        <v>0</v>
      </c>
      <c r="X388" s="92">
        <f t="shared" si="322"/>
        <v>0</v>
      </c>
      <c r="Y388" s="92">
        <f t="shared" si="322"/>
        <v>0</v>
      </c>
      <c r="Z388" s="92">
        <f t="shared" si="322"/>
        <v>0</v>
      </c>
      <c r="AA388" s="92">
        <f t="shared" si="322"/>
        <v>0</v>
      </c>
      <c r="AB388" s="92">
        <f t="shared" si="322"/>
        <v>0</v>
      </c>
      <c r="AC388" s="92">
        <f t="shared" si="322"/>
        <v>0</v>
      </c>
      <c r="AD388" s="92">
        <f t="shared" si="322"/>
        <v>0</v>
      </c>
      <c r="AE388" s="92">
        <f t="shared" si="322"/>
        <v>0</v>
      </c>
      <c r="AF388" s="92"/>
      <c r="AG388" s="92">
        <f t="shared" si="322"/>
        <v>0</v>
      </c>
      <c r="AH388" s="92">
        <f t="shared" si="322"/>
        <v>0</v>
      </c>
      <c r="AI388" s="92"/>
      <c r="AJ388" s="92">
        <f t="shared" si="322"/>
        <v>0</v>
      </c>
      <c r="AK388" s="97"/>
      <c r="AL388" s="97"/>
      <c r="AM388" s="104"/>
      <c r="AN388" s="104"/>
      <c r="AO388" s="105"/>
      <c r="AP388" s="105"/>
      <c r="AQ388" s="106"/>
      <c r="AR388" s="105"/>
      <c r="AS388" s="97"/>
      <c r="AT388" s="106"/>
      <c r="AU388" s="105"/>
      <c r="AV388" s="97"/>
      <c r="AW388" s="92"/>
      <c r="AX388" s="96">
        <f t="shared" si="284"/>
        <v>0</v>
      </c>
    </row>
    <row r="389" spans="1:50" ht="116.25" customHeight="1" hidden="1">
      <c r="A389" s="88"/>
      <c r="B389" s="89" t="s">
        <v>172</v>
      </c>
      <c r="C389" s="90" t="s">
        <v>60</v>
      </c>
      <c r="D389" s="90" t="s">
        <v>34</v>
      </c>
      <c r="E389" s="117" t="s">
        <v>175</v>
      </c>
      <c r="F389" s="90" t="s">
        <v>57</v>
      </c>
      <c r="G389" s="92">
        <f>H389</f>
        <v>1580</v>
      </c>
      <c r="H389" s="92">
        <v>1580</v>
      </c>
      <c r="I389" s="92"/>
      <c r="J389" s="96">
        <f>K389-G389</f>
        <v>-1580</v>
      </c>
      <c r="K389" s="96"/>
      <c r="L389" s="96"/>
      <c r="M389" s="96"/>
      <c r="N389" s="92"/>
      <c r="O389" s="93"/>
      <c r="P389" s="96"/>
      <c r="Q389" s="96">
        <f>P389+N389</f>
        <v>0</v>
      </c>
      <c r="R389" s="96">
        <f>O389</f>
        <v>0</v>
      </c>
      <c r="S389" s="96"/>
      <c r="T389" s="96">
        <f aca="true" t="shared" si="323" ref="T389:Z389">Q389</f>
        <v>0</v>
      </c>
      <c r="U389" s="96">
        <f t="shared" si="323"/>
        <v>0</v>
      </c>
      <c r="V389" s="96">
        <f t="shared" si="323"/>
        <v>0</v>
      </c>
      <c r="W389" s="96">
        <f t="shared" si="323"/>
        <v>0</v>
      </c>
      <c r="X389" s="96">
        <f t="shared" si="323"/>
        <v>0</v>
      </c>
      <c r="Y389" s="96">
        <f t="shared" si="323"/>
        <v>0</v>
      </c>
      <c r="Z389" s="96">
        <f t="shared" si="323"/>
        <v>0</v>
      </c>
      <c r="AA389" s="96">
        <f>X389</f>
        <v>0</v>
      </c>
      <c r="AB389" s="96">
        <f>Y389</f>
        <v>0</v>
      </c>
      <c r="AC389" s="96">
        <f>Z389</f>
        <v>0</v>
      </c>
      <c r="AD389" s="96">
        <f>AA389</f>
        <v>0</v>
      </c>
      <c r="AE389" s="96">
        <f>AB389</f>
        <v>0</v>
      </c>
      <c r="AF389" s="96"/>
      <c r="AG389" s="96">
        <f>AC389</f>
        <v>0</v>
      </c>
      <c r="AH389" s="96">
        <f>AD389</f>
        <v>0</v>
      </c>
      <c r="AI389" s="96"/>
      <c r="AJ389" s="96">
        <f>AE389</f>
        <v>0</v>
      </c>
      <c r="AK389" s="97"/>
      <c r="AL389" s="97"/>
      <c r="AM389" s="104"/>
      <c r="AN389" s="104"/>
      <c r="AO389" s="105"/>
      <c r="AP389" s="105"/>
      <c r="AQ389" s="106"/>
      <c r="AR389" s="105"/>
      <c r="AS389" s="97"/>
      <c r="AT389" s="106"/>
      <c r="AU389" s="105"/>
      <c r="AV389" s="97"/>
      <c r="AW389" s="92"/>
      <c r="AX389" s="96">
        <f t="shared" si="284"/>
        <v>0</v>
      </c>
    </row>
    <row r="390" spans="1:50" ht="86.25" customHeight="1" hidden="1">
      <c r="A390" s="88"/>
      <c r="B390" s="89" t="s">
        <v>224</v>
      </c>
      <c r="C390" s="90" t="s">
        <v>60</v>
      </c>
      <c r="D390" s="90" t="s">
        <v>34</v>
      </c>
      <c r="E390" s="117" t="s">
        <v>176</v>
      </c>
      <c r="F390" s="90"/>
      <c r="G390" s="92">
        <f>H390+I390</f>
        <v>325</v>
      </c>
      <c r="H390" s="92">
        <f aca="true" t="shared" si="324" ref="H390:AJ390">H391</f>
        <v>325</v>
      </c>
      <c r="I390" s="92">
        <f t="shared" si="324"/>
        <v>0</v>
      </c>
      <c r="J390" s="92">
        <f t="shared" si="324"/>
        <v>9</v>
      </c>
      <c r="K390" s="92">
        <f t="shared" si="324"/>
        <v>334</v>
      </c>
      <c r="L390" s="92">
        <f t="shared" si="324"/>
        <v>0</v>
      </c>
      <c r="M390" s="92"/>
      <c r="N390" s="92">
        <f t="shared" si="324"/>
        <v>358</v>
      </c>
      <c r="O390" s="92">
        <f t="shared" si="324"/>
        <v>0</v>
      </c>
      <c r="P390" s="92">
        <f t="shared" si="324"/>
        <v>0</v>
      </c>
      <c r="Q390" s="92">
        <f t="shared" si="324"/>
        <v>358</v>
      </c>
      <c r="R390" s="92">
        <f t="shared" si="324"/>
        <v>0</v>
      </c>
      <c r="S390" s="92">
        <f t="shared" si="324"/>
        <v>-358</v>
      </c>
      <c r="T390" s="92">
        <f t="shared" si="324"/>
        <v>0</v>
      </c>
      <c r="U390" s="92">
        <f t="shared" si="324"/>
        <v>0</v>
      </c>
      <c r="V390" s="92">
        <f t="shared" si="324"/>
        <v>0</v>
      </c>
      <c r="W390" s="92">
        <f t="shared" si="324"/>
        <v>0</v>
      </c>
      <c r="X390" s="92">
        <f t="shared" si="324"/>
        <v>0</v>
      </c>
      <c r="Y390" s="92">
        <f t="shared" si="324"/>
        <v>0</v>
      </c>
      <c r="Z390" s="92">
        <f t="shared" si="324"/>
        <v>0</v>
      </c>
      <c r="AA390" s="92">
        <f t="shared" si="324"/>
        <v>0</v>
      </c>
      <c r="AB390" s="92">
        <f t="shared" si="324"/>
        <v>0</v>
      </c>
      <c r="AC390" s="92">
        <f t="shared" si="324"/>
        <v>0</v>
      </c>
      <c r="AD390" s="92">
        <f t="shared" si="324"/>
        <v>0</v>
      </c>
      <c r="AE390" s="92">
        <f t="shared" si="324"/>
        <v>0</v>
      </c>
      <c r="AF390" s="92"/>
      <c r="AG390" s="92">
        <f t="shared" si="324"/>
        <v>0</v>
      </c>
      <c r="AH390" s="92">
        <f t="shared" si="324"/>
        <v>0</v>
      </c>
      <c r="AI390" s="92"/>
      <c r="AJ390" s="92">
        <f t="shared" si="324"/>
        <v>0</v>
      </c>
      <c r="AK390" s="97"/>
      <c r="AL390" s="97"/>
      <c r="AM390" s="104"/>
      <c r="AN390" s="104"/>
      <c r="AO390" s="105"/>
      <c r="AP390" s="105"/>
      <c r="AQ390" s="106"/>
      <c r="AR390" s="105"/>
      <c r="AS390" s="97"/>
      <c r="AT390" s="106"/>
      <c r="AU390" s="105"/>
      <c r="AV390" s="97"/>
      <c r="AW390" s="92"/>
      <c r="AX390" s="96">
        <f t="shared" si="284"/>
        <v>0</v>
      </c>
    </row>
    <row r="391" spans="1:50" ht="99" hidden="1">
      <c r="A391" s="88"/>
      <c r="B391" s="89" t="s">
        <v>242</v>
      </c>
      <c r="C391" s="90" t="s">
        <v>60</v>
      </c>
      <c r="D391" s="90" t="s">
        <v>34</v>
      </c>
      <c r="E391" s="117" t="s">
        <v>176</v>
      </c>
      <c r="F391" s="90" t="s">
        <v>57</v>
      </c>
      <c r="G391" s="92">
        <f>H391</f>
        <v>325</v>
      </c>
      <c r="H391" s="92">
        <v>325</v>
      </c>
      <c r="I391" s="92"/>
      <c r="J391" s="96">
        <f>K391-G391</f>
        <v>9</v>
      </c>
      <c r="K391" s="96">
        <v>334</v>
      </c>
      <c r="L391" s="96"/>
      <c r="M391" s="96"/>
      <c r="N391" s="92">
        <v>358</v>
      </c>
      <c r="O391" s="93"/>
      <c r="P391" s="96"/>
      <c r="Q391" s="96">
        <f>P391+N391</f>
        <v>358</v>
      </c>
      <c r="R391" s="96">
        <f>O391</f>
        <v>0</v>
      </c>
      <c r="S391" s="96">
        <f>T391-Q391</f>
        <v>-358</v>
      </c>
      <c r="T391" s="96"/>
      <c r="U391" s="96">
        <f>R391</f>
        <v>0</v>
      </c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7"/>
      <c r="AL391" s="97"/>
      <c r="AM391" s="104"/>
      <c r="AN391" s="104"/>
      <c r="AO391" s="105"/>
      <c r="AP391" s="105"/>
      <c r="AQ391" s="106"/>
      <c r="AR391" s="105"/>
      <c r="AS391" s="97"/>
      <c r="AT391" s="106"/>
      <c r="AU391" s="105"/>
      <c r="AV391" s="97"/>
      <c r="AW391" s="92"/>
      <c r="AX391" s="96">
        <f t="shared" si="284"/>
        <v>0</v>
      </c>
    </row>
    <row r="392" spans="1:50" ht="33" hidden="1">
      <c r="A392" s="88"/>
      <c r="B392" s="89" t="s">
        <v>86</v>
      </c>
      <c r="C392" s="90" t="s">
        <v>60</v>
      </c>
      <c r="D392" s="90" t="s">
        <v>34</v>
      </c>
      <c r="E392" s="117" t="s">
        <v>124</v>
      </c>
      <c r="F392" s="90"/>
      <c r="G392" s="92">
        <f>G393</f>
        <v>0</v>
      </c>
      <c r="H392" s="92">
        <f aca="true" t="shared" si="325" ref="H392:AJ392">H393</f>
        <v>0</v>
      </c>
      <c r="I392" s="92">
        <f t="shared" si="325"/>
        <v>0</v>
      </c>
      <c r="J392" s="92">
        <f t="shared" si="325"/>
        <v>7637</v>
      </c>
      <c r="K392" s="92">
        <f t="shared" si="325"/>
        <v>7637</v>
      </c>
      <c r="L392" s="92">
        <f t="shared" si="325"/>
        <v>0</v>
      </c>
      <c r="M392" s="92"/>
      <c r="N392" s="92">
        <f t="shared" si="325"/>
        <v>7502</v>
      </c>
      <c r="O392" s="92">
        <f t="shared" si="325"/>
        <v>0</v>
      </c>
      <c r="P392" s="92">
        <f t="shared" si="325"/>
        <v>0</v>
      </c>
      <c r="Q392" s="92">
        <f t="shared" si="325"/>
        <v>7502</v>
      </c>
      <c r="R392" s="92">
        <f t="shared" si="325"/>
        <v>0</v>
      </c>
      <c r="S392" s="92">
        <f t="shared" si="325"/>
        <v>-7502</v>
      </c>
      <c r="T392" s="92">
        <f t="shared" si="325"/>
        <v>0</v>
      </c>
      <c r="U392" s="92">
        <f t="shared" si="325"/>
        <v>0</v>
      </c>
      <c r="V392" s="92">
        <f t="shared" si="325"/>
        <v>0</v>
      </c>
      <c r="W392" s="92">
        <f t="shared" si="325"/>
        <v>0</v>
      </c>
      <c r="X392" s="92">
        <f t="shared" si="325"/>
        <v>0</v>
      </c>
      <c r="Y392" s="92">
        <f t="shared" si="325"/>
        <v>0</v>
      </c>
      <c r="Z392" s="92">
        <f t="shared" si="325"/>
        <v>0</v>
      </c>
      <c r="AA392" s="92">
        <f t="shared" si="325"/>
        <v>0</v>
      </c>
      <c r="AB392" s="92">
        <f t="shared" si="325"/>
        <v>0</v>
      </c>
      <c r="AC392" s="92">
        <f t="shared" si="325"/>
        <v>0</v>
      </c>
      <c r="AD392" s="92">
        <f t="shared" si="325"/>
        <v>0</v>
      </c>
      <c r="AE392" s="92">
        <f t="shared" si="325"/>
        <v>0</v>
      </c>
      <c r="AF392" s="92"/>
      <c r="AG392" s="92">
        <f t="shared" si="325"/>
        <v>0</v>
      </c>
      <c r="AH392" s="92">
        <f t="shared" si="325"/>
        <v>0</v>
      </c>
      <c r="AI392" s="92"/>
      <c r="AJ392" s="92">
        <f t="shared" si="325"/>
        <v>0</v>
      </c>
      <c r="AK392" s="97"/>
      <c r="AL392" s="97"/>
      <c r="AM392" s="104"/>
      <c r="AN392" s="104"/>
      <c r="AO392" s="105"/>
      <c r="AP392" s="105"/>
      <c r="AQ392" s="106"/>
      <c r="AR392" s="105"/>
      <c r="AS392" s="97"/>
      <c r="AT392" s="106"/>
      <c r="AU392" s="105"/>
      <c r="AV392" s="97"/>
      <c r="AW392" s="92"/>
      <c r="AX392" s="96">
        <f t="shared" si="284"/>
        <v>0</v>
      </c>
    </row>
    <row r="393" spans="1:50" ht="66" hidden="1">
      <c r="A393" s="88"/>
      <c r="B393" s="89" t="s">
        <v>45</v>
      </c>
      <c r="C393" s="90" t="s">
        <v>60</v>
      </c>
      <c r="D393" s="90" t="s">
        <v>34</v>
      </c>
      <c r="E393" s="117" t="s">
        <v>124</v>
      </c>
      <c r="F393" s="90" t="s">
        <v>46</v>
      </c>
      <c r="G393" s="92"/>
      <c r="H393" s="92"/>
      <c r="I393" s="92"/>
      <c r="J393" s="96">
        <f>K393-G393</f>
        <v>7637</v>
      </c>
      <c r="K393" s="96">
        <v>7637</v>
      </c>
      <c r="L393" s="96"/>
      <c r="M393" s="96"/>
      <c r="N393" s="92">
        <v>7502</v>
      </c>
      <c r="O393" s="93"/>
      <c r="P393" s="96"/>
      <c r="Q393" s="96">
        <f>P393+N393</f>
        <v>7502</v>
      </c>
      <c r="R393" s="96">
        <f>O393</f>
        <v>0</v>
      </c>
      <c r="S393" s="96">
        <f>T393-Q393</f>
        <v>-7502</v>
      </c>
      <c r="T393" s="96"/>
      <c r="U393" s="96">
        <f>R393</f>
        <v>0</v>
      </c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7"/>
      <c r="AL393" s="97"/>
      <c r="AM393" s="104"/>
      <c r="AN393" s="104"/>
      <c r="AO393" s="105"/>
      <c r="AP393" s="105"/>
      <c r="AQ393" s="106"/>
      <c r="AR393" s="105"/>
      <c r="AS393" s="97"/>
      <c r="AT393" s="106"/>
      <c r="AU393" s="105"/>
      <c r="AV393" s="97"/>
      <c r="AW393" s="92"/>
      <c r="AX393" s="96">
        <f t="shared" si="284"/>
        <v>0</v>
      </c>
    </row>
    <row r="394" spans="1:50" ht="143.25" customHeight="1">
      <c r="A394" s="88"/>
      <c r="B394" s="112" t="s">
        <v>338</v>
      </c>
      <c r="C394" s="90" t="s">
        <v>60</v>
      </c>
      <c r="D394" s="90" t="s">
        <v>34</v>
      </c>
      <c r="E394" s="95" t="s">
        <v>174</v>
      </c>
      <c r="F394" s="90"/>
      <c r="G394" s="92"/>
      <c r="H394" s="92"/>
      <c r="I394" s="92"/>
      <c r="J394" s="96"/>
      <c r="K394" s="96"/>
      <c r="L394" s="96"/>
      <c r="M394" s="96"/>
      <c r="N394" s="92"/>
      <c r="O394" s="93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>
        <f aca="true" t="shared" si="326" ref="AE394:AJ394">AE395</f>
        <v>830</v>
      </c>
      <c r="AF394" s="96">
        <f t="shared" si="326"/>
        <v>0</v>
      </c>
      <c r="AG394" s="96">
        <f t="shared" si="326"/>
        <v>830</v>
      </c>
      <c r="AH394" s="96">
        <f t="shared" si="326"/>
        <v>830</v>
      </c>
      <c r="AI394" s="96">
        <f t="shared" si="326"/>
        <v>0</v>
      </c>
      <c r="AJ394" s="96">
        <f t="shared" si="326"/>
        <v>830</v>
      </c>
      <c r="AK394" s="92" t="e">
        <f>AK395+#REF!+AK405+AK407+AK411</f>
        <v>#REF!</v>
      </c>
      <c r="AL394" s="92" t="e">
        <f>AL395+#REF!+AL405+AL407+AL411</f>
        <v>#REF!</v>
      </c>
      <c r="AM394" s="96">
        <f aca="true" t="shared" si="327" ref="AM394:AR394">AM395</f>
        <v>830</v>
      </c>
      <c r="AN394" s="96">
        <f t="shared" si="327"/>
        <v>0</v>
      </c>
      <c r="AO394" s="96">
        <f t="shared" si="327"/>
        <v>51954</v>
      </c>
      <c r="AP394" s="96">
        <f t="shared" si="327"/>
        <v>39540</v>
      </c>
      <c r="AQ394" s="96">
        <f t="shared" si="327"/>
        <v>52784</v>
      </c>
      <c r="AR394" s="96">
        <f t="shared" si="327"/>
        <v>39540</v>
      </c>
      <c r="AS394" s="97"/>
      <c r="AT394" s="96">
        <f>AT395</f>
        <v>52784</v>
      </c>
      <c r="AU394" s="96">
        <f>AU395</f>
        <v>39540</v>
      </c>
      <c r="AV394" s="96">
        <f>AV395</f>
        <v>0</v>
      </c>
      <c r="AW394" s="96">
        <f>AW395</f>
        <v>52784</v>
      </c>
      <c r="AX394" s="96">
        <f>AX395</f>
        <v>39540</v>
      </c>
    </row>
    <row r="395" spans="1:50" ht="107.25" customHeight="1">
      <c r="A395" s="88"/>
      <c r="B395" s="89" t="s">
        <v>253</v>
      </c>
      <c r="C395" s="90" t="s">
        <v>60</v>
      </c>
      <c r="D395" s="90" t="s">
        <v>34</v>
      </c>
      <c r="E395" s="95" t="s">
        <v>174</v>
      </c>
      <c r="F395" s="90" t="s">
        <v>241</v>
      </c>
      <c r="G395" s="92"/>
      <c r="H395" s="92"/>
      <c r="I395" s="92"/>
      <c r="J395" s="96"/>
      <c r="K395" s="96"/>
      <c r="L395" s="96"/>
      <c r="M395" s="96"/>
      <c r="N395" s="92"/>
      <c r="O395" s="93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>
        <v>830</v>
      </c>
      <c r="AF395" s="96"/>
      <c r="AG395" s="96">
        <v>830</v>
      </c>
      <c r="AH395" s="96">
        <f>AE395+AC395</f>
        <v>830</v>
      </c>
      <c r="AI395" s="96"/>
      <c r="AJ395" s="96">
        <f>AG395+AD395</f>
        <v>830</v>
      </c>
      <c r="AK395" s="97"/>
      <c r="AL395" s="97"/>
      <c r="AM395" s="96">
        <f>AK395+AH395</f>
        <v>830</v>
      </c>
      <c r="AN395" s="96">
        <f>AI395</f>
        <v>0</v>
      </c>
      <c r="AO395" s="96">
        <f>AQ395-AM395</f>
        <v>51954</v>
      </c>
      <c r="AP395" s="96">
        <f>AR395-AN395</f>
        <v>39540</v>
      </c>
      <c r="AQ395" s="96">
        <v>52784</v>
      </c>
      <c r="AR395" s="96">
        <v>39540</v>
      </c>
      <c r="AS395" s="97"/>
      <c r="AT395" s="96">
        <v>52784</v>
      </c>
      <c r="AU395" s="96">
        <v>39540</v>
      </c>
      <c r="AV395" s="97"/>
      <c r="AW395" s="92">
        <f>AT395+AV395</f>
        <v>52784</v>
      </c>
      <c r="AX395" s="96">
        <f t="shared" si="284"/>
        <v>39540</v>
      </c>
    </row>
    <row r="396" spans="1:50" ht="39" customHeight="1">
      <c r="A396" s="88"/>
      <c r="B396" s="89" t="s">
        <v>86</v>
      </c>
      <c r="C396" s="90" t="s">
        <v>60</v>
      </c>
      <c r="D396" s="90" t="s">
        <v>34</v>
      </c>
      <c r="E396" s="95" t="s">
        <v>124</v>
      </c>
      <c r="F396" s="90"/>
      <c r="G396" s="92"/>
      <c r="H396" s="92"/>
      <c r="I396" s="92"/>
      <c r="J396" s="96"/>
      <c r="K396" s="96"/>
      <c r="L396" s="96"/>
      <c r="M396" s="96"/>
      <c r="N396" s="92"/>
      <c r="O396" s="93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7"/>
      <c r="AL396" s="97"/>
      <c r="AM396" s="96"/>
      <c r="AN396" s="96"/>
      <c r="AO396" s="96">
        <f aca="true" t="shared" si="328" ref="AO396:AR397">AO397</f>
        <v>2650</v>
      </c>
      <c r="AP396" s="96">
        <f t="shared" si="328"/>
        <v>0</v>
      </c>
      <c r="AQ396" s="96">
        <f t="shared" si="328"/>
        <v>2650</v>
      </c>
      <c r="AR396" s="96">
        <f t="shared" si="328"/>
        <v>0</v>
      </c>
      <c r="AS396" s="97"/>
      <c r="AT396" s="96">
        <f>AT397</f>
        <v>2650</v>
      </c>
      <c r="AU396" s="96">
        <f aca="true" t="shared" si="329" ref="AU396:AX398">AU397</f>
        <v>0</v>
      </c>
      <c r="AV396" s="96">
        <f t="shared" si="329"/>
        <v>0</v>
      </c>
      <c r="AW396" s="96">
        <f t="shared" si="329"/>
        <v>2650</v>
      </c>
      <c r="AX396" s="96">
        <f t="shared" si="329"/>
        <v>0</v>
      </c>
    </row>
    <row r="397" spans="1:50" ht="49.5">
      <c r="A397" s="88"/>
      <c r="B397" s="113" t="s">
        <v>321</v>
      </c>
      <c r="C397" s="90" t="s">
        <v>60</v>
      </c>
      <c r="D397" s="90" t="s">
        <v>34</v>
      </c>
      <c r="E397" s="95" t="s">
        <v>296</v>
      </c>
      <c r="F397" s="90"/>
      <c r="G397" s="92"/>
      <c r="H397" s="92"/>
      <c r="I397" s="92"/>
      <c r="J397" s="96"/>
      <c r="K397" s="96"/>
      <c r="L397" s="96"/>
      <c r="M397" s="96"/>
      <c r="N397" s="92"/>
      <c r="O397" s="93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7"/>
      <c r="AL397" s="97"/>
      <c r="AM397" s="96"/>
      <c r="AN397" s="96"/>
      <c r="AO397" s="96">
        <f t="shared" si="328"/>
        <v>2650</v>
      </c>
      <c r="AP397" s="96">
        <f t="shared" si="328"/>
        <v>0</v>
      </c>
      <c r="AQ397" s="96">
        <f t="shared" si="328"/>
        <v>2650</v>
      </c>
      <c r="AR397" s="96">
        <f t="shared" si="328"/>
        <v>0</v>
      </c>
      <c r="AS397" s="97"/>
      <c r="AT397" s="96">
        <f>AT398</f>
        <v>2650</v>
      </c>
      <c r="AU397" s="96">
        <f t="shared" si="329"/>
        <v>0</v>
      </c>
      <c r="AV397" s="96">
        <f t="shared" si="329"/>
        <v>0</v>
      </c>
      <c r="AW397" s="96">
        <f t="shared" si="329"/>
        <v>2650</v>
      </c>
      <c r="AX397" s="96">
        <f t="shared" si="329"/>
        <v>0</v>
      </c>
    </row>
    <row r="398" spans="1:50" ht="66">
      <c r="A398" s="88"/>
      <c r="B398" s="144" t="s">
        <v>322</v>
      </c>
      <c r="C398" s="90" t="s">
        <v>60</v>
      </c>
      <c r="D398" s="90" t="s">
        <v>34</v>
      </c>
      <c r="E398" s="95" t="s">
        <v>299</v>
      </c>
      <c r="F398" s="90"/>
      <c r="G398" s="92"/>
      <c r="H398" s="92"/>
      <c r="I398" s="92"/>
      <c r="J398" s="96"/>
      <c r="K398" s="96"/>
      <c r="L398" s="96"/>
      <c r="M398" s="96"/>
      <c r="N398" s="92"/>
      <c r="O398" s="93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7"/>
      <c r="AL398" s="97"/>
      <c r="AM398" s="96"/>
      <c r="AN398" s="96"/>
      <c r="AO398" s="96">
        <f>AQ398-AM398</f>
        <v>2650</v>
      </c>
      <c r="AP398" s="96">
        <f>AR398-AN398</f>
        <v>0</v>
      </c>
      <c r="AQ398" s="96">
        <v>2650</v>
      </c>
      <c r="AR398" s="96"/>
      <c r="AS398" s="97"/>
      <c r="AT398" s="96">
        <f>AT399</f>
        <v>2650</v>
      </c>
      <c r="AU398" s="96">
        <f t="shared" si="329"/>
        <v>0</v>
      </c>
      <c r="AV398" s="96">
        <f t="shared" si="329"/>
        <v>0</v>
      </c>
      <c r="AW398" s="96">
        <f t="shared" si="329"/>
        <v>2650</v>
      </c>
      <c r="AX398" s="96">
        <f t="shared" si="329"/>
        <v>0</v>
      </c>
    </row>
    <row r="399" spans="1:50" ht="66">
      <c r="A399" s="88"/>
      <c r="B399" s="89" t="s">
        <v>45</v>
      </c>
      <c r="C399" s="90" t="s">
        <v>60</v>
      </c>
      <c r="D399" s="90" t="s">
        <v>34</v>
      </c>
      <c r="E399" s="95" t="s">
        <v>299</v>
      </c>
      <c r="F399" s="90" t="s">
        <v>46</v>
      </c>
      <c r="G399" s="92"/>
      <c r="H399" s="92"/>
      <c r="I399" s="92"/>
      <c r="J399" s="96"/>
      <c r="K399" s="96"/>
      <c r="L399" s="96"/>
      <c r="M399" s="96"/>
      <c r="N399" s="92"/>
      <c r="O399" s="93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7"/>
      <c r="AL399" s="97"/>
      <c r="AM399" s="96"/>
      <c r="AN399" s="96"/>
      <c r="AO399" s="96">
        <f>AQ399-AM399</f>
        <v>2650</v>
      </c>
      <c r="AP399" s="96">
        <f>AR399-AN399</f>
        <v>0</v>
      </c>
      <c r="AQ399" s="96">
        <v>2650</v>
      </c>
      <c r="AR399" s="96"/>
      <c r="AS399" s="97"/>
      <c r="AT399" s="96">
        <v>2650</v>
      </c>
      <c r="AU399" s="96"/>
      <c r="AV399" s="97"/>
      <c r="AW399" s="92">
        <f>AT399+AV399</f>
        <v>2650</v>
      </c>
      <c r="AX399" s="96">
        <f t="shared" si="284"/>
        <v>0</v>
      </c>
    </row>
    <row r="400" spans="1:50" ht="37.5">
      <c r="A400" s="88"/>
      <c r="B400" s="83" t="s">
        <v>87</v>
      </c>
      <c r="C400" s="84" t="s">
        <v>6</v>
      </c>
      <c r="D400" s="84" t="s">
        <v>61</v>
      </c>
      <c r="E400" s="95"/>
      <c r="F400" s="90"/>
      <c r="G400" s="92"/>
      <c r="H400" s="92"/>
      <c r="I400" s="92"/>
      <c r="J400" s="96"/>
      <c r="K400" s="96"/>
      <c r="L400" s="96"/>
      <c r="M400" s="96"/>
      <c r="N400" s="92"/>
      <c r="O400" s="93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7"/>
      <c r="AL400" s="97"/>
      <c r="AM400" s="96"/>
      <c r="AN400" s="96"/>
      <c r="AO400" s="99">
        <f>AO401</f>
        <v>376</v>
      </c>
      <c r="AP400" s="99">
        <f aca="true" t="shared" si="330" ref="AP400:AR401">AP401</f>
        <v>0</v>
      </c>
      <c r="AQ400" s="99">
        <f t="shared" si="330"/>
        <v>376</v>
      </c>
      <c r="AR400" s="99">
        <f t="shared" si="330"/>
        <v>0</v>
      </c>
      <c r="AS400" s="97"/>
      <c r="AT400" s="99">
        <f>AT401</f>
        <v>376</v>
      </c>
      <c r="AU400" s="99">
        <f aca="true" t="shared" si="331" ref="AU400:AX401">AU401</f>
        <v>0</v>
      </c>
      <c r="AV400" s="99">
        <f t="shared" si="331"/>
        <v>0</v>
      </c>
      <c r="AW400" s="99">
        <f t="shared" si="331"/>
        <v>376</v>
      </c>
      <c r="AX400" s="99">
        <f t="shared" si="331"/>
        <v>0</v>
      </c>
    </row>
    <row r="401" spans="1:50" ht="115.5">
      <c r="A401" s="107"/>
      <c r="B401" s="89" t="s">
        <v>432</v>
      </c>
      <c r="C401" s="90" t="s">
        <v>6</v>
      </c>
      <c r="D401" s="90" t="s">
        <v>61</v>
      </c>
      <c r="E401" s="117" t="s">
        <v>430</v>
      </c>
      <c r="F401" s="90"/>
      <c r="G401" s="132"/>
      <c r="H401" s="132"/>
      <c r="I401" s="132"/>
      <c r="J401" s="102"/>
      <c r="K401" s="102"/>
      <c r="L401" s="102"/>
      <c r="M401" s="102"/>
      <c r="N401" s="132"/>
      <c r="O401" s="93"/>
      <c r="P401" s="93"/>
      <c r="Q401" s="103"/>
      <c r="R401" s="103"/>
      <c r="S401" s="96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7"/>
      <c r="AL401" s="97"/>
      <c r="AM401" s="104"/>
      <c r="AN401" s="104"/>
      <c r="AO401" s="96">
        <f>AO402</f>
        <v>376</v>
      </c>
      <c r="AP401" s="96">
        <f t="shared" si="330"/>
        <v>0</v>
      </c>
      <c r="AQ401" s="96">
        <f t="shared" si="330"/>
        <v>376</v>
      </c>
      <c r="AR401" s="96">
        <f t="shared" si="330"/>
        <v>0</v>
      </c>
      <c r="AS401" s="97"/>
      <c r="AT401" s="96">
        <f>AT402</f>
        <v>376</v>
      </c>
      <c r="AU401" s="96">
        <f t="shared" si="331"/>
        <v>0</v>
      </c>
      <c r="AV401" s="96">
        <f t="shared" si="331"/>
        <v>0</v>
      </c>
      <c r="AW401" s="96">
        <f t="shared" si="331"/>
        <v>376</v>
      </c>
      <c r="AX401" s="96">
        <f t="shared" si="331"/>
        <v>0</v>
      </c>
    </row>
    <row r="402" spans="1:50" ht="66">
      <c r="A402" s="107"/>
      <c r="B402" s="89" t="s">
        <v>45</v>
      </c>
      <c r="C402" s="90" t="s">
        <v>6</v>
      </c>
      <c r="D402" s="90" t="s">
        <v>61</v>
      </c>
      <c r="E402" s="117" t="s">
        <v>430</v>
      </c>
      <c r="F402" s="90" t="s">
        <v>46</v>
      </c>
      <c r="G402" s="132"/>
      <c r="H402" s="132"/>
      <c r="I402" s="132"/>
      <c r="J402" s="102"/>
      <c r="K402" s="102"/>
      <c r="L402" s="102"/>
      <c r="M402" s="102"/>
      <c r="N402" s="132"/>
      <c r="O402" s="93"/>
      <c r="P402" s="93"/>
      <c r="Q402" s="103"/>
      <c r="R402" s="103"/>
      <c r="S402" s="96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7"/>
      <c r="AL402" s="97"/>
      <c r="AM402" s="104"/>
      <c r="AN402" s="104"/>
      <c r="AO402" s="96">
        <f>AQ402-AM402</f>
        <v>376</v>
      </c>
      <c r="AP402" s="96"/>
      <c r="AQ402" s="96">
        <f>246+130</f>
        <v>376</v>
      </c>
      <c r="AR402" s="96"/>
      <c r="AS402" s="97"/>
      <c r="AT402" s="96">
        <f>246+130</f>
        <v>376</v>
      </c>
      <c r="AU402" s="96"/>
      <c r="AV402" s="97"/>
      <c r="AW402" s="92">
        <f>AT402+AV402</f>
        <v>376</v>
      </c>
      <c r="AX402" s="96">
        <f t="shared" si="284"/>
        <v>0</v>
      </c>
    </row>
    <row r="403" spans="1:50" ht="16.5">
      <c r="A403" s="107"/>
      <c r="B403" s="131"/>
      <c r="C403" s="122"/>
      <c r="D403" s="122"/>
      <c r="E403" s="123"/>
      <c r="F403" s="122"/>
      <c r="G403" s="132"/>
      <c r="H403" s="132"/>
      <c r="I403" s="132"/>
      <c r="J403" s="102"/>
      <c r="K403" s="102"/>
      <c r="L403" s="102"/>
      <c r="M403" s="102"/>
      <c r="N403" s="132"/>
      <c r="O403" s="93"/>
      <c r="P403" s="93"/>
      <c r="Q403" s="103"/>
      <c r="R403" s="103"/>
      <c r="S403" s="96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7"/>
      <c r="AL403" s="97"/>
      <c r="AM403" s="104"/>
      <c r="AN403" s="104"/>
      <c r="AO403" s="105"/>
      <c r="AP403" s="105"/>
      <c r="AQ403" s="106"/>
      <c r="AR403" s="105"/>
      <c r="AS403" s="97"/>
      <c r="AT403" s="106"/>
      <c r="AU403" s="105"/>
      <c r="AV403" s="97"/>
      <c r="AW403" s="92"/>
      <c r="AX403" s="96">
        <f t="shared" si="284"/>
        <v>0</v>
      </c>
    </row>
    <row r="404" spans="1:50" s="5" customFormat="1" ht="60.75">
      <c r="A404" s="75">
        <v>913</v>
      </c>
      <c r="B404" s="76" t="s">
        <v>51</v>
      </c>
      <c r="C404" s="79"/>
      <c r="D404" s="79"/>
      <c r="E404" s="78"/>
      <c r="F404" s="79"/>
      <c r="G404" s="120">
        <f aca="true" t="shared" si="332" ref="G404:N404">G405+G408+G413+G416</f>
        <v>2072192</v>
      </c>
      <c r="H404" s="120">
        <f t="shared" si="332"/>
        <v>2072192</v>
      </c>
      <c r="I404" s="120">
        <f t="shared" si="332"/>
        <v>0</v>
      </c>
      <c r="J404" s="120">
        <f t="shared" si="332"/>
        <v>143773</v>
      </c>
      <c r="K404" s="120">
        <f t="shared" si="332"/>
        <v>2215965</v>
      </c>
      <c r="L404" s="120">
        <f t="shared" si="332"/>
        <v>0</v>
      </c>
      <c r="M404" s="120"/>
      <c r="N404" s="120">
        <f t="shared" si="332"/>
        <v>2302706</v>
      </c>
      <c r="O404" s="120">
        <f aca="true" t="shared" si="333" ref="O404:V404">O405+O408+O413+O416</f>
        <v>0</v>
      </c>
      <c r="P404" s="120">
        <f t="shared" si="333"/>
        <v>0</v>
      </c>
      <c r="Q404" s="120">
        <f t="shared" si="333"/>
        <v>2302706</v>
      </c>
      <c r="R404" s="120">
        <f t="shared" si="333"/>
        <v>0</v>
      </c>
      <c r="S404" s="120">
        <f>S405+S408+S413+S416</f>
        <v>-678756</v>
      </c>
      <c r="T404" s="120">
        <f t="shared" si="333"/>
        <v>1623950</v>
      </c>
      <c r="U404" s="120">
        <f t="shared" si="333"/>
        <v>0</v>
      </c>
      <c r="V404" s="120">
        <f t="shared" si="333"/>
        <v>1623950</v>
      </c>
      <c r="W404" s="120">
        <f aca="true" t="shared" si="334" ref="W404:AD404">W405+W408+W413+W416</f>
        <v>0</v>
      </c>
      <c r="X404" s="120">
        <f t="shared" si="334"/>
        <v>0</v>
      </c>
      <c r="Y404" s="120">
        <f t="shared" si="334"/>
        <v>1623950</v>
      </c>
      <c r="Z404" s="120">
        <f t="shared" si="334"/>
        <v>1623950</v>
      </c>
      <c r="AA404" s="120">
        <f t="shared" si="334"/>
        <v>0</v>
      </c>
      <c r="AB404" s="120">
        <f t="shared" si="334"/>
        <v>0</v>
      </c>
      <c r="AC404" s="120">
        <f t="shared" si="334"/>
        <v>1623950</v>
      </c>
      <c r="AD404" s="120">
        <f t="shared" si="334"/>
        <v>1623950</v>
      </c>
      <c r="AE404" s="120">
        <f>AE405+AE408+AE413+AE416</f>
        <v>0</v>
      </c>
      <c r="AF404" s="120"/>
      <c r="AG404" s="120">
        <f>AG405+AG408+AG413+AG416</f>
        <v>0</v>
      </c>
      <c r="AH404" s="120">
        <f>AH405+AH408+AH413+AH416</f>
        <v>1623950</v>
      </c>
      <c r="AI404" s="120"/>
      <c r="AJ404" s="120">
        <f>AJ405+AJ408+AJ413+AJ416</f>
        <v>1623950</v>
      </c>
      <c r="AK404" s="120">
        <f>AK405+AK408+AK413+AK416+AK437</f>
        <v>18993</v>
      </c>
      <c r="AL404" s="120">
        <f>AL405+AL408+AL413+AL416+AL437</f>
        <v>0</v>
      </c>
      <c r="AM404" s="120">
        <f>AM405+AM408+AM413+AM416+AM437</f>
        <v>1642943</v>
      </c>
      <c r="AN404" s="120">
        <f>AN405+AN408+AN413+AN416</f>
        <v>0</v>
      </c>
      <c r="AO404" s="120">
        <f>AO405+AO408+AO413+AO416+AO437</f>
        <v>760277</v>
      </c>
      <c r="AP404" s="120">
        <f>AP405+AP408+AP413+AP416+AP437</f>
        <v>384616</v>
      </c>
      <c r="AQ404" s="120">
        <f>AQ405+AQ408+AQ413+AQ416+AQ437</f>
        <v>2403220</v>
      </c>
      <c r="AR404" s="120">
        <f>AR405+AR408+AR413+AR416+AR437</f>
        <v>384616</v>
      </c>
      <c r="AS404" s="121"/>
      <c r="AT404" s="120">
        <f>AT405+AT408+AT413+AT416+AT437</f>
        <v>2403220</v>
      </c>
      <c r="AU404" s="120">
        <f>AU405+AU408+AU413+AU416+AU437</f>
        <v>384616</v>
      </c>
      <c r="AV404" s="120">
        <f>AV405+AV408+AV413+AV416+AV437</f>
        <v>0</v>
      </c>
      <c r="AW404" s="120">
        <f>AW405+AW408+AW413+AW416+AW437</f>
        <v>2403220</v>
      </c>
      <c r="AX404" s="120">
        <f>AX405+AX408+AX413+AX416+AX437</f>
        <v>384616</v>
      </c>
    </row>
    <row r="405" spans="1:50" s="2" customFormat="1" ht="18.75">
      <c r="A405" s="100"/>
      <c r="B405" s="83" t="s">
        <v>72</v>
      </c>
      <c r="C405" s="84" t="s">
        <v>47</v>
      </c>
      <c r="D405" s="84" t="s">
        <v>34</v>
      </c>
      <c r="E405" s="85"/>
      <c r="F405" s="84"/>
      <c r="G405" s="86">
        <f aca="true" t="shared" si="335" ref="G405:W406">G406</f>
        <v>1038669</v>
      </c>
      <c r="H405" s="86">
        <f t="shared" si="335"/>
        <v>1038669</v>
      </c>
      <c r="I405" s="86">
        <f t="shared" si="335"/>
        <v>0</v>
      </c>
      <c r="J405" s="86">
        <f t="shared" si="335"/>
        <v>9346</v>
      </c>
      <c r="K405" s="86">
        <f t="shared" si="335"/>
        <v>1048015</v>
      </c>
      <c r="L405" s="86">
        <f t="shared" si="335"/>
        <v>0</v>
      </c>
      <c r="M405" s="86"/>
      <c r="N405" s="86">
        <f t="shared" si="335"/>
        <v>1140471</v>
      </c>
      <c r="O405" s="86">
        <f t="shared" si="335"/>
        <v>-68781</v>
      </c>
      <c r="P405" s="86">
        <f t="shared" si="335"/>
        <v>-75065</v>
      </c>
      <c r="Q405" s="86">
        <f t="shared" si="335"/>
        <v>1065406</v>
      </c>
      <c r="R405" s="86">
        <f t="shared" si="335"/>
        <v>0</v>
      </c>
      <c r="S405" s="86">
        <f t="shared" si="335"/>
        <v>-254432</v>
      </c>
      <c r="T405" s="86">
        <f t="shared" si="335"/>
        <v>810974</v>
      </c>
      <c r="U405" s="86">
        <f t="shared" si="335"/>
        <v>0</v>
      </c>
      <c r="V405" s="86">
        <f t="shared" si="335"/>
        <v>829171</v>
      </c>
      <c r="W405" s="86">
        <f t="shared" si="335"/>
        <v>0</v>
      </c>
      <c r="X405" s="86">
        <f aca="true" t="shared" si="336" ref="W405:AM406">X406</f>
        <v>0</v>
      </c>
      <c r="Y405" s="86">
        <f t="shared" si="336"/>
        <v>810974</v>
      </c>
      <c r="Z405" s="86">
        <f t="shared" si="336"/>
        <v>829171</v>
      </c>
      <c r="AA405" s="86">
        <f t="shared" si="336"/>
        <v>0</v>
      </c>
      <c r="AB405" s="86">
        <f t="shared" si="336"/>
        <v>0</v>
      </c>
      <c r="AC405" s="86">
        <f t="shared" si="336"/>
        <v>810974</v>
      </c>
      <c r="AD405" s="86">
        <f t="shared" si="336"/>
        <v>829171</v>
      </c>
      <c r="AE405" s="86">
        <f t="shared" si="336"/>
        <v>0</v>
      </c>
      <c r="AF405" s="86"/>
      <c r="AG405" s="86">
        <f t="shared" si="336"/>
        <v>0</v>
      </c>
      <c r="AH405" s="86">
        <f t="shared" si="336"/>
        <v>810974</v>
      </c>
      <c r="AI405" s="86"/>
      <c r="AJ405" s="86">
        <f t="shared" si="336"/>
        <v>829171</v>
      </c>
      <c r="AK405" s="86">
        <f t="shared" si="336"/>
        <v>0</v>
      </c>
      <c r="AL405" s="86">
        <f t="shared" si="336"/>
        <v>0</v>
      </c>
      <c r="AM405" s="86">
        <f t="shared" si="336"/>
        <v>810974</v>
      </c>
      <c r="AN405" s="86">
        <f aca="true" t="shared" si="337" ref="AK405:AR406">AN406</f>
        <v>0</v>
      </c>
      <c r="AO405" s="86">
        <f t="shared" si="337"/>
        <v>148885</v>
      </c>
      <c r="AP405" s="86">
        <f t="shared" si="337"/>
        <v>16008</v>
      </c>
      <c r="AQ405" s="86">
        <f t="shared" si="337"/>
        <v>959859</v>
      </c>
      <c r="AR405" s="86">
        <f t="shared" si="337"/>
        <v>16008</v>
      </c>
      <c r="AS405" s="115"/>
      <c r="AT405" s="86">
        <f>AT406</f>
        <v>959859</v>
      </c>
      <c r="AU405" s="86">
        <f aca="true" t="shared" si="338" ref="AU405:AX406">AU406</f>
        <v>16008</v>
      </c>
      <c r="AV405" s="86">
        <f t="shared" si="338"/>
        <v>0</v>
      </c>
      <c r="AW405" s="86">
        <f t="shared" si="338"/>
        <v>959859</v>
      </c>
      <c r="AX405" s="86">
        <f t="shared" si="338"/>
        <v>16008</v>
      </c>
    </row>
    <row r="406" spans="1:50" ht="16.5">
      <c r="A406" s="88"/>
      <c r="B406" s="89" t="s">
        <v>73</v>
      </c>
      <c r="C406" s="90" t="s">
        <v>47</v>
      </c>
      <c r="D406" s="90" t="s">
        <v>34</v>
      </c>
      <c r="E406" s="95" t="s">
        <v>159</v>
      </c>
      <c r="F406" s="90"/>
      <c r="G406" s="92">
        <f t="shared" si="335"/>
        <v>1038669</v>
      </c>
      <c r="H406" s="92">
        <f t="shared" si="335"/>
        <v>1038669</v>
      </c>
      <c r="I406" s="92">
        <f t="shared" si="335"/>
        <v>0</v>
      </c>
      <c r="J406" s="92">
        <f t="shared" si="335"/>
        <v>9346</v>
      </c>
      <c r="K406" s="92">
        <f t="shared" si="335"/>
        <v>1048015</v>
      </c>
      <c r="L406" s="92">
        <f t="shared" si="335"/>
        <v>0</v>
      </c>
      <c r="M406" s="92"/>
      <c r="N406" s="92">
        <f t="shared" si="335"/>
        <v>1140471</v>
      </c>
      <c r="O406" s="92">
        <f t="shared" si="335"/>
        <v>-68781</v>
      </c>
      <c r="P406" s="92">
        <f t="shared" si="335"/>
        <v>-75065</v>
      </c>
      <c r="Q406" s="92">
        <f t="shared" si="335"/>
        <v>1065406</v>
      </c>
      <c r="R406" s="92">
        <f t="shared" si="335"/>
        <v>0</v>
      </c>
      <c r="S406" s="92">
        <f t="shared" si="335"/>
        <v>-254432</v>
      </c>
      <c r="T406" s="92">
        <f t="shared" si="335"/>
        <v>810974</v>
      </c>
      <c r="U406" s="92">
        <f t="shared" si="335"/>
        <v>0</v>
      </c>
      <c r="V406" s="92">
        <f t="shared" si="335"/>
        <v>829171</v>
      </c>
      <c r="W406" s="92">
        <f t="shared" si="336"/>
        <v>0</v>
      </c>
      <c r="X406" s="92">
        <f t="shared" si="336"/>
        <v>0</v>
      </c>
      <c r="Y406" s="92">
        <f t="shared" si="336"/>
        <v>810974</v>
      </c>
      <c r="Z406" s="92">
        <f t="shared" si="336"/>
        <v>829171</v>
      </c>
      <c r="AA406" s="92">
        <f t="shared" si="336"/>
        <v>0</v>
      </c>
      <c r="AB406" s="92">
        <f t="shared" si="336"/>
        <v>0</v>
      </c>
      <c r="AC406" s="92">
        <f t="shared" si="336"/>
        <v>810974</v>
      </c>
      <c r="AD406" s="92">
        <f t="shared" si="336"/>
        <v>829171</v>
      </c>
      <c r="AE406" s="92">
        <f t="shared" si="336"/>
        <v>0</v>
      </c>
      <c r="AF406" s="92"/>
      <c r="AG406" s="92">
        <f t="shared" si="336"/>
        <v>0</v>
      </c>
      <c r="AH406" s="92">
        <f t="shared" si="336"/>
        <v>810974</v>
      </c>
      <c r="AI406" s="92"/>
      <c r="AJ406" s="92">
        <f t="shared" si="336"/>
        <v>829171</v>
      </c>
      <c r="AK406" s="92">
        <f t="shared" si="337"/>
        <v>0</v>
      </c>
      <c r="AL406" s="92">
        <f t="shared" si="337"/>
        <v>0</v>
      </c>
      <c r="AM406" s="92">
        <f t="shared" si="337"/>
        <v>810974</v>
      </c>
      <c r="AN406" s="92">
        <f t="shared" si="337"/>
        <v>0</v>
      </c>
      <c r="AO406" s="92">
        <f t="shared" si="337"/>
        <v>148885</v>
      </c>
      <c r="AP406" s="92">
        <f t="shared" si="337"/>
        <v>16008</v>
      </c>
      <c r="AQ406" s="92">
        <f t="shared" si="337"/>
        <v>959859</v>
      </c>
      <c r="AR406" s="92">
        <f t="shared" si="337"/>
        <v>16008</v>
      </c>
      <c r="AS406" s="97"/>
      <c r="AT406" s="92">
        <f>AT407</f>
        <v>959859</v>
      </c>
      <c r="AU406" s="92">
        <f t="shared" si="338"/>
        <v>16008</v>
      </c>
      <c r="AV406" s="92">
        <f t="shared" si="338"/>
        <v>0</v>
      </c>
      <c r="AW406" s="92">
        <f t="shared" si="338"/>
        <v>959859</v>
      </c>
      <c r="AX406" s="92">
        <f t="shared" si="338"/>
        <v>16008</v>
      </c>
    </row>
    <row r="407" spans="1:50" ht="33">
      <c r="A407" s="88"/>
      <c r="B407" s="89" t="s">
        <v>41</v>
      </c>
      <c r="C407" s="90" t="s">
        <v>47</v>
      </c>
      <c r="D407" s="90" t="s">
        <v>34</v>
      </c>
      <c r="E407" s="95" t="s">
        <v>159</v>
      </c>
      <c r="F407" s="90" t="s">
        <v>42</v>
      </c>
      <c r="G407" s="92">
        <f>H407+I407</f>
        <v>1038669</v>
      </c>
      <c r="H407" s="92">
        <f>887517+128902+22250</f>
        <v>1038669</v>
      </c>
      <c r="I407" s="92"/>
      <c r="J407" s="96">
        <f>K407-G407</f>
        <v>9346</v>
      </c>
      <c r="K407" s="96">
        <v>1048015</v>
      </c>
      <c r="L407" s="96"/>
      <c r="M407" s="96"/>
      <c r="N407" s="92">
        <v>1140471</v>
      </c>
      <c r="O407" s="96">
        <v>-68781</v>
      </c>
      <c r="P407" s="96">
        <v>-75065</v>
      </c>
      <c r="Q407" s="96">
        <f>P407+N407</f>
        <v>1065406</v>
      </c>
      <c r="R407" s="96"/>
      <c r="S407" s="96">
        <f>T407-Q407</f>
        <v>-254432</v>
      </c>
      <c r="T407" s="96">
        <v>810974</v>
      </c>
      <c r="U407" s="96"/>
      <c r="V407" s="96">
        <v>829171</v>
      </c>
      <c r="W407" s="96"/>
      <c r="X407" s="96"/>
      <c r="Y407" s="96">
        <f>W407+T407</f>
        <v>810974</v>
      </c>
      <c r="Z407" s="96">
        <f>X407+V407</f>
        <v>829171</v>
      </c>
      <c r="AA407" s="96"/>
      <c r="AB407" s="96"/>
      <c r="AC407" s="96">
        <f>AA407+Y407</f>
        <v>810974</v>
      </c>
      <c r="AD407" s="96">
        <f>AB407+Z407</f>
        <v>829171</v>
      </c>
      <c r="AE407" s="96"/>
      <c r="AF407" s="96"/>
      <c r="AG407" s="96"/>
      <c r="AH407" s="96">
        <f>AE407+AC407</f>
        <v>810974</v>
      </c>
      <c r="AI407" s="96"/>
      <c r="AJ407" s="96">
        <f>AG407+AD407</f>
        <v>829171</v>
      </c>
      <c r="AK407" s="97"/>
      <c r="AL407" s="97"/>
      <c r="AM407" s="96">
        <f>AK407+AH407</f>
        <v>810974</v>
      </c>
      <c r="AN407" s="96">
        <f>AI407</f>
        <v>0</v>
      </c>
      <c r="AO407" s="96">
        <f>AQ407-AM407</f>
        <v>148885</v>
      </c>
      <c r="AP407" s="96">
        <f>AR407-AN407</f>
        <v>16008</v>
      </c>
      <c r="AQ407" s="96">
        <f>919942+39917</f>
        <v>959859</v>
      </c>
      <c r="AR407" s="96">
        <v>16008</v>
      </c>
      <c r="AS407" s="97"/>
      <c r="AT407" s="96">
        <f>919942+39917</f>
        <v>959859</v>
      </c>
      <c r="AU407" s="96">
        <v>16008</v>
      </c>
      <c r="AV407" s="97"/>
      <c r="AW407" s="92">
        <f>AT407+AV407</f>
        <v>959859</v>
      </c>
      <c r="AX407" s="96">
        <f>AU407</f>
        <v>16008</v>
      </c>
    </row>
    <row r="408" spans="1:50" s="2" customFormat="1" ht="18.75">
      <c r="A408" s="100"/>
      <c r="B408" s="83" t="s">
        <v>65</v>
      </c>
      <c r="C408" s="84" t="s">
        <v>47</v>
      </c>
      <c r="D408" s="84" t="s">
        <v>35</v>
      </c>
      <c r="E408" s="85"/>
      <c r="F408" s="84"/>
      <c r="G408" s="86">
        <f aca="true" t="shared" si="339" ref="G408:L408">G409+G411</f>
        <v>825575</v>
      </c>
      <c r="H408" s="86">
        <f t="shared" si="339"/>
        <v>825575</v>
      </c>
      <c r="I408" s="86">
        <f t="shared" si="339"/>
        <v>0</v>
      </c>
      <c r="J408" s="86">
        <f>J409+J411</f>
        <v>117999</v>
      </c>
      <c r="K408" s="86">
        <f t="shared" si="339"/>
        <v>943574</v>
      </c>
      <c r="L408" s="86">
        <f t="shared" si="339"/>
        <v>0</v>
      </c>
      <c r="M408" s="86"/>
      <c r="N408" s="86">
        <f aca="true" t="shared" si="340" ref="N408:V408">N409+N411</f>
        <v>1050165</v>
      </c>
      <c r="O408" s="86">
        <f t="shared" si="340"/>
        <v>-144415</v>
      </c>
      <c r="P408" s="86">
        <f t="shared" si="340"/>
        <v>-157319</v>
      </c>
      <c r="Q408" s="86">
        <f t="shared" si="340"/>
        <v>892846</v>
      </c>
      <c r="R408" s="86">
        <f t="shared" si="340"/>
        <v>0</v>
      </c>
      <c r="S408" s="86">
        <f t="shared" si="340"/>
        <v>-225028</v>
      </c>
      <c r="T408" s="86">
        <f t="shared" si="340"/>
        <v>667818</v>
      </c>
      <c r="U408" s="86">
        <f t="shared" si="340"/>
        <v>0</v>
      </c>
      <c r="V408" s="86">
        <f t="shared" si="340"/>
        <v>686015</v>
      </c>
      <c r="W408" s="86">
        <f aca="true" t="shared" si="341" ref="W408:AD408">W409+W411</f>
        <v>0</v>
      </c>
      <c r="X408" s="86">
        <f t="shared" si="341"/>
        <v>0</v>
      </c>
      <c r="Y408" s="86">
        <f t="shared" si="341"/>
        <v>667818</v>
      </c>
      <c r="Z408" s="86">
        <f t="shared" si="341"/>
        <v>686015</v>
      </c>
      <c r="AA408" s="86">
        <f t="shared" si="341"/>
        <v>2622</v>
      </c>
      <c r="AB408" s="86">
        <f t="shared" si="341"/>
        <v>2622</v>
      </c>
      <c r="AC408" s="86">
        <f t="shared" si="341"/>
        <v>670440</v>
      </c>
      <c r="AD408" s="86">
        <f t="shared" si="341"/>
        <v>688637</v>
      </c>
      <c r="AE408" s="86">
        <f>AE409+AE411</f>
        <v>0</v>
      </c>
      <c r="AF408" s="86"/>
      <c r="AG408" s="86">
        <f>AG409+AG411</f>
        <v>0</v>
      </c>
      <c r="AH408" s="86">
        <f>AH409+AH411</f>
        <v>670440</v>
      </c>
      <c r="AI408" s="86"/>
      <c r="AJ408" s="86">
        <f aca="true" t="shared" si="342" ref="AJ408:AO408">AJ409+AJ411</f>
        <v>688637</v>
      </c>
      <c r="AK408" s="86">
        <f t="shared" si="342"/>
        <v>0</v>
      </c>
      <c r="AL408" s="86">
        <f t="shared" si="342"/>
        <v>0</v>
      </c>
      <c r="AM408" s="86">
        <f t="shared" si="342"/>
        <v>670440</v>
      </c>
      <c r="AN408" s="86">
        <f t="shared" si="342"/>
        <v>0</v>
      </c>
      <c r="AO408" s="86">
        <f t="shared" si="342"/>
        <v>157492</v>
      </c>
      <c r="AP408" s="86">
        <f>AP409+AP411</f>
        <v>0</v>
      </c>
      <c r="AQ408" s="86">
        <f>AQ409+AQ411</f>
        <v>827932</v>
      </c>
      <c r="AR408" s="86">
        <f>AR409+AR411</f>
        <v>0</v>
      </c>
      <c r="AS408" s="115"/>
      <c r="AT408" s="86">
        <f>AT409+AT411</f>
        <v>827932</v>
      </c>
      <c r="AU408" s="86">
        <f>AU409+AU411</f>
        <v>0</v>
      </c>
      <c r="AV408" s="86">
        <f>AV409+AV411</f>
        <v>0</v>
      </c>
      <c r="AW408" s="86">
        <f>AW409+AW411</f>
        <v>827932</v>
      </c>
      <c r="AX408" s="86">
        <f>AX409+AX411</f>
        <v>0</v>
      </c>
    </row>
    <row r="409" spans="1:50" ht="33">
      <c r="A409" s="88"/>
      <c r="B409" s="89" t="s">
        <v>271</v>
      </c>
      <c r="C409" s="90" t="s">
        <v>47</v>
      </c>
      <c r="D409" s="90" t="s">
        <v>35</v>
      </c>
      <c r="E409" s="95" t="s">
        <v>160</v>
      </c>
      <c r="F409" s="90"/>
      <c r="G409" s="92">
        <f aca="true" t="shared" si="343" ref="G409:AR409">G410</f>
        <v>561190</v>
      </c>
      <c r="H409" s="92">
        <f t="shared" si="343"/>
        <v>561190</v>
      </c>
      <c r="I409" s="92">
        <f t="shared" si="343"/>
        <v>0</v>
      </c>
      <c r="J409" s="92">
        <f t="shared" si="343"/>
        <v>82602</v>
      </c>
      <c r="K409" s="92">
        <f t="shared" si="343"/>
        <v>643792</v>
      </c>
      <c r="L409" s="92">
        <f t="shared" si="343"/>
        <v>0</v>
      </c>
      <c r="M409" s="92"/>
      <c r="N409" s="92">
        <f t="shared" si="343"/>
        <v>725963</v>
      </c>
      <c r="O409" s="92">
        <f t="shared" si="343"/>
        <v>-119300</v>
      </c>
      <c r="P409" s="92">
        <f t="shared" si="343"/>
        <v>-130548</v>
      </c>
      <c r="Q409" s="92">
        <f t="shared" si="343"/>
        <v>595415</v>
      </c>
      <c r="R409" s="92">
        <f t="shared" si="343"/>
        <v>0</v>
      </c>
      <c r="S409" s="92">
        <f t="shared" si="343"/>
        <v>-141282</v>
      </c>
      <c r="T409" s="92">
        <f t="shared" si="343"/>
        <v>454133</v>
      </c>
      <c r="U409" s="92">
        <f t="shared" si="343"/>
        <v>0</v>
      </c>
      <c r="V409" s="92">
        <f t="shared" si="343"/>
        <v>472330</v>
      </c>
      <c r="W409" s="92">
        <f t="shared" si="343"/>
        <v>0</v>
      </c>
      <c r="X409" s="92">
        <f t="shared" si="343"/>
        <v>0</v>
      </c>
      <c r="Y409" s="92">
        <f t="shared" si="343"/>
        <v>454133</v>
      </c>
      <c r="Z409" s="92">
        <f t="shared" si="343"/>
        <v>472330</v>
      </c>
      <c r="AA409" s="92">
        <f t="shared" si="343"/>
        <v>2622</v>
      </c>
      <c r="AB409" s="92">
        <f t="shared" si="343"/>
        <v>2622</v>
      </c>
      <c r="AC409" s="92">
        <f t="shared" si="343"/>
        <v>456755</v>
      </c>
      <c r="AD409" s="92">
        <f t="shared" si="343"/>
        <v>474952</v>
      </c>
      <c r="AE409" s="92">
        <f t="shared" si="343"/>
        <v>0</v>
      </c>
      <c r="AF409" s="92"/>
      <c r="AG409" s="92">
        <f t="shared" si="343"/>
        <v>0</v>
      </c>
      <c r="AH409" s="92">
        <f t="shared" si="343"/>
        <v>456755</v>
      </c>
      <c r="AI409" s="92"/>
      <c r="AJ409" s="92">
        <f t="shared" si="343"/>
        <v>474952</v>
      </c>
      <c r="AK409" s="92">
        <f t="shared" si="343"/>
        <v>0</v>
      </c>
      <c r="AL409" s="92">
        <f t="shared" si="343"/>
        <v>0</v>
      </c>
      <c r="AM409" s="92">
        <f t="shared" si="343"/>
        <v>456755</v>
      </c>
      <c r="AN409" s="92">
        <f t="shared" si="343"/>
        <v>0</v>
      </c>
      <c r="AO409" s="92">
        <f t="shared" si="343"/>
        <v>165837</v>
      </c>
      <c r="AP409" s="92">
        <f t="shared" si="343"/>
        <v>0</v>
      </c>
      <c r="AQ409" s="92">
        <f t="shared" si="343"/>
        <v>622592</v>
      </c>
      <c r="AR409" s="92">
        <f t="shared" si="343"/>
        <v>0</v>
      </c>
      <c r="AS409" s="97"/>
      <c r="AT409" s="92">
        <f>AT410</f>
        <v>622592</v>
      </c>
      <c r="AU409" s="92">
        <f>AU410</f>
        <v>0</v>
      </c>
      <c r="AV409" s="92">
        <f>AV410</f>
        <v>0</v>
      </c>
      <c r="AW409" s="92">
        <f>AW410</f>
        <v>622592</v>
      </c>
      <c r="AX409" s="92">
        <f>AX410</f>
        <v>0</v>
      </c>
    </row>
    <row r="410" spans="1:50" ht="33">
      <c r="A410" s="88"/>
      <c r="B410" s="89" t="s">
        <v>41</v>
      </c>
      <c r="C410" s="90" t="s">
        <v>47</v>
      </c>
      <c r="D410" s="90" t="s">
        <v>35</v>
      </c>
      <c r="E410" s="95" t="s">
        <v>160</v>
      </c>
      <c r="F410" s="90" t="s">
        <v>42</v>
      </c>
      <c r="G410" s="92">
        <f>H410+I410</f>
        <v>561190</v>
      </c>
      <c r="H410" s="92">
        <f>558440+2750</f>
        <v>561190</v>
      </c>
      <c r="I410" s="92"/>
      <c r="J410" s="96">
        <f>K410-G410</f>
        <v>82602</v>
      </c>
      <c r="K410" s="96">
        <v>643792</v>
      </c>
      <c r="L410" s="96"/>
      <c r="M410" s="96"/>
      <c r="N410" s="92">
        <v>725963</v>
      </c>
      <c r="O410" s="96">
        <v>-119300</v>
      </c>
      <c r="P410" s="96">
        <v>-130548</v>
      </c>
      <c r="Q410" s="96">
        <f>P410+N410</f>
        <v>595415</v>
      </c>
      <c r="R410" s="96"/>
      <c r="S410" s="96">
        <f>T410-Q410</f>
        <v>-141282</v>
      </c>
      <c r="T410" s="96">
        <v>454133</v>
      </c>
      <c r="U410" s="96"/>
      <c r="V410" s="96">
        <v>472330</v>
      </c>
      <c r="W410" s="96"/>
      <c r="X410" s="96"/>
      <c r="Y410" s="96">
        <f>W410+T410</f>
        <v>454133</v>
      </c>
      <c r="Z410" s="96">
        <f>X410+V410</f>
        <v>472330</v>
      </c>
      <c r="AA410" s="96">
        <v>2622</v>
      </c>
      <c r="AB410" s="96">
        <v>2622</v>
      </c>
      <c r="AC410" s="96">
        <f>AA410+Y410</f>
        <v>456755</v>
      </c>
      <c r="AD410" s="96">
        <f>AB410+Z410</f>
        <v>474952</v>
      </c>
      <c r="AE410" s="96"/>
      <c r="AF410" s="96"/>
      <c r="AG410" s="96"/>
      <c r="AH410" s="96">
        <f>AE410+AC410</f>
        <v>456755</v>
      </c>
      <c r="AI410" s="96"/>
      <c r="AJ410" s="96">
        <f>AG410+AD410</f>
        <v>474952</v>
      </c>
      <c r="AK410" s="97"/>
      <c r="AL410" s="97"/>
      <c r="AM410" s="96">
        <f>AK410+AH410</f>
        <v>456755</v>
      </c>
      <c r="AN410" s="96">
        <f>AI410</f>
        <v>0</v>
      </c>
      <c r="AO410" s="96">
        <f>AQ410-AM410</f>
        <v>165837</v>
      </c>
      <c r="AP410" s="96">
        <f>AR410-AN410</f>
        <v>0</v>
      </c>
      <c r="AQ410" s="96">
        <v>622592</v>
      </c>
      <c r="AR410" s="96"/>
      <c r="AS410" s="97"/>
      <c r="AT410" s="96">
        <v>622592</v>
      </c>
      <c r="AU410" s="96"/>
      <c r="AV410" s="97"/>
      <c r="AW410" s="92">
        <f>AT410+AV410</f>
        <v>622592</v>
      </c>
      <c r="AX410" s="96">
        <f>AU410</f>
        <v>0</v>
      </c>
    </row>
    <row r="411" spans="1:50" ht="33">
      <c r="A411" s="88"/>
      <c r="B411" s="89" t="s">
        <v>66</v>
      </c>
      <c r="C411" s="90" t="s">
        <v>47</v>
      </c>
      <c r="D411" s="90" t="s">
        <v>35</v>
      </c>
      <c r="E411" s="95" t="s">
        <v>152</v>
      </c>
      <c r="F411" s="90"/>
      <c r="G411" s="92">
        <f aca="true" t="shared" si="344" ref="G411:AR411">G412</f>
        <v>264385</v>
      </c>
      <c r="H411" s="92">
        <f t="shared" si="344"/>
        <v>264385</v>
      </c>
      <c r="I411" s="92">
        <f t="shared" si="344"/>
        <v>0</v>
      </c>
      <c r="J411" s="92">
        <f t="shared" si="344"/>
        <v>35397</v>
      </c>
      <c r="K411" s="92">
        <f t="shared" si="344"/>
        <v>299782</v>
      </c>
      <c r="L411" s="92">
        <f t="shared" si="344"/>
        <v>0</v>
      </c>
      <c r="M411" s="92"/>
      <c r="N411" s="92">
        <f t="shared" si="344"/>
        <v>324202</v>
      </c>
      <c r="O411" s="92">
        <f t="shared" si="344"/>
        <v>-25115</v>
      </c>
      <c r="P411" s="92">
        <f t="shared" si="344"/>
        <v>-26771</v>
      </c>
      <c r="Q411" s="92">
        <f t="shared" si="344"/>
        <v>297431</v>
      </c>
      <c r="R411" s="92">
        <f t="shared" si="344"/>
        <v>0</v>
      </c>
      <c r="S411" s="92">
        <f t="shared" si="344"/>
        <v>-83746</v>
      </c>
      <c r="T411" s="92">
        <f t="shared" si="344"/>
        <v>213685</v>
      </c>
      <c r="U411" s="92">
        <f t="shared" si="344"/>
        <v>0</v>
      </c>
      <c r="V411" s="92">
        <f t="shared" si="344"/>
        <v>213685</v>
      </c>
      <c r="W411" s="92">
        <f t="shared" si="344"/>
        <v>0</v>
      </c>
      <c r="X411" s="92">
        <f t="shared" si="344"/>
        <v>0</v>
      </c>
      <c r="Y411" s="92">
        <f t="shared" si="344"/>
        <v>213685</v>
      </c>
      <c r="Z411" s="92">
        <f t="shared" si="344"/>
        <v>213685</v>
      </c>
      <c r="AA411" s="92">
        <f t="shared" si="344"/>
        <v>0</v>
      </c>
      <c r="AB411" s="92">
        <f t="shared" si="344"/>
        <v>0</v>
      </c>
      <c r="AC411" s="92">
        <f t="shared" si="344"/>
        <v>213685</v>
      </c>
      <c r="AD411" s="92">
        <f t="shared" si="344"/>
        <v>213685</v>
      </c>
      <c r="AE411" s="92">
        <f t="shared" si="344"/>
        <v>0</v>
      </c>
      <c r="AF411" s="92"/>
      <c r="AG411" s="92">
        <f t="shared" si="344"/>
        <v>0</v>
      </c>
      <c r="AH411" s="92">
        <f t="shared" si="344"/>
        <v>213685</v>
      </c>
      <c r="AI411" s="92"/>
      <c r="AJ411" s="92">
        <f t="shared" si="344"/>
        <v>213685</v>
      </c>
      <c r="AK411" s="92">
        <f t="shared" si="344"/>
        <v>0</v>
      </c>
      <c r="AL411" s="92">
        <f t="shared" si="344"/>
        <v>0</v>
      </c>
      <c r="AM411" s="92">
        <f t="shared" si="344"/>
        <v>213685</v>
      </c>
      <c r="AN411" s="92">
        <f t="shared" si="344"/>
        <v>0</v>
      </c>
      <c r="AO411" s="92">
        <f t="shared" si="344"/>
        <v>-8345</v>
      </c>
      <c r="AP411" s="92">
        <f t="shared" si="344"/>
        <v>0</v>
      </c>
      <c r="AQ411" s="92">
        <f t="shared" si="344"/>
        <v>205340</v>
      </c>
      <c r="AR411" s="92">
        <f t="shared" si="344"/>
        <v>0</v>
      </c>
      <c r="AS411" s="97"/>
      <c r="AT411" s="92">
        <f>AT412</f>
        <v>205340</v>
      </c>
      <c r="AU411" s="92">
        <f>AU412</f>
        <v>0</v>
      </c>
      <c r="AV411" s="92">
        <f>AV412</f>
        <v>0</v>
      </c>
      <c r="AW411" s="92">
        <f>AW412</f>
        <v>205340</v>
      </c>
      <c r="AX411" s="92">
        <f>AX412</f>
        <v>0</v>
      </c>
    </row>
    <row r="412" spans="1:50" ht="33">
      <c r="A412" s="88"/>
      <c r="B412" s="89" t="s">
        <v>41</v>
      </c>
      <c r="C412" s="90" t="s">
        <v>47</v>
      </c>
      <c r="D412" s="90" t="s">
        <v>35</v>
      </c>
      <c r="E412" s="95" t="s">
        <v>152</v>
      </c>
      <c r="F412" s="90" t="s">
        <v>42</v>
      </c>
      <c r="G412" s="92">
        <f>H412+I412</f>
        <v>264385</v>
      </c>
      <c r="H412" s="92">
        <v>264385</v>
      </c>
      <c r="I412" s="92"/>
      <c r="J412" s="96">
        <f>K412-G412</f>
        <v>35397</v>
      </c>
      <c r="K412" s="96">
        <v>299782</v>
      </c>
      <c r="L412" s="96"/>
      <c r="M412" s="96"/>
      <c r="N412" s="92">
        <v>324202</v>
      </c>
      <c r="O412" s="96">
        <v>-25115</v>
      </c>
      <c r="P412" s="96">
        <v>-26771</v>
      </c>
      <c r="Q412" s="96">
        <f>P412+N412</f>
        <v>297431</v>
      </c>
      <c r="R412" s="96"/>
      <c r="S412" s="96">
        <f>T412-Q412</f>
        <v>-83746</v>
      </c>
      <c r="T412" s="96">
        <v>213685</v>
      </c>
      <c r="U412" s="96"/>
      <c r="V412" s="96">
        <v>213685</v>
      </c>
      <c r="W412" s="96"/>
      <c r="X412" s="96"/>
      <c r="Y412" s="96">
        <f>W412+T412</f>
        <v>213685</v>
      </c>
      <c r="Z412" s="96">
        <f>X412+V412</f>
        <v>213685</v>
      </c>
      <c r="AA412" s="96"/>
      <c r="AB412" s="96"/>
      <c r="AC412" s="96">
        <f>AA412+Y412</f>
        <v>213685</v>
      </c>
      <c r="AD412" s="96">
        <f>AB412+Z412</f>
        <v>213685</v>
      </c>
      <c r="AE412" s="96"/>
      <c r="AF412" s="96"/>
      <c r="AG412" s="96"/>
      <c r="AH412" s="96">
        <f>AE412+AC412</f>
        <v>213685</v>
      </c>
      <c r="AI412" s="96"/>
      <c r="AJ412" s="96">
        <f>AG412+AD412</f>
        <v>213685</v>
      </c>
      <c r="AK412" s="97"/>
      <c r="AL412" s="97"/>
      <c r="AM412" s="96">
        <f>AK412+AH412</f>
        <v>213685</v>
      </c>
      <c r="AN412" s="96">
        <f>AI412</f>
        <v>0</v>
      </c>
      <c r="AO412" s="96">
        <f>AQ412-AM412</f>
        <v>-8345</v>
      </c>
      <c r="AP412" s="96">
        <f>AR412-AN412</f>
        <v>0</v>
      </c>
      <c r="AQ412" s="96">
        <v>205340</v>
      </c>
      <c r="AR412" s="96"/>
      <c r="AS412" s="97"/>
      <c r="AT412" s="96">
        <v>205340</v>
      </c>
      <c r="AU412" s="96"/>
      <c r="AV412" s="97"/>
      <c r="AW412" s="92">
        <f>AT412+AV412</f>
        <v>205340</v>
      </c>
      <c r="AX412" s="96">
        <f>AU412</f>
        <v>0</v>
      </c>
    </row>
    <row r="413" spans="1:50" s="2" customFormat="1" ht="37.5">
      <c r="A413" s="100"/>
      <c r="B413" s="83" t="s">
        <v>26</v>
      </c>
      <c r="C413" s="84" t="s">
        <v>47</v>
      </c>
      <c r="D413" s="84" t="s">
        <v>47</v>
      </c>
      <c r="E413" s="85"/>
      <c r="F413" s="84"/>
      <c r="G413" s="86">
        <f aca="true" t="shared" si="345" ref="G413:W414">G414</f>
        <v>5192</v>
      </c>
      <c r="H413" s="86">
        <f t="shared" si="345"/>
        <v>5192</v>
      </c>
      <c r="I413" s="86">
        <f t="shared" si="345"/>
        <v>0</v>
      </c>
      <c r="J413" s="86">
        <f t="shared" si="345"/>
        <v>8701</v>
      </c>
      <c r="K413" s="86">
        <f t="shared" si="345"/>
        <v>13893</v>
      </c>
      <c r="L413" s="86">
        <f t="shared" si="345"/>
        <v>0</v>
      </c>
      <c r="M413" s="86"/>
      <c r="N413" s="86">
        <f t="shared" si="345"/>
        <v>14880</v>
      </c>
      <c r="O413" s="86">
        <f t="shared" si="345"/>
        <v>0</v>
      </c>
      <c r="P413" s="86">
        <f t="shared" si="345"/>
        <v>0</v>
      </c>
      <c r="Q413" s="86">
        <f t="shared" si="345"/>
        <v>14880</v>
      </c>
      <c r="R413" s="86">
        <f t="shared" si="345"/>
        <v>0</v>
      </c>
      <c r="S413" s="86">
        <f t="shared" si="345"/>
        <v>-9909</v>
      </c>
      <c r="T413" s="86">
        <f t="shared" si="345"/>
        <v>4971</v>
      </c>
      <c r="U413" s="86">
        <f t="shared" si="345"/>
        <v>0</v>
      </c>
      <c r="V413" s="86">
        <f t="shared" si="345"/>
        <v>4971</v>
      </c>
      <c r="W413" s="86">
        <f t="shared" si="345"/>
        <v>0</v>
      </c>
      <c r="X413" s="86">
        <f aca="true" t="shared" si="346" ref="W413:AM414">X414</f>
        <v>0</v>
      </c>
      <c r="Y413" s="86">
        <f t="shared" si="346"/>
        <v>4971</v>
      </c>
      <c r="Z413" s="86">
        <f t="shared" si="346"/>
        <v>4971</v>
      </c>
      <c r="AA413" s="86">
        <f t="shared" si="346"/>
        <v>0</v>
      </c>
      <c r="AB413" s="86">
        <f t="shared" si="346"/>
        <v>0</v>
      </c>
      <c r="AC413" s="86">
        <f t="shared" si="346"/>
        <v>4971</v>
      </c>
      <c r="AD413" s="86">
        <f t="shared" si="346"/>
        <v>4971</v>
      </c>
      <c r="AE413" s="86">
        <f t="shared" si="346"/>
        <v>0</v>
      </c>
      <c r="AF413" s="86"/>
      <c r="AG413" s="86">
        <f t="shared" si="346"/>
        <v>0</v>
      </c>
      <c r="AH413" s="86">
        <f t="shared" si="346"/>
        <v>4971</v>
      </c>
      <c r="AI413" s="86"/>
      <c r="AJ413" s="86">
        <f t="shared" si="346"/>
        <v>4971</v>
      </c>
      <c r="AK413" s="86">
        <f t="shared" si="346"/>
        <v>0</v>
      </c>
      <c r="AL413" s="86">
        <f t="shared" si="346"/>
        <v>0</v>
      </c>
      <c r="AM413" s="86">
        <f t="shared" si="346"/>
        <v>4971</v>
      </c>
      <c r="AN413" s="86">
        <f aca="true" t="shared" si="347" ref="AK413:AR414">AN414</f>
        <v>0</v>
      </c>
      <c r="AO413" s="86">
        <f t="shared" si="347"/>
        <v>4280</v>
      </c>
      <c r="AP413" s="86">
        <f t="shared" si="347"/>
        <v>0</v>
      </c>
      <c r="AQ413" s="86">
        <f t="shared" si="347"/>
        <v>9251</v>
      </c>
      <c r="AR413" s="86">
        <f t="shared" si="347"/>
        <v>0</v>
      </c>
      <c r="AS413" s="115"/>
      <c r="AT413" s="86">
        <f>AT414</f>
        <v>9251</v>
      </c>
      <c r="AU413" s="86">
        <f aca="true" t="shared" si="348" ref="AU413:AX414">AU414</f>
        <v>0</v>
      </c>
      <c r="AV413" s="86">
        <f t="shared" si="348"/>
        <v>0</v>
      </c>
      <c r="AW413" s="86">
        <f t="shared" si="348"/>
        <v>9251</v>
      </c>
      <c r="AX413" s="86">
        <f t="shared" si="348"/>
        <v>0</v>
      </c>
    </row>
    <row r="414" spans="1:50" ht="33">
      <c r="A414" s="88"/>
      <c r="B414" s="89" t="s">
        <v>74</v>
      </c>
      <c r="C414" s="90" t="s">
        <v>47</v>
      </c>
      <c r="D414" s="90" t="s">
        <v>47</v>
      </c>
      <c r="E414" s="95" t="s">
        <v>161</v>
      </c>
      <c r="F414" s="90"/>
      <c r="G414" s="92">
        <f t="shared" si="345"/>
        <v>5192</v>
      </c>
      <c r="H414" s="92">
        <f t="shared" si="345"/>
        <v>5192</v>
      </c>
      <c r="I414" s="92">
        <f t="shared" si="345"/>
        <v>0</v>
      </c>
      <c r="J414" s="92">
        <f t="shared" si="345"/>
        <v>8701</v>
      </c>
      <c r="K414" s="92">
        <f t="shared" si="345"/>
        <v>13893</v>
      </c>
      <c r="L414" s="92">
        <f t="shared" si="345"/>
        <v>0</v>
      </c>
      <c r="M414" s="92"/>
      <c r="N414" s="92">
        <f t="shared" si="345"/>
        <v>14880</v>
      </c>
      <c r="O414" s="92">
        <f t="shared" si="345"/>
        <v>0</v>
      </c>
      <c r="P414" s="92">
        <f t="shared" si="345"/>
        <v>0</v>
      </c>
      <c r="Q414" s="92">
        <f t="shared" si="345"/>
        <v>14880</v>
      </c>
      <c r="R414" s="92">
        <f t="shared" si="345"/>
        <v>0</v>
      </c>
      <c r="S414" s="92">
        <f t="shared" si="345"/>
        <v>-9909</v>
      </c>
      <c r="T414" s="92">
        <f t="shared" si="345"/>
        <v>4971</v>
      </c>
      <c r="U414" s="92">
        <f t="shared" si="345"/>
        <v>0</v>
      </c>
      <c r="V414" s="92">
        <f t="shared" si="345"/>
        <v>4971</v>
      </c>
      <c r="W414" s="92">
        <f t="shared" si="346"/>
        <v>0</v>
      </c>
      <c r="X414" s="92">
        <f t="shared" si="346"/>
        <v>0</v>
      </c>
      <c r="Y414" s="92">
        <f t="shared" si="346"/>
        <v>4971</v>
      </c>
      <c r="Z414" s="92">
        <f t="shared" si="346"/>
        <v>4971</v>
      </c>
      <c r="AA414" s="92">
        <f t="shared" si="346"/>
        <v>0</v>
      </c>
      <c r="AB414" s="92">
        <f t="shared" si="346"/>
        <v>0</v>
      </c>
      <c r="AC414" s="92">
        <f t="shared" si="346"/>
        <v>4971</v>
      </c>
      <c r="AD414" s="92">
        <f t="shared" si="346"/>
        <v>4971</v>
      </c>
      <c r="AE414" s="92">
        <f t="shared" si="346"/>
        <v>0</v>
      </c>
      <c r="AF414" s="92"/>
      <c r="AG414" s="92">
        <f t="shared" si="346"/>
        <v>0</v>
      </c>
      <c r="AH414" s="92">
        <f t="shared" si="346"/>
        <v>4971</v>
      </c>
      <c r="AI414" s="92"/>
      <c r="AJ414" s="92">
        <f t="shared" si="346"/>
        <v>4971</v>
      </c>
      <c r="AK414" s="92">
        <f t="shared" si="347"/>
        <v>0</v>
      </c>
      <c r="AL414" s="92">
        <f t="shared" si="347"/>
        <v>0</v>
      </c>
      <c r="AM414" s="92">
        <f t="shared" si="347"/>
        <v>4971</v>
      </c>
      <c r="AN414" s="92">
        <f t="shared" si="347"/>
        <v>0</v>
      </c>
      <c r="AO414" s="92">
        <f t="shared" si="347"/>
        <v>4280</v>
      </c>
      <c r="AP414" s="92">
        <f t="shared" si="347"/>
        <v>0</v>
      </c>
      <c r="AQ414" s="92">
        <f t="shared" si="347"/>
        <v>9251</v>
      </c>
      <c r="AR414" s="92">
        <f t="shared" si="347"/>
        <v>0</v>
      </c>
      <c r="AS414" s="97"/>
      <c r="AT414" s="92">
        <f>AT415</f>
        <v>9251</v>
      </c>
      <c r="AU414" s="92">
        <f t="shared" si="348"/>
        <v>0</v>
      </c>
      <c r="AV414" s="92">
        <f t="shared" si="348"/>
        <v>0</v>
      </c>
      <c r="AW414" s="92">
        <f t="shared" si="348"/>
        <v>9251</v>
      </c>
      <c r="AX414" s="92">
        <f t="shared" si="348"/>
        <v>0</v>
      </c>
    </row>
    <row r="415" spans="1:50" ht="66">
      <c r="A415" s="88"/>
      <c r="B415" s="89" t="s">
        <v>45</v>
      </c>
      <c r="C415" s="90" t="s">
        <v>47</v>
      </c>
      <c r="D415" s="90" t="s">
        <v>47</v>
      </c>
      <c r="E415" s="95" t="s">
        <v>161</v>
      </c>
      <c r="F415" s="90" t="s">
        <v>46</v>
      </c>
      <c r="G415" s="92">
        <f>H415+I415</f>
        <v>5192</v>
      </c>
      <c r="H415" s="92">
        <v>5192</v>
      </c>
      <c r="I415" s="92"/>
      <c r="J415" s="96">
        <f>K415-G415</f>
        <v>8701</v>
      </c>
      <c r="K415" s="96">
        <v>13893</v>
      </c>
      <c r="L415" s="96"/>
      <c r="M415" s="96"/>
      <c r="N415" s="92">
        <v>14880</v>
      </c>
      <c r="O415" s="93"/>
      <c r="P415" s="96"/>
      <c r="Q415" s="96">
        <f>P415+N415</f>
        <v>14880</v>
      </c>
      <c r="R415" s="96">
        <f>O415</f>
        <v>0</v>
      </c>
      <c r="S415" s="96">
        <f>T415-Q415</f>
        <v>-9909</v>
      </c>
      <c r="T415" s="96">
        <v>4971</v>
      </c>
      <c r="U415" s="96">
        <f>R415</f>
        <v>0</v>
      </c>
      <c r="V415" s="96">
        <v>4971</v>
      </c>
      <c r="W415" s="96"/>
      <c r="X415" s="96"/>
      <c r="Y415" s="96">
        <f>W415+T415</f>
        <v>4971</v>
      </c>
      <c r="Z415" s="96">
        <f>X415+V415</f>
        <v>4971</v>
      </c>
      <c r="AA415" s="96"/>
      <c r="AB415" s="96"/>
      <c r="AC415" s="96">
        <f>AA415+Y415</f>
        <v>4971</v>
      </c>
      <c r="AD415" s="96">
        <f>AB415+Z415</f>
        <v>4971</v>
      </c>
      <c r="AE415" s="96"/>
      <c r="AF415" s="96"/>
      <c r="AG415" s="96"/>
      <c r="AH415" s="96">
        <f>AE415+AC415</f>
        <v>4971</v>
      </c>
      <c r="AI415" s="96"/>
      <c r="AJ415" s="96">
        <f>AG415+AD415</f>
        <v>4971</v>
      </c>
      <c r="AK415" s="97"/>
      <c r="AL415" s="97"/>
      <c r="AM415" s="96">
        <f>AK415+AH415</f>
        <v>4971</v>
      </c>
      <c r="AN415" s="96">
        <f>AI415</f>
        <v>0</v>
      </c>
      <c r="AO415" s="96">
        <f>AQ415-AM415</f>
        <v>4280</v>
      </c>
      <c r="AP415" s="96">
        <f>AR415-AN415</f>
        <v>0</v>
      </c>
      <c r="AQ415" s="96">
        <v>9251</v>
      </c>
      <c r="AR415" s="96"/>
      <c r="AS415" s="97"/>
      <c r="AT415" s="96">
        <v>9251</v>
      </c>
      <c r="AU415" s="96"/>
      <c r="AV415" s="97"/>
      <c r="AW415" s="92">
        <f>AT415+AV415</f>
        <v>9251</v>
      </c>
      <c r="AX415" s="96">
        <f>AU415</f>
        <v>0</v>
      </c>
    </row>
    <row r="416" spans="1:50" s="2" customFormat="1" ht="37.5">
      <c r="A416" s="100"/>
      <c r="B416" s="83" t="s">
        <v>68</v>
      </c>
      <c r="C416" s="84" t="s">
        <v>47</v>
      </c>
      <c r="D416" s="84" t="s">
        <v>58</v>
      </c>
      <c r="E416" s="85"/>
      <c r="F416" s="84"/>
      <c r="G416" s="86">
        <f>G417+G424+G419</f>
        <v>202756</v>
      </c>
      <c r="H416" s="86">
        <f>H417+H424+H419</f>
        <v>202756</v>
      </c>
      <c r="I416" s="86">
        <f>I417+I424+I419</f>
        <v>0</v>
      </c>
      <c r="J416" s="86">
        <f aca="true" t="shared" si="349" ref="J416:Q416">J417+J424+J419+J426</f>
        <v>7727</v>
      </c>
      <c r="K416" s="86">
        <f t="shared" si="349"/>
        <v>210483</v>
      </c>
      <c r="L416" s="86">
        <f t="shared" si="349"/>
        <v>0</v>
      </c>
      <c r="M416" s="86"/>
      <c r="N416" s="86">
        <f t="shared" si="349"/>
        <v>97190</v>
      </c>
      <c r="O416" s="86">
        <f t="shared" si="349"/>
        <v>213196</v>
      </c>
      <c r="P416" s="86">
        <f t="shared" si="349"/>
        <v>232384</v>
      </c>
      <c r="Q416" s="86">
        <f t="shared" si="349"/>
        <v>329574</v>
      </c>
      <c r="R416" s="86">
        <f>R417+R424+R419+R426</f>
        <v>0</v>
      </c>
      <c r="S416" s="86">
        <f aca="true" t="shared" si="350" ref="S416:Z416">S417+S424+S426+S422</f>
        <v>-189387</v>
      </c>
      <c r="T416" s="86">
        <f t="shared" si="350"/>
        <v>140187</v>
      </c>
      <c r="U416" s="86">
        <f t="shared" si="350"/>
        <v>0</v>
      </c>
      <c r="V416" s="86">
        <f t="shared" si="350"/>
        <v>103793</v>
      </c>
      <c r="W416" s="86">
        <f t="shared" si="350"/>
        <v>0</v>
      </c>
      <c r="X416" s="86">
        <f t="shared" si="350"/>
        <v>0</v>
      </c>
      <c r="Y416" s="86">
        <f t="shared" si="350"/>
        <v>140187</v>
      </c>
      <c r="Z416" s="86">
        <f t="shared" si="350"/>
        <v>103793</v>
      </c>
      <c r="AA416" s="86">
        <f aca="true" t="shared" si="351" ref="AA416:AK416">AA417+AA424+AA426+AA422</f>
        <v>-2622</v>
      </c>
      <c r="AB416" s="86">
        <f t="shared" si="351"/>
        <v>-2622</v>
      </c>
      <c r="AC416" s="86">
        <f t="shared" si="351"/>
        <v>137565</v>
      </c>
      <c r="AD416" s="86">
        <f t="shared" si="351"/>
        <v>101171</v>
      </c>
      <c r="AE416" s="86">
        <f t="shared" si="351"/>
        <v>0</v>
      </c>
      <c r="AF416" s="86"/>
      <c r="AG416" s="86">
        <f t="shared" si="351"/>
        <v>0</v>
      </c>
      <c r="AH416" s="86">
        <f t="shared" si="351"/>
        <v>137565</v>
      </c>
      <c r="AI416" s="86"/>
      <c r="AJ416" s="86">
        <f t="shared" si="351"/>
        <v>101171</v>
      </c>
      <c r="AK416" s="86">
        <f t="shared" si="351"/>
        <v>0</v>
      </c>
      <c r="AL416" s="86">
        <f>AL417+AL424+AL426+AL422</f>
        <v>0</v>
      </c>
      <c r="AM416" s="86">
        <f>AM417+AM424+AM426+AM422</f>
        <v>137565</v>
      </c>
      <c r="AN416" s="86">
        <f>AN417+AN424+AN426+AN422</f>
        <v>0</v>
      </c>
      <c r="AO416" s="86">
        <f>AO417+AO419+AO426+AO424</f>
        <v>423613</v>
      </c>
      <c r="AP416" s="86">
        <f>AP417+AP419+AP426+AP424</f>
        <v>368608</v>
      </c>
      <c r="AQ416" s="86">
        <f>AQ417+AQ419+AQ426+AQ424</f>
        <v>561178</v>
      </c>
      <c r="AR416" s="86">
        <f>AR417+AR419+AR426+AR424</f>
        <v>368608</v>
      </c>
      <c r="AS416" s="115"/>
      <c r="AT416" s="86">
        <f>AT417+AT419+AT426+AT424</f>
        <v>561178</v>
      </c>
      <c r="AU416" s="86">
        <f>AU417+AU419+AU426+AU424</f>
        <v>368608</v>
      </c>
      <c r="AV416" s="86">
        <f>AV417+AV419+AV426+AV424</f>
        <v>0</v>
      </c>
      <c r="AW416" s="86">
        <f>AW417+AW419+AW426+AW424</f>
        <v>561178</v>
      </c>
      <c r="AX416" s="86">
        <f>AX417+AX419+AX426+AX424</f>
        <v>368608</v>
      </c>
    </row>
    <row r="417" spans="1:50" ht="49.5">
      <c r="A417" s="88"/>
      <c r="B417" s="89" t="s">
        <v>67</v>
      </c>
      <c r="C417" s="90" t="s">
        <v>47</v>
      </c>
      <c r="D417" s="90" t="s">
        <v>58</v>
      </c>
      <c r="E417" s="95" t="s">
        <v>162</v>
      </c>
      <c r="F417" s="90"/>
      <c r="G417" s="92">
        <f aca="true" t="shared" si="352" ref="G417:AR417">G418</f>
        <v>68927</v>
      </c>
      <c r="H417" s="92">
        <f t="shared" si="352"/>
        <v>68927</v>
      </c>
      <c r="I417" s="92">
        <f t="shared" si="352"/>
        <v>0</v>
      </c>
      <c r="J417" s="92">
        <f t="shared" si="352"/>
        <v>153</v>
      </c>
      <c r="K417" s="92">
        <f t="shared" si="352"/>
        <v>69080</v>
      </c>
      <c r="L417" s="92">
        <f t="shared" si="352"/>
        <v>0</v>
      </c>
      <c r="M417" s="92"/>
      <c r="N417" s="92">
        <f t="shared" si="352"/>
        <v>74025</v>
      </c>
      <c r="O417" s="92">
        <f t="shared" si="352"/>
        <v>-4021</v>
      </c>
      <c r="P417" s="92">
        <f t="shared" si="352"/>
        <v>-4305</v>
      </c>
      <c r="Q417" s="92">
        <f t="shared" si="352"/>
        <v>69720</v>
      </c>
      <c r="R417" s="92">
        <f t="shared" si="352"/>
        <v>0</v>
      </c>
      <c r="S417" s="92">
        <f t="shared" si="352"/>
        <v>-29691</v>
      </c>
      <c r="T417" s="92">
        <f t="shared" si="352"/>
        <v>40029</v>
      </c>
      <c r="U417" s="92">
        <f t="shared" si="352"/>
        <v>0</v>
      </c>
      <c r="V417" s="92">
        <f t="shared" si="352"/>
        <v>40029</v>
      </c>
      <c r="W417" s="92">
        <f t="shared" si="352"/>
        <v>0</v>
      </c>
      <c r="X417" s="92">
        <f t="shared" si="352"/>
        <v>0</v>
      </c>
      <c r="Y417" s="92">
        <f t="shared" si="352"/>
        <v>40029</v>
      </c>
      <c r="Z417" s="92">
        <f t="shared" si="352"/>
        <v>40029</v>
      </c>
      <c r="AA417" s="92">
        <f t="shared" si="352"/>
        <v>0</v>
      </c>
      <c r="AB417" s="92">
        <f t="shared" si="352"/>
        <v>0</v>
      </c>
      <c r="AC417" s="92">
        <f t="shared" si="352"/>
        <v>40029</v>
      </c>
      <c r="AD417" s="92">
        <f t="shared" si="352"/>
        <v>40029</v>
      </c>
      <c r="AE417" s="92">
        <f t="shared" si="352"/>
        <v>0</v>
      </c>
      <c r="AF417" s="92"/>
      <c r="AG417" s="92">
        <f t="shared" si="352"/>
        <v>0</v>
      </c>
      <c r="AH417" s="92">
        <f t="shared" si="352"/>
        <v>40029</v>
      </c>
      <c r="AI417" s="92"/>
      <c r="AJ417" s="92">
        <f t="shared" si="352"/>
        <v>40029</v>
      </c>
      <c r="AK417" s="92">
        <f t="shared" si="352"/>
        <v>0</v>
      </c>
      <c r="AL417" s="92">
        <f t="shared" si="352"/>
        <v>0</v>
      </c>
      <c r="AM417" s="92">
        <f t="shared" si="352"/>
        <v>40029</v>
      </c>
      <c r="AN417" s="92">
        <f t="shared" si="352"/>
        <v>0</v>
      </c>
      <c r="AO417" s="92">
        <f t="shared" si="352"/>
        <v>4404</v>
      </c>
      <c r="AP417" s="92">
        <f t="shared" si="352"/>
        <v>0</v>
      </c>
      <c r="AQ417" s="92">
        <f t="shared" si="352"/>
        <v>44433</v>
      </c>
      <c r="AR417" s="92">
        <f t="shared" si="352"/>
        <v>0</v>
      </c>
      <c r="AS417" s="97"/>
      <c r="AT417" s="92">
        <f>AT418</f>
        <v>44433</v>
      </c>
      <c r="AU417" s="92">
        <f>AU418</f>
        <v>0</v>
      </c>
      <c r="AV417" s="92">
        <f>AV418</f>
        <v>0</v>
      </c>
      <c r="AW417" s="92">
        <f>AW418</f>
        <v>44433</v>
      </c>
      <c r="AX417" s="92">
        <f>AX418</f>
        <v>0</v>
      </c>
    </row>
    <row r="418" spans="1:50" ht="33">
      <c r="A418" s="88"/>
      <c r="B418" s="89" t="s">
        <v>41</v>
      </c>
      <c r="C418" s="90" t="s">
        <v>47</v>
      </c>
      <c r="D418" s="90" t="s">
        <v>58</v>
      </c>
      <c r="E418" s="95" t="s">
        <v>162</v>
      </c>
      <c r="F418" s="90" t="s">
        <v>42</v>
      </c>
      <c r="G418" s="92">
        <f>H418+I418</f>
        <v>68927</v>
      </c>
      <c r="H418" s="92">
        <v>68927</v>
      </c>
      <c r="I418" s="92"/>
      <c r="J418" s="96">
        <f>K418-G418</f>
        <v>153</v>
      </c>
      <c r="K418" s="96">
        <v>69080</v>
      </c>
      <c r="L418" s="96"/>
      <c r="M418" s="96"/>
      <c r="N418" s="92">
        <v>74025</v>
      </c>
      <c r="O418" s="96">
        <v>-4021</v>
      </c>
      <c r="P418" s="96">
        <v>-4305</v>
      </c>
      <c r="Q418" s="96">
        <f>P418+N418</f>
        <v>69720</v>
      </c>
      <c r="R418" s="96"/>
      <c r="S418" s="96">
        <f>T418-Q418</f>
        <v>-29691</v>
      </c>
      <c r="T418" s="96">
        <v>40029</v>
      </c>
      <c r="U418" s="96"/>
      <c r="V418" s="96">
        <v>40029</v>
      </c>
      <c r="W418" s="96"/>
      <c r="X418" s="96"/>
      <c r="Y418" s="96">
        <f>W418+T418</f>
        <v>40029</v>
      </c>
      <c r="Z418" s="96">
        <f>X418+V418</f>
        <v>40029</v>
      </c>
      <c r="AA418" s="96"/>
      <c r="AB418" s="96"/>
      <c r="AC418" s="96">
        <f>AA418+Y418</f>
        <v>40029</v>
      </c>
      <c r="AD418" s="96">
        <f>AB418+Z418</f>
        <v>40029</v>
      </c>
      <c r="AE418" s="96"/>
      <c r="AF418" s="96"/>
      <c r="AG418" s="96"/>
      <c r="AH418" s="96">
        <f>AE418+AC418</f>
        <v>40029</v>
      </c>
      <c r="AI418" s="96"/>
      <c r="AJ418" s="96">
        <f>AG418+AD418</f>
        <v>40029</v>
      </c>
      <c r="AK418" s="97"/>
      <c r="AL418" s="97"/>
      <c r="AM418" s="96">
        <f>AK418+AH418</f>
        <v>40029</v>
      </c>
      <c r="AN418" s="96">
        <f>AI418</f>
        <v>0</v>
      </c>
      <c r="AO418" s="96">
        <f>AQ418-AM418</f>
        <v>4404</v>
      </c>
      <c r="AP418" s="96">
        <f>AR418-AN418</f>
        <v>0</v>
      </c>
      <c r="AQ418" s="96">
        <v>44433</v>
      </c>
      <c r="AR418" s="96"/>
      <c r="AS418" s="97"/>
      <c r="AT418" s="96">
        <v>44433</v>
      </c>
      <c r="AU418" s="96"/>
      <c r="AV418" s="97"/>
      <c r="AW418" s="92">
        <f>AT418+AV418</f>
        <v>44433</v>
      </c>
      <c r="AX418" s="96">
        <f>AU418</f>
        <v>0</v>
      </c>
    </row>
    <row r="419" spans="1:50" ht="16.5">
      <c r="A419" s="107"/>
      <c r="B419" s="89" t="s">
        <v>272</v>
      </c>
      <c r="C419" s="90" t="s">
        <v>47</v>
      </c>
      <c r="D419" s="90" t="s">
        <v>58</v>
      </c>
      <c r="E419" s="95" t="s">
        <v>139</v>
      </c>
      <c r="F419" s="90"/>
      <c r="G419" s="96">
        <f aca="true" t="shared" si="353" ref="G419:L419">G420+G422</f>
        <v>122551</v>
      </c>
      <c r="H419" s="96">
        <f t="shared" si="353"/>
        <v>122551</v>
      </c>
      <c r="I419" s="96">
        <f t="shared" si="353"/>
        <v>0</v>
      </c>
      <c r="J419" s="96">
        <f>J420+J422</f>
        <v>0</v>
      </c>
      <c r="K419" s="96">
        <f t="shared" si="353"/>
        <v>122551</v>
      </c>
      <c r="L419" s="96">
        <f t="shared" si="353"/>
        <v>0</v>
      </c>
      <c r="M419" s="96"/>
      <c r="N419" s="96">
        <f>N420+N422</f>
        <v>2732</v>
      </c>
      <c r="O419" s="96">
        <f>O420+O422</f>
        <v>-2551</v>
      </c>
      <c r="P419" s="96">
        <f>P420+P422</f>
        <v>-2732</v>
      </c>
      <c r="Q419" s="96">
        <f>Q420+Q422</f>
        <v>0</v>
      </c>
      <c r="R419" s="96"/>
      <c r="S419" s="96">
        <f aca="true" t="shared" si="354" ref="S419:Z419">S422</f>
        <v>55792</v>
      </c>
      <c r="T419" s="96">
        <f t="shared" si="354"/>
        <v>55792</v>
      </c>
      <c r="U419" s="96">
        <f t="shared" si="354"/>
        <v>0</v>
      </c>
      <c r="V419" s="96">
        <f t="shared" si="354"/>
        <v>55792</v>
      </c>
      <c r="W419" s="96">
        <f t="shared" si="354"/>
        <v>0</v>
      </c>
      <c r="X419" s="96">
        <f t="shared" si="354"/>
        <v>0</v>
      </c>
      <c r="Y419" s="96">
        <f t="shared" si="354"/>
        <v>55792</v>
      </c>
      <c r="Z419" s="96">
        <f t="shared" si="354"/>
        <v>55792</v>
      </c>
      <c r="AA419" s="96">
        <f aca="true" t="shared" si="355" ref="AA419:AJ419">AA422</f>
        <v>0</v>
      </c>
      <c r="AB419" s="96">
        <f t="shared" si="355"/>
        <v>0</v>
      </c>
      <c r="AC419" s="96">
        <f t="shared" si="355"/>
        <v>55792</v>
      </c>
      <c r="AD419" s="96">
        <f t="shared" si="355"/>
        <v>55792</v>
      </c>
      <c r="AE419" s="96">
        <f t="shared" si="355"/>
        <v>0</v>
      </c>
      <c r="AF419" s="96"/>
      <c r="AG419" s="96">
        <f t="shared" si="355"/>
        <v>0</v>
      </c>
      <c r="AH419" s="96">
        <f t="shared" si="355"/>
        <v>55792</v>
      </c>
      <c r="AI419" s="96"/>
      <c r="AJ419" s="96">
        <f t="shared" si="355"/>
        <v>55792</v>
      </c>
      <c r="AK419" s="96">
        <f>AK422</f>
        <v>0</v>
      </c>
      <c r="AL419" s="96">
        <f>AL422</f>
        <v>0</v>
      </c>
      <c r="AM419" s="96">
        <f>AM422</f>
        <v>55792</v>
      </c>
      <c r="AN419" s="96">
        <f>AN422</f>
        <v>0</v>
      </c>
      <c r="AO419" s="96">
        <f>AO420+AO422</f>
        <v>436569</v>
      </c>
      <c r="AP419" s="96">
        <f>AP420+AP422</f>
        <v>368608</v>
      </c>
      <c r="AQ419" s="96">
        <f>AQ420+AQ422</f>
        <v>492361</v>
      </c>
      <c r="AR419" s="96">
        <f>AR420+AR422</f>
        <v>368608</v>
      </c>
      <c r="AS419" s="97"/>
      <c r="AT419" s="96">
        <f>AT420+AT422</f>
        <v>492361</v>
      </c>
      <c r="AU419" s="96">
        <f>AU420+AU422</f>
        <v>368608</v>
      </c>
      <c r="AV419" s="96">
        <f>AV420+AV422</f>
        <v>0</v>
      </c>
      <c r="AW419" s="96">
        <f>AW420+AW422</f>
        <v>492361</v>
      </c>
      <c r="AX419" s="96">
        <f>AX420+AX422</f>
        <v>368608</v>
      </c>
    </row>
    <row r="420" spans="1:50" ht="147.75" customHeight="1">
      <c r="A420" s="107"/>
      <c r="B420" s="112" t="s">
        <v>362</v>
      </c>
      <c r="C420" s="90" t="s">
        <v>47</v>
      </c>
      <c r="D420" s="90" t="s">
        <v>58</v>
      </c>
      <c r="E420" s="117" t="s">
        <v>173</v>
      </c>
      <c r="F420" s="90"/>
      <c r="G420" s="96">
        <f>H420+I420</f>
        <v>2551</v>
      </c>
      <c r="H420" s="96">
        <f aca="true" t="shared" si="356" ref="H420:AR420">H421</f>
        <v>2551</v>
      </c>
      <c r="I420" s="96">
        <f t="shared" si="356"/>
        <v>0</v>
      </c>
      <c r="J420" s="96">
        <f>K420-G420</f>
        <v>0</v>
      </c>
      <c r="K420" s="96">
        <f t="shared" si="356"/>
        <v>2551</v>
      </c>
      <c r="L420" s="96">
        <f t="shared" si="356"/>
        <v>0</v>
      </c>
      <c r="M420" s="96"/>
      <c r="N420" s="96">
        <f t="shared" si="356"/>
        <v>2732</v>
      </c>
      <c r="O420" s="96">
        <f t="shared" si="356"/>
        <v>-2551</v>
      </c>
      <c r="P420" s="96">
        <f t="shared" si="356"/>
        <v>-2732</v>
      </c>
      <c r="Q420" s="96">
        <f t="shared" si="356"/>
        <v>0</v>
      </c>
      <c r="R420" s="96">
        <f t="shared" si="356"/>
        <v>-2551</v>
      </c>
      <c r="S420" s="96"/>
      <c r="T420" s="96">
        <f t="shared" si="356"/>
        <v>0</v>
      </c>
      <c r="U420" s="96">
        <f t="shared" si="356"/>
        <v>0</v>
      </c>
      <c r="V420" s="96">
        <f t="shared" si="356"/>
        <v>0</v>
      </c>
      <c r="W420" s="96">
        <f t="shared" si="356"/>
        <v>0</v>
      </c>
      <c r="X420" s="96">
        <f t="shared" si="356"/>
        <v>0</v>
      </c>
      <c r="Y420" s="96">
        <f t="shared" si="356"/>
        <v>0</v>
      </c>
      <c r="Z420" s="96">
        <f t="shared" si="356"/>
        <v>0</v>
      </c>
      <c r="AA420" s="96">
        <f t="shared" si="356"/>
        <v>0</v>
      </c>
      <c r="AB420" s="96">
        <f t="shared" si="356"/>
        <v>0</v>
      </c>
      <c r="AC420" s="96">
        <f t="shared" si="356"/>
        <v>0</v>
      </c>
      <c r="AD420" s="96">
        <f t="shared" si="356"/>
        <v>0</v>
      </c>
      <c r="AE420" s="96">
        <f t="shared" si="356"/>
        <v>0</v>
      </c>
      <c r="AF420" s="96"/>
      <c r="AG420" s="96">
        <f t="shared" si="356"/>
        <v>0</v>
      </c>
      <c r="AH420" s="96">
        <f t="shared" si="356"/>
        <v>0</v>
      </c>
      <c r="AI420" s="96"/>
      <c r="AJ420" s="96">
        <f t="shared" si="356"/>
        <v>0</v>
      </c>
      <c r="AK420" s="96">
        <f t="shared" si="356"/>
        <v>0</v>
      </c>
      <c r="AL420" s="96">
        <f t="shared" si="356"/>
        <v>0</v>
      </c>
      <c r="AM420" s="96">
        <f t="shared" si="356"/>
        <v>0</v>
      </c>
      <c r="AN420" s="96">
        <f t="shared" si="356"/>
        <v>0</v>
      </c>
      <c r="AO420" s="96">
        <f t="shared" si="356"/>
        <v>23067</v>
      </c>
      <c r="AP420" s="96">
        <f t="shared" si="356"/>
        <v>0</v>
      </c>
      <c r="AQ420" s="96">
        <f t="shared" si="356"/>
        <v>23067</v>
      </c>
      <c r="AR420" s="96">
        <f t="shared" si="356"/>
        <v>0</v>
      </c>
      <c r="AS420" s="97"/>
      <c r="AT420" s="96">
        <f>AT421</f>
        <v>23067</v>
      </c>
      <c r="AU420" s="96">
        <f>AU421</f>
        <v>0</v>
      </c>
      <c r="AV420" s="96">
        <f>AV421</f>
        <v>0</v>
      </c>
      <c r="AW420" s="96">
        <f>AW421</f>
        <v>23067</v>
      </c>
      <c r="AX420" s="96">
        <f>AX421</f>
        <v>0</v>
      </c>
    </row>
    <row r="421" spans="1:50" ht="99">
      <c r="A421" s="107"/>
      <c r="B421" s="89" t="s">
        <v>172</v>
      </c>
      <c r="C421" s="90" t="s">
        <v>47</v>
      </c>
      <c r="D421" s="90" t="s">
        <v>58</v>
      </c>
      <c r="E421" s="117" t="s">
        <v>173</v>
      </c>
      <c r="F421" s="90" t="s">
        <v>57</v>
      </c>
      <c r="G421" s="96">
        <f>H421</f>
        <v>2551</v>
      </c>
      <c r="H421" s="96">
        <v>2551</v>
      </c>
      <c r="I421" s="96"/>
      <c r="J421" s="96">
        <f>K421-G421</f>
        <v>0</v>
      </c>
      <c r="K421" s="96">
        <v>2551</v>
      </c>
      <c r="L421" s="96"/>
      <c r="M421" s="96"/>
      <c r="N421" s="96">
        <v>2732</v>
      </c>
      <c r="O421" s="96">
        <v>-2551</v>
      </c>
      <c r="P421" s="96">
        <v>-2732</v>
      </c>
      <c r="Q421" s="96">
        <f>P421+N421</f>
        <v>0</v>
      </c>
      <c r="R421" s="96">
        <f>O421</f>
        <v>-2551</v>
      </c>
      <c r="S421" s="96"/>
      <c r="T421" s="96">
        <f>Q421</f>
        <v>0</v>
      </c>
      <c r="U421" s="96"/>
      <c r="V421" s="96">
        <f aca="true" t="shared" si="357" ref="V421:AD421">S421</f>
        <v>0</v>
      </c>
      <c r="W421" s="96">
        <f t="shared" si="357"/>
        <v>0</v>
      </c>
      <c r="X421" s="96">
        <f t="shared" si="357"/>
        <v>0</v>
      </c>
      <c r="Y421" s="96">
        <f t="shared" si="357"/>
        <v>0</v>
      </c>
      <c r="Z421" s="96">
        <f t="shared" si="357"/>
        <v>0</v>
      </c>
      <c r="AA421" s="96">
        <f t="shared" si="357"/>
        <v>0</v>
      </c>
      <c r="AB421" s="96">
        <f t="shared" si="357"/>
        <v>0</v>
      </c>
      <c r="AC421" s="96">
        <f t="shared" si="357"/>
        <v>0</v>
      </c>
      <c r="AD421" s="96">
        <f t="shared" si="357"/>
        <v>0</v>
      </c>
      <c r="AE421" s="96">
        <f>AB421</f>
        <v>0</v>
      </c>
      <c r="AF421" s="96"/>
      <c r="AG421" s="96">
        <f>AC421</f>
        <v>0</v>
      </c>
      <c r="AH421" s="96">
        <f>AD421</f>
        <v>0</v>
      </c>
      <c r="AI421" s="96"/>
      <c r="AJ421" s="96">
        <f>AE421</f>
        <v>0</v>
      </c>
      <c r="AK421" s="96">
        <f>AF421</f>
        <v>0</v>
      </c>
      <c r="AL421" s="96">
        <f>AG421</f>
        <v>0</v>
      </c>
      <c r="AM421" s="96">
        <f aca="true" t="shared" si="358" ref="AM421:AR421">AG421</f>
        <v>0</v>
      </c>
      <c r="AN421" s="96">
        <f t="shared" si="358"/>
        <v>0</v>
      </c>
      <c r="AO421" s="96">
        <f>AQ421-AM421</f>
        <v>23067</v>
      </c>
      <c r="AP421" s="96">
        <f>AR421-AN421</f>
        <v>0</v>
      </c>
      <c r="AQ421" s="96">
        <v>23067</v>
      </c>
      <c r="AR421" s="96">
        <f t="shared" si="358"/>
        <v>0</v>
      </c>
      <c r="AS421" s="97"/>
      <c r="AT421" s="96">
        <v>23067</v>
      </c>
      <c r="AU421" s="96">
        <f>AP421</f>
        <v>0</v>
      </c>
      <c r="AV421" s="97"/>
      <c r="AW421" s="92">
        <f>AT421+AV421</f>
        <v>23067</v>
      </c>
      <c r="AX421" s="96">
        <f>AU421</f>
        <v>0</v>
      </c>
    </row>
    <row r="422" spans="1:50" ht="82.5">
      <c r="A422" s="107"/>
      <c r="B422" s="89" t="s">
        <v>290</v>
      </c>
      <c r="C422" s="90" t="s">
        <v>47</v>
      </c>
      <c r="D422" s="90" t="s">
        <v>58</v>
      </c>
      <c r="E422" s="117" t="s">
        <v>177</v>
      </c>
      <c r="F422" s="90"/>
      <c r="G422" s="96">
        <f aca="true" t="shared" si="359" ref="G422:AR422">G423</f>
        <v>120000</v>
      </c>
      <c r="H422" s="96">
        <f t="shared" si="359"/>
        <v>120000</v>
      </c>
      <c r="I422" s="96">
        <f t="shared" si="359"/>
        <v>0</v>
      </c>
      <c r="J422" s="96">
        <f>K422-G422</f>
        <v>0</v>
      </c>
      <c r="K422" s="96">
        <f t="shared" si="359"/>
        <v>120000</v>
      </c>
      <c r="L422" s="96">
        <f t="shared" si="359"/>
        <v>0</v>
      </c>
      <c r="M422" s="96"/>
      <c r="N422" s="96">
        <f>N423</f>
        <v>0</v>
      </c>
      <c r="O422" s="96">
        <f t="shared" si="359"/>
        <v>0</v>
      </c>
      <c r="P422" s="96">
        <f t="shared" si="359"/>
        <v>0</v>
      </c>
      <c r="Q422" s="96">
        <f t="shared" si="359"/>
        <v>0</v>
      </c>
      <c r="R422" s="96">
        <f t="shared" si="359"/>
        <v>0</v>
      </c>
      <c r="S422" s="96">
        <f t="shared" si="359"/>
        <v>55792</v>
      </c>
      <c r="T422" s="96">
        <f t="shared" si="359"/>
        <v>55792</v>
      </c>
      <c r="U422" s="96">
        <f t="shared" si="359"/>
        <v>0</v>
      </c>
      <c r="V422" s="96">
        <f t="shared" si="359"/>
        <v>55792</v>
      </c>
      <c r="W422" s="96">
        <f t="shared" si="359"/>
        <v>0</v>
      </c>
      <c r="X422" s="96">
        <f t="shared" si="359"/>
        <v>0</v>
      </c>
      <c r="Y422" s="96">
        <f t="shared" si="359"/>
        <v>55792</v>
      </c>
      <c r="Z422" s="96">
        <f t="shared" si="359"/>
        <v>55792</v>
      </c>
      <c r="AA422" s="96">
        <f t="shared" si="359"/>
        <v>0</v>
      </c>
      <c r="AB422" s="96">
        <f t="shared" si="359"/>
        <v>0</v>
      </c>
      <c r="AC422" s="96">
        <f t="shared" si="359"/>
        <v>55792</v>
      </c>
      <c r="AD422" s="96">
        <f t="shared" si="359"/>
        <v>55792</v>
      </c>
      <c r="AE422" s="96">
        <f t="shared" si="359"/>
        <v>0</v>
      </c>
      <c r="AF422" s="96"/>
      <c r="AG422" s="96">
        <f t="shared" si="359"/>
        <v>0</v>
      </c>
      <c r="AH422" s="96">
        <f t="shared" si="359"/>
        <v>55792</v>
      </c>
      <c r="AI422" s="96"/>
      <c r="AJ422" s="96">
        <f t="shared" si="359"/>
        <v>55792</v>
      </c>
      <c r="AK422" s="96">
        <f t="shared" si="359"/>
        <v>0</v>
      </c>
      <c r="AL422" s="96">
        <f t="shared" si="359"/>
        <v>0</v>
      </c>
      <c r="AM422" s="96">
        <f t="shared" si="359"/>
        <v>55792</v>
      </c>
      <c r="AN422" s="96">
        <f t="shared" si="359"/>
        <v>0</v>
      </c>
      <c r="AO422" s="96">
        <f t="shared" si="359"/>
        <v>413502</v>
      </c>
      <c r="AP422" s="96">
        <f t="shared" si="359"/>
        <v>368608</v>
      </c>
      <c r="AQ422" s="96">
        <f t="shared" si="359"/>
        <v>469294</v>
      </c>
      <c r="AR422" s="96">
        <f t="shared" si="359"/>
        <v>368608</v>
      </c>
      <c r="AS422" s="97"/>
      <c r="AT422" s="96">
        <f>AT423</f>
        <v>469294</v>
      </c>
      <c r="AU422" s="96">
        <f>AU423</f>
        <v>368608</v>
      </c>
      <c r="AV422" s="96">
        <f>AV423</f>
        <v>0</v>
      </c>
      <c r="AW422" s="96">
        <f>AW423</f>
        <v>469294</v>
      </c>
      <c r="AX422" s="96">
        <f>AX423</f>
        <v>368608</v>
      </c>
    </row>
    <row r="423" spans="1:50" ht="99">
      <c r="A423" s="107"/>
      <c r="B423" s="89" t="s">
        <v>242</v>
      </c>
      <c r="C423" s="90" t="s">
        <v>47</v>
      </c>
      <c r="D423" s="90" t="s">
        <v>58</v>
      </c>
      <c r="E423" s="117" t="s">
        <v>177</v>
      </c>
      <c r="F423" s="90" t="s">
        <v>57</v>
      </c>
      <c r="G423" s="96">
        <f>H423</f>
        <v>120000</v>
      </c>
      <c r="H423" s="96">
        <v>120000</v>
      </c>
      <c r="I423" s="96"/>
      <c r="J423" s="96">
        <f>K423-G423</f>
        <v>0</v>
      </c>
      <c r="K423" s="96">
        <v>120000</v>
      </c>
      <c r="L423" s="96"/>
      <c r="M423" s="96"/>
      <c r="N423" s="96"/>
      <c r="O423" s="93"/>
      <c r="P423" s="96"/>
      <c r="Q423" s="96">
        <f>P423+N423</f>
        <v>0</v>
      </c>
      <c r="R423" s="96">
        <f>O423</f>
        <v>0</v>
      </c>
      <c r="S423" s="96">
        <f>T423-Q423</f>
        <v>55792</v>
      </c>
      <c r="T423" s="96">
        <v>55792</v>
      </c>
      <c r="U423" s="96"/>
      <c r="V423" s="96">
        <v>55792</v>
      </c>
      <c r="W423" s="96"/>
      <c r="X423" s="96"/>
      <c r="Y423" s="96">
        <f>W423+T423</f>
        <v>55792</v>
      </c>
      <c r="Z423" s="96">
        <f>X423+V423</f>
        <v>55792</v>
      </c>
      <c r="AA423" s="96"/>
      <c r="AB423" s="96"/>
      <c r="AC423" s="96">
        <f>AA423+Y423</f>
        <v>55792</v>
      </c>
      <c r="AD423" s="96">
        <f>AB423+Z423</f>
        <v>55792</v>
      </c>
      <c r="AE423" s="96"/>
      <c r="AF423" s="96"/>
      <c r="AG423" s="96"/>
      <c r="AH423" s="96">
        <f>AE423+AC423</f>
        <v>55792</v>
      </c>
      <c r="AI423" s="96"/>
      <c r="AJ423" s="96">
        <f>AG423+AD423</f>
        <v>55792</v>
      </c>
      <c r="AK423" s="97"/>
      <c r="AL423" s="97"/>
      <c r="AM423" s="96">
        <f>AK423+AH423</f>
        <v>55792</v>
      </c>
      <c r="AN423" s="96">
        <f>AI423</f>
        <v>0</v>
      </c>
      <c r="AO423" s="96">
        <f>AQ423-AM423</f>
        <v>413502</v>
      </c>
      <c r="AP423" s="96">
        <f>AR423-AN423</f>
        <v>368608</v>
      </c>
      <c r="AQ423" s="96">
        <v>469294</v>
      </c>
      <c r="AR423" s="96">
        <v>368608</v>
      </c>
      <c r="AS423" s="97"/>
      <c r="AT423" s="96">
        <v>469294</v>
      </c>
      <c r="AU423" s="96">
        <v>368608</v>
      </c>
      <c r="AV423" s="97"/>
      <c r="AW423" s="92">
        <f>AT423+AV423</f>
        <v>469294</v>
      </c>
      <c r="AX423" s="96">
        <f>AU423</f>
        <v>368608</v>
      </c>
    </row>
    <row r="424" spans="1:50" ht="99">
      <c r="A424" s="88"/>
      <c r="B424" s="89" t="s">
        <v>75</v>
      </c>
      <c r="C424" s="90" t="s">
        <v>47</v>
      </c>
      <c r="D424" s="90" t="s">
        <v>58</v>
      </c>
      <c r="E424" s="95" t="s">
        <v>163</v>
      </c>
      <c r="F424" s="90"/>
      <c r="G424" s="92">
        <f aca="true" t="shared" si="360" ref="G424:AR424">G425</f>
        <v>11278</v>
      </c>
      <c r="H424" s="92">
        <f t="shared" si="360"/>
        <v>11278</v>
      </c>
      <c r="I424" s="92">
        <f t="shared" si="360"/>
        <v>0</v>
      </c>
      <c r="J424" s="92">
        <f t="shared" si="360"/>
        <v>1062</v>
      </c>
      <c r="K424" s="92">
        <f t="shared" si="360"/>
        <v>12340</v>
      </c>
      <c r="L424" s="92">
        <f t="shared" si="360"/>
        <v>0</v>
      </c>
      <c r="M424" s="92"/>
      <c r="N424" s="92">
        <f t="shared" si="360"/>
        <v>13287</v>
      </c>
      <c r="O424" s="92">
        <f t="shared" si="360"/>
        <v>-646</v>
      </c>
      <c r="P424" s="92">
        <f t="shared" si="360"/>
        <v>-692</v>
      </c>
      <c r="Q424" s="92">
        <f t="shared" si="360"/>
        <v>12595</v>
      </c>
      <c r="R424" s="92">
        <f t="shared" si="360"/>
        <v>0</v>
      </c>
      <c r="S424" s="92">
        <f t="shared" si="360"/>
        <v>-4623</v>
      </c>
      <c r="T424" s="92">
        <f t="shared" si="360"/>
        <v>7972</v>
      </c>
      <c r="U424" s="92">
        <f t="shared" si="360"/>
        <v>0</v>
      </c>
      <c r="V424" s="92">
        <f t="shared" si="360"/>
        <v>7972</v>
      </c>
      <c r="W424" s="92">
        <f t="shared" si="360"/>
        <v>0</v>
      </c>
      <c r="X424" s="92">
        <f t="shared" si="360"/>
        <v>0</v>
      </c>
      <c r="Y424" s="92">
        <f t="shared" si="360"/>
        <v>7972</v>
      </c>
      <c r="Z424" s="92">
        <f t="shared" si="360"/>
        <v>7972</v>
      </c>
      <c r="AA424" s="92">
        <f t="shared" si="360"/>
        <v>-2622</v>
      </c>
      <c r="AB424" s="92">
        <f t="shared" si="360"/>
        <v>-2622</v>
      </c>
      <c r="AC424" s="92">
        <f t="shared" si="360"/>
        <v>5350</v>
      </c>
      <c r="AD424" s="92">
        <f t="shared" si="360"/>
        <v>5350</v>
      </c>
      <c r="AE424" s="92">
        <f t="shared" si="360"/>
        <v>0</v>
      </c>
      <c r="AF424" s="92"/>
      <c r="AG424" s="92">
        <f t="shared" si="360"/>
        <v>0</v>
      </c>
      <c r="AH424" s="92">
        <f t="shared" si="360"/>
        <v>5350</v>
      </c>
      <c r="AI424" s="92"/>
      <c r="AJ424" s="92">
        <f t="shared" si="360"/>
        <v>5350</v>
      </c>
      <c r="AK424" s="92">
        <f t="shared" si="360"/>
        <v>0</v>
      </c>
      <c r="AL424" s="92">
        <f t="shared" si="360"/>
        <v>0</v>
      </c>
      <c r="AM424" s="92">
        <f t="shared" si="360"/>
        <v>5350</v>
      </c>
      <c r="AN424" s="92">
        <f t="shared" si="360"/>
        <v>0</v>
      </c>
      <c r="AO424" s="92">
        <f t="shared" si="360"/>
        <v>1465</v>
      </c>
      <c r="AP424" s="92">
        <f t="shared" si="360"/>
        <v>0</v>
      </c>
      <c r="AQ424" s="92">
        <f t="shared" si="360"/>
        <v>6815</v>
      </c>
      <c r="AR424" s="92">
        <f t="shared" si="360"/>
        <v>0</v>
      </c>
      <c r="AS424" s="97"/>
      <c r="AT424" s="92">
        <f>AT425</f>
        <v>6815</v>
      </c>
      <c r="AU424" s="92">
        <f>AU425</f>
        <v>0</v>
      </c>
      <c r="AV424" s="92">
        <f>AV425</f>
        <v>0</v>
      </c>
      <c r="AW424" s="92">
        <f>AW425</f>
        <v>6815</v>
      </c>
      <c r="AX424" s="92">
        <f>AX425</f>
        <v>0</v>
      </c>
    </row>
    <row r="425" spans="1:50" ht="33">
      <c r="A425" s="88"/>
      <c r="B425" s="89" t="s">
        <v>41</v>
      </c>
      <c r="C425" s="90" t="s">
        <v>47</v>
      </c>
      <c r="D425" s="90" t="s">
        <v>58</v>
      </c>
      <c r="E425" s="95" t="s">
        <v>163</v>
      </c>
      <c r="F425" s="90" t="s">
        <v>42</v>
      </c>
      <c r="G425" s="92">
        <f>H425+I425</f>
        <v>11278</v>
      </c>
      <c r="H425" s="92">
        <v>11278</v>
      </c>
      <c r="I425" s="92"/>
      <c r="J425" s="96">
        <f>K425-G425</f>
        <v>1062</v>
      </c>
      <c r="K425" s="96">
        <v>12340</v>
      </c>
      <c r="L425" s="96"/>
      <c r="M425" s="96"/>
      <c r="N425" s="92">
        <v>13287</v>
      </c>
      <c r="O425" s="96">
        <v>-646</v>
      </c>
      <c r="P425" s="96">
        <v>-692</v>
      </c>
      <c r="Q425" s="96">
        <f>P425+N425</f>
        <v>12595</v>
      </c>
      <c r="R425" s="96"/>
      <c r="S425" s="96">
        <f>T425-Q425</f>
        <v>-4623</v>
      </c>
      <c r="T425" s="96">
        <v>7972</v>
      </c>
      <c r="U425" s="96"/>
      <c r="V425" s="96">
        <v>7972</v>
      </c>
      <c r="W425" s="96"/>
      <c r="X425" s="96"/>
      <c r="Y425" s="96">
        <f>W425+T425</f>
        <v>7972</v>
      </c>
      <c r="Z425" s="96">
        <f>X425+V425</f>
        <v>7972</v>
      </c>
      <c r="AA425" s="96">
        <v>-2622</v>
      </c>
      <c r="AB425" s="96">
        <v>-2622</v>
      </c>
      <c r="AC425" s="96">
        <f>AA425+Y425</f>
        <v>5350</v>
      </c>
      <c r="AD425" s="96">
        <f>AB425+Z425</f>
        <v>5350</v>
      </c>
      <c r="AE425" s="96"/>
      <c r="AF425" s="96"/>
      <c r="AG425" s="96"/>
      <c r="AH425" s="96">
        <f>AE425+AC425</f>
        <v>5350</v>
      </c>
      <c r="AI425" s="96"/>
      <c r="AJ425" s="96">
        <f>AG425+AD425</f>
        <v>5350</v>
      </c>
      <c r="AK425" s="97"/>
      <c r="AL425" s="97"/>
      <c r="AM425" s="96">
        <f>AK425+AH425</f>
        <v>5350</v>
      </c>
      <c r="AN425" s="96">
        <f>AI425</f>
        <v>0</v>
      </c>
      <c r="AO425" s="96">
        <f>AQ425-AM425</f>
        <v>1465</v>
      </c>
      <c r="AP425" s="96">
        <f>AR425-AN425</f>
        <v>0</v>
      </c>
      <c r="AQ425" s="96">
        <v>6815</v>
      </c>
      <c r="AR425" s="96"/>
      <c r="AS425" s="97"/>
      <c r="AT425" s="96">
        <v>6815</v>
      </c>
      <c r="AU425" s="96"/>
      <c r="AV425" s="97"/>
      <c r="AW425" s="92">
        <f>AT425+AV425</f>
        <v>6815</v>
      </c>
      <c r="AX425" s="96">
        <f>AU425</f>
        <v>0</v>
      </c>
    </row>
    <row r="426" spans="1:50" ht="33">
      <c r="A426" s="88"/>
      <c r="B426" s="89" t="s">
        <v>86</v>
      </c>
      <c r="C426" s="90" t="s">
        <v>47</v>
      </c>
      <c r="D426" s="90" t="s">
        <v>58</v>
      </c>
      <c r="E426" s="111" t="s">
        <v>124</v>
      </c>
      <c r="F426" s="90"/>
      <c r="G426" s="92"/>
      <c r="H426" s="92"/>
      <c r="I426" s="92"/>
      <c r="J426" s="96">
        <f>J427</f>
        <v>6512</v>
      </c>
      <c r="K426" s="96">
        <f>K427</f>
        <v>6512</v>
      </c>
      <c r="L426" s="96">
        <f>L427</f>
        <v>0</v>
      </c>
      <c r="M426" s="96"/>
      <c r="N426" s="96">
        <f>N427</f>
        <v>7146</v>
      </c>
      <c r="O426" s="96">
        <f>O427+O428</f>
        <v>220414</v>
      </c>
      <c r="P426" s="96">
        <f>P427+P428</f>
        <v>240113</v>
      </c>
      <c r="Q426" s="96">
        <f>Q427+Q428</f>
        <v>247259</v>
      </c>
      <c r="R426" s="96">
        <f>R427+R428</f>
        <v>0</v>
      </c>
      <c r="S426" s="96">
        <f aca="true" t="shared" si="361" ref="S426:Z426">S427+S428+S430</f>
        <v>-210865</v>
      </c>
      <c r="T426" s="96">
        <f t="shared" si="361"/>
        <v>36394</v>
      </c>
      <c r="U426" s="96">
        <f t="shared" si="361"/>
        <v>0</v>
      </c>
      <c r="V426" s="96">
        <f t="shared" si="361"/>
        <v>0</v>
      </c>
      <c r="W426" s="96">
        <f t="shared" si="361"/>
        <v>0</v>
      </c>
      <c r="X426" s="96">
        <f t="shared" si="361"/>
        <v>0</v>
      </c>
      <c r="Y426" s="96">
        <f t="shared" si="361"/>
        <v>36394</v>
      </c>
      <c r="Z426" s="96">
        <f t="shared" si="361"/>
        <v>0</v>
      </c>
      <c r="AA426" s="96">
        <f aca="true" t="shared" si="362" ref="AA426:AJ426">AA427+AA428+AA430</f>
        <v>0</v>
      </c>
      <c r="AB426" s="96">
        <f t="shared" si="362"/>
        <v>0</v>
      </c>
      <c r="AC426" s="96">
        <f t="shared" si="362"/>
        <v>36394</v>
      </c>
      <c r="AD426" s="96">
        <f t="shared" si="362"/>
        <v>0</v>
      </c>
      <c r="AE426" s="96">
        <f t="shared" si="362"/>
        <v>0</v>
      </c>
      <c r="AF426" s="96"/>
      <c r="AG426" s="96">
        <f t="shared" si="362"/>
        <v>0</v>
      </c>
      <c r="AH426" s="96">
        <f t="shared" si="362"/>
        <v>36394</v>
      </c>
      <c r="AI426" s="96"/>
      <c r="AJ426" s="96">
        <f t="shared" si="362"/>
        <v>0</v>
      </c>
      <c r="AK426" s="96">
        <f>AK427+AK428+AK430</f>
        <v>0</v>
      </c>
      <c r="AL426" s="96">
        <f>AL427+AL428+AL430</f>
        <v>0</v>
      </c>
      <c r="AM426" s="96">
        <f>AM427+AM428+AM430</f>
        <v>36394</v>
      </c>
      <c r="AN426" s="96">
        <f>AN427+AN428+AN430</f>
        <v>0</v>
      </c>
      <c r="AO426" s="96">
        <f>AO430+AO432+AO434</f>
        <v>-18825</v>
      </c>
      <c r="AP426" s="96">
        <f>AP430+AP432+AP434</f>
        <v>0</v>
      </c>
      <c r="AQ426" s="96">
        <f>AQ430+AQ432+AQ434</f>
        <v>17569</v>
      </c>
      <c r="AR426" s="96">
        <f>AR430+AR432+AR434</f>
        <v>0</v>
      </c>
      <c r="AS426" s="97"/>
      <c r="AT426" s="96">
        <f>AT430+AT432+AT434</f>
        <v>17569</v>
      </c>
      <c r="AU426" s="96">
        <f>AU430+AU432+AU434</f>
        <v>0</v>
      </c>
      <c r="AV426" s="96">
        <f>AV430+AV432+AV434</f>
        <v>0</v>
      </c>
      <c r="AW426" s="96">
        <f>AW430+AW432+AW434</f>
        <v>17569</v>
      </c>
      <c r="AX426" s="96">
        <f>AX430+AX432+AX434</f>
        <v>0</v>
      </c>
    </row>
    <row r="427" spans="1:50" ht="66" hidden="1">
      <c r="A427" s="88"/>
      <c r="B427" s="89" t="s">
        <v>45</v>
      </c>
      <c r="C427" s="90" t="s">
        <v>47</v>
      </c>
      <c r="D427" s="90" t="s">
        <v>58</v>
      </c>
      <c r="E427" s="111" t="s">
        <v>124</v>
      </c>
      <c r="F427" s="90" t="s">
        <v>46</v>
      </c>
      <c r="G427" s="92"/>
      <c r="H427" s="92"/>
      <c r="I427" s="92"/>
      <c r="J427" s="96">
        <f>K427-G427</f>
        <v>6512</v>
      </c>
      <c r="K427" s="96">
        <v>6512</v>
      </c>
      <c r="L427" s="96"/>
      <c r="M427" s="96"/>
      <c r="N427" s="92">
        <v>7146</v>
      </c>
      <c r="O427" s="96">
        <f>220414-2551</f>
        <v>217863</v>
      </c>
      <c r="P427" s="96">
        <f>240113-2732</f>
        <v>237381</v>
      </c>
      <c r="Q427" s="96">
        <f>P427+N427</f>
        <v>244527</v>
      </c>
      <c r="R427" s="96"/>
      <c r="S427" s="96">
        <f>T427-Q427</f>
        <v>-244527</v>
      </c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7"/>
      <c r="AT427" s="96"/>
      <c r="AU427" s="96"/>
      <c r="AV427" s="96"/>
      <c r="AW427" s="96"/>
      <c r="AX427" s="96"/>
    </row>
    <row r="428" spans="1:50" ht="82.5" hidden="1">
      <c r="A428" s="107"/>
      <c r="B428" s="89" t="s">
        <v>225</v>
      </c>
      <c r="C428" s="90" t="s">
        <v>47</v>
      </c>
      <c r="D428" s="90" t="s">
        <v>58</v>
      </c>
      <c r="E428" s="111" t="s">
        <v>247</v>
      </c>
      <c r="F428" s="90"/>
      <c r="G428" s="132"/>
      <c r="H428" s="132"/>
      <c r="I428" s="132"/>
      <c r="J428" s="102"/>
      <c r="K428" s="102"/>
      <c r="L428" s="102"/>
      <c r="M428" s="102"/>
      <c r="N428" s="132"/>
      <c r="O428" s="96">
        <f>O429</f>
        <v>2551</v>
      </c>
      <c r="P428" s="96">
        <f>P429</f>
        <v>2732</v>
      </c>
      <c r="Q428" s="96">
        <f>P428+N428</f>
        <v>2732</v>
      </c>
      <c r="R428" s="93">
        <f aca="true" t="shared" si="363" ref="R428:AR428">R429</f>
        <v>0</v>
      </c>
      <c r="S428" s="96">
        <f t="shared" si="363"/>
        <v>-2732</v>
      </c>
      <c r="T428" s="93">
        <f t="shared" si="363"/>
        <v>0</v>
      </c>
      <c r="U428" s="93">
        <f t="shared" si="363"/>
        <v>0</v>
      </c>
      <c r="V428" s="93">
        <f t="shared" si="363"/>
        <v>0</v>
      </c>
      <c r="W428" s="93">
        <f t="shared" si="363"/>
        <v>0</v>
      </c>
      <c r="X428" s="93">
        <f t="shared" si="363"/>
        <v>0</v>
      </c>
      <c r="Y428" s="93">
        <f t="shared" si="363"/>
        <v>0</v>
      </c>
      <c r="Z428" s="93">
        <f t="shared" si="363"/>
        <v>0</v>
      </c>
      <c r="AA428" s="93">
        <f t="shared" si="363"/>
        <v>0</v>
      </c>
      <c r="AB428" s="93">
        <f t="shared" si="363"/>
        <v>0</v>
      </c>
      <c r="AC428" s="93">
        <f t="shared" si="363"/>
        <v>0</v>
      </c>
      <c r="AD428" s="93">
        <f t="shared" si="363"/>
        <v>0</v>
      </c>
      <c r="AE428" s="93">
        <f t="shared" si="363"/>
        <v>0</v>
      </c>
      <c r="AF428" s="93"/>
      <c r="AG428" s="93">
        <f t="shared" si="363"/>
        <v>0</v>
      </c>
      <c r="AH428" s="93">
        <f t="shared" si="363"/>
        <v>0</v>
      </c>
      <c r="AI428" s="93"/>
      <c r="AJ428" s="93">
        <f t="shared" si="363"/>
        <v>0</v>
      </c>
      <c r="AK428" s="93">
        <f t="shared" si="363"/>
        <v>0</v>
      </c>
      <c r="AL428" s="93">
        <f t="shared" si="363"/>
        <v>0</v>
      </c>
      <c r="AM428" s="93">
        <f t="shared" si="363"/>
        <v>0</v>
      </c>
      <c r="AN428" s="93">
        <f t="shared" si="363"/>
        <v>0</v>
      </c>
      <c r="AO428" s="93">
        <f t="shared" si="363"/>
        <v>0</v>
      </c>
      <c r="AP428" s="93">
        <f t="shared" si="363"/>
        <v>0</v>
      </c>
      <c r="AQ428" s="93">
        <f t="shared" si="363"/>
        <v>0</v>
      </c>
      <c r="AR428" s="93">
        <f t="shared" si="363"/>
        <v>0</v>
      </c>
      <c r="AS428" s="97"/>
      <c r="AT428" s="93">
        <f>AT429</f>
        <v>0</v>
      </c>
      <c r="AU428" s="93">
        <f>AU429</f>
        <v>0</v>
      </c>
      <c r="AV428" s="93">
        <f>AV429</f>
        <v>0</v>
      </c>
      <c r="AW428" s="93">
        <f>AW429</f>
        <v>0</v>
      </c>
      <c r="AX428" s="93">
        <f>AX429</f>
        <v>0</v>
      </c>
    </row>
    <row r="429" spans="1:50" ht="99" hidden="1">
      <c r="A429" s="107"/>
      <c r="B429" s="89" t="s">
        <v>242</v>
      </c>
      <c r="C429" s="90" t="s">
        <v>47</v>
      </c>
      <c r="D429" s="90" t="s">
        <v>58</v>
      </c>
      <c r="E429" s="111" t="s">
        <v>247</v>
      </c>
      <c r="F429" s="90" t="s">
        <v>57</v>
      </c>
      <c r="G429" s="132"/>
      <c r="H429" s="132"/>
      <c r="I429" s="132"/>
      <c r="J429" s="102"/>
      <c r="K429" s="102"/>
      <c r="L429" s="102"/>
      <c r="M429" s="102"/>
      <c r="N429" s="132"/>
      <c r="O429" s="96">
        <v>2551</v>
      </c>
      <c r="P429" s="96">
        <v>2732</v>
      </c>
      <c r="Q429" s="96">
        <f>P429+N429</f>
        <v>2732</v>
      </c>
      <c r="R429" s="103"/>
      <c r="S429" s="96">
        <f>T429-Q429</f>
        <v>-2732</v>
      </c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7"/>
      <c r="AT429" s="93"/>
      <c r="AU429" s="93"/>
      <c r="AV429" s="93"/>
      <c r="AW429" s="93"/>
      <c r="AX429" s="93"/>
    </row>
    <row r="430" spans="1:50" ht="66" hidden="1">
      <c r="A430" s="107"/>
      <c r="B430" s="113" t="s">
        <v>328</v>
      </c>
      <c r="C430" s="90" t="s">
        <v>47</v>
      </c>
      <c r="D430" s="90" t="s">
        <v>58</v>
      </c>
      <c r="E430" s="111" t="s">
        <v>291</v>
      </c>
      <c r="F430" s="90"/>
      <c r="G430" s="132"/>
      <c r="H430" s="132"/>
      <c r="I430" s="132"/>
      <c r="J430" s="102"/>
      <c r="K430" s="102"/>
      <c r="L430" s="102"/>
      <c r="M430" s="102"/>
      <c r="N430" s="132"/>
      <c r="O430" s="96"/>
      <c r="P430" s="96"/>
      <c r="Q430" s="96"/>
      <c r="R430" s="103"/>
      <c r="S430" s="96">
        <f aca="true" t="shared" si="364" ref="S430:AN430">S431</f>
        <v>36394</v>
      </c>
      <c r="T430" s="96">
        <f t="shared" si="364"/>
        <v>36394</v>
      </c>
      <c r="U430" s="96">
        <f t="shared" si="364"/>
        <v>0</v>
      </c>
      <c r="V430" s="96">
        <f t="shared" si="364"/>
        <v>0</v>
      </c>
      <c r="W430" s="96">
        <f t="shared" si="364"/>
        <v>0</v>
      </c>
      <c r="X430" s="96">
        <f t="shared" si="364"/>
        <v>0</v>
      </c>
      <c r="Y430" s="96">
        <f t="shared" si="364"/>
        <v>36394</v>
      </c>
      <c r="Z430" s="96">
        <f t="shared" si="364"/>
        <v>0</v>
      </c>
      <c r="AA430" s="96">
        <f t="shared" si="364"/>
        <v>0</v>
      </c>
      <c r="AB430" s="96">
        <f t="shared" si="364"/>
        <v>0</v>
      </c>
      <c r="AC430" s="96">
        <f t="shared" si="364"/>
        <v>36394</v>
      </c>
      <c r="AD430" s="96">
        <f t="shared" si="364"/>
        <v>0</v>
      </c>
      <c r="AE430" s="96">
        <f t="shared" si="364"/>
        <v>0</v>
      </c>
      <c r="AF430" s="96"/>
      <c r="AG430" s="96">
        <f t="shared" si="364"/>
        <v>0</v>
      </c>
      <c r="AH430" s="96">
        <f t="shared" si="364"/>
        <v>36394</v>
      </c>
      <c r="AI430" s="96"/>
      <c r="AJ430" s="96">
        <f t="shared" si="364"/>
        <v>0</v>
      </c>
      <c r="AK430" s="96">
        <f t="shared" si="364"/>
        <v>0</v>
      </c>
      <c r="AL430" s="96">
        <f t="shared" si="364"/>
        <v>0</v>
      </c>
      <c r="AM430" s="96">
        <f t="shared" si="364"/>
        <v>36394</v>
      </c>
      <c r="AN430" s="96">
        <f t="shared" si="364"/>
        <v>0</v>
      </c>
      <c r="AO430" s="96">
        <f>AO431</f>
        <v>-36394</v>
      </c>
      <c r="AP430" s="96">
        <f>AP431</f>
        <v>0</v>
      </c>
      <c r="AQ430" s="96">
        <f>AQ431</f>
        <v>0</v>
      </c>
      <c r="AR430" s="96">
        <f>AR431</f>
        <v>0</v>
      </c>
      <c r="AS430" s="97"/>
      <c r="AT430" s="96">
        <f>AT431</f>
        <v>0</v>
      </c>
      <c r="AU430" s="96">
        <f>AU431</f>
        <v>0</v>
      </c>
      <c r="AV430" s="96">
        <f>AV431</f>
        <v>0</v>
      </c>
      <c r="AW430" s="96">
        <f>AW431</f>
        <v>0</v>
      </c>
      <c r="AX430" s="96">
        <f>AX431</f>
        <v>0</v>
      </c>
    </row>
    <row r="431" spans="1:50" ht="66" hidden="1">
      <c r="A431" s="107"/>
      <c r="B431" s="89" t="s">
        <v>45</v>
      </c>
      <c r="C431" s="90" t="s">
        <v>47</v>
      </c>
      <c r="D431" s="90" t="s">
        <v>58</v>
      </c>
      <c r="E431" s="111" t="s">
        <v>291</v>
      </c>
      <c r="F431" s="90" t="s">
        <v>46</v>
      </c>
      <c r="G431" s="132"/>
      <c r="H431" s="132"/>
      <c r="I431" s="132"/>
      <c r="J431" s="102"/>
      <c r="K431" s="102"/>
      <c r="L431" s="102"/>
      <c r="M431" s="102"/>
      <c r="N431" s="132"/>
      <c r="O431" s="96"/>
      <c r="P431" s="96"/>
      <c r="Q431" s="96"/>
      <c r="R431" s="103"/>
      <c r="S431" s="96">
        <f>T431-Q431</f>
        <v>36394</v>
      </c>
      <c r="T431" s="96">
        <v>36394</v>
      </c>
      <c r="U431" s="96"/>
      <c r="V431" s="96"/>
      <c r="W431" s="96"/>
      <c r="X431" s="96"/>
      <c r="Y431" s="96">
        <f>W431+T431</f>
        <v>36394</v>
      </c>
      <c r="Z431" s="96">
        <f>X431+V431</f>
        <v>0</v>
      </c>
      <c r="AA431" s="96"/>
      <c r="AB431" s="96"/>
      <c r="AC431" s="96">
        <f>AA431+Y431</f>
        <v>36394</v>
      </c>
      <c r="AD431" s="96">
        <f>AB431+Z431</f>
        <v>0</v>
      </c>
      <c r="AE431" s="96"/>
      <c r="AF431" s="96"/>
      <c r="AG431" s="96"/>
      <c r="AH431" s="96">
        <f>AE431+AC431</f>
        <v>36394</v>
      </c>
      <c r="AI431" s="96"/>
      <c r="AJ431" s="96">
        <f>AG431+AD431</f>
        <v>0</v>
      </c>
      <c r="AK431" s="97"/>
      <c r="AL431" s="97"/>
      <c r="AM431" s="96">
        <f>AK431+AH431</f>
        <v>36394</v>
      </c>
      <c r="AN431" s="96">
        <f>AI431</f>
        <v>0</v>
      </c>
      <c r="AO431" s="96">
        <f>AQ431-AM431</f>
        <v>-36394</v>
      </c>
      <c r="AP431" s="96">
        <f>AR431-AN431</f>
        <v>0</v>
      </c>
      <c r="AQ431" s="96"/>
      <c r="AR431" s="96"/>
      <c r="AS431" s="97"/>
      <c r="AT431" s="96"/>
      <c r="AU431" s="96"/>
      <c r="AV431" s="96"/>
      <c r="AW431" s="96"/>
      <c r="AX431" s="96"/>
    </row>
    <row r="432" spans="1:50" ht="49.5">
      <c r="A432" s="107"/>
      <c r="B432" s="89" t="s">
        <v>358</v>
      </c>
      <c r="C432" s="90" t="s">
        <v>47</v>
      </c>
      <c r="D432" s="90" t="s">
        <v>58</v>
      </c>
      <c r="E432" s="111" t="s">
        <v>291</v>
      </c>
      <c r="F432" s="90"/>
      <c r="G432" s="132"/>
      <c r="H432" s="132"/>
      <c r="I432" s="132"/>
      <c r="J432" s="102"/>
      <c r="K432" s="102"/>
      <c r="L432" s="102"/>
      <c r="M432" s="102"/>
      <c r="N432" s="132"/>
      <c r="O432" s="96"/>
      <c r="P432" s="96"/>
      <c r="Q432" s="96"/>
      <c r="R432" s="103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7"/>
      <c r="AL432" s="97"/>
      <c r="AM432" s="96"/>
      <c r="AN432" s="96"/>
      <c r="AO432" s="96">
        <f>AO433</f>
        <v>10423</v>
      </c>
      <c r="AP432" s="96">
        <f>AP433</f>
        <v>0</v>
      </c>
      <c r="AQ432" s="96">
        <f>AQ433</f>
        <v>10423</v>
      </c>
      <c r="AR432" s="96">
        <f>AR433</f>
        <v>0</v>
      </c>
      <c r="AS432" s="97"/>
      <c r="AT432" s="96">
        <f>AT433</f>
        <v>10423</v>
      </c>
      <c r="AU432" s="96">
        <f>AU433</f>
        <v>0</v>
      </c>
      <c r="AV432" s="96">
        <f>AV433</f>
        <v>0</v>
      </c>
      <c r="AW432" s="96">
        <f>AW433</f>
        <v>10423</v>
      </c>
      <c r="AX432" s="96">
        <f>AX433</f>
        <v>0</v>
      </c>
    </row>
    <row r="433" spans="1:50" ht="66">
      <c r="A433" s="107"/>
      <c r="B433" s="89" t="s">
        <v>45</v>
      </c>
      <c r="C433" s="90" t="s">
        <v>47</v>
      </c>
      <c r="D433" s="90" t="s">
        <v>58</v>
      </c>
      <c r="E433" s="111" t="s">
        <v>291</v>
      </c>
      <c r="F433" s="90" t="s">
        <v>46</v>
      </c>
      <c r="G433" s="132"/>
      <c r="H433" s="132"/>
      <c r="I433" s="132"/>
      <c r="J433" s="102"/>
      <c r="K433" s="102"/>
      <c r="L433" s="102"/>
      <c r="M433" s="102"/>
      <c r="N433" s="132"/>
      <c r="O433" s="96"/>
      <c r="P433" s="96"/>
      <c r="Q433" s="96"/>
      <c r="R433" s="103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7"/>
      <c r="AL433" s="97"/>
      <c r="AM433" s="96"/>
      <c r="AN433" s="96"/>
      <c r="AO433" s="96">
        <f>AQ433-AM433</f>
        <v>10423</v>
      </c>
      <c r="AP433" s="96">
        <f>AR433-AN433</f>
        <v>0</v>
      </c>
      <c r="AQ433" s="96">
        <v>10423</v>
      </c>
      <c r="AR433" s="96"/>
      <c r="AS433" s="97"/>
      <c r="AT433" s="96">
        <v>10423</v>
      </c>
      <c r="AU433" s="96"/>
      <c r="AV433" s="97"/>
      <c r="AW433" s="92">
        <f>AT433+AV433</f>
        <v>10423</v>
      </c>
      <c r="AX433" s="96">
        <f>AU433</f>
        <v>0</v>
      </c>
    </row>
    <row r="434" spans="1:50" ht="49.5">
      <c r="A434" s="107"/>
      <c r="B434" s="112" t="s">
        <v>359</v>
      </c>
      <c r="C434" s="90" t="s">
        <v>47</v>
      </c>
      <c r="D434" s="90" t="s">
        <v>58</v>
      </c>
      <c r="E434" s="95" t="s">
        <v>296</v>
      </c>
      <c r="F434" s="90"/>
      <c r="G434" s="132"/>
      <c r="H434" s="132"/>
      <c r="I434" s="132"/>
      <c r="J434" s="102"/>
      <c r="K434" s="102"/>
      <c r="L434" s="102"/>
      <c r="M434" s="102"/>
      <c r="N434" s="132"/>
      <c r="O434" s="96"/>
      <c r="P434" s="96"/>
      <c r="Q434" s="96"/>
      <c r="R434" s="103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7"/>
      <c r="AL434" s="97"/>
      <c r="AM434" s="96"/>
      <c r="AN434" s="96"/>
      <c r="AO434" s="96">
        <f>AO435</f>
        <v>7146</v>
      </c>
      <c r="AP434" s="96">
        <f aca="true" t="shared" si="365" ref="AP434:AR435">AP435</f>
        <v>0</v>
      </c>
      <c r="AQ434" s="96">
        <f t="shared" si="365"/>
        <v>7146</v>
      </c>
      <c r="AR434" s="96">
        <f t="shared" si="365"/>
        <v>0</v>
      </c>
      <c r="AS434" s="97"/>
      <c r="AT434" s="96">
        <f>AT435</f>
        <v>7146</v>
      </c>
      <c r="AU434" s="96">
        <f aca="true" t="shared" si="366" ref="AU434:AX435">AU435</f>
        <v>0</v>
      </c>
      <c r="AV434" s="96">
        <f t="shared" si="366"/>
        <v>0</v>
      </c>
      <c r="AW434" s="96">
        <f t="shared" si="366"/>
        <v>7146</v>
      </c>
      <c r="AX434" s="96">
        <f t="shared" si="366"/>
        <v>0</v>
      </c>
    </row>
    <row r="435" spans="1:50" ht="66">
      <c r="A435" s="107"/>
      <c r="B435" s="144" t="s">
        <v>322</v>
      </c>
      <c r="C435" s="90" t="s">
        <v>47</v>
      </c>
      <c r="D435" s="90" t="s">
        <v>58</v>
      </c>
      <c r="E435" s="95" t="s">
        <v>299</v>
      </c>
      <c r="F435" s="90"/>
      <c r="G435" s="132"/>
      <c r="H435" s="132"/>
      <c r="I435" s="132"/>
      <c r="J435" s="102"/>
      <c r="K435" s="102"/>
      <c r="L435" s="102"/>
      <c r="M435" s="102"/>
      <c r="N435" s="132"/>
      <c r="O435" s="96"/>
      <c r="P435" s="96"/>
      <c r="Q435" s="96"/>
      <c r="R435" s="103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7"/>
      <c r="AL435" s="97"/>
      <c r="AM435" s="96"/>
      <c r="AN435" s="96"/>
      <c r="AO435" s="96">
        <f>AO436</f>
        <v>7146</v>
      </c>
      <c r="AP435" s="96">
        <f t="shared" si="365"/>
        <v>0</v>
      </c>
      <c r="AQ435" s="96">
        <f t="shared" si="365"/>
        <v>7146</v>
      </c>
      <c r="AR435" s="96">
        <f t="shared" si="365"/>
        <v>0</v>
      </c>
      <c r="AS435" s="97"/>
      <c r="AT435" s="96">
        <f>AT436</f>
        <v>7146</v>
      </c>
      <c r="AU435" s="96">
        <f t="shared" si="366"/>
        <v>0</v>
      </c>
      <c r="AV435" s="96">
        <f t="shared" si="366"/>
        <v>0</v>
      </c>
      <c r="AW435" s="96">
        <f t="shared" si="366"/>
        <v>7146</v>
      </c>
      <c r="AX435" s="96">
        <f t="shared" si="366"/>
        <v>0</v>
      </c>
    </row>
    <row r="436" spans="1:50" ht="66">
      <c r="A436" s="107"/>
      <c r="B436" s="89" t="s">
        <v>45</v>
      </c>
      <c r="C436" s="90" t="s">
        <v>47</v>
      </c>
      <c r="D436" s="90" t="s">
        <v>58</v>
      </c>
      <c r="E436" s="95" t="s">
        <v>299</v>
      </c>
      <c r="F436" s="90" t="s">
        <v>46</v>
      </c>
      <c r="G436" s="132"/>
      <c r="H436" s="132"/>
      <c r="I436" s="132"/>
      <c r="J436" s="102"/>
      <c r="K436" s="102"/>
      <c r="L436" s="102"/>
      <c r="M436" s="102"/>
      <c r="N436" s="132"/>
      <c r="O436" s="96"/>
      <c r="P436" s="96"/>
      <c r="Q436" s="96"/>
      <c r="R436" s="103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7"/>
      <c r="AL436" s="97"/>
      <c r="AM436" s="96"/>
      <c r="AN436" s="96"/>
      <c r="AO436" s="96">
        <f>AQ436-AM436</f>
        <v>7146</v>
      </c>
      <c r="AP436" s="96">
        <f>AR436-AN436</f>
        <v>0</v>
      </c>
      <c r="AQ436" s="96">
        <v>7146</v>
      </c>
      <c r="AR436" s="96"/>
      <c r="AS436" s="97"/>
      <c r="AT436" s="96">
        <v>7146</v>
      </c>
      <c r="AU436" s="96"/>
      <c r="AV436" s="97"/>
      <c r="AW436" s="92">
        <f>AT436+AV436</f>
        <v>7146</v>
      </c>
      <c r="AX436" s="96">
        <f>AU436</f>
        <v>0</v>
      </c>
    </row>
    <row r="437" spans="1:50" ht="37.5">
      <c r="A437" s="107"/>
      <c r="B437" s="83" t="s">
        <v>87</v>
      </c>
      <c r="C437" s="84" t="s">
        <v>6</v>
      </c>
      <c r="D437" s="84" t="s">
        <v>61</v>
      </c>
      <c r="E437" s="111"/>
      <c r="F437" s="90"/>
      <c r="G437" s="132"/>
      <c r="H437" s="132"/>
      <c r="I437" s="132"/>
      <c r="J437" s="102"/>
      <c r="K437" s="102"/>
      <c r="L437" s="102"/>
      <c r="M437" s="102"/>
      <c r="N437" s="132"/>
      <c r="O437" s="96"/>
      <c r="P437" s="96"/>
      <c r="Q437" s="96"/>
      <c r="R437" s="103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146">
        <f aca="true" t="shared" si="367" ref="AK437:AN438">AK438</f>
        <v>18993</v>
      </c>
      <c r="AL437" s="146">
        <f t="shared" si="367"/>
        <v>0</v>
      </c>
      <c r="AM437" s="99">
        <f t="shared" si="367"/>
        <v>18993</v>
      </c>
      <c r="AN437" s="99">
        <f t="shared" si="367"/>
        <v>0</v>
      </c>
      <c r="AO437" s="99">
        <f>AO438</f>
        <v>26007</v>
      </c>
      <c r="AP437" s="99">
        <f aca="true" t="shared" si="368" ref="AP437:AR438">AP438</f>
        <v>0</v>
      </c>
      <c r="AQ437" s="99">
        <f t="shared" si="368"/>
        <v>45000</v>
      </c>
      <c r="AR437" s="99">
        <f t="shared" si="368"/>
        <v>0</v>
      </c>
      <c r="AS437" s="97"/>
      <c r="AT437" s="99">
        <f>AT438</f>
        <v>45000</v>
      </c>
      <c r="AU437" s="99">
        <f aca="true" t="shared" si="369" ref="AU437:AX438">AU438</f>
        <v>0</v>
      </c>
      <c r="AV437" s="99">
        <f t="shared" si="369"/>
        <v>0</v>
      </c>
      <c r="AW437" s="99">
        <f t="shared" si="369"/>
        <v>45000</v>
      </c>
      <c r="AX437" s="99">
        <f t="shared" si="369"/>
        <v>0</v>
      </c>
    </row>
    <row r="438" spans="1:50" ht="33">
      <c r="A438" s="107"/>
      <c r="B438" s="89" t="s">
        <v>86</v>
      </c>
      <c r="C438" s="90" t="s">
        <v>6</v>
      </c>
      <c r="D438" s="90" t="s">
        <v>61</v>
      </c>
      <c r="E438" s="117" t="s">
        <v>124</v>
      </c>
      <c r="F438" s="90"/>
      <c r="G438" s="132"/>
      <c r="H438" s="132"/>
      <c r="I438" s="132"/>
      <c r="J438" s="102"/>
      <c r="K438" s="102"/>
      <c r="L438" s="102"/>
      <c r="M438" s="102"/>
      <c r="N438" s="132"/>
      <c r="O438" s="96"/>
      <c r="P438" s="96"/>
      <c r="Q438" s="96"/>
      <c r="R438" s="103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147">
        <f t="shared" si="367"/>
        <v>18993</v>
      </c>
      <c r="AL438" s="147">
        <f t="shared" si="367"/>
        <v>0</v>
      </c>
      <c r="AM438" s="96">
        <f t="shared" si="367"/>
        <v>18993</v>
      </c>
      <c r="AN438" s="96">
        <f t="shared" si="367"/>
        <v>0</v>
      </c>
      <c r="AO438" s="96">
        <f>AO439</f>
        <v>26007</v>
      </c>
      <c r="AP438" s="96">
        <f t="shared" si="368"/>
        <v>0</v>
      </c>
      <c r="AQ438" s="96">
        <f t="shared" si="368"/>
        <v>45000</v>
      </c>
      <c r="AR438" s="96">
        <f t="shared" si="368"/>
        <v>0</v>
      </c>
      <c r="AS438" s="97"/>
      <c r="AT438" s="96">
        <f>AT439</f>
        <v>45000</v>
      </c>
      <c r="AU438" s="96">
        <f t="shared" si="369"/>
        <v>0</v>
      </c>
      <c r="AV438" s="96">
        <f t="shared" si="369"/>
        <v>0</v>
      </c>
      <c r="AW438" s="96">
        <f t="shared" si="369"/>
        <v>45000</v>
      </c>
      <c r="AX438" s="96">
        <f t="shared" si="369"/>
        <v>0</v>
      </c>
    </row>
    <row r="439" spans="1:50" ht="99">
      <c r="A439" s="107"/>
      <c r="B439" s="89" t="s">
        <v>292</v>
      </c>
      <c r="C439" s="90" t="s">
        <v>6</v>
      </c>
      <c r="D439" s="90" t="s">
        <v>61</v>
      </c>
      <c r="E439" s="117" t="s">
        <v>293</v>
      </c>
      <c r="F439" s="90"/>
      <c r="G439" s="132"/>
      <c r="H439" s="132"/>
      <c r="I439" s="132"/>
      <c r="J439" s="102"/>
      <c r="K439" s="102"/>
      <c r="L439" s="102"/>
      <c r="M439" s="102"/>
      <c r="N439" s="132"/>
      <c r="O439" s="96"/>
      <c r="P439" s="96"/>
      <c r="Q439" s="96"/>
      <c r="R439" s="103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>
        <f aca="true" t="shared" si="370" ref="AK439:AR439">AK440+AK442</f>
        <v>18993</v>
      </c>
      <c r="AL439" s="96">
        <f t="shared" si="370"/>
        <v>0</v>
      </c>
      <c r="AM439" s="96">
        <f t="shared" si="370"/>
        <v>18993</v>
      </c>
      <c r="AN439" s="96">
        <f t="shared" si="370"/>
        <v>0</v>
      </c>
      <c r="AO439" s="96">
        <f t="shared" si="370"/>
        <v>26007</v>
      </c>
      <c r="AP439" s="96">
        <f t="shared" si="370"/>
        <v>0</v>
      </c>
      <c r="AQ439" s="96">
        <f t="shared" si="370"/>
        <v>45000</v>
      </c>
      <c r="AR439" s="96">
        <f t="shared" si="370"/>
        <v>0</v>
      </c>
      <c r="AS439" s="97"/>
      <c r="AT439" s="96">
        <f>AT440+AT442</f>
        <v>45000</v>
      </c>
      <c r="AU439" s="96">
        <f>AU440+AU442</f>
        <v>0</v>
      </c>
      <c r="AV439" s="96">
        <f>AV440+AV442</f>
        <v>0</v>
      </c>
      <c r="AW439" s="96">
        <f>AW440+AW442</f>
        <v>45000</v>
      </c>
      <c r="AX439" s="96">
        <f>AX440+AX442</f>
        <v>0</v>
      </c>
    </row>
    <row r="440" spans="1:50" ht="66">
      <c r="A440" s="107"/>
      <c r="B440" s="113" t="s">
        <v>306</v>
      </c>
      <c r="C440" s="90" t="s">
        <v>6</v>
      </c>
      <c r="D440" s="90" t="s">
        <v>61</v>
      </c>
      <c r="E440" s="95" t="s">
        <v>294</v>
      </c>
      <c r="F440" s="90"/>
      <c r="G440" s="132"/>
      <c r="H440" s="132"/>
      <c r="I440" s="132"/>
      <c r="J440" s="102"/>
      <c r="K440" s="102"/>
      <c r="L440" s="102"/>
      <c r="M440" s="102"/>
      <c r="N440" s="132"/>
      <c r="O440" s="96"/>
      <c r="P440" s="96"/>
      <c r="Q440" s="96"/>
      <c r="R440" s="103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>
        <f aca="true" t="shared" si="371" ref="AK440:AR440">AK441</f>
        <v>7787</v>
      </c>
      <c r="AL440" s="96">
        <f t="shared" si="371"/>
        <v>0</v>
      </c>
      <c r="AM440" s="96">
        <f t="shared" si="371"/>
        <v>7787</v>
      </c>
      <c r="AN440" s="96">
        <f t="shared" si="371"/>
        <v>0</v>
      </c>
      <c r="AO440" s="96">
        <f t="shared" si="371"/>
        <v>10213</v>
      </c>
      <c r="AP440" s="96">
        <f t="shared" si="371"/>
        <v>0</v>
      </c>
      <c r="AQ440" s="96">
        <f t="shared" si="371"/>
        <v>18000</v>
      </c>
      <c r="AR440" s="96">
        <f t="shared" si="371"/>
        <v>0</v>
      </c>
      <c r="AS440" s="97"/>
      <c r="AT440" s="96">
        <f>AT441</f>
        <v>18000</v>
      </c>
      <c r="AU440" s="96">
        <f>AU441</f>
        <v>0</v>
      </c>
      <c r="AV440" s="96">
        <f>AV441</f>
        <v>0</v>
      </c>
      <c r="AW440" s="96">
        <f>AW441</f>
        <v>18000</v>
      </c>
      <c r="AX440" s="96">
        <f>AX441</f>
        <v>0</v>
      </c>
    </row>
    <row r="441" spans="1:50" ht="66">
      <c r="A441" s="107"/>
      <c r="B441" s="89" t="s">
        <v>45</v>
      </c>
      <c r="C441" s="90" t="s">
        <v>6</v>
      </c>
      <c r="D441" s="90" t="s">
        <v>61</v>
      </c>
      <c r="E441" s="95" t="s">
        <v>294</v>
      </c>
      <c r="F441" s="90" t="s">
        <v>46</v>
      </c>
      <c r="G441" s="132"/>
      <c r="H441" s="132"/>
      <c r="I441" s="132"/>
      <c r="J441" s="102"/>
      <c r="K441" s="102"/>
      <c r="L441" s="102"/>
      <c r="M441" s="102"/>
      <c r="N441" s="132"/>
      <c r="O441" s="96"/>
      <c r="P441" s="96"/>
      <c r="Q441" s="96"/>
      <c r="R441" s="103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>
        <v>7787</v>
      </c>
      <c r="AL441" s="96"/>
      <c r="AM441" s="96">
        <f>AK441+AH441</f>
        <v>7787</v>
      </c>
      <c r="AN441" s="96">
        <f>AI441</f>
        <v>0</v>
      </c>
      <c r="AO441" s="96">
        <f>AQ441-AM441</f>
        <v>10213</v>
      </c>
      <c r="AP441" s="96">
        <f>AR441-AN441</f>
        <v>0</v>
      </c>
      <c r="AQ441" s="96">
        <v>18000</v>
      </c>
      <c r="AR441" s="96"/>
      <c r="AS441" s="97"/>
      <c r="AT441" s="96">
        <v>18000</v>
      </c>
      <c r="AU441" s="96"/>
      <c r="AV441" s="97"/>
      <c r="AW441" s="92">
        <f>AT441+AV441</f>
        <v>18000</v>
      </c>
      <c r="AX441" s="96">
        <f>AU441</f>
        <v>0</v>
      </c>
    </row>
    <row r="442" spans="1:50" ht="195.75" customHeight="1">
      <c r="A442" s="107"/>
      <c r="B442" s="89" t="s">
        <v>343</v>
      </c>
      <c r="C442" s="90" t="s">
        <v>6</v>
      </c>
      <c r="D442" s="90" t="s">
        <v>61</v>
      </c>
      <c r="E442" s="95" t="s">
        <v>342</v>
      </c>
      <c r="F442" s="90"/>
      <c r="G442" s="132"/>
      <c r="H442" s="132"/>
      <c r="I442" s="132"/>
      <c r="J442" s="102"/>
      <c r="K442" s="102"/>
      <c r="L442" s="102"/>
      <c r="M442" s="102"/>
      <c r="N442" s="132"/>
      <c r="O442" s="96"/>
      <c r="P442" s="96"/>
      <c r="Q442" s="96"/>
      <c r="R442" s="103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>
        <f aca="true" t="shared" si="372" ref="AK442:AR442">AK443</f>
        <v>11206</v>
      </c>
      <c r="AL442" s="96">
        <f t="shared" si="372"/>
        <v>0</v>
      </c>
      <c r="AM442" s="96">
        <f t="shared" si="372"/>
        <v>11206</v>
      </c>
      <c r="AN442" s="96">
        <f t="shared" si="372"/>
        <v>0</v>
      </c>
      <c r="AO442" s="96">
        <f t="shared" si="372"/>
        <v>15794</v>
      </c>
      <c r="AP442" s="96">
        <f t="shared" si="372"/>
        <v>0</v>
      </c>
      <c r="AQ442" s="96">
        <f t="shared" si="372"/>
        <v>27000</v>
      </c>
      <c r="AR442" s="96">
        <f t="shared" si="372"/>
        <v>0</v>
      </c>
      <c r="AS442" s="97"/>
      <c r="AT442" s="96">
        <f>AT443</f>
        <v>27000</v>
      </c>
      <c r="AU442" s="96">
        <f>AU443</f>
        <v>0</v>
      </c>
      <c r="AV442" s="96">
        <f>AV443</f>
        <v>0</v>
      </c>
      <c r="AW442" s="96">
        <f>AW443</f>
        <v>27000</v>
      </c>
      <c r="AX442" s="96">
        <f>AX443</f>
        <v>0</v>
      </c>
    </row>
    <row r="443" spans="1:50" ht="99">
      <c r="A443" s="107"/>
      <c r="B443" s="112" t="s">
        <v>242</v>
      </c>
      <c r="C443" s="90" t="s">
        <v>6</v>
      </c>
      <c r="D443" s="90" t="s">
        <v>61</v>
      </c>
      <c r="E443" s="95" t="s">
        <v>342</v>
      </c>
      <c r="F443" s="90" t="s">
        <v>57</v>
      </c>
      <c r="G443" s="132"/>
      <c r="H443" s="132"/>
      <c r="I443" s="132"/>
      <c r="J443" s="102"/>
      <c r="K443" s="102"/>
      <c r="L443" s="102"/>
      <c r="M443" s="102"/>
      <c r="N443" s="132"/>
      <c r="O443" s="96"/>
      <c r="P443" s="96"/>
      <c r="Q443" s="96"/>
      <c r="R443" s="103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>
        <v>11206</v>
      </c>
      <c r="AL443" s="96"/>
      <c r="AM443" s="96">
        <f>AK443+AH443</f>
        <v>11206</v>
      </c>
      <c r="AN443" s="96">
        <f>AI443</f>
        <v>0</v>
      </c>
      <c r="AO443" s="96">
        <f>AQ443-AM443</f>
        <v>15794</v>
      </c>
      <c r="AP443" s="96">
        <f>AR443-AN443</f>
        <v>0</v>
      </c>
      <c r="AQ443" s="96">
        <v>27000</v>
      </c>
      <c r="AR443" s="96"/>
      <c r="AS443" s="97"/>
      <c r="AT443" s="96">
        <v>27000</v>
      </c>
      <c r="AU443" s="96"/>
      <c r="AV443" s="97"/>
      <c r="AW443" s="92">
        <f>AT443+AV443</f>
        <v>27000</v>
      </c>
      <c r="AX443" s="96">
        <f>AU443</f>
        <v>0</v>
      </c>
    </row>
    <row r="444" spans="1:50" ht="16.5">
      <c r="A444" s="107"/>
      <c r="B444" s="89"/>
      <c r="C444" s="122"/>
      <c r="D444" s="122"/>
      <c r="E444" s="123"/>
      <c r="F444" s="122"/>
      <c r="G444" s="132"/>
      <c r="H444" s="132"/>
      <c r="I444" s="132"/>
      <c r="J444" s="102"/>
      <c r="K444" s="102"/>
      <c r="L444" s="102"/>
      <c r="M444" s="102"/>
      <c r="N444" s="132"/>
      <c r="O444" s="93"/>
      <c r="P444" s="93"/>
      <c r="Q444" s="103"/>
      <c r="R444" s="103"/>
      <c r="S444" s="96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7"/>
      <c r="AL444" s="97"/>
      <c r="AM444" s="104"/>
      <c r="AN444" s="104"/>
      <c r="AO444" s="105"/>
      <c r="AP444" s="105"/>
      <c r="AQ444" s="106"/>
      <c r="AR444" s="105"/>
      <c r="AS444" s="97"/>
      <c r="AT444" s="106"/>
      <c r="AU444" s="105"/>
      <c r="AV444" s="97"/>
      <c r="AW444" s="92"/>
      <c r="AX444" s="96">
        <f>AU444</f>
        <v>0</v>
      </c>
    </row>
    <row r="445" spans="1:50" s="5" customFormat="1" ht="81">
      <c r="A445" s="75">
        <v>914</v>
      </c>
      <c r="B445" s="76" t="s">
        <v>243</v>
      </c>
      <c r="C445" s="79"/>
      <c r="D445" s="79"/>
      <c r="E445" s="78"/>
      <c r="F445" s="79"/>
      <c r="G445" s="120">
        <f aca="true" t="shared" si="373" ref="G445:L445">G446+G449+G460+G463+G466+G471+G477+G483+G489+G492+G486</f>
        <v>179198</v>
      </c>
      <c r="H445" s="120">
        <f t="shared" si="373"/>
        <v>179198</v>
      </c>
      <c r="I445" s="120">
        <f t="shared" si="373"/>
        <v>0</v>
      </c>
      <c r="J445" s="120">
        <f t="shared" si="373"/>
        <v>69594</v>
      </c>
      <c r="K445" s="120">
        <f t="shared" si="373"/>
        <v>248792</v>
      </c>
      <c r="L445" s="120">
        <f t="shared" si="373"/>
        <v>50000</v>
      </c>
      <c r="M445" s="120"/>
      <c r="N445" s="120">
        <f aca="true" t="shared" si="374" ref="N445:AE445">N446+N449+N460+N463+N466+N471+N477+N483+N489+N492+N486</f>
        <v>217673</v>
      </c>
      <c r="O445" s="120">
        <f t="shared" si="374"/>
        <v>0</v>
      </c>
      <c r="P445" s="120">
        <f t="shared" si="374"/>
        <v>0</v>
      </c>
      <c r="Q445" s="120">
        <f t="shared" si="374"/>
        <v>217673</v>
      </c>
      <c r="R445" s="120">
        <f t="shared" si="374"/>
        <v>0</v>
      </c>
      <c r="S445" s="120">
        <f t="shared" si="374"/>
        <v>-186899</v>
      </c>
      <c r="T445" s="120">
        <f t="shared" si="374"/>
        <v>30774</v>
      </c>
      <c r="U445" s="120">
        <f t="shared" si="374"/>
        <v>0</v>
      </c>
      <c r="V445" s="120">
        <f t="shared" si="374"/>
        <v>30774</v>
      </c>
      <c r="W445" s="120">
        <f t="shared" si="374"/>
        <v>0</v>
      </c>
      <c r="X445" s="120">
        <f t="shared" si="374"/>
        <v>0</v>
      </c>
      <c r="Y445" s="120">
        <f t="shared" si="374"/>
        <v>30774</v>
      </c>
      <c r="Z445" s="120">
        <f t="shared" si="374"/>
        <v>30774</v>
      </c>
      <c r="AA445" s="120">
        <f t="shared" si="374"/>
        <v>0</v>
      </c>
      <c r="AB445" s="120">
        <f t="shared" si="374"/>
        <v>0</v>
      </c>
      <c r="AC445" s="120">
        <f t="shared" si="374"/>
        <v>37795</v>
      </c>
      <c r="AD445" s="120">
        <f t="shared" si="374"/>
        <v>30774</v>
      </c>
      <c r="AE445" s="120">
        <f t="shared" si="374"/>
        <v>0</v>
      </c>
      <c r="AF445" s="120"/>
      <c r="AG445" s="120">
        <f>AG446+AG449+AG460+AG463+AG466+AG471+AG477+AG483+AG489+AG492+AG486</f>
        <v>0</v>
      </c>
      <c r="AH445" s="120">
        <f>AH446+AH449+AH460+AH463+AH466+AH471+AH477+AH483+AH489+AH492+AH486</f>
        <v>37795</v>
      </c>
      <c r="AI445" s="120"/>
      <c r="AJ445" s="120">
        <f>AJ446+AJ449+AJ460+AJ463+AJ466+AJ471+AJ477+AJ483+AJ489+AJ492+AJ486</f>
        <v>30774</v>
      </c>
      <c r="AK445" s="120">
        <f>AK446+AK449+AK460+AK463+AK466+AK471+AK477+AK483+AK489+AK492+AK486</f>
        <v>47380</v>
      </c>
      <c r="AL445" s="120">
        <f>AL446+AL449+AL460+AL463+AL466+AL471+AL477+AL483+AL489+AL492+AL486</f>
        <v>6263</v>
      </c>
      <c r="AM445" s="120">
        <f>AM446+AM449+AM460+AM463+AM466+AM471+AM477+AM483+AM489+AM492+AM486</f>
        <v>85175</v>
      </c>
      <c r="AN445" s="120">
        <f>AN446+AN449+AN460+AN463+AN466+AN471+AN477+AN483+AN489+AN492+AN486</f>
        <v>0</v>
      </c>
      <c r="AO445" s="120">
        <f>AO446+AO449+AO460+AO463+AO466+AO471+AO477+AO483+AO489+AO492+AO486+AO498+AO505</f>
        <v>22188</v>
      </c>
      <c r="AP445" s="120">
        <f>AP446+AP449+AP460+AP463+AP466+AP471+AP477+AP483+AP489+AP492+AP486+AP498+AP505</f>
        <v>0</v>
      </c>
      <c r="AQ445" s="120">
        <f>AQ446+AQ449+AQ460+AQ463+AQ466+AQ471+AQ477+AQ483+AQ489+AQ492+AQ486+AQ498+AQ505</f>
        <v>107363</v>
      </c>
      <c r="AR445" s="120">
        <f>AR446+AR449+AR460+AR463+AR466+AR471+AR477+AR483+AR489+AR492+AR486+AR498+AR505</f>
        <v>0</v>
      </c>
      <c r="AS445" s="121"/>
      <c r="AT445" s="120">
        <f>AT446+AT449+AT460+AT463+AT466+AT471+AT477+AT483+AT489+AT492+AT486+AT498+AT505</f>
        <v>107363</v>
      </c>
      <c r="AU445" s="120">
        <f>AU446+AU449+AU460+AU463+AU466+AU471+AU477+AU483+AU489+AU492+AU486+AU498+AU505</f>
        <v>0</v>
      </c>
      <c r="AV445" s="120">
        <f>AV446+AV449+AV460+AV463+AV466+AV471+AV477+AV483+AV489+AV492+AV486+AV498+AV505</f>
        <v>0</v>
      </c>
      <c r="AW445" s="120">
        <f>AW446+AW449+AW460+AW463+AW466+AW471+AW477+AW483+AW489+AW492+AW486+AW498+AW505</f>
        <v>107363</v>
      </c>
      <c r="AX445" s="120">
        <f>AX446+AX449+AX460+AX463+AX466+AX471+AX477+AX483+AX489+AX492+AX486+AX498+AX505</f>
        <v>0</v>
      </c>
    </row>
    <row r="446" spans="1:50" s="2" customFormat="1" ht="18.75" hidden="1">
      <c r="A446" s="100"/>
      <c r="B446" s="83" t="s">
        <v>415</v>
      </c>
      <c r="C446" s="84" t="s">
        <v>37</v>
      </c>
      <c r="D446" s="84" t="s">
        <v>61</v>
      </c>
      <c r="E446" s="85"/>
      <c r="F446" s="84"/>
      <c r="G446" s="86">
        <f aca="true" t="shared" si="375" ref="G446:W447">G447</f>
        <v>6711</v>
      </c>
      <c r="H446" s="86">
        <f t="shared" si="375"/>
        <v>6711</v>
      </c>
      <c r="I446" s="86">
        <f t="shared" si="375"/>
        <v>0</v>
      </c>
      <c r="J446" s="86">
        <f t="shared" si="375"/>
        <v>-1070</v>
      </c>
      <c r="K446" s="86">
        <f t="shared" si="375"/>
        <v>5641</v>
      </c>
      <c r="L446" s="86">
        <f t="shared" si="375"/>
        <v>0</v>
      </c>
      <c r="M446" s="86"/>
      <c r="N446" s="86">
        <f t="shared" si="375"/>
        <v>0</v>
      </c>
      <c r="O446" s="86">
        <f t="shared" si="375"/>
        <v>0</v>
      </c>
      <c r="P446" s="86">
        <f t="shared" si="375"/>
        <v>0</v>
      </c>
      <c r="Q446" s="86">
        <f t="shared" si="375"/>
        <v>0</v>
      </c>
      <c r="R446" s="86">
        <f t="shared" si="375"/>
        <v>0</v>
      </c>
      <c r="S446" s="86">
        <f t="shared" si="375"/>
        <v>0</v>
      </c>
      <c r="T446" s="86">
        <f t="shared" si="375"/>
        <v>0</v>
      </c>
      <c r="U446" s="86">
        <f t="shared" si="375"/>
        <v>0</v>
      </c>
      <c r="V446" s="86">
        <f t="shared" si="375"/>
        <v>0</v>
      </c>
      <c r="W446" s="86">
        <f t="shared" si="375"/>
        <v>0</v>
      </c>
      <c r="X446" s="86">
        <f aca="true" t="shared" si="376" ref="W446:AM447">X447</f>
        <v>0</v>
      </c>
      <c r="Y446" s="86">
        <f t="shared" si="376"/>
        <v>0</v>
      </c>
      <c r="Z446" s="86">
        <f t="shared" si="376"/>
        <v>0</v>
      </c>
      <c r="AA446" s="86">
        <f t="shared" si="376"/>
        <v>0</v>
      </c>
      <c r="AB446" s="86">
        <f t="shared" si="376"/>
        <v>0</v>
      </c>
      <c r="AC446" s="86">
        <f t="shared" si="376"/>
        <v>0</v>
      </c>
      <c r="AD446" s="86">
        <f t="shared" si="376"/>
        <v>0</v>
      </c>
      <c r="AE446" s="86">
        <f t="shared" si="376"/>
        <v>0</v>
      </c>
      <c r="AF446" s="86"/>
      <c r="AG446" s="86">
        <f t="shared" si="376"/>
        <v>0</v>
      </c>
      <c r="AH446" s="86">
        <f t="shared" si="376"/>
        <v>0</v>
      </c>
      <c r="AI446" s="86"/>
      <c r="AJ446" s="86">
        <f t="shared" si="376"/>
        <v>0</v>
      </c>
      <c r="AK446" s="86">
        <f t="shared" si="376"/>
        <v>0</v>
      </c>
      <c r="AL446" s="86">
        <f t="shared" si="376"/>
        <v>0</v>
      </c>
      <c r="AM446" s="86">
        <f t="shared" si="376"/>
        <v>0</v>
      </c>
      <c r="AN446" s="86">
        <f aca="true" t="shared" si="377" ref="AK446:AR447">AN447</f>
        <v>0</v>
      </c>
      <c r="AO446" s="86">
        <f t="shared" si="377"/>
        <v>0</v>
      </c>
      <c r="AP446" s="86">
        <f t="shared" si="377"/>
        <v>0</v>
      </c>
      <c r="AQ446" s="86">
        <f t="shared" si="377"/>
        <v>0</v>
      </c>
      <c r="AR446" s="86">
        <f t="shared" si="377"/>
        <v>0</v>
      </c>
      <c r="AS446" s="115"/>
      <c r="AT446" s="86">
        <f>AT447</f>
        <v>0</v>
      </c>
      <c r="AU446" s="86">
        <f aca="true" t="shared" si="378" ref="AU446:AX447">AU447</f>
        <v>0</v>
      </c>
      <c r="AV446" s="86">
        <f t="shared" si="378"/>
        <v>0</v>
      </c>
      <c r="AW446" s="86">
        <f t="shared" si="378"/>
        <v>0</v>
      </c>
      <c r="AX446" s="86">
        <f t="shared" si="378"/>
        <v>0</v>
      </c>
    </row>
    <row r="447" spans="1:50" s="2" customFormat="1" ht="50.25" hidden="1">
      <c r="A447" s="100"/>
      <c r="B447" s="89" t="s">
        <v>119</v>
      </c>
      <c r="C447" s="90" t="s">
        <v>37</v>
      </c>
      <c r="D447" s="90" t="s">
        <v>61</v>
      </c>
      <c r="E447" s="95" t="s">
        <v>120</v>
      </c>
      <c r="F447" s="90"/>
      <c r="G447" s="92">
        <f>H447+I447</f>
        <v>6711</v>
      </c>
      <c r="H447" s="92">
        <f>H448</f>
        <v>6711</v>
      </c>
      <c r="I447" s="92">
        <f>I448</f>
        <v>0</v>
      </c>
      <c r="J447" s="92">
        <f t="shared" si="375"/>
        <v>-1070</v>
      </c>
      <c r="K447" s="92">
        <f t="shared" si="375"/>
        <v>5641</v>
      </c>
      <c r="L447" s="92">
        <f t="shared" si="375"/>
        <v>0</v>
      </c>
      <c r="M447" s="92"/>
      <c r="N447" s="92">
        <f t="shared" si="375"/>
        <v>0</v>
      </c>
      <c r="O447" s="92">
        <f t="shared" si="375"/>
        <v>0</v>
      </c>
      <c r="P447" s="92">
        <f t="shared" si="375"/>
        <v>0</v>
      </c>
      <c r="Q447" s="92">
        <f t="shared" si="375"/>
        <v>0</v>
      </c>
      <c r="R447" s="92">
        <f t="shared" si="375"/>
        <v>0</v>
      </c>
      <c r="S447" s="92">
        <f t="shared" si="375"/>
        <v>0</v>
      </c>
      <c r="T447" s="92">
        <f t="shared" si="375"/>
        <v>0</v>
      </c>
      <c r="U447" s="92">
        <f t="shared" si="375"/>
        <v>0</v>
      </c>
      <c r="V447" s="92">
        <f t="shared" si="375"/>
        <v>0</v>
      </c>
      <c r="W447" s="92">
        <f t="shared" si="376"/>
        <v>0</v>
      </c>
      <c r="X447" s="92">
        <f t="shared" si="376"/>
        <v>0</v>
      </c>
      <c r="Y447" s="92">
        <f t="shared" si="376"/>
        <v>0</v>
      </c>
      <c r="Z447" s="92">
        <f t="shared" si="376"/>
        <v>0</v>
      </c>
      <c r="AA447" s="92">
        <f t="shared" si="376"/>
        <v>0</v>
      </c>
      <c r="AB447" s="92">
        <f t="shared" si="376"/>
        <v>0</v>
      </c>
      <c r="AC447" s="92">
        <f t="shared" si="376"/>
        <v>0</v>
      </c>
      <c r="AD447" s="92">
        <f t="shared" si="376"/>
        <v>0</v>
      </c>
      <c r="AE447" s="92">
        <f t="shared" si="376"/>
        <v>0</v>
      </c>
      <c r="AF447" s="92"/>
      <c r="AG447" s="92">
        <f t="shared" si="376"/>
        <v>0</v>
      </c>
      <c r="AH447" s="92">
        <f t="shared" si="376"/>
        <v>0</v>
      </c>
      <c r="AI447" s="92"/>
      <c r="AJ447" s="92">
        <f t="shared" si="376"/>
        <v>0</v>
      </c>
      <c r="AK447" s="92">
        <f t="shared" si="377"/>
        <v>0</v>
      </c>
      <c r="AL447" s="92">
        <f t="shared" si="377"/>
        <v>0</v>
      </c>
      <c r="AM447" s="92">
        <f t="shared" si="377"/>
        <v>0</v>
      </c>
      <c r="AN447" s="92">
        <f t="shared" si="377"/>
        <v>0</v>
      </c>
      <c r="AO447" s="92">
        <f t="shared" si="377"/>
        <v>0</v>
      </c>
      <c r="AP447" s="92">
        <f t="shared" si="377"/>
        <v>0</v>
      </c>
      <c r="AQ447" s="92">
        <f t="shared" si="377"/>
        <v>0</v>
      </c>
      <c r="AR447" s="92">
        <f t="shared" si="377"/>
        <v>0</v>
      </c>
      <c r="AS447" s="115"/>
      <c r="AT447" s="92">
        <f>AT448</f>
        <v>0</v>
      </c>
      <c r="AU447" s="92">
        <f t="shared" si="378"/>
        <v>0</v>
      </c>
      <c r="AV447" s="92">
        <f t="shared" si="378"/>
        <v>0</v>
      </c>
      <c r="AW447" s="92">
        <f t="shared" si="378"/>
        <v>0</v>
      </c>
      <c r="AX447" s="92">
        <f t="shared" si="378"/>
        <v>0</v>
      </c>
    </row>
    <row r="448" spans="1:50" s="2" customFormat="1" ht="99.75" hidden="1">
      <c r="A448" s="100"/>
      <c r="B448" s="89" t="s">
        <v>269</v>
      </c>
      <c r="C448" s="90" t="s">
        <v>37</v>
      </c>
      <c r="D448" s="90" t="s">
        <v>61</v>
      </c>
      <c r="E448" s="95" t="s">
        <v>120</v>
      </c>
      <c r="F448" s="90" t="s">
        <v>121</v>
      </c>
      <c r="G448" s="92">
        <f>H448+I448</f>
        <v>6711</v>
      </c>
      <c r="H448" s="92">
        <v>6711</v>
      </c>
      <c r="I448" s="92"/>
      <c r="J448" s="96">
        <f>K448-G448</f>
        <v>-1070</v>
      </c>
      <c r="K448" s="96">
        <v>5641</v>
      </c>
      <c r="L448" s="96"/>
      <c r="M448" s="96"/>
      <c r="N448" s="92"/>
      <c r="O448" s="87"/>
      <c r="P448" s="96"/>
      <c r="Q448" s="96">
        <f>P448+N448</f>
        <v>0</v>
      </c>
      <c r="R448" s="96">
        <f>O448</f>
        <v>0</v>
      </c>
      <c r="S448" s="96">
        <f>T448-Q448</f>
        <v>0</v>
      </c>
      <c r="T448" s="96">
        <f aca="true" t="shared" si="379" ref="T448:Z448">Q448</f>
        <v>0</v>
      </c>
      <c r="U448" s="96">
        <f t="shared" si="379"/>
        <v>0</v>
      </c>
      <c r="V448" s="96">
        <f t="shared" si="379"/>
        <v>0</v>
      </c>
      <c r="W448" s="96">
        <f t="shared" si="379"/>
        <v>0</v>
      </c>
      <c r="X448" s="96">
        <f t="shared" si="379"/>
        <v>0</v>
      </c>
      <c r="Y448" s="96">
        <f t="shared" si="379"/>
        <v>0</v>
      </c>
      <c r="Z448" s="96">
        <f t="shared" si="379"/>
        <v>0</v>
      </c>
      <c r="AA448" s="96">
        <f>X448</f>
        <v>0</v>
      </c>
      <c r="AB448" s="96">
        <f>Y448</f>
        <v>0</v>
      </c>
      <c r="AC448" s="96">
        <f>Z448</f>
        <v>0</v>
      </c>
      <c r="AD448" s="96">
        <f>AA448</f>
        <v>0</v>
      </c>
      <c r="AE448" s="96">
        <f>AB448</f>
        <v>0</v>
      </c>
      <c r="AF448" s="96"/>
      <c r="AG448" s="96">
        <f>AC448</f>
        <v>0</v>
      </c>
      <c r="AH448" s="96">
        <f>AD448</f>
        <v>0</v>
      </c>
      <c r="AI448" s="96"/>
      <c r="AJ448" s="96">
        <f>AE448</f>
        <v>0</v>
      </c>
      <c r="AK448" s="96">
        <f>AF448</f>
        <v>0</v>
      </c>
      <c r="AL448" s="96">
        <f>AG448</f>
        <v>0</v>
      </c>
      <c r="AM448" s="96">
        <f aca="true" t="shared" si="380" ref="AM448:AR448">AG448</f>
        <v>0</v>
      </c>
      <c r="AN448" s="96">
        <f t="shared" si="380"/>
        <v>0</v>
      </c>
      <c r="AO448" s="96">
        <f>AQ448-AM448</f>
        <v>0</v>
      </c>
      <c r="AP448" s="96">
        <f t="shared" si="380"/>
        <v>0</v>
      </c>
      <c r="AQ448" s="96"/>
      <c r="AR448" s="96">
        <f t="shared" si="380"/>
        <v>0</v>
      </c>
      <c r="AS448" s="115"/>
      <c r="AT448" s="96"/>
      <c r="AU448" s="96"/>
      <c r="AV448" s="96"/>
      <c r="AW448" s="96"/>
      <c r="AX448" s="96"/>
    </row>
    <row r="449" spans="1:50" s="2" customFormat="1" ht="37.5">
      <c r="A449" s="100"/>
      <c r="B449" s="83" t="s">
        <v>22</v>
      </c>
      <c r="C449" s="84" t="s">
        <v>37</v>
      </c>
      <c r="D449" s="84" t="s">
        <v>56</v>
      </c>
      <c r="E449" s="85"/>
      <c r="F449" s="84"/>
      <c r="G449" s="86">
        <f aca="true" t="shared" si="381" ref="G449:N449">G450+G452+G454+G456</f>
        <v>39361</v>
      </c>
      <c r="H449" s="86">
        <f t="shared" si="381"/>
        <v>39361</v>
      </c>
      <c r="I449" s="86">
        <f t="shared" si="381"/>
        <v>0</v>
      </c>
      <c r="J449" s="86">
        <f t="shared" si="381"/>
        <v>-5542</v>
      </c>
      <c r="K449" s="86">
        <f t="shared" si="381"/>
        <v>33819</v>
      </c>
      <c r="L449" s="86">
        <f t="shared" si="381"/>
        <v>0</v>
      </c>
      <c r="M449" s="86"/>
      <c r="N449" s="86">
        <f t="shared" si="381"/>
        <v>35590</v>
      </c>
      <c r="O449" s="86">
        <f aca="true" t="shared" si="382" ref="O449:V449">O450+O452+O454+O456</f>
        <v>0</v>
      </c>
      <c r="P449" s="86">
        <f t="shared" si="382"/>
        <v>0</v>
      </c>
      <c r="Q449" s="86">
        <f t="shared" si="382"/>
        <v>35590</v>
      </c>
      <c r="R449" s="86">
        <f t="shared" si="382"/>
        <v>0</v>
      </c>
      <c r="S449" s="86">
        <f t="shared" si="382"/>
        <v>-22610</v>
      </c>
      <c r="T449" s="86">
        <f t="shared" si="382"/>
        <v>12980</v>
      </c>
      <c r="U449" s="86">
        <f t="shared" si="382"/>
        <v>0</v>
      </c>
      <c r="V449" s="86">
        <f t="shared" si="382"/>
        <v>12361</v>
      </c>
      <c r="W449" s="86">
        <f aca="true" t="shared" si="383" ref="W449:AD449">W450+W452+W454+W456</f>
        <v>-200</v>
      </c>
      <c r="X449" s="86">
        <f t="shared" si="383"/>
        <v>0</v>
      </c>
      <c r="Y449" s="86">
        <f t="shared" si="383"/>
        <v>12780</v>
      </c>
      <c r="Z449" s="86">
        <f t="shared" si="383"/>
        <v>12361</v>
      </c>
      <c r="AA449" s="86">
        <f t="shared" si="383"/>
        <v>0</v>
      </c>
      <c r="AB449" s="86">
        <f t="shared" si="383"/>
        <v>0</v>
      </c>
      <c r="AC449" s="86">
        <f t="shared" si="383"/>
        <v>19801</v>
      </c>
      <c r="AD449" s="86">
        <f t="shared" si="383"/>
        <v>12361</v>
      </c>
      <c r="AE449" s="86">
        <f>AE450+AE452+AE454+AE456</f>
        <v>0</v>
      </c>
      <c r="AF449" s="86"/>
      <c r="AG449" s="86">
        <f>AG450+AG452+AG454+AG456</f>
        <v>0</v>
      </c>
      <c r="AH449" s="86">
        <f>AH450+AH452+AH454+AH456</f>
        <v>19801</v>
      </c>
      <c r="AI449" s="86"/>
      <c r="AJ449" s="86">
        <f aca="true" t="shared" si="384" ref="AJ449:AO449">AJ450+AJ452+AJ454+AJ456</f>
        <v>12361</v>
      </c>
      <c r="AK449" s="86">
        <f t="shared" si="384"/>
        <v>0</v>
      </c>
      <c r="AL449" s="86">
        <f t="shared" si="384"/>
        <v>0</v>
      </c>
      <c r="AM449" s="86">
        <f t="shared" si="384"/>
        <v>19801</v>
      </c>
      <c r="AN449" s="86">
        <f t="shared" si="384"/>
        <v>0</v>
      </c>
      <c r="AO449" s="86">
        <f t="shared" si="384"/>
        <v>24600</v>
      </c>
      <c r="AP449" s="86">
        <f>AP450+AP452+AP454+AP456</f>
        <v>0</v>
      </c>
      <c r="AQ449" s="86">
        <f>AQ450+AQ452+AQ454+AQ456</f>
        <v>44401</v>
      </c>
      <c r="AR449" s="86">
        <f>AR450+AR452+AR454+AR456</f>
        <v>0</v>
      </c>
      <c r="AS449" s="115"/>
      <c r="AT449" s="86">
        <f>AT450+AT452+AT454+AT456</f>
        <v>44401</v>
      </c>
      <c r="AU449" s="86">
        <f>AU450+AU452+AU454+AU456</f>
        <v>0</v>
      </c>
      <c r="AV449" s="86">
        <f>AV450+AV452+AV454+AV456</f>
        <v>0</v>
      </c>
      <c r="AW449" s="86">
        <f>AW450+AW452+AW454+AW456</f>
        <v>44401</v>
      </c>
      <c r="AX449" s="86">
        <f>AX450+AX452+AX454+AX456</f>
        <v>0</v>
      </c>
    </row>
    <row r="450" spans="1:50" s="2" customFormat="1" ht="50.25">
      <c r="A450" s="82"/>
      <c r="B450" s="89" t="s">
        <v>119</v>
      </c>
      <c r="C450" s="90" t="s">
        <v>37</v>
      </c>
      <c r="D450" s="90" t="s">
        <v>56</v>
      </c>
      <c r="E450" s="95" t="s">
        <v>120</v>
      </c>
      <c r="F450" s="90"/>
      <c r="G450" s="92">
        <f>H450+I450</f>
        <v>1259</v>
      </c>
      <c r="H450" s="92">
        <f aca="true" t="shared" si="385" ref="H450:AR450">H451</f>
        <v>1259</v>
      </c>
      <c r="I450" s="92">
        <f t="shared" si="385"/>
        <v>0</v>
      </c>
      <c r="J450" s="92">
        <f t="shared" si="385"/>
        <v>41</v>
      </c>
      <c r="K450" s="92">
        <f t="shared" si="385"/>
        <v>1300</v>
      </c>
      <c r="L450" s="92">
        <f t="shared" si="385"/>
        <v>0</v>
      </c>
      <c r="M450" s="92"/>
      <c r="N450" s="92">
        <f t="shared" si="385"/>
        <v>1300</v>
      </c>
      <c r="O450" s="92">
        <f t="shared" si="385"/>
        <v>0</v>
      </c>
      <c r="P450" s="92">
        <f t="shared" si="385"/>
        <v>0</v>
      </c>
      <c r="Q450" s="92">
        <f t="shared" si="385"/>
        <v>1300</v>
      </c>
      <c r="R450" s="92">
        <f t="shared" si="385"/>
        <v>0</v>
      </c>
      <c r="S450" s="92">
        <f t="shared" si="385"/>
        <v>400</v>
      </c>
      <c r="T450" s="92">
        <f t="shared" si="385"/>
        <v>1700</v>
      </c>
      <c r="U450" s="92">
        <f t="shared" si="385"/>
        <v>0</v>
      </c>
      <c r="V450" s="92">
        <f t="shared" si="385"/>
        <v>1700</v>
      </c>
      <c r="W450" s="92">
        <f t="shared" si="385"/>
        <v>-200</v>
      </c>
      <c r="X450" s="92">
        <f t="shared" si="385"/>
        <v>0</v>
      </c>
      <c r="Y450" s="92">
        <f t="shared" si="385"/>
        <v>1500</v>
      </c>
      <c r="Z450" s="92">
        <f t="shared" si="385"/>
        <v>1700</v>
      </c>
      <c r="AA450" s="92">
        <f t="shared" si="385"/>
        <v>0</v>
      </c>
      <c r="AB450" s="92">
        <f t="shared" si="385"/>
        <v>0</v>
      </c>
      <c r="AC450" s="92">
        <f t="shared" si="385"/>
        <v>1500</v>
      </c>
      <c r="AD450" s="92">
        <f t="shared" si="385"/>
        <v>1700</v>
      </c>
      <c r="AE450" s="92">
        <f t="shared" si="385"/>
        <v>0</v>
      </c>
      <c r="AF450" s="92"/>
      <c r="AG450" s="92">
        <f t="shared" si="385"/>
        <v>0</v>
      </c>
      <c r="AH450" s="92">
        <f t="shared" si="385"/>
        <v>1500</v>
      </c>
      <c r="AI450" s="92"/>
      <c r="AJ450" s="92">
        <f t="shared" si="385"/>
        <v>1700</v>
      </c>
      <c r="AK450" s="92">
        <f t="shared" si="385"/>
        <v>0</v>
      </c>
      <c r="AL450" s="92">
        <f t="shared" si="385"/>
        <v>0</v>
      </c>
      <c r="AM450" s="92">
        <f t="shared" si="385"/>
        <v>1500</v>
      </c>
      <c r="AN450" s="92">
        <f t="shared" si="385"/>
        <v>0</v>
      </c>
      <c r="AO450" s="92">
        <f t="shared" si="385"/>
        <v>16449</v>
      </c>
      <c r="AP450" s="92">
        <f t="shared" si="385"/>
        <v>0</v>
      </c>
      <c r="AQ450" s="92">
        <f t="shared" si="385"/>
        <v>17949</v>
      </c>
      <c r="AR450" s="92">
        <f t="shared" si="385"/>
        <v>0</v>
      </c>
      <c r="AS450" s="115"/>
      <c r="AT450" s="92">
        <f>AT451</f>
        <v>17949</v>
      </c>
      <c r="AU450" s="92">
        <f>AU451</f>
        <v>0</v>
      </c>
      <c r="AV450" s="92">
        <f>AV451</f>
        <v>0</v>
      </c>
      <c r="AW450" s="92">
        <f>AW451</f>
        <v>17949</v>
      </c>
      <c r="AX450" s="92">
        <f>AX451</f>
        <v>0</v>
      </c>
    </row>
    <row r="451" spans="1:50" s="2" customFormat="1" ht="125.25" customHeight="1">
      <c r="A451" s="100"/>
      <c r="B451" s="89" t="s">
        <v>269</v>
      </c>
      <c r="C451" s="90" t="s">
        <v>37</v>
      </c>
      <c r="D451" s="90" t="s">
        <v>56</v>
      </c>
      <c r="E451" s="95" t="s">
        <v>120</v>
      </c>
      <c r="F451" s="90" t="s">
        <v>121</v>
      </c>
      <c r="G451" s="92">
        <f>H451+I451</f>
        <v>1259</v>
      </c>
      <c r="H451" s="92">
        <v>1259</v>
      </c>
      <c r="I451" s="92"/>
      <c r="J451" s="96">
        <f>K451-G451</f>
        <v>41</v>
      </c>
      <c r="K451" s="96">
        <v>1300</v>
      </c>
      <c r="L451" s="96"/>
      <c r="M451" s="96"/>
      <c r="N451" s="92">
        <v>1300</v>
      </c>
      <c r="O451" s="87"/>
      <c r="P451" s="96"/>
      <c r="Q451" s="96">
        <f>P451+N451</f>
        <v>1300</v>
      </c>
      <c r="R451" s="96">
        <f>O451</f>
        <v>0</v>
      </c>
      <c r="S451" s="96">
        <f>T451-Q451</f>
        <v>400</v>
      </c>
      <c r="T451" s="96">
        <v>1700</v>
      </c>
      <c r="U451" s="96">
        <f>R451</f>
        <v>0</v>
      </c>
      <c r="V451" s="96">
        <v>1700</v>
      </c>
      <c r="W451" s="96">
        <v>-200</v>
      </c>
      <c r="X451" s="96"/>
      <c r="Y451" s="96">
        <f>W451+T451</f>
        <v>1500</v>
      </c>
      <c r="Z451" s="96">
        <f>X451+V451</f>
        <v>1700</v>
      </c>
      <c r="AA451" s="96"/>
      <c r="AB451" s="96"/>
      <c r="AC451" s="96">
        <f>AA451+Y451</f>
        <v>1500</v>
      </c>
      <c r="AD451" s="96">
        <f>AB451+Z451</f>
        <v>1700</v>
      </c>
      <c r="AE451" s="96"/>
      <c r="AF451" s="96"/>
      <c r="AG451" s="96"/>
      <c r="AH451" s="96">
        <f>AE451+AC451</f>
        <v>1500</v>
      </c>
      <c r="AI451" s="96"/>
      <c r="AJ451" s="96">
        <f>AG451+AD451</f>
        <v>1700</v>
      </c>
      <c r="AK451" s="115"/>
      <c r="AL451" s="115"/>
      <c r="AM451" s="96">
        <f>AK451+AH451</f>
        <v>1500</v>
      </c>
      <c r="AN451" s="96">
        <f>AI451</f>
        <v>0</v>
      </c>
      <c r="AO451" s="96">
        <f>AQ451-AM451</f>
        <v>16449</v>
      </c>
      <c r="AP451" s="96">
        <f>AR451-AN451</f>
        <v>0</v>
      </c>
      <c r="AQ451" s="96">
        <v>17949</v>
      </c>
      <c r="AR451" s="96"/>
      <c r="AS451" s="115"/>
      <c r="AT451" s="96">
        <v>17949</v>
      </c>
      <c r="AU451" s="96"/>
      <c r="AV451" s="115"/>
      <c r="AW451" s="92">
        <f>AT451+AV451</f>
        <v>17949</v>
      </c>
      <c r="AX451" s="96">
        <f>AU451</f>
        <v>0</v>
      </c>
    </row>
    <row r="452" spans="1:50" s="2" customFormat="1" ht="45.75" customHeight="1">
      <c r="A452" s="82"/>
      <c r="B452" s="89" t="s">
        <v>122</v>
      </c>
      <c r="C452" s="90" t="s">
        <v>37</v>
      </c>
      <c r="D452" s="90" t="s">
        <v>56</v>
      </c>
      <c r="E452" s="95" t="s">
        <v>123</v>
      </c>
      <c r="F452" s="141"/>
      <c r="G452" s="92">
        <f>H452+I452</f>
        <v>16100</v>
      </c>
      <c r="H452" s="92">
        <f aca="true" t="shared" si="386" ref="H452:R452">H453</f>
        <v>16100</v>
      </c>
      <c r="I452" s="92">
        <f t="shared" si="386"/>
        <v>0</v>
      </c>
      <c r="J452" s="92">
        <f t="shared" si="386"/>
        <v>16419</v>
      </c>
      <c r="K452" s="92">
        <f t="shared" si="386"/>
        <v>32519</v>
      </c>
      <c r="L452" s="92">
        <f t="shared" si="386"/>
        <v>0</v>
      </c>
      <c r="M452" s="92"/>
      <c r="N452" s="92">
        <f t="shared" si="386"/>
        <v>34290</v>
      </c>
      <c r="O452" s="92">
        <f t="shared" si="386"/>
        <v>0</v>
      </c>
      <c r="P452" s="92">
        <f t="shared" si="386"/>
        <v>0</v>
      </c>
      <c r="Q452" s="92">
        <f t="shared" si="386"/>
        <v>34290</v>
      </c>
      <c r="R452" s="92">
        <f t="shared" si="386"/>
        <v>0</v>
      </c>
      <c r="S452" s="92">
        <f aca="true" t="shared" si="387" ref="S452:Z452">S453+S458</f>
        <v>-23010</v>
      </c>
      <c r="T452" s="92">
        <f t="shared" si="387"/>
        <v>11280</v>
      </c>
      <c r="U452" s="92">
        <f t="shared" si="387"/>
        <v>0</v>
      </c>
      <c r="V452" s="92">
        <f t="shared" si="387"/>
        <v>10661</v>
      </c>
      <c r="W452" s="92">
        <f t="shared" si="387"/>
        <v>0</v>
      </c>
      <c r="X452" s="92">
        <f t="shared" si="387"/>
        <v>0</v>
      </c>
      <c r="Y452" s="92">
        <f t="shared" si="387"/>
        <v>11280</v>
      </c>
      <c r="Z452" s="92">
        <f t="shared" si="387"/>
        <v>10661</v>
      </c>
      <c r="AA452" s="92">
        <f aca="true" t="shared" si="388" ref="AA452:AO452">AA453+AA458</f>
        <v>0</v>
      </c>
      <c r="AB452" s="92">
        <f t="shared" si="388"/>
        <v>0</v>
      </c>
      <c r="AC452" s="92">
        <f t="shared" si="388"/>
        <v>18301</v>
      </c>
      <c r="AD452" s="92">
        <f t="shared" si="388"/>
        <v>10661</v>
      </c>
      <c r="AE452" s="92">
        <f t="shared" si="388"/>
        <v>0</v>
      </c>
      <c r="AF452" s="92"/>
      <c r="AG452" s="92">
        <f t="shared" si="388"/>
        <v>0</v>
      </c>
      <c r="AH452" s="92">
        <f t="shared" si="388"/>
        <v>18301</v>
      </c>
      <c r="AI452" s="92"/>
      <c r="AJ452" s="92">
        <f t="shared" si="388"/>
        <v>10661</v>
      </c>
      <c r="AK452" s="92">
        <f t="shared" si="388"/>
        <v>0</v>
      </c>
      <c r="AL452" s="92">
        <f>AL453+AL458</f>
        <v>0</v>
      </c>
      <c r="AM452" s="92">
        <f t="shared" si="388"/>
        <v>18301</v>
      </c>
      <c r="AN452" s="92">
        <f t="shared" si="388"/>
        <v>0</v>
      </c>
      <c r="AO452" s="92">
        <f t="shared" si="388"/>
        <v>8151</v>
      </c>
      <c r="AP452" s="92">
        <f>AP453+AP458</f>
        <v>0</v>
      </c>
      <c r="AQ452" s="92">
        <f>AQ453+AQ458</f>
        <v>26452</v>
      </c>
      <c r="AR452" s="92">
        <f>AR453+AR458</f>
        <v>0</v>
      </c>
      <c r="AS452" s="115"/>
      <c r="AT452" s="92">
        <f>AT453+AT458</f>
        <v>26452</v>
      </c>
      <c r="AU452" s="92">
        <f>AU453+AU458</f>
        <v>0</v>
      </c>
      <c r="AV452" s="92">
        <f>AV453+AV458</f>
        <v>0</v>
      </c>
      <c r="AW452" s="92">
        <f>AW453+AW458</f>
        <v>26452</v>
      </c>
      <c r="AX452" s="92">
        <f>AX453+AX458</f>
        <v>0</v>
      </c>
    </row>
    <row r="453" spans="1:50" s="2" customFormat="1" ht="51" customHeight="1">
      <c r="A453" s="100"/>
      <c r="B453" s="89" t="s">
        <v>273</v>
      </c>
      <c r="C453" s="90" t="s">
        <v>37</v>
      </c>
      <c r="D453" s="90" t="s">
        <v>56</v>
      </c>
      <c r="E453" s="95" t="s">
        <v>123</v>
      </c>
      <c r="F453" s="90" t="s">
        <v>46</v>
      </c>
      <c r="G453" s="92">
        <f>H453+I453</f>
        <v>16100</v>
      </c>
      <c r="H453" s="92">
        <v>16100</v>
      </c>
      <c r="I453" s="92"/>
      <c r="J453" s="96">
        <f>K453-G453</f>
        <v>16419</v>
      </c>
      <c r="K453" s="96">
        <v>32519</v>
      </c>
      <c r="L453" s="96"/>
      <c r="M453" s="96"/>
      <c r="N453" s="92">
        <v>34290</v>
      </c>
      <c r="O453" s="87"/>
      <c r="P453" s="96"/>
      <c r="Q453" s="96">
        <f>P453+N453</f>
        <v>34290</v>
      </c>
      <c r="R453" s="96">
        <f>O453</f>
        <v>0</v>
      </c>
      <c r="S453" s="96">
        <f>T453-Q453</f>
        <v>-27378</v>
      </c>
      <c r="T453" s="96">
        <v>6912</v>
      </c>
      <c r="U453" s="96">
        <f>R453</f>
        <v>0</v>
      </c>
      <c r="V453" s="96">
        <v>6293</v>
      </c>
      <c r="W453" s="96"/>
      <c r="X453" s="96"/>
      <c r="Y453" s="96">
        <f>W453+T453</f>
        <v>6912</v>
      </c>
      <c r="Z453" s="96">
        <f>X453+V453</f>
        <v>6293</v>
      </c>
      <c r="AA453" s="96"/>
      <c r="AB453" s="96"/>
      <c r="AC453" s="96">
        <f>AA453+Y453+7021</f>
        <v>13933</v>
      </c>
      <c r="AD453" s="96">
        <f>AB453+Z453</f>
        <v>6293</v>
      </c>
      <c r="AE453" s="96"/>
      <c r="AF453" s="96"/>
      <c r="AG453" s="96"/>
      <c r="AH453" s="96">
        <f>AE453+AC453</f>
        <v>13933</v>
      </c>
      <c r="AI453" s="96"/>
      <c r="AJ453" s="96">
        <f>AG453+AD453</f>
        <v>6293</v>
      </c>
      <c r="AK453" s="115"/>
      <c r="AL453" s="115"/>
      <c r="AM453" s="96">
        <f>AK453+AH453</f>
        <v>13933</v>
      </c>
      <c r="AN453" s="96">
        <f>AI453</f>
        <v>0</v>
      </c>
      <c r="AO453" s="96">
        <f>AQ453-AM453</f>
        <v>8151</v>
      </c>
      <c r="AP453" s="96">
        <f>AR453-AN453</f>
        <v>0</v>
      </c>
      <c r="AQ453" s="96">
        <v>22084</v>
      </c>
      <c r="AR453" s="96"/>
      <c r="AS453" s="115"/>
      <c r="AT453" s="96">
        <v>22084</v>
      </c>
      <c r="AU453" s="96"/>
      <c r="AV453" s="115"/>
      <c r="AW453" s="92">
        <f>AT453+AV453</f>
        <v>22084</v>
      </c>
      <c r="AX453" s="96">
        <f>AU453</f>
        <v>0</v>
      </c>
    </row>
    <row r="454" spans="1:50" s="2" customFormat="1" ht="33.75" hidden="1">
      <c r="A454" s="100"/>
      <c r="B454" s="89" t="s">
        <v>23</v>
      </c>
      <c r="C454" s="90" t="s">
        <v>37</v>
      </c>
      <c r="D454" s="90" t="s">
        <v>56</v>
      </c>
      <c r="E454" s="117" t="s">
        <v>109</v>
      </c>
      <c r="F454" s="90"/>
      <c r="G454" s="92">
        <f aca="true" t="shared" si="389" ref="G454:AJ454">G455</f>
        <v>22002</v>
      </c>
      <c r="H454" s="92">
        <f t="shared" si="389"/>
        <v>22002</v>
      </c>
      <c r="I454" s="92">
        <f t="shared" si="389"/>
        <v>0</v>
      </c>
      <c r="J454" s="92">
        <f t="shared" si="389"/>
        <v>-22002</v>
      </c>
      <c r="K454" s="92">
        <f t="shared" si="389"/>
        <v>0</v>
      </c>
      <c r="L454" s="92">
        <f t="shared" si="389"/>
        <v>0</v>
      </c>
      <c r="M454" s="92"/>
      <c r="N454" s="92">
        <f t="shared" si="389"/>
        <v>0</v>
      </c>
      <c r="O454" s="92">
        <f t="shared" si="389"/>
        <v>0</v>
      </c>
      <c r="P454" s="92">
        <f t="shared" si="389"/>
        <v>0</v>
      </c>
      <c r="Q454" s="92">
        <f t="shared" si="389"/>
        <v>0</v>
      </c>
      <c r="R454" s="92">
        <f t="shared" si="389"/>
        <v>0</v>
      </c>
      <c r="S454" s="96"/>
      <c r="T454" s="92">
        <f t="shared" si="389"/>
        <v>0</v>
      </c>
      <c r="U454" s="92">
        <f t="shared" si="389"/>
        <v>0</v>
      </c>
      <c r="V454" s="92">
        <f t="shared" si="389"/>
        <v>0</v>
      </c>
      <c r="W454" s="92">
        <f t="shared" si="389"/>
        <v>0</v>
      </c>
      <c r="X454" s="92">
        <f t="shared" si="389"/>
        <v>0</v>
      </c>
      <c r="Y454" s="92">
        <f t="shared" si="389"/>
        <v>0</v>
      </c>
      <c r="Z454" s="92">
        <f t="shared" si="389"/>
        <v>0</v>
      </c>
      <c r="AA454" s="92">
        <f t="shared" si="389"/>
        <v>0</v>
      </c>
      <c r="AB454" s="92">
        <f t="shared" si="389"/>
        <v>0</v>
      </c>
      <c r="AC454" s="92">
        <f t="shared" si="389"/>
        <v>0</v>
      </c>
      <c r="AD454" s="92">
        <f t="shared" si="389"/>
        <v>0</v>
      </c>
      <c r="AE454" s="92">
        <f t="shared" si="389"/>
        <v>0</v>
      </c>
      <c r="AF454" s="92"/>
      <c r="AG454" s="92">
        <f t="shared" si="389"/>
        <v>0</v>
      </c>
      <c r="AH454" s="92">
        <f t="shared" si="389"/>
        <v>0</v>
      </c>
      <c r="AI454" s="92"/>
      <c r="AJ454" s="92">
        <f t="shared" si="389"/>
        <v>0</v>
      </c>
      <c r="AK454" s="115"/>
      <c r="AL454" s="115"/>
      <c r="AM454" s="102"/>
      <c r="AN454" s="102"/>
      <c r="AO454" s="96"/>
      <c r="AP454" s="96"/>
      <c r="AQ454" s="96"/>
      <c r="AR454" s="96"/>
      <c r="AS454" s="115"/>
      <c r="AT454" s="96"/>
      <c r="AU454" s="96"/>
      <c r="AV454" s="115"/>
      <c r="AW454" s="92"/>
      <c r="AX454" s="96">
        <f>AU454</f>
        <v>0</v>
      </c>
    </row>
    <row r="455" spans="1:50" s="2" customFormat="1" ht="66.75" hidden="1">
      <c r="A455" s="100"/>
      <c r="B455" s="89" t="s">
        <v>273</v>
      </c>
      <c r="C455" s="90" t="s">
        <v>37</v>
      </c>
      <c r="D455" s="90" t="s">
        <v>56</v>
      </c>
      <c r="E455" s="117" t="s">
        <v>109</v>
      </c>
      <c r="F455" s="90" t="s">
        <v>46</v>
      </c>
      <c r="G455" s="92">
        <f>H455</f>
        <v>22002</v>
      </c>
      <c r="H455" s="92">
        <v>22002</v>
      </c>
      <c r="I455" s="92"/>
      <c r="J455" s="96">
        <f>K455-G455</f>
        <v>-22002</v>
      </c>
      <c r="K455" s="96"/>
      <c r="L455" s="96"/>
      <c r="M455" s="96"/>
      <c r="N455" s="92"/>
      <c r="O455" s="87"/>
      <c r="P455" s="96"/>
      <c r="Q455" s="96">
        <f>P455+N455</f>
        <v>0</v>
      </c>
      <c r="R455" s="96">
        <f>O455</f>
        <v>0</v>
      </c>
      <c r="S455" s="96"/>
      <c r="T455" s="96">
        <f aca="true" t="shared" si="390" ref="T455:Z455">Q455</f>
        <v>0</v>
      </c>
      <c r="U455" s="96">
        <f t="shared" si="390"/>
        <v>0</v>
      </c>
      <c r="V455" s="96">
        <f t="shared" si="390"/>
        <v>0</v>
      </c>
      <c r="W455" s="96">
        <f t="shared" si="390"/>
        <v>0</v>
      </c>
      <c r="X455" s="96">
        <f t="shared" si="390"/>
        <v>0</v>
      </c>
      <c r="Y455" s="96">
        <f t="shared" si="390"/>
        <v>0</v>
      </c>
      <c r="Z455" s="96">
        <f t="shared" si="390"/>
        <v>0</v>
      </c>
      <c r="AA455" s="96">
        <f>X455</f>
        <v>0</v>
      </c>
      <c r="AB455" s="96">
        <f>Y455</f>
        <v>0</v>
      </c>
      <c r="AC455" s="96">
        <f>Z455</f>
        <v>0</v>
      </c>
      <c r="AD455" s="96">
        <f>AA455</f>
        <v>0</v>
      </c>
      <c r="AE455" s="96">
        <f>AB455</f>
        <v>0</v>
      </c>
      <c r="AF455" s="96"/>
      <c r="AG455" s="96">
        <f>AC455</f>
        <v>0</v>
      </c>
      <c r="AH455" s="96">
        <f>AD455</f>
        <v>0</v>
      </c>
      <c r="AI455" s="96"/>
      <c r="AJ455" s="96">
        <f>AE455</f>
        <v>0</v>
      </c>
      <c r="AK455" s="115"/>
      <c r="AL455" s="115"/>
      <c r="AM455" s="102"/>
      <c r="AN455" s="102"/>
      <c r="AO455" s="96"/>
      <c r="AP455" s="96"/>
      <c r="AQ455" s="96"/>
      <c r="AR455" s="96"/>
      <c r="AS455" s="115"/>
      <c r="AT455" s="96"/>
      <c r="AU455" s="96"/>
      <c r="AV455" s="115"/>
      <c r="AW455" s="92"/>
      <c r="AX455" s="96">
        <f>AU455</f>
        <v>0</v>
      </c>
    </row>
    <row r="456" spans="1:50" s="2" customFormat="1" ht="33.75" hidden="1">
      <c r="A456" s="100"/>
      <c r="B456" s="89" t="s">
        <v>237</v>
      </c>
      <c r="C456" s="90" t="s">
        <v>37</v>
      </c>
      <c r="D456" s="90" t="s">
        <v>56</v>
      </c>
      <c r="E456" s="111" t="s">
        <v>236</v>
      </c>
      <c r="F456" s="90"/>
      <c r="G456" s="92">
        <f>G457</f>
        <v>0</v>
      </c>
      <c r="H456" s="92">
        <f aca="true" t="shared" si="391" ref="H456:AJ456">H457</f>
        <v>0</v>
      </c>
      <c r="I456" s="92">
        <f t="shared" si="391"/>
        <v>0</v>
      </c>
      <c r="J456" s="92">
        <f t="shared" si="391"/>
        <v>0</v>
      </c>
      <c r="K456" s="92">
        <f t="shared" si="391"/>
        <v>0</v>
      </c>
      <c r="L456" s="92">
        <f t="shared" si="391"/>
        <v>0</v>
      </c>
      <c r="M456" s="92"/>
      <c r="N456" s="92">
        <f t="shared" si="391"/>
        <v>0</v>
      </c>
      <c r="O456" s="92">
        <f t="shared" si="391"/>
        <v>0</v>
      </c>
      <c r="P456" s="92">
        <f t="shared" si="391"/>
        <v>0</v>
      </c>
      <c r="Q456" s="92">
        <f t="shared" si="391"/>
        <v>0</v>
      </c>
      <c r="R456" s="92">
        <f t="shared" si="391"/>
        <v>0</v>
      </c>
      <c r="S456" s="96"/>
      <c r="T456" s="92">
        <f t="shared" si="391"/>
        <v>0</v>
      </c>
      <c r="U456" s="92">
        <f t="shared" si="391"/>
        <v>0</v>
      </c>
      <c r="V456" s="92">
        <f t="shared" si="391"/>
        <v>0</v>
      </c>
      <c r="W456" s="92">
        <f t="shared" si="391"/>
        <v>0</v>
      </c>
      <c r="X456" s="92">
        <f t="shared" si="391"/>
        <v>0</v>
      </c>
      <c r="Y456" s="92">
        <f t="shared" si="391"/>
        <v>0</v>
      </c>
      <c r="Z456" s="92">
        <f t="shared" si="391"/>
        <v>0</v>
      </c>
      <c r="AA456" s="92">
        <f t="shared" si="391"/>
        <v>0</v>
      </c>
      <c r="AB456" s="92">
        <f t="shared" si="391"/>
        <v>0</v>
      </c>
      <c r="AC456" s="92">
        <f t="shared" si="391"/>
        <v>0</v>
      </c>
      <c r="AD456" s="92">
        <f t="shared" si="391"/>
        <v>0</v>
      </c>
      <c r="AE456" s="92">
        <f t="shared" si="391"/>
        <v>0</v>
      </c>
      <c r="AF456" s="92"/>
      <c r="AG456" s="92">
        <f t="shared" si="391"/>
        <v>0</v>
      </c>
      <c r="AH456" s="92">
        <f t="shared" si="391"/>
        <v>0</v>
      </c>
      <c r="AI456" s="92"/>
      <c r="AJ456" s="92">
        <f t="shared" si="391"/>
        <v>0</v>
      </c>
      <c r="AK456" s="115"/>
      <c r="AL456" s="115"/>
      <c r="AM456" s="102"/>
      <c r="AN456" s="102"/>
      <c r="AO456" s="96"/>
      <c r="AP456" s="96"/>
      <c r="AQ456" s="96"/>
      <c r="AR456" s="96"/>
      <c r="AS456" s="115"/>
      <c r="AT456" s="96"/>
      <c r="AU456" s="96"/>
      <c r="AV456" s="115"/>
      <c r="AW456" s="92"/>
      <c r="AX456" s="96">
        <f>AU456</f>
        <v>0</v>
      </c>
    </row>
    <row r="457" spans="1:50" s="2" customFormat="1" ht="99.75" hidden="1">
      <c r="A457" s="100"/>
      <c r="B457" s="89" t="s">
        <v>242</v>
      </c>
      <c r="C457" s="90" t="s">
        <v>37</v>
      </c>
      <c r="D457" s="90" t="s">
        <v>56</v>
      </c>
      <c r="E457" s="111" t="s">
        <v>236</v>
      </c>
      <c r="F457" s="90" t="s">
        <v>57</v>
      </c>
      <c r="G457" s="92"/>
      <c r="H457" s="92"/>
      <c r="I457" s="92"/>
      <c r="J457" s="96">
        <f>K457-G457</f>
        <v>0</v>
      </c>
      <c r="K457" s="96">
        <f>32519-32519</f>
        <v>0</v>
      </c>
      <c r="L457" s="96"/>
      <c r="M457" s="96"/>
      <c r="N457" s="92">
        <f>34290-34290</f>
        <v>0</v>
      </c>
      <c r="O457" s="87"/>
      <c r="P457" s="96"/>
      <c r="Q457" s="96">
        <f>P457+N457</f>
        <v>0</v>
      </c>
      <c r="R457" s="96">
        <f>O457</f>
        <v>0</v>
      </c>
      <c r="S457" s="96"/>
      <c r="T457" s="96">
        <f aca="true" t="shared" si="392" ref="T457:Z457">Q457</f>
        <v>0</v>
      </c>
      <c r="U457" s="96">
        <f t="shared" si="392"/>
        <v>0</v>
      </c>
      <c r="V457" s="96">
        <f t="shared" si="392"/>
        <v>0</v>
      </c>
      <c r="W457" s="96">
        <f t="shared" si="392"/>
        <v>0</v>
      </c>
      <c r="X457" s="96">
        <f t="shared" si="392"/>
        <v>0</v>
      </c>
      <c r="Y457" s="96">
        <f t="shared" si="392"/>
        <v>0</v>
      </c>
      <c r="Z457" s="96">
        <f t="shared" si="392"/>
        <v>0</v>
      </c>
      <c r="AA457" s="96">
        <f>X457</f>
        <v>0</v>
      </c>
      <c r="AB457" s="96">
        <f>Y457</f>
        <v>0</v>
      </c>
      <c r="AC457" s="96">
        <f>Z457</f>
        <v>0</v>
      </c>
      <c r="AD457" s="96">
        <f>AA457</f>
        <v>0</v>
      </c>
      <c r="AE457" s="96">
        <f>AB457</f>
        <v>0</v>
      </c>
      <c r="AF457" s="96"/>
      <c r="AG457" s="96">
        <f>AC457</f>
        <v>0</v>
      </c>
      <c r="AH457" s="96">
        <f>AD457</f>
        <v>0</v>
      </c>
      <c r="AI457" s="96"/>
      <c r="AJ457" s="96">
        <f>AE457</f>
        <v>0</v>
      </c>
      <c r="AK457" s="115"/>
      <c r="AL457" s="115"/>
      <c r="AM457" s="102"/>
      <c r="AN457" s="102"/>
      <c r="AO457" s="96"/>
      <c r="AP457" s="96"/>
      <c r="AQ457" s="96"/>
      <c r="AR457" s="96"/>
      <c r="AS457" s="115"/>
      <c r="AT457" s="96"/>
      <c r="AU457" s="96"/>
      <c r="AV457" s="115"/>
      <c r="AW457" s="92"/>
      <c r="AX457" s="96">
        <f>AU457</f>
        <v>0</v>
      </c>
    </row>
    <row r="458" spans="1:50" s="2" customFormat="1" ht="153" customHeight="1">
      <c r="A458" s="100"/>
      <c r="B458" s="89" t="s">
        <v>251</v>
      </c>
      <c r="C458" s="90" t="s">
        <v>37</v>
      </c>
      <c r="D458" s="90" t="s">
        <v>56</v>
      </c>
      <c r="E458" s="95" t="s">
        <v>252</v>
      </c>
      <c r="F458" s="90"/>
      <c r="G458" s="92"/>
      <c r="H458" s="92"/>
      <c r="I458" s="92"/>
      <c r="J458" s="96"/>
      <c r="K458" s="96"/>
      <c r="L458" s="96"/>
      <c r="M458" s="96"/>
      <c r="N458" s="92"/>
      <c r="O458" s="87"/>
      <c r="P458" s="96"/>
      <c r="Q458" s="96"/>
      <c r="R458" s="96"/>
      <c r="S458" s="96">
        <f aca="true" t="shared" si="393" ref="S458:AR458">S459</f>
        <v>4368</v>
      </c>
      <c r="T458" s="96">
        <f t="shared" si="393"/>
        <v>4368</v>
      </c>
      <c r="U458" s="96">
        <f t="shared" si="393"/>
        <v>0</v>
      </c>
      <c r="V458" s="96">
        <f t="shared" si="393"/>
        <v>4368</v>
      </c>
      <c r="W458" s="96">
        <f t="shared" si="393"/>
        <v>0</v>
      </c>
      <c r="X458" s="96">
        <f t="shared" si="393"/>
        <v>0</v>
      </c>
      <c r="Y458" s="96">
        <f t="shared" si="393"/>
        <v>4368</v>
      </c>
      <c r="Z458" s="96">
        <f t="shared" si="393"/>
        <v>4368</v>
      </c>
      <c r="AA458" s="96">
        <f t="shared" si="393"/>
        <v>0</v>
      </c>
      <c r="AB458" s="96">
        <f t="shared" si="393"/>
        <v>0</v>
      </c>
      <c r="AC458" s="96">
        <f t="shared" si="393"/>
        <v>4368</v>
      </c>
      <c r="AD458" s="96">
        <f t="shared" si="393"/>
        <v>4368</v>
      </c>
      <c r="AE458" s="96">
        <f t="shared" si="393"/>
        <v>0</v>
      </c>
      <c r="AF458" s="96"/>
      <c r="AG458" s="96">
        <f t="shared" si="393"/>
        <v>0</v>
      </c>
      <c r="AH458" s="96">
        <f t="shared" si="393"/>
        <v>4368</v>
      </c>
      <c r="AI458" s="96"/>
      <c r="AJ458" s="96">
        <f t="shared" si="393"/>
        <v>4368</v>
      </c>
      <c r="AK458" s="96">
        <f t="shared" si="393"/>
        <v>0</v>
      </c>
      <c r="AL458" s="96">
        <f t="shared" si="393"/>
        <v>0</v>
      </c>
      <c r="AM458" s="96">
        <f t="shared" si="393"/>
        <v>4368</v>
      </c>
      <c r="AN458" s="96">
        <f t="shared" si="393"/>
        <v>0</v>
      </c>
      <c r="AO458" s="96">
        <f t="shared" si="393"/>
        <v>0</v>
      </c>
      <c r="AP458" s="96">
        <f t="shared" si="393"/>
        <v>0</v>
      </c>
      <c r="AQ458" s="96">
        <f t="shared" si="393"/>
        <v>4368</v>
      </c>
      <c r="AR458" s="96">
        <f t="shared" si="393"/>
        <v>0</v>
      </c>
      <c r="AS458" s="115"/>
      <c r="AT458" s="96">
        <f>AT459</f>
        <v>4368</v>
      </c>
      <c r="AU458" s="96">
        <f>AU459</f>
        <v>0</v>
      </c>
      <c r="AV458" s="96">
        <f>AV459</f>
        <v>0</v>
      </c>
      <c r="AW458" s="96">
        <f>AW459</f>
        <v>4368</v>
      </c>
      <c r="AX458" s="96">
        <f>AX459</f>
        <v>0</v>
      </c>
    </row>
    <row r="459" spans="1:50" s="2" customFormat="1" ht="108" customHeight="1">
      <c r="A459" s="100"/>
      <c r="B459" s="89" t="s">
        <v>253</v>
      </c>
      <c r="C459" s="90" t="s">
        <v>37</v>
      </c>
      <c r="D459" s="90" t="s">
        <v>56</v>
      </c>
      <c r="E459" s="95" t="s">
        <v>252</v>
      </c>
      <c r="F459" s="90" t="s">
        <v>241</v>
      </c>
      <c r="G459" s="92"/>
      <c r="H459" s="92"/>
      <c r="I459" s="92"/>
      <c r="J459" s="96"/>
      <c r="K459" s="96"/>
      <c r="L459" s="96"/>
      <c r="M459" s="96"/>
      <c r="N459" s="92"/>
      <c r="O459" s="87"/>
      <c r="P459" s="96"/>
      <c r="Q459" s="96"/>
      <c r="R459" s="96"/>
      <c r="S459" s="96">
        <f>T459-Q459</f>
        <v>4368</v>
      </c>
      <c r="T459" s="96">
        <v>4368</v>
      </c>
      <c r="U459" s="96"/>
      <c r="V459" s="96">
        <v>4368</v>
      </c>
      <c r="W459" s="96"/>
      <c r="X459" s="96"/>
      <c r="Y459" s="96">
        <f>W459+T459</f>
        <v>4368</v>
      </c>
      <c r="Z459" s="96">
        <f>X459+V459</f>
        <v>4368</v>
      </c>
      <c r="AA459" s="96"/>
      <c r="AB459" s="96"/>
      <c r="AC459" s="96">
        <f>AA459+Y459</f>
        <v>4368</v>
      </c>
      <c r="AD459" s="96">
        <f>AB459+Z459</f>
        <v>4368</v>
      </c>
      <c r="AE459" s="96"/>
      <c r="AF459" s="96"/>
      <c r="AG459" s="96"/>
      <c r="AH459" s="96">
        <f>AE459+AC459</f>
        <v>4368</v>
      </c>
      <c r="AI459" s="96"/>
      <c r="AJ459" s="96">
        <f>AG459+AD459</f>
        <v>4368</v>
      </c>
      <c r="AK459" s="115"/>
      <c r="AL459" s="115"/>
      <c r="AM459" s="96">
        <f>AK459+AH459</f>
        <v>4368</v>
      </c>
      <c r="AN459" s="96">
        <f>AI459</f>
        <v>0</v>
      </c>
      <c r="AO459" s="96">
        <f>AQ459-AM459</f>
        <v>0</v>
      </c>
      <c r="AP459" s="96">
        <f>AR459-AN459</f>
        <v>0</v>
      </c>
      <c r="AQ459" s="96">
        <v>4368</v>
      </c>
      <c r="AR459" s="96"/>
      <c r="AS459" s="115"/>
      <c r="AT459" s="96">
        <v>4368</v>
      </c>
      <c r="AU459" s="96"/>
      <c r="AV459" s="115"/>
      <c r="AW459" s="92">
        <f>AT459+AV459</f>
        <v>4368</v>
      </c>
      <c r="AX459" s="96">
        <f>AU459</f>
        <v>0</v>
      </c>
    </row>
    <row r="460" spans="1:50" s="2" customFormat="1" ht="18.75" hidden="1">
      <c r="A460" s="100"/>
      <c r="B460" s="83" t="s">
        <v>110</v>
      </c>
      <c r="C460" s="84" t="s">
        <v>62</v>
      </c>
      <c r="D460" s="84" t="s">
        <v>34</v>
      </c>
      <c r="E460" s="85"/>
      <c r="F460" s="84"/>
      <c r="G460" s="86">
        <f aca="true" t="shared" si="394" ref="G460:W461">G461</f>
        <v>8395</v>
      </c>
      <c r="H460" s="86">
        <f t="shared" si="394"/>
        <v>8395</v>
      </c>
      <c r="I460" s="86">
        <f t="shared" si="394"/>
        <v>0</v>
      </c>
      <c r="J460" s="86">
        <f t="shared" si="394"/>
        <v>-8395</v>
      </c>
      <c r="K460" s="86">
        <f t="shared" si="394"/>
        <v>0</v>
      </c>
      <c r="L460" s="86">
        <f t="shared" si="394"/>
        <v>0</v>
      </c>
      <c r="M460" s="86"/>
      <c r="N460" s="86">
        <f t="shared" si="394"/>
        <v>0</v>
      </c>
      <c r="O460" s="86">
        <f t="shared" si="394"/>
        <v>0</v>
      </c>
      <c r="P460" s="86">
        <f t="shared" si="394"/>
        <v>0</v>
      </c>
      <c r="Q460" s="86">
        <f t="shared" si="394"/>
        <v>0</v>
      </c>
      <c r="R460" s="86">
        <f t="shared" si="394"/>
        <v>0</v>
      </c>
      <c r="S460" s="86">
        <f t="shared" si="394"/>
        <v>4000</v>
      </c>
      <c r="T460" s="86">
        <f t="shared" si="394"/>
        <v>4000</v>
      </c>
      <c r="U460" s="86">
        <f t="shared" si="394"/>
        <v>0</v>
      </c>
      <c r="V460" s="86">
        <f t="shared" si="394"/>
        <v>4000</v>
      </c>
      <c r="W460" s="86">
        <f t="shared" si="394"/>
        <v>0</v>
      </c>
      <c r="X460" s="86">
        <f aca="true" t="shared" si="395" ref="W460:AM461">X461</f>
        <v>0</v>
      </c>
      <c r="Y460" s="86">
        <f t="shared" si="395"/>
        <v>4000</v>
      </c>
      <c r="Z460" s="86">
        <f t="shared" si="395"/>
        <v>4000</v>
      </c>
      <c r="AA460" s="86">
        <f t="shared" si="395"/>
        <v>0</v>
      </c>
      <c r="AB460" s="86">
        <f t="shared" si="395"/>
        <v>0</v>
      </c>
      <c r="AC460" s="86">
        <f t="shared" si="395"/>
        <v>4000</v>
      </c>
      <c r="AD460" s="86">
        <f t="shared" si="395"/>
        <v>4000</v>
      </c>
      <c r="AE460" s="86">
        <f t="shared" si="395"/>
        <v>0</v>
      </c>
      <c r="AF460" s="86"/>
      <c r="AG460" s="86">
        <f t="shared" si="395"/>
        <v>0</v>
      </c>
      <c r="AH460" s="86">
        <f t="shared" si="395"/>
        <v>4000</v>
      </c>
      <c r="AI460" s="86"/>
      <c r="AJ460" s="86">
        <f t="shared" si="395"/>
        <v>4000</v>
      </c>
      <c r="AK460" s="86">
        <f t="shared" si="395"/>
        <v>0</v>
      </c>
      <c r="AL460" s="86">
        <f t="shared" si="395"/>
        <v>0</v>
      </c>
      <c r="AM460" s="86">
        <f t="shared" si="395"/>
        <v>4000</v>
      </c>
      <c r="AN460" s="86">
        <f aca="true" t="shared" si="396" ref="AM460:AR461">AN461</f>
        <v>0</v>
      </c>
      <c r="AO460" s="86">
        <f t="shared" si="396"/>
        <v>-4000</v>
      </c>
      <c r="AP460" s="86">
        <f t="shared" si="396"/>
        <v>0</v>
      </c>
      <c r="AQ460" s="86">
        <f t="shared" si="396"/>
        <v>0</v>
      </c>
      <c r="AR460" s="86">
        <f t="shared" si="396"/>
        <v>0</v>
      </c>
      <c r="AS460" s="115"/>
      <c r="AT460" s="86">
        <f>AT461</f>
        <v>0</v>
      </c>
      <c r="AU460" s="86">
        <f>AU461</f>
        <v>0</v>
      </c>
      <c r="AV460" s="115"/>
      <c r="AW460" s="92"/>
      <c r="AX460" s="96">
        <f>AU460</f>
        <v>0</v>
      </c>
    </row>
    <row r="461" spans="1:50" s="2" customFormat="1" ht="50.25" hidden="1">
      <c r="A461" s="82"/>
      <c r="B461" s="89" t="s">
        <v>119</v>
      </c>
      <c r="C461" s="90" t="s">
        <v>62</v>
      </c>
      <c r="D461" s="90" t="s">
        <v>34</v>
      </c>
      <c r="E461" s="95" t="s">
        <v>120</v>
      </c>
      <c r="F461" s="90"/>
      <c r="G461" s="92">
        <f t="shared" si="394"/>
        <v>8395</v>
      </c>
      <c r="H461" s="92">
        <f t="shared" si="394"/>
        <v>8395</v>
      </c>
      <c r="I461" s="92">
        <f t="shared" si="394"/>
        <v>0</v>
      </c>
      <c r="J461" s="92">
        <f t="shared" si="394"/>
        <v>-8395</v>
      </c>
      <c r="K461" s="92">
        <f t="shared" si="394"/>
        <v>0</v>
      </c>
      <c r="L461" s="92">
        <f t="shared" si="394"/>
        <v>0</v>
      </c>
      <c r="M461" s="92"/>
      <c r="N461" s="92">
        <f t="shared" si="394"/>
        <v>0</v>
      </c>
      <c r="O461" s="92">
        <f t="shared" si="394"/>
        <v>0</v>
      </c>
      <c r="P461" s="92">
        <f t="shared" si="394"/>
        <v>0</v>
      </c>
      <c r="Q461" s="92">
        <f t="shared" si="394"/>
        <v>0</v>
      </c>
      <c r="R461" s="92">
        <f t="shared" si="394"/>
        <v>0</v>
      </c>
      <c r="S461" s="92">
        <f t="shared" si="394"/>
        <v>4000</v>
      </c>
      <c r="T461" s="92">
        <f t="shared" si="394"/>
        <v>4000</v>
      </c>
      <c r="U461" s="92">
        <f t="shared" si="394"/>
        <v>0</v>
      </c>
      <c r="V461" s="92">
        <f t="shared" si="394"/>
        <v>4000</v>
      </c>
      <c r="W461" s="92">
        <f t="shared" si="395"/>
        <v>0</v>
      </c>
      <c r="X461" s="92">
        <f t="shared" si="395"/>
        <v>0</v>
      </c>
      <c r="Y461" s="92">
        <f t="shared" si="395"/>
        <v>4000</v>
      </c>
      <c r="Z461" s="92">
        <f t="shared" si="395"/>
        <v>4000</v>
      </c>
      <c r="AA461" s="92">
        <f t="shared" si="395"/>
        <v>0</v>
      </c>
      <c r="AB461" s="92">
        <f t="shared" si="395"/>
        <v>0</v>
      </c>
      <c r="AC461" s="92">
        <f t="shared" si="395"/>
        <v>4000</v>
      </c>
      <c r="AD461" s="92">
        <f t="shared" si="395"/>
        <v>4000</v>
      </c>
      <c r="AE461" s="92">
        <f t="shared" si="395"/>
        <v>0</v>
      </c>
      <c r="AF461" s="92"/>
      <c r="AG461" s="92">
        <f t="shared" si="395"/>
        <v>0</v>
      </c>
      <c r="AH461" s="92">
        <f t="shared" si="395"/>
        <v>4000</v>
      </c>
      <c r="AI461" s="92"/>
      <c r="AJ461" s="92">
        <f t="shared" si="395"/>
        <v>4000</v>
      </c>
      <c r="AK461" s="92">
        <f>AK462</f>
        <v>0</v>
      </c>
      <c r="AL461" s="92">
        <f>AL462</f>
        <v>0</v>
      </c>
      <c r="AM461" s="92">
        <f t="shared" si="396"/>
        <v>4000</v>
      </c>
      <c r="AN461" s="92">
        <f t="shared" si="396"/>
        <v>0</v>
      </c>
      <c r="AO461" s="92">
        <f t="shared" si="396"/>
        <v>-4000</v>
      </c>
      <c r="AP461" s="92">
        <f t="shared" si="396"/>
        <v>0</v>
      </c>
      <c r="AQ461" s="92">
        <f t="shared" si="396"/>
        <v>0</v>
      </c>
      <c r="AR461" s="92">
        <f t="shared" si="396"/>
        <v>0</v>
      </c>
      <c r="AS461" s="115"/>
      <c r="AT461" s="92">
        <f>AT462</f>
        <v>0</v>
      </c>
      <c r="AU461" s="92">
        <f>AU462</f>
        <v>0</v>
      </c>
      <c r="AV461" s="115"/>
      <c r="AW461" s="92"/>
      <c r="AX461" s="96">
        <f>AU461</f>
        <v>0</v>
      </c>
    </row>
    <row r="462" spans="1:50" s="2" customFormat="1" ht="99.75" hidden="1">
      <c r="A462" s="100"/>
      <c r="B462" s="89" t="s">
        <v>269</v>
      </c>
      <c r="C462" s="90" t="s">
        <v>62</v>
      </c>
      <c r="D462" s="90" t="s">
        <v>34</v>
      </c>
      <c r="E462" s="95" t="s">
        <v>120</v>
      </c>
      <c r="F462" s="90" t="s">
        <v>121</v>
      </c>
      <c r="G462" s="92">
        <f>H462+I462</f>
        <v>8395</v>
      </c>
      <c r="H462" s="92">
        <v>8395</v>
      </c>
      <c r="I462" s="92"/>
      <c r="J462" s="96">
        <f>K462-G462</f>
        <v>-8395</v>
      </c>
      <c r="K462" s="96"/>
      <c r="L462" s="96"/>
      <c r="M462" s="96"/>
      <c r="N462" s="92"/>
      <c r="O462" s="87"/>
      <c r="P462" s="96"/>
      <c r="Q462" s="96">
        <f>P462+N462</f>
        <v>0</v>
      </c>
      <c r="R462" s="96">
        <f>O462</f>
        <v>0</v>
      </c>
      <c r="S462" s="96">
        <f>T462-Q462</f>
        <v>4000</v>
      </c>
      <c r="T462" s="96">
        <v>4000</v>
      </c>
      <c r="U462" s="96">
        <f>R462</f>
        <v>0</v>
      </c>
      <c r="V462" s="96">
        <f>S462</f>
        <v>4000</v>
      </c>
      <c r="W462" s="96"/>
      <c r="X462" s="96"/>
      <c r="Y462" s="96">
        <f>W462+T462</f>
        <v>4000</v>
      </c>
      <c r="Z462" s="96">
        <f>X462+V462</f>
        <v>4000</v>
      </c>
      <c r="AA462" s="96"/>
      <c r="AB462" s="96"/>
      <c r="AC462" s="96">
        <f>AA462+Y462</f>
        <v>4000</v>
      </c>
      <c r="AD462" s="96">
        <f>AB462+Z462</f>
        <v>4000</v>
      </c>
      <c r="AE462" s="96"/>
      <c r="AF462" s="96"/>
      <c r="AG462" s="96"/>
      <c r="AH462" s="96">
        <f>AE462+AC462</f>
        <v>4000</v>
      </c>
      <c r="AI462" s="96"/>
      <c r="AJ462" s="96">
        <f>AG462+AD462</f>
        <v>4000</v>
      </c>
      <c r="AK462" s="115"/>
      <c r="AL462" s="115"/>
      <c r="AM462" s="96">
        <f>AK462+AH462</f>
        <v>4000</v>
      </c>
      <c r="AN462" s="96">
        <f>AI462</f>
        <v>0</v>
      </c>
      <c r="AO462" s="96">
        <f>AQ462-AM462</f>
        <v>-4000</v>
      </c>
      <c r="AP462" s="96">
        <f>AR462-AN462</f>
        <v>0</v>
      </c>
      <c r="AQ462" s="96"/>
      <c r="AR462" s="96"/>
      <c r="AS462" s="115"/>
      <c r="AT462" s="96"/>
      <c r="AU462" s="96"/>
      <c r="AV462" s="115"/>
      <c r="AW462" s="92"/>
      <c r="AX462" s="96">
        <f>AU462</f>
        <v>0</v>
      </c>
    </row>
    <row r="463" spans="1:50" s="2" customFormat="1" ht="18.75">
      <c r="A463" s="100"/>
      <c r="B463" s="83" t="s">
        <v>112</v>
      </c>
      <c r="C463" s="84" t="s">
        <v>62</v>
      </c>
      <c r="D463" s="84" t="s">
        <v>35</v>
      </c>
      <c r="E463" s="85"/>
      <c r="F463" s="84"/>
      <c r="G463" s="86">
        <f>G464</f>
        <v>17592</v>
      </c>
      <c r="H463" s="86">
        <f aca="true" t="shared" si="397" ref="H463:AR463">H464</f>
        <v>17592</v>
      </c>
      <c r="I463" s="86">
        <f t="shared" si="397"/>
        <v>0</v>
      </c>
      <c r="J463" s="86">
        <f t="shared" si="397"/>
        <v>3251</v>
      </c>
      <c r="K463" s="86">
        <f t="shared" si="397"/>
        <v>20843</v>
      </c>
      <c r="L463" s="86">
        <f t="shared" si="397"/>
        <v>0</v>
      </c>
      <c r="M463" s="86"/>
      <c r="N463" s="86">
        <f t="shared" si="397"/>
        <v>22551</v>
      </c>
      <c r="O463" s="86">
        <f t="shared" si="397"/>
        <v>0</v>
      </c>
      <c r="P463" s="86">
        <f t="shared" si="397"/>
        <v>0</v>
      </c>
      <c r="Q463" s="86">
        <f t="shared" si="397"/>
        <v>22551</v>
      </c>
      <c r="R463" s="86">
        <f t="shared" si="397"/>
        <v>0</v>
      </c>
      <c r="S463" s="86">
        <f t="shared" si="397"/>
        <v>-21051</v>
      </c>
      <c r="T463" s="86">
        <f t="shared" si="397"/>
        <v>1500</v>
      </c>
      <c r="U463" s="86">
        <f t="shared" si="397"/>
        <v>0</v>
      </c>
      <c r="V463" s="86">
        <f t="shared" si="397"/>
        <v>3313</v>
      </c>
      <c r="W463" s="86">
        <f t="shared" si="397"/>
        <v>0</v>
      </c>
      <c r="X463" s="86">
        <f t="shared" si="397"/>
        <v>0</v>
      </c>
      <c r="Y463" s="86">
        <f t="shared" si="397"/>
        <v>1500</v>
      </c>
      <c r="Z463" s="86">
        <f t="shared" si="397"/>
        <v>3313</v>
      </c>
      <c r="AA463" s="86">
        <f t="shared" si="397"/>
        <v>0</v>
      </c>
      <c r="AB463" s="86">
        <f t="shared" si="397"/>
        <v>0</v>
      </c>
      <c r="AC463" s="86">
        <f t="shared" si="397"/>
        <v>1500</v>
      </c>
      <c r="AD463" s="86">
        <f t="shared" si="397"/>
        <v>3313</v>
      </c>
      <c r="AE463" s="86">
        <f t="shared" si="397"/>
        <v>0</v>
      </c>
      <c r="AF463" s="86"/>
      <c r="AG463" s="86">
        <f t="shared" si="397"/>
        <v>0</v>
      </c>
      <c r="AH463" s="86">
        <f t="shared" si="397"/>
        <v>1500</v>
      </c>
      <c r="AI463" s="86"/>
      <c r="AJ463" s="86">
        <f t="shared" si="397"/>
        <v>3313</v>
      </c>
      <c r="AK463" s="86">
        <f t="shared" si="397"/>
        <v>0</v>
      </c>
      <c r="AL463" s="86">
        <f t="shared" si="397"/>
        <v>0</v>
      </c>
      <c r="AM463" s="86">
        <f t="shared" si="397"/>
        <v>1500</v>
      </c>
      <c r="AN463" s="86">
        <f t="shared" si="397"/>
        <v>0</v>
      </c>
      <c r="AO463" s="86">
        <f t="shared" si="397"/>
        <v>1132</v>
      </c>
      <c r="AP463" s="86">
        <f t="shared" si="397"/>
        <v>0</v>
      </c>
      <c r="AQ463" s="86">
        <f t="shared" si="397"/>
        <v>2632</v>
      </c>
      <c r="AR463" s="86">
        <f t="shared" si="397"/>
        <v>0</v>
      </c>
      <c r="AS463" s="115"/>
      <c r="AT463" s="86">
        <f>AT464</f>
        <v>2632</v>
      </c>
      <c r="AU463" s="86">
        <f aca="true" t="shared" si="398" ref="AU463:AX464">AU464</f>
        <v>0</v>
      </c>
      <c r="AV463" s="86">
        <f t="shared" si="398"/>
        <v>0</v>
      </c>
      <c r="AW463" s="86">
        <f t="shared" si="398"/>
        <v>2632</v>
      </c>
      <c r="AX463" s="86">
        <f t="shared" si="398"/>
        <v>0</v>
      </c>
    </row>
    <row r="464" spans="1:50" s="2" customFormat="1" ht="50.25">
      <c r="A464" s="82"/>
      <c r="B464" s="89" t="s">
        <v>119</v>
      </c>
      <c r="C464" s="90" t="s">
        <v>62</v>
      </c>
      <c r="D464" s="90" t="s">
        <v>35</v>
      </c>
      <c r="E464" s="95" t="s">
        <v>120</v>
      </c>
      <c r="F464" s="90"/>
      <c r="G464" s="92">
        <f aca="true" t="shared" si="399" ref="G464:AR464">G465</f>
        <v>17592</v>
      </c>
      <c r="H464" s="92">
        <f t="shared" si="399"/>
        <v>17592</v>
      </c>
      <c r="I464" s="92">
        <f t="shared" si="399"/>
        <v>0</v>
      </c>
      <c r="J464" s="92">
        <f t="shared" si="399"/>
        <v>3251</v>
      </c>
      <c r="K464" s="92">
        <f t="shared" si="399"/>
        <v>20843</v>
      </c>
      <c r="L464" s="92">
        <f t="shared" si="399"/>
        <v>0</v>
      </c>
      <c r="M464" s="92"/>
      <c r="N464" s="92">
        <f t="shared" si="399"/>
        <v>22551</v>
      </c>
      <c r="O464" s="92">
        <f t="shared" si="399"/>
        <v>0</v>
      </c>
      <c r="P464" s="92">
        <f t="shared" si="399"/>
        <v>0</v>
      </c>
      <c r="Q464" s="92">
        <f t="shared" si="399"/>
        <v>22551</v>
      </c>
      <c r="R464" s="92">
        <f t="shared" si="399"/>
        <v>0</v>
      </c>
      <c r="S464" s="92">
        <f t="shared" si="399"/>
        <v>-21051</v>
      </c>
      <c r="T464" s="92">
        <f t="shared" si="399"/>
        <v>1500</v>
      </c>
      <c r="U464" s="92">
        <f t="shared" si="399"/>
        <v>0</v>
      </c>
      <c r="V464" s="92">
        <f t="shared" si="399"/>
        <v>3313</v>
      </c>
      <c r="W464" s="92">
        <f t="shared" si="399"/>
        <v>0</v>
      </c>
      <c r="X464" s="92">
        <f t="shared" si="399"/>
        <v>0</v>
      </c>
      <c r="Y464" s="92">
        <f t="shared" si="399"/>
        <v>1500</v>
      </c>
      <c r="Z464" s="92">
        <f t="shared" si="399"/>
        <v>3313</v>
      </c>
      <c r="AA464" s="92">
        <f t="shared" si="399"/>
        <v>0</v>
      </c>
      <c r="AB464" s="92">
        <f t="shared" si="399"/>
        <v>0</v>
      </c>
      <c r="AC464" s="92">
        <f t="shared" si="399"/>
        <v>1500</v>
      </c>
      <c r="AD464" s="92">
        <f t="shared" si="399"/>
        <v>3313</v>
      </c>
      <c r="AE464" s="92">
        <f t="shared" si="399"/>
        <v>0</v>
      </c>
      <c r="AF464" s="92"/>
      <c r="AG464" s="92">
        <f t="shared" si="399"/>
        <v>0</v>
      </c>
      <c r="AH464" s="92">
        <f t="shared" si="399"/>
        <v>1500</v>
      </c>
      <c r="AI464" s="92"/>
      <c r="AJ464" s="92">
        <f t="shared" si="399"/>
        <v>3313</v>
      </c>
      <c r="AK464" s="92">
        <f t="shared" si="399"/>
        <v>0</v>
      </c>
      <c r="AL464" s="92">
        <f t="shared" si="399"/>
        <v>0</v>
      </c>
      <c r="AM464" s="92">
        <f t="shared" si="399"/>
        <v>1500</v>
      </c>
      <c r="AN464" s="92">
        <f t="shared" si="399"/>
        <v>0</v>
      </c>
      <c r="AO464" s="92">
        <f t="shared" si="399"/>
        <v>1132</v>
      </c>
      <c r="AP464" s="92">
        <f t="shared" si="399"/>
        <v>0</v>
      </c>
      <c r="AQ464" s="92">
        <f t="shared" si="399"/>
        <v>2632</v>
      </c>
      <c r="AR464" s="92">
        <f t="shared" si="399"/>
        <v>0</v>
      </c>
      <c r="AS464" s="115"/>
      <c r="AT464" s="92">
        <f>AT465</f>
        <v>2632</v>
      </c>
      <c r="AU464" s="92">
        <f t="shared" si="398"/>
        <v>0</v>
      </c>
      <c r="AV464" s="92">
        <f t="shared" si="398"/>
        <v>0</v>
      </c>
      <c r="AW464" s="92">
        <f t="shared" si="398"/>
        <v>2632</v>
      </c>
      <c r="AX464" s="92">
        <f t="shared" si="398"/>
        <v>0</v>
      </c>
    </row>
    <row r="465" spans="1:50" s="2" customFormat="1" ht="120" customHeight="1">
      <c r="A465" s="100"/>
      <c r="B465" s="89" t="s">
        <v>269</v>
      </c>
      <c r="C465" s="90" t="s">
        <v>62</v>
      </c>
      <c r="D465" s="90" t="s">
        <v>35</v>
      </c>
      <c r="E465" s="95" t="s">
        <v>120</v>
      </c>
      <c r="F465" s="90" t="s">
        <v>121</v>
      </c>
      <c r="G465" s="92">
        <f>H465+I465</f>
        <v>17592</v>
      </c>
      <c r="H465" s="92">
        <v>17592</v>
      </c>
      <c r="I465" s="92"/>
      <c r="J465" s="96">
        <f>K465-G465</f>
        <v>3251</v>
      </c>
      <c r="K465" s="96">
        <v>20843</v>
      </c>
      <c r="L465" s="96"/>
      <c r="M465" s="96"/>
      <c r="N465" s="92">
        <v>22551</v>
      </c>
      <c r="O465" s="87"/>
      <c r="P465" s="96"/>
      <c r="Q465" s="96">
        <f>P465+N465</f>
        <v>22551</v>
      </c>
      <c r="R465" s="96">
        <f>O465</f>
        <v>0</v>
      </c>
      <c r="S465" s="96">
        <f>T465-Q465</f>
        <v>-21051</v>
      </c>
      <c r="T465" s="96">
        <v>1500</v>
      </c>
      <c r="U465" s="96">
        <f>R465</f>
        <v>0</v>
      </c>
      <c r="V465" s="96">
        <v>3313</v>
      </c>
      <c r="W465" s="96"/>
      <c r="X465" s="96"/>
      <c r="Y465" s="96">
        <f>W465+T465</f>
        <v>1500</v>
      </c>
      <c r="Z465" s="96">
        <f>X465+V465</f>
        <v>3313</v>
      </c>
      <c r="AA465" s="96"/>
      <c r="AB465" s="96"/>
      <c r="AC465" s="96">
        <f>AA465+Y465</f>
        <v>1500</v>
      </c>
      <c r="AD465" s="96">
        <f>AB465+Z465</f>
        <v>3313</v>
      </c>
      <c r="AE465" s="96"/>
      <c r="AF465" s="96"/>
      <c r="AG465" s="96"/>
      <c r="AH465" s="96">
        <f>AE465+AC465</f>
        <v>1500</v>
      </c>
      <c r="AI465" s="96"/>
      <c r="AJ465" s="96">
        <f>AG465+AD465</f>
        <v>3313</v>
      </c>
      <c r="AK465" s="115"/>
      <c r="AL465" s="115"/>
      <c r="AM465" s="96">
        <f>AK465+AH465</f>
        <v>1500</v>
      </c>
      <c r="AN465" s="96">
        <f>AI465</f>
        <v>0</v>
      </c>
      <c r="AO465" s="96">
        <f>AQ465-AM465</f>
        <v>1132</v>
      </c>
      <c r="AP465" s="96">
        <f>AR465-AN465</f>
        <v>0</v>
      </c>
      <c r="AQ465" s="96">
        <v>2632</v>
      </c>
      <c r="AR465" s="96"/>
      <c r="AS465" s="115"/>
      <c r="AT465" s="96">
        <v>2632</v>
      </c>
      <c r="AU465" s="96"/>
      <c r="AV465" s="115"/>
      <c r="AW465" s="92">
        <f>AT465+AV465</f>
        <v>2632</v>
      </c>
      <c r="AX465" s="96">
        <f aca="true" t="shared" si="400" ref="AX465:AX470">AU465</f>
        <v>0</v>
      </c>
    </row>
    <row r="466" spans="1:50" s="2" customFormat="1" ht="37.5" hidden="1">
      <c r="A466" s="100"/>
      <c r="B466" s="83" t="s">
        <v>125</v>
      </c>
      <c r="C466" s="84" t="s">
        <v>61</v>
      </c>
      <c r="D466" s="84" t="s">
        <v>62</v>
      </c>
      <c r="E466" s="85"/>
      <c r="F466" s="84"/>
      <c r="G466" s="86">
        <f aca="true" t="shared" si="401" ref="G466:L466">G467+G469</f>
        <v>1617</v>
      </c>
      <c r="H466" s="86">
        <f t="shared" si="401"/>
        <v>1617</v>
      </c>
      <c r="I466" s="86">
        <f t="shared" si="401"/>
        <v>0</v>
      </c>
      <c r="J466" s="86">
        <f>J467+J469</f>
        <v>51126</v>
      </c>
      <c r="K466" s="86">
        <f t="shared" si="401"/>
        <v>52743</v>
      </c>
      <c r="L466" s="86">
        <f t="shared" si="401"/>
        <v>50000</v>
      </c>
      <c r="M466" s="86"/>
      <c r="N466" s="86">
        <f>N469</f>
        <v>4263</v>
      </c>
      <c r="O466" s="86">
        <f aca="true" t="shared" si="402" ref="O466:V466">O467+O469</f>
        <v>0</v>
      </c>
      <c r="P466" s="86">
        <f t="shared" si="402"/>
        <v>0</v>
      </c>
      <c r="Q466" s="86">
        <f t="shared" si="402"/>
        <v>4263</v>
      </c>
      <c r="R466" s="86">
        <f t="shared" si="402"/>
        <v>0</v>
      </c>
      <c r="S466" s="86">
        <f t="shared" si="402"/>
        <v>-4263</v>
      </c>
      <c r="T466" s="86">
        <f t="shared" si="402"/>
        <v>0</v>
      </c>
      <c r="U466" s="86">
        <f t="shared" si="402"/>
        <v>0</v>
      </c>
      <c r="V466" s="86">
        <f t="shared" si="402"/>
        <v>0</v>
      </c>
      <c r="W466" s="86">
        <f aca="true" t="shared" si="403" ref="W466:AD466">W467+W469</f>
        <v>0</v>
      </c>
      <c r="X466" s="86">
        <f t="shared" si="403"/>
        <v>0</v>
      </c>
      <c r="Y466" s="86">
        <f t="shared" si="403"/>
        <v>0</v>
      </c>
      <c r="Z466" s="86">
        <f t="shared" si="403"/>
        <v>0</v>
      </c>
      <c r="AA466" s="86">
        <f t="shared" si="403"/>
        <v>0</v>
      </c>
      <c r="AB466" s="86">
        <f t="shared" si="403"/>
        <v>0</v>
      </c>
      <c r="AC466" s="86">
        <f t="shared" si="403"/>
        <v>0</v>
      </c>
      <c r="AD466" s="86">
        <f t="shared" si="403"/>
        <v>0</v>
      </c>
      <c r="AE466" s="86">
        <f>AE467+AE469</f>
        <v>0</v>
      </c>
      <c r="AF466" s="86"/>
      <c r="AG466" s="86">
        <f>AG467+AG469</f>
        <v>0</v>
      </c>
      <c r="AH466" s="86">
        <f>AH467+AH469</f>
        <v>0</v>
      </c>
      <c r="AI466" s="86"/>
      <c r="AJ466" s="86">
        <f>AJ467+AJ469</f>
        <v>0</v>
      </c>
      <c r="AK466" s="115"/>
      <c r="AL466" s="115"/>
      <c r="AM466" s="129"/>
      <c r="AN466" s="129"/>
      <c r="AO466" s="148"/>
      <c r="AP466" s="148"/>
      <c r="AQ466" s="148"/>
      <c r="AR466" s="148"/>
      <c r="AS466" s="115"/>
      <c r="AT466" s="148"/>
      <c r="AU466" s="148"/>
      <c r="AV466" s="115"/>
      <c r="AW466" s="92"/>
      <c r="AX466" s="96">
        <f t="shared" si="400"/>
        <v>0</v>
      </c>
    </row>
    <row r="467" spans="1:50" s="2" customFormat="1" ht="50.25" hidden="1">
      <c r="A467" s="100"/>
      <c r="B467" s="89" t="s">
        <v>119</v>
      </c>
      <c r="C467" s="90" t="s">
        <v>61</v>
      </c>
      <c r="D467" s="90" t="s">
        <v>62</v>
      </c>
      <c r="E467" s="95" t="s">
        <v>120</v>
      </c>
      <c r="F467" s="90"/>
      <c r="G467" s="92">
        <f>G468</f>
        <v>0</v>
      </c>
      <c r="H467" s="92">
        <f>H468</f>
        <v>0</v>
      </c>
      <c r="I467" s="132">
        <f>I468</f>
        <v>0</v>
      </c>
      <c r="J467" s="102"/>
      <c r="K467" s="102"/>
      <c r="L467" s="102"/>
      <c r="M467" s="102"/>
      <c r="N467" s="92">
        <f>N468</f>
        <v>0</v>
      </c>
      <c r="O467" s="96"/>
      <c r="P467" s="96"/>
      <c r="Q467" s="102"/>
      <c r="R467" s="102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115"/>
      <c r="AL467" s="115"/>
      <c r="AM467" s="129"/>
      <c r="AN467" s="129"/>
      <c r="AO467" s="148"/>
      <c r="AP467" s="148"/>
      <c r="AQ467" s="148"/>
      <c r="AR467" s="148"/>
      <c r="AS467" s="115"/>
      <c r="AT467" s="148"/>
      <c r="AU467" s="148"/>
      <c r="AV467" s="115"/>
      <c r="AW467" s="92"/>
      <c r="AX467" s="96">
        <f t="shared" si="400"/>
        <v>0</v>
      </c>
    </row>
    <row r="468" spans="1:50" s="2" customFormat="1" ht="63" customHeight="1" hidden="1">
      <c r="A468" s="100"/>
      <c r="B468" s="89" t="s">
        <v>274</v>
      </c>
      <c r="C468" s="90" t="s">
        <v>61</v>
      </c>
      <c r="D468" s="90" t="s">
        <v>62</v>
      </c>
      <c r="E468" s="95" t="s">
        <v>120</v>
      </c>
      <c r="F468" s="90" t="s">
        <v>127</v>
      </c>
      <c r="G468" s="92">
        <f>H468+I468</f>
        <v>0</v>
      </c>
      <c r="H468" s="92">
        <f>1617-1617</f>
        <v>0</v>
      </c>
      <c r="I468" s="92"/>
      <c r="J468" s="102"/>
      <c r="K468" s="102"/>
      <c r="L468" s="102"/>
      <c r="M468" s="102"/>
      <c r="N468" s="92"/>
      <c r="O468" s="87"/>
      <c r="P468" s="96"/>
      <c r="Q468" s="96">
        <f>P468+N468</f>
        <v>0</v>
      </c>
      <c r="R468" s="96">
        <f>O468</f>
        <v>0</v>
      </c>
      <c r="S468" s="96">
        <f>T468-Q468</f>
        <v>0</v>
      </c>
      <c r="T468" s="96">
        <f aca="true" t="shared" si="404" ref="T468:Z468">Q468</f>
        <v>0</v>
      </c>
      <c r="U468" s="96">
        <f t="shared" si="404"/>
        <v>0</v>
      </c>
      <c r="V468" s="96">
        <f t="shared" si="404"/>
        <v>0</v>
      </c>
      <c r="W468" s="96">
        <f t="shared" si="404"/>
        <v>0</v>
      </c>
      <c r="X468" s="96">
        <f t="shared" si="404"/>
        <v>0</v>
      </c>
      <c r="Y468" s="96">
        <f t="shared" si="404"/>
        <v>0</v>
      </c>
      <c r="Z468" s="96">
        <f t="shared" si="404"/>
        <v>0</v>
      </c>
      <c r="AA468" s="96">
        <f>X468</f>
        <v>0</v>
      </c>
      <c r="AB468" s="96">
        <f>Y468</f>
        <v>0</v>
      </c>
      <c r="AC468" s="96">
        <f>Z468</f>
        <v>0</v>
      </c>
      <c r="AD468" s="96">
        <f>AA468</f>
        <v>0</v>
      </c>
      <c r="AE468" s="96">
        <f>AB468</f>
        <v>0</v>
      </c>
      <c r="AF468" s="96"/>
      <c r="AG468" s="96">
        <f>AC468</f>
        <v>0</v>
      </c>
      <c r="AH468" s="96">
        <f>AD468</f>
        <v>0</v>
      </c>
      <c r="AI468" s="96"/>
      <c r="AJ468" s="96">
        <f>AE468</f>
        <v>0</v>
      </c>
      <c r="AK468" s="115"/>
      <c r="AL468" s="115"/>
      <c r="AM468" s="129"/>
      <c r="AN468" s="129"/>
      <c r="AO468" s="148"/>
      <c r="AP468" s="148"/>
      <c r="AQ468" s="148"/>
      <c r="AR468" s="148"/>
      <c r="AS468" s="115"/>
      <c r="AT468" s="148"/>
      <c r="AU468" s="148"/>
      <c r="AV468" s="115"/>
      <c r="AW468" s="92"/>
      <c r="AX468" s="96">
        <f t="shared" si="400"/>
        <v>0</v>
      </c>
    </row>
    <row r="469" spans="1:50" s="2" customFormat="1" ht="24.75" customHeight="1" hidden="1">
      <c r="A469" s="100"/>
      <c r="B469" s="89" t="s">
        <v>217</v>
      </c>
      <c r="C469" s="90" t="s">
        <v>61</v>
      </c>
      <c r="D469" s="90" t="s">
        <v>62</v>
      </c>
      <c r="E469" s="95" t="s">
        <v>216</v>
      </c>
      <c r="F469" s="90"/>
      <c r="G469" s="92">
        <f aca="true" t="shared" si="405" ref="G469:AJ469">G470</f>
        <v>1617</v>
      </c>
      <c r="H469" s="92">
        <f t="shared" si="405"/>
        <v>1617</v>
      </c>
      <c r="I469" s="92">
        <f t="shared" si="405"/>
        <v>0</v>
      </c>
      <c r="J469" s="92">
        <f t="shared" si="405"/>
        <v>51126</v>
      </c>
      <c r="K469" s="92">
        <f t="shared" si="405"/>
        <v>52743</v>
      </c>
      <c r="L469" s="92">
        <f t="shared" si="405"/>
        <v>50000</v>
      </c>
      <c r="M469" s="92"/>
      <c r="N469" s="92">
        <f t="shared" si="405"/>
        <v>4263</v>
      </c>
      <c r="O469" s="92">
        <f t="shared" si="405"/>
        <v>0</v>
      </c>
      <c r="P469" s="92">
        <f t="shared" si="405"/>
        <v>0</v>
      </c>
      <c r="Q469" s="92">
        <f t="shared" si="405"/>
        <v>4263</v>
      </c>
      <c r="R469" s="92">
        <f t="shared" si="405"/>
        <v>0</v>
      </c>
      <c r="S469" s="92">
        <f t="shared" si="405"/>
        <v>-4263</v>
      </c>
      <c r="T469" s="92">
        <f t="shared" si="405"/>
        <v>0</v>
      </c>
      <c r="U469" s="92">
        <f t="shared" si="405"/>
        <v>0</v>
      </c>
      <c r="V469" s="92">
        <f t="shared" si="405"/>
        <v>0</v>
      </c>
      <c r="W469" s="92">
        <f t="shared" si="405"/>
        <v>0</v>
      </c>
      <c r="X469" s="92">
        <f t="shared" si="405"/>
        <v>0</v>
      </c>
      <c r="Y469" s="92">
        <f t="shared" si="405"/>
        <v>0</v>
      </c>
      <c r="Z469" s="92">
        <f t="shared" si="405"/>
        <v>0</v>
      </c>
      <c r="AA469" s="92">
        <f t="shared" si="405"/>
        <v>0</v>
      </c>
      <c r="AB469" s="92">
        <f t="shared" si="405"/>
        <v>0</v>
      </c>
      <c r="AC469" s="92">
        <f t="shared" si="405"/>
        <v>0</v>
      </c>
      <c r="AD469" s="92">
        <f t="shared" si="405"/>
        <v>0</v>
      </c>
      <c r="AE469" s="92">
        <f t="shared" si="405"/>
        <v>0</v>
      </c>
      <c r="AF469" s="92"/>
      <c r="AG469" s="92">
        <f t="shared" si="405"/>
        <v>0</v>
      </c>
      <c r="AH469" s="92">
        <f t="shared" si="405"/>
        <v>0</v>
      </c>
      <c r="AI469" s="92"/>
      <c r="AJ469" s="92">
        <f t="shared" si="405"/>
        <v>0</v>
      </c>
      <c r="AK469" s="115"/>
      <c r="AL469" s="115"/>
      <c r="AM469" s="129"/>
      <c r="AN469" s="129"/>
      <c r="AO469" s="148"/>
      <c r="AP469" s="148"/>
      <c r="AQ469" s="148"/>
      <c r="AR469" s="148"/>
      <c r="AS469" s="115"/>
      <c r="AT469" s="148"/>
      <c r="AU469" s="148"/>
      <c r="AV469" s="115"/>
      <c r="AW469" s="92"/>
      <c r="AX469" s="96">
        <f t="shared" si="400"/>
        <v>0</v>
      </c>
    </row>
    <row r="470" spans="1:50" s="2" customFormat="1" ht="61.5" customHeight="1" hidden="1">
      <c r="A470" s="100"/>
      <c r="B470" s="89" t="s">
        <v>126</v>
      </c>
      <c r="C470" s="90" t="s">
        <v>61</v>
      </c>
      <c r="D470" s="90" t="s">
        <v>62</v>
      </c>
      <c r="E470" s="95" t="s">
        <v>216</v>
      </c>
      <c r="F470" s="90" t="s">
        <v>127</v>
      </c>
      <c r="G470" s="92">
        <f>H470</f>
        <v>1617</v>
      </c>
      <c r="H470" s="92">
        <v>1617</v>
      </c>
      <c r="I470" s="92"/>
      <c r="J470" s="96">
        <f>K470-G470</f>
        <v>51126</v>
      </c>
      <c r="K470" s="96">
        <v>52743</v>
      </c>
      <c r="L470" s="96">
        <v>50000</v>
      </c>
      <c r="M470" s="96"/>
      <c r="N470" s="92">
        <v>4263</v>
      </c>
      <c r="O470" s="87"/>
      <c r="P470" s="96"/>
      <c r="Q470" s="96">
        <f>P470+N470</f>
        <v>4263</v>
      </c>
      <c r="R470" s="96">
        <f>O470</f>
        <v>0</v>
      </c>
      <c r="S470" s="96">
        <f>T470-Q470</f>
        <v>-4263</v>
      </c>
      <c r="T470" s="96"/>
      <c r="U470" s="96">
        <f>R470</f>
        <v>0</v>
      </c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115"/>
      <c r="AL470" s="115"/>
      <c r="AM470" s="129"/>
      <c r="AN470" s="129"/>
      <c r="AO470" s="148"/>
      <c r="AP470" s="148"/>
      <c r="AQ470" s="148"/>
      <c r="AR470" s="148"/>
      <c r="AS470" s="115"/>
      <c r="AT470" s="148"/>
      <c r="AU470" s="148"/>
      <c r="AV470" s="115"/>
      <c r="AW470" s="92"/>
      <c r="AX470" s="96">
        <f t="shared" si="400"/>
        <v>0</v>
      </c>
    </row>
    <row r="471" spans="1:50" s="6" customFormat="1" ht="31.5" customHeight="1">
      <c r="A471" s="100"/>
      <c r="B471" s="83" t="s">
        <v>72</v>
      </c>
      <c r="C471" s="84" t="s">
        <v>47</v>
      </c>
      <c r="D471" s="84" t="s">
        <v>34</v>
      </c>
      <c r="E471" s="85"/>
      <c r="F471" s="84"/>
      <c r="G471" s="86">
        <f aca="true" t="shared" si="406" ref="G471:W472">G472</f>
        <v>2195</v>
      </c>
      <c r="H471" s="86">
        <f t="shared" si="406"/>
        <v>2195</v>
      </c>
      <c r="I471" s="86">
        <f t="shared" si="406"/>
        <v>0</v>
      </c>
      <c r="J471" s="86">
        <f t="shared" si="406"/>
        <v>13840</v>
      </c>
      <c r="K471" s="86">
        <f t="shared" si="406"/>
        <v>16035</v>
      </c>
      <c r="L471" s="86">
        <f t="shared" si="406"/>
        <v>0</v>
      </c>
      <c r="M471" s="86"/>
      <c r="N471" s="86">
        <f t="shared" si="406"/>
        <v>27790</v>
      </c>
      <c r="O471" s="86">
        <f t="shared" si="406"/>
        <v>0</v>
      </c>
      <c r="P471" s="86">
        <f t="shared" si="406"/>
        <v>0</v>
      </c>
      <c r="Q471" s="86">
        <f t="shared" si="406"/>
        <v>27790</v>
      </c>
      <c r="R471" s="86">
        <f t="shared" si="406"/>
        <v>0</v>
      </c>
      <c r="S471" s="86">
        <f>S472</f>
        <v>-22290</v>
      </c>
      <c r="T471" s="86">
        <f>T472</f>
        <v>5500</v>
      </c>
      <c r="U471" s="86">
        <f t="shared" si="406"/>
        <v>0</v>
      </c>
      <c r="V471" s="86">
        <f t="shared" si="406"/>
        <v>8000</v>
      </c>
      <c r="W471" s="86">
        <f aca="true" t="shared" si="407" ref="W471:AM472">W472</f>
        <v>-1000</v>
      </c>
      <c r="X471" s="86">
        <f t="shared" si="407"/>
        <v>0</v>
      </c>
      <c r="Y471" s="86">
        <f t="shared" si="407"/>
        <v>4500</v>
      </c>
      <c r="Z471" s="86">
        <f t="shared" si="407"/>
        <v>8000</v>
      </c>
      <c r="AA471" s="86">
        <f t="shared" si="407"/>
        <v>0</v>
      </c>
      <c r="AB471" s="86">
        <f t="shared" si="407"/>
        <v>0</v>
      </c>
      <c r="AC471" s="86">
        <f t="shared" si="407"/>
        <v>4500</v>
      </c>
      <c r="AD471" s="86">
        <f t="shared" si="407"/>
        <v>8000</v>
      </c>
      <c r="AE471" s="86">
        <f t="shared" si="407"/>
        <v>0</v>
      </c>
      <c r="AF471" s="86"/>
      <c r="AG471" s="86">
        <f t="shared" si="407"/>
        <v>0</v>
      </c>
      <c r="AH471" s="86">
        <f t="shared" si="407"/>
        <v>4500</v>
      </c>
      <c r="AI471" s="86"/>
      <c r="AJ471" s="86">
        <f t="shared" si="407"/>
        <v>8000</v>
      </c>
      <c r="AK471" s="86">
        <f t="shared" si="407"/>
        <v>47380</v>
      </c>
      <c r="AL471" s="86">
        <f t="shared" si="407"/>
        <v>6263</v>
      </c>
      <c r="AM471" s="86">
        <f t="shared" si="407"/>
        <v>51880</v>
      </c>
      <c r="AN471" s="86">
        <f aca="true" t="shared" si="408" ref="AK471:AR472">AN472</f>
        <v>0</v>
      </c>
      <c r="AO471" s="86">
        <f>AO472+AO474</f>
        <v>-4500</v>
      </c>
      <c r="AP471" s="86">
        <f>AP472+AP474</f>
        <v>0</v>
      </c>
      <c r="AQ471" s="86">
        <f>AQ472+AQ474</f>
        <v>47380</v>
      </c>
      <c r="AR471" s="86">
        <f>AR472+AR474</f>
        <v>0</v>
      </c>
      <c r="AS471" s="101"/>
      <c r="AT471" s="86">
        <f>AT472+AT474</f>
        <v>47380</v>
      </c>
      <c r="AU471" s="86">
        <f>AU472+AU474</f>
        <v>0</v>
      </c>
      <c r="AV471" s="86">
        <f>AV472+AV474</f>
        <v>0</v>
      </c>
      <c r="AW471" s="86">
        <f>AW472+AW474</f>
        <v>47380</v>
      </c>
      <c r="AX471" s="86">
        <f>AX472+AX474</f>
        <v>0</v>
      </c>
    </row>
    <row r="472" spans="1:50" s="2" customFormat="1" ht="63" customHeight="1" hidden="1">
      <c r="A472" s="100"/>
      <c r="B472" s="89" t="s">
        <v>119</v>
      </c>
      <c r="C472" s="90" t="s">
        <v>47</v>
      </c>
      <c r="D472" s="90" t="s">
        <v>34</v>
      </c>
      <c r="E472" s="95" t="s">
        <v>120</v>
      </c>
      <c r="F472" s="90"/>
      <c r="G472" s="92">
        <f t="shared" si="406"/>
        <v>2195</v>
      </c>
      <c r="H472" s="92">
        <f t="shared" si="406"/>
        <v>2195</v>
      </c>
      <c r="I472" s="92">
        <f t="shared" si="406"/>
        <v>0</v>
      </c>
      <c r="J472" s="92">
        <f t="shared" si="406"/>
        <v>13840</v>
      </c>
      <c r="K472" s="92">
        <f t="shared" si="406"/>
        <v>16035</v>
      </c>
      <c r="L472" s="92">
        <f t="shared" si="406"/>
        <v>0</v>
      </c>
      <c r="M472" s="92"/>
      <c r="N472" s="92">
        <f t="shared" si="406"/>
        <v>27790</v>
      </c>
      <c r="O472" s="92">
        <f t="shared" si="406"/>
        <v>0</v>
      </c>
      <c r="P472" s="92">
        <f t="shared" si="406"/>
        <v>0</v>
      </c>
      <c r="Q472" s="92">
        <f t="shared" si="406"/>
        <v>27790</v>
      </c>
      <c r="R472" s="92">
        <f t="shared" si="406"/>
        <v>0</v>
      </c>
      <c r="S472" s="92">
        <f t="shared" si="406"/>
        <v>-22290</v>
      </c>
      <c r="T472" s="92">
        <f t="shared" si="406"/>
        <v>5500</v>
      </c>
      <c r="U472" s="92">
        <f t="shared" si="406"/>
        <v>0</v>
      </c>
      <c r="V472" s="92">
        <f t="shared" si="406"/>
        <v>8000</v>
      </c>
      <c r="W472" s="92">
        <f t="shared" si="406"/>
        <v>-1000</v>
      </c>
      <c r="X472" s="92">
        <f t="shared" si="407"/>
        <v>0</v>
      </c>
      <c r="Y472" s="92">
        <f t="shared" si="407"/>
        <v>4500</v>
      </c>
      <c r="Z472" s="92">
        <f t="shared" si="407"/>
        <v>8000</v>
      </c>
      <c r="AA472" s="92">
        <f t="shared" si="407"/>
        <v>0</v>
      </c>
      <c r="AB472" s="92">
        <f t="shared" si="407"/>
        <v>0</v>
      </c>
      <c r="AC472" s="92">
        <f t="shared" si="407"/>
        <v>4500</v>
      </c>
      <c r="AD472" s="92">
        <f t="shared" si="407"/>
        <v>8000</v>
      </c>
      <c r="AE472" s="92">
        <f t="shared" si="407"/>
        <v>0</v>
      </c>
      <c r="AF472" s="92"/>
      <c r="AG472" s="92">
        <f t="shared" si="407"/>
        <v>0</v>
      </c>
      <c r="AH472" s="92">
        <f t="shared" si="407"/>
        <v>4500</v>
      </c>
      <c r="AI472" s="92"/>
      <c r="AJ472" s="92">
        <f t="shared" si="407"/>
        <v>8000</v>
      </c>
      <c r="AK472" s="92">
        <f t="shared" si="408"/>
        <v>47380</v>
      </c>
      <c r="AL472" s="92">
        <f t="shared" si="408"/>
        <v>6263</v>
      </c>
      <c r="AM472" s="92">
        <f t="shared" si="408"/>
        <v>51880</v>
      </c>
      <c r="AN472" s="92">
        <f t="shared" si="408"/>
        <v>0</v>
      </c>
      <c r="AO472" s="92">
        <f t="shared" si="408"/>
        <v>-51880</v>
      </c>
      <c r="AP472" s="92">
        <f t="shared" si="408"/>
        <v>0</v>
      </c>
      <c r="AQ472" s="92">
        <f t="shared" si="408"/>
        <v>0</v>
      </c>
      <c r="AR472" s="92">
        <f t="shared" si="408"/>
        <v>0</v>
      </c>
      <c r="AS472" s="115"/>
      <c r="AT472" s="92">
        <f>AT473</f>
        <v>0</v>
      </c>
      <c r="AU472" s="92">
        <f>AU473</f>
        <v>0</v>
      </c>
      <c r="AV472" s="92">
        <f>AV473</f>
        <v>0</v>
      </c>
      <c r="AW472" s="92">
        <f>AW473</f>
        <v>0</v>
      </c>
      <c r="AX472" s="92">
        <f>AX473</f>
        <v>0</v>
      </c>
    </row>
    <row r="473" spans="1:50" s="2" customFormat="1" ht="117" customHeight="1" hidden="1">
      <c r="A473" s="100"/>
      <c r="B473" s="89" t="s">
        <v>269</v>
      </c>
      <c r="C473" s="90" t="s">
        <v>47</v>
      </c>
      <c r="D473" s="90" t="s">
        <v>34</v>
      </c>
      <c r="E473" s="95" t="s">
        <v>120</v>
      </c>
      <c r="F473" s="90" t="s">
        <v>121</v>
      </c>
      <c r="G473" s="92">
        <f>H473+I473</f>
        <v>2195</v>
      </c>
      <c r="H473" s="92">
        <v>2195</v>
      </c>
      <c r="I473" s="92"/>
      <c r="J473" s="96">
        <f>K473-G473</f>
        <v>13840</v>
      </c>
      <c r="K473" s="96">
        <v>16035</v>
      </c>
      <c r="L473" s="96"/>
      <c r="M473" s="96"/>
      <c r="N473" s="92">
        <v>27790</v>
      </c>
      <c r="O473" s="87"/>
      <c r="P473" s="96"/>
      <c r="Q473" s="96">
        <f>P473+N473</f>
        <v>27790</v>
      </c>
      <c r="R473" s="96">
        <f>O473</f>
        <v>0</v>
      </c>
      <c r="S473" s="96">
        <f>T473-Q473</f>
        <v>-22290</v>
      </c>
      <c r="T473" s="96">
        <v>5500</v>
      </c>
      <c r="U473" s="96">
        <f>R473</f>
        <v>0</v>
      </c>
      <c r="V473" s="96">
        <v>8000</v>
      </c>
      <c r="W473" s="96">
        <v>-1000</v>
      </c>
      <c r="X473" s="96"/>
      <c r="Y473" s="96">
        <f>W473+T473</f>
        <v>4500</v>
      </c>
      <c r="Z473" s="96">
        <f>X473+V473</f>
        <v>8000</v>
      </c>
      <c r="AA473" s="96"/>
      <c r="AB473" s="96"/>
      <c r="AC473" s="96">
        <f>AA473+Y473</f>
        <v>4500</v>
      </c>
      <c r="AD473" s="96">
        <f>AB473+Z473</f>
        <v>8000</v>
      </c>
      <c r="AE473" s="96"/>
      <c r="AF473" s="96"/>
      <c r="AG473" s="96"/>
      <c r="AH473" s="96">
        <f>AE473+AC473</f>
        <v>4500</v>
      </c>
      <c r="AI473" s="96"/>
      <c r="AJ473" s="96">
        <f>AG473+AD473</f>
        <v>8000</v>
      </c>
      <c r="AK473" s="96">
        <v>47380</v>
      </c>
      <c r="AL473" s="147">
        <v>6263</v>
      </c>
      <c r="AM473" s="96">
        <f>AK473+AH473</f>
        <v>51880</v>
      </c>
      <c r="AN473" s="96">
        <f>AI473</f>
        <v>0</v>
      </c>
      <c r="AO473" s="96">
        <f>AQ473-AM473</f>
        <v>-51880</v>
      </c>
      <c r="AP473" s="96">
        <f>AR473-AN473</f>
        <v>0</v>
      </c>
      <c r="AQ473" s="96"/>
      <c r="AR473" s="96"/>
      <c r="AS473" s="115"/>
      <c r="AT473" s="96"/>
      <c r="AU473" s="96"/>
      <c r="AV473" s="96"/>
      <c r="AW473" s="96"/>
      <c r="AX473" s="96"/>
    </row>
    <row r="474" spans="1:50" s="2" customFormat="1" ht="33.75">
      <c r="A474" s="100"/>
      <c r="B474" s="89" t="s">
        <v>86</v>
      </c>
      <c r="C474" s="90" t="s">
        <v>47</v>
      </c>
      <c r="D474" s="90" t="s">
        <v>34</v>
      </c>
      <c r="E474" s="111" t="s">
        <v>124</v>
      </c>
      <c r="F474" s="90"/>
      <c r="G474" s="92"/>
      <c r="H474" s="92"/>
      <c r="I474" s="92"/>
      <c r="J474" s="96"/>
      <c r="K474" s="96"/>
      <c r="L474" s="96"/>
      <c r="M474" s="96"/>
      <c r="N474" s="92"/>
      <c r="O474" s="87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147"/>
      <c r="AM474" s="96"/>
      <c r="AN474" s="96"/>
      <c r="AO474" s="96">
        <f aca="true" t="shared" si="409" ref="AO474:AR475">AO475</f>
        <v>47380</v>
      </c>
      <c r="AP474" s="96">
        <f t="shared" si="409"/>
        <v>0</v>
      </c>
      <c r="AQ474" s="96">
        <f t="shared" si="409"/>
        <v>47380</v>
      </c>
      <c r="AR474" s="96">
        <f t="shared" si="409"/>
        <v>0</v>
      </c>
      <c r="AS474" s="115"/>
      <c r="AT474" s="96">
        <f>AT475</f>
        <v>47380</v>
      </c>
      <c r="AU474" s="96">
        <f aca="true" t="shared" si="410" ref="AU474:AX475">AU475</f>
        <v>0</v>
      </c>
      <c r="AV474" s="96">
        <f t="shared" si="410"/>
        <v>0</v>
      </c>
      <c r="AW474" s="96">
        <f t="shared" si="410"/>
        <v>47380</v>
      </c>
      <c r="AX474" s="96">
        <f t="shared" si="410"/>
        <v>0</v>
      </c>
    </row>
    <row r="475" spans="1:50" s="2" customFormat="1" ht="56.25" customHeight="1">
      <c r="A475" s="100"/>
      <c r="B475" s="89" t="s">
        <v>358</v>
      </c>
      <c r="C475" s="90" t="s">
        <v>47</v>
      </c>
      <c r="D475" s="90" t="s">
        <v>34</v>
      </c>
      <c r="E475" s="111" t="s">
        <v>291</v>
      </c>
      <c r="F475" s="90"/>
      <c r="G475" s="92"/>
      <c r="H475" s="92"/>
      <c r="I475" s="92"/>
      <c r="J475" s="96"/>
      <c r="K475" s="96"/>
      <c r="L475" s="96"/>
      <c r="M475" s="96"/>
      <c r="N475" s="92"/>
      <c r="O475" s="87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147"/>
      <c r="AM475" s="96"/>
      <c r="AN475" s="96"/>
      <c r="AO475" s="96">
        <f t="shared" si="409"/>
        <v>47380</v>
      </c>
      <c r="AP475" s="96">
        <f t="shared" si="409"/>
        <v>0</v>
      </c>
      <c r="AQ475" s="96">
        <f t="shared" si="409"/>
        <v>47380</v>
      </c>
      <c r="AR475" s="96">
        <f t="shared" si="409"/>
        <v>0</v>
      </c>
      <c r="AS475" s="115"/>
      <c r="AT475" s="96">
        <f>AT476</f>
        <v>47380</v>
      </c>
      <c r="AU475" s="96">
        <f t="shared" si="410"/>
        <v>0</v>
      </c>
      <c r="AV475" s="96">
        <f t="shared" si="410"/>
        <v>0</v>
      </c>
      <c r="AW475" s="96">
        <f t="shared" si="410"/>
        <v>47380</v>
      </c>
      <c r="AX475" s="96">
        <f t="shared" si="410"/>
        <v>0</v>
      </c>
    </row>
    <row r="476" spans="1:50" s="2" customFormat="1" ht="99.75">
      <c r="A476" s="100"/>
      <c r="B476" s="89" t="s">
        <v>269</v>
      </c>
      <c r="C476" s="90" t="s">
        <v>47</v>
      </c>
      <c r="D476" s="90" t="s">
        <v>34</v>
      </c>
      <c r="E476" s="111" t="s">
        <v>291</v>
      </c>
      <c r="F476" s="90" t="s">
        <v>121</v>
      </c>
      <c r="G476" s="92"/>
      <c r="H476" s="92"/>
      <c r="I476" s="92"/>
      <c r="J476" s="96"/>
      <c r="K476" s="96"/>
      <c r="L476" s="96"/>
      <c r="M476" s="96"/>
      <c r="N476" s="92"/>
      <c r="O476" s="87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147"/>
      <c r="AM476" s="96"/>
      <c r="AN476" s="96"/>
      <c r="AO476" s="96">
        <f>AQ476-AM476</f>
        <v>47380</v>
      </c>
      <c r="AP476" s="96">
        <f>AR476-AN476</f>
        <v>0</v>
      </c>
      <c r="AQ476" s="96">
        <v>47380</v>
      </c>
      <c r="AR476" s="96"/>
      <c r="AS476" s="115"/>
      <c r="AT476" s="96">
        <v>47380</v>
      </c>
      <c r="AU476" s="96"/>
      <c r="AV476" s="115"/>
      <c r="AW476" s="92">
        <f>AT476+AV476</f>
        <v>47380</v>
      </c>
      <c r="AX476" s="96">
        <f>AU476</f>
        <v>0</v>
      </c>
    </row>
    <row r="477" spans="1:50" s="2" customFormat="1" ht="18.75">
      <c r="A477" s="100"/>
      <c r="B477" s="83" t="s">
        <v>65</v>
      </c>
      <c r="C477" s="84" t="s">
        <v>47</v>
      </c>
      <c r="D477" s="84" t="s">
        <v>35</v>
      </c>
      <c r="E477" s="85"/>
      <c r="F477" s="84"/>
      <c r="G477" s="86">
        <f aca="true" t="shared" si="411" ref="G477:AN477">G478</f>
        <v>67263</v>
      </c>
      <c r="H477" s="86">
        <f t="shared" si="411"/>
        <v>67263</v>
      </c>
      <c r="I477" s="86">
        <f t="shared" si="411"/>
        <v>0</v>
      </c>
      <c r="J477" s="86">
        <f t="shared" si="411"/>
        <v>13412</v>
      </c>
      <c r="K477" s="86">
        <f t="shared" si="411"/>
        <v>80675</v>
      </c>
      <c r="L477" s="86">
        <f t="shared" si="411"/>
        <v>0</v>
      </c>
      <c r="M477" s="86"/>
      <c r="N477" s="86">
        <f t="shared" si="411"/>
        <v>110207</v>
      </c>
      <c r="O477" s="86">
        <f t="shared" si="411"/>
        <v>0</v>
      </c>
      <c r="P477" s="86">
        <f t="shared" si="411"/>
        <v>0</v>
      </c>
      <c r="Q477" s="86">
        <f t="shared" si="411"/>
        <v>110207</v>
      </c>
      <c r="R477" s="86">
        <f t="shared" si="411"/>
        <v>0</v>
      </c>
      <c r="S477" s="86">
        <f t="shared" si="411"/>
        <v>-109607</v>
      </c>
      <c r="T477" s="86">
        <f t="shared" si="411"/>
        <v>600</v>
      </c>
      <c r="U477" s="86">
        <f t="shared" si="411"/>
        <v>0</v>
      </c>
      <c r="V477" s="86">
        <f t="shared" si="411"/>
        <v>600</v>
      </c>
      <c r="W477" s="86">
        <f t="shared" si="411"/>
        <v>0</v>
      </c>
      <c r="X477" s="86">
        <f t="shared" si="411"/>
        <v>0</v>
      </c>
      <c r="Y477" s="86">
        <f t="shared" si="411"/>
        <v>600</v>
      </c>
      <c r="Z477" s="86">
        <f t="shared" si="411"/>
        <v>600</v>
      </c>
      <c r="AA477" s="86">
        <f t="shared" si="411"/>
        <v>0</v>
      </c>
      <c r="AB477" s="86">
        <f t="shared" si="411"/>
        <v>0</v>
      </c>
      <c r="AC477" s="86">
        <f t="shared" si="411"/>
        <v>600</v>
      </c>
      <c r="AD477" s="86">
        <f t="shared" si="411"/>
        <v>600</v>
      </c>
      <c r="AE477" s="86">
        <f t="shared" si="411"/>
        <v>0</v>
      </c>
      <c r="AF477" s="86"/>
      <c r="AG477" s="86">
        <f t="shared" si="411"/>
        <v>0</v>
      </c>
      <c r="AH477" s="86">
        <f t="shared" si="411"/>
        <v>600</v>
      </c>
      <c r="AI477" s="86"/>
      <c r="AJ477" s="86">
        <f t="shared" si="411"/>
        <v>600</v>
      </c>
      <c r="AK477" s="86">
        <f t="shared" si="411"/>
        <v>0</v>
      </c>
      <c r="AL477" s="86">
        <f t="shared" si="411"/>
        <v>0</v>
      </c>
      <c r="AM477" s="86">
        <f t="shared" si="411"/>
        <v>600</v>
      </c>
      <c r="AN477" s="86">
        <f t="shared" si="411"/>
        <v>0</v>
      </c>
      <c r="AO477" s="86">
        <f>AO478+AO480</f>
        <v>0</v>
      </c>
      <c r="AP477" s="86">
        <f>AP478+AP480</f>
        <v>0</v>
      </c>
      <c r="AQ477" s="86">
        <f>AQ478+AQ480</f>
        <v>600</v>
      </c>
      <c r="AR477" s="86">
        <f>AR478+AR480</f>
        <v>0</v>
      </c>
      <c r="AS477" s="115"/>
      <c r="AT477" s="86">
        <f>AT478+AT480</f>
        <v>600</v>
      </c>
      <c r="AU477" s="86">
        <f>AU478+AU480</f>
        <v>0</v>
      </c>
      <c r="AV477" s="86">
        <f>AV478+AV480</f>
        <v>0</v>
      </c>
      <c r="AW477" s="86">
        <f>AW478+AW480</f>
        <v>600</v>
      </c>
      <c r="AX477" s="86">
        <f>AX478+AX480</f>
        <v>0</v>
      </c>
    </row>
    <row r="478" spans="1:50" s="2" customFormat="1" ht="50.25" hidden="1">
      <c r="A478" s="82"/>
      <c r="B478" s="89" t="s">
        <v>119</v>
      </c>
      <c r="C478" s="90" t="s">
        <v>47</v>
      </c>
      <c r="D478" s="90" t="s">
        <v>35</v>
      </c>
      <c r="E478" s="95" t="s">
        <v>120</v>
      </c>
      <c r="F478" s="149"/>
      <c r="G478" s="92">
        <f aca="true" t="shared" si="412" ref="G478:AR478">G479</f>
        <v>67263</v>
      </c>
      <c r="H478" s="92">
        <f t="shared" si="412"/>
        <v>67263</v>
      </c>
      <c r="I478" s="92">
        <f t="shared" si="412"/>
        <v>0</v>
      </c>
      <c r="J478" s="92">
        <f t="shared" si="412"/>
        <v>13412</v>
      </c>
      <c r="K478" s="92">
        <f t="shared" si="412"/>
        <v>80675</v>
      </c>
      <c r="L478" s="92">
        <f t="shared" si="412"/>
        <v>0</v>
      </c>
      <c r="M478" s="92"/>
      <c r="N478" s="92">
        <f t="shared" si="412"/>
        <v>110207</v>
      </c>
      <c r="O478" s="92">
        <f t="shared" si="412"/>
        <v>0</v>
      </c>
      <c r="P478" s="92">
        <f t="shared" si="412"/>
        <v>0</v>
      </c>
      <c r="Q478" s="92">
        <f t="shared" si="412"/>
        <v>110207</v>
      </c>
      <c r="R478" s="92">
        <f t="shared" si="412"/>
        <v>0</v>
      </c>
      <c r="S478" s="92">
        <f t="shared" si="412"/>
        <v>-109607</v>
      </c>
      <c r="T478" s="92">
        <f t="shared" si="412"/>
        <v>600</v>
      </c>
      <c r="U478" s="92">
        <f t="shared" si="412"/>
        <v>0</v>
      </c>
      <c r="V478" s="92">
        <f t="shared" si="412"/>
        <v>600</v>
      </c>
      <c r="W478" s="92">
        <f t="shared" si="412"/>
        <v>0</v>
      </c>
      <c r="X478" s="92">
        <f t="shared" si="412"/>
        <v>0</v>
      </c>
      <c r="Y478" s="92">
        <f t="shared" si="412"/>
        <v>600</v>
      </c>
      <c r="Z478" s="92">
        <f t="shared" si="412"/>
        <v>600</v>
      </c>
      <c r="AA478" s="92">
        <f t="shared" si="412"/>
        <v>0</v>
      </c>
      <c r="AB478" s="92">
        <f t="shared" si="412"/>
        <v>0</v>
      </c>
      <c r="AC478" s="92">
        <f t="shared" si="412"/>
        <v>600</v>
      </c>
      <c r="AD478" s="92">
        <f t="shared" si="412"/>
        <v>600</v>
      </c>
      <c r="AE478" s="92">
        <f t="shared" si="412"/>
        <v>0</v>
      </c>
      <c r="AF478" s="92"/>
      <c r="AG478" s="92">
        <f t="shared" si="412"/>
        <v>0</v>
      </c>
      <c r="AH478" s="92">
        <f t="shared" si="412"/>
        <v>600</v>
      </c>
      <c r="AI478" s="92"/>
      <c r="AJ478" s="92">
        <f t="shared" si="412"/>
        <v>600</v>
      </c>
      <c r="AK478" s="92">
        <f t="shared" si="412"/>
        <v>0</v>
      </c>
      <c r="AL478" s="92">
        <f t="shared" si="412"/>
        <v>0</v>
      </c>
      <c r="AM478" s="92">
        <f t="shared" si="412"/>
        <v>600</v>
      </c>
      <c r="AN478" s="92">
        <f t="shared" si="412"/>
        <v>0</v>
      </c>
      <c r="AO478" s="92">
        <f t="shared" si="412"/>
        <v>-600</v>
      </c>
      <c r="AP478" s="92">
        <f t="shared" si="412"/>
        <v>0</v>
      </c>
      <c r="AQ478" s="92">
        <f t="shared" si="412"/>
        <v>0</v>
      </c>
      <c r="AR478" s="92">
        <f t="shared" si="412"/>
        <v>0</v>
      </c>
      <c r="AS478" s="115"/>
      <c r="AT478" s="92">
        <f>AT479</f>
        <v>0</v>
      </c>
      <c r="AU478" s="92">
        <f>AU479</f>
        <v>0</v>
      </c>
      <c r="AV478" s="92">
        <f>AV479</f>
        <v>0</v>
      </c>
      <c r="AW478" s="92">
        <f>AW479</f>
        <v>0</v>
      </c>
      <c r="AX478" s="92">
        <f>AX479</f>
        <v>0</v>
      </c>
    </row>
    <row r="479" spans="1:50" s="2" customFormat="1" ht="99.75" hidden="1">
      <c r="A479" s="100"/>
      <c r="B479" s="89" t="s">
        <v>269</v>
      </c>
      <c r="C479" s="90" t="s">
        <v>47</v>
      </c>
      <c r="D479" s="90" t="s">
        <v>35</v>
      </c>
      <c r="E479" s="95" t="s">
        <v>120</v>
      </c>
      <c r="F479" s="90" t="s">
        <v>121</v>
      </c>
      <c r="G479" s="92">
        <f>H479</f>
        <v>67263</v>
      </c>
      <c r="H479" s="92">
        <v>67263</v>
      </c>
      <c r="I479" s="92"/>
      <c r="J479" s="96">
        <f>K479-G479</f>
        <v>13412</v>
      </c>
      <c r="K479" s="96">
        <v>80675</v>
      </c>
      <c r="L479" s="96"/>
      <c r="M479" s="96"/>
      <c r="N479" s="92">
        <v>110207</v>
      </c>
      <c r="O479" s="87"/>
      <c r="P479" s="96"/>
      <c r="Q479" s="96">
        <f>P479+N479</f>
        <v>110207</v>
      </c>
      <c r="R479" s="96">
        <f>O479</f>
        <v>0</v>
      </c>
      <c r="S479" s="96">
        <f>T479-Q479</f>
        <v>-109607</v>
      </c>
      <c r="T479" s="96">
        <v>600</v>
      </c>
      <c r="U479" s="96">
        <f>R479</f>
        <v>0</v>
      </c>
      <c r="V479" s="96">
        <v>600</v>
      </c>
      <c r="W479" s="96"/>
      <c r="X479" s="96"/>
      <c r="Y479" s="96">
        <f>W479+T479</f>
        <v>600</v>
      </c>
      <c r="Z479" s="96">
        <f>X479+V479</f>
        <v>600</v>
      </c>
      <c r="AA479" s="96"/>
      <c r="AB479" s="96"/>
      <c r="AC479" s="96">
        <f>AA479+Y479</f>
        <v>600</v>
      </c>
      <c r="AD479" s="96">
        <f>AB479+Z479</f>
        <v>600</v>
      </c>
      <c r="AE479" s="96"/>
      <c r="AF479" s="96"/>
      <c r="AG479" s="96"/>
      <c r="AH479" s="96">
        <f>AE479+AC479</f>
        <v>600</v>
      </c>
      <c r="AI479" s="96"/>
      <c r="AJ479" s="96">
        <f>AG479+AD479</f>
        <v>600</v>
      </c>
      <c r="AK479" s="115"/>
      <c r="AL479" s="115"/>
      <c r="AM479" s="96">
        <f>AK479+AH479</f>
        <v>600</v>
      </c>
      <c r="AN479" s="96">
        <f>AI479</f>
        <v>0</v>
      </c>
      <c r="AO479" s="96">
        <f>AQ479-AM479</f>
        <v>-600</v>
      </c>
      <c r="AP479" s="96">
        <f>AR479-AN479</f>
        <v>0</v>
      </c>
      <c r="AQ479" s="96"/>
      <c r="AR479" s="96"/>
      <c r="AS479" s="115"/>
      <c r="AT479" s="96"/>
      <c r="AU479" s="96"/>
      <c r="AV479" s="96"/>
      <c r="AW479" s="96"/>
      <c r="AX479" s="96"/>
    </row>
    <row r="480" spans="1:50" s="2" customFormat="1" ht="33.75">
      <c r="A480" s="100"/>
      <c r="B480" s="89" t="s">
        <v>86</v>
      </c>
      <c r="C480" s="90" t="s">
        <v>47</v>
      </c>
      <c r="D480" s="90" t="s">
        <v>35</v>
      </c>
      <c r="E480" s="111" t="s">
        <v>124</v>
      </c>
      <c r="F480" s="90"/>
      <c r="G480" s="92"/>
      <c r="H480" s="92"/>
      <c r="I480" s="92"/>
      <c r="J480" s="96"/>
      <c r="K480" s="96"/>
      <c r="L480" s="96"/>
      <c r="M480" s="96"/>
      <c r="N480" s="92"/>
      <c r="O480" s="87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115"/>
      <c r="AL480" s="115"/>
      <c r="AM480" s="96"/>
      <c r="AN480" s="96"/>
      <c r="AO480" s="96">
        <f aca="true" t="shared" si="413" ref="AO480:AR481">AO481</f>
        <v>600</v>
      </c>
      <c r="AP480" s="96">
        <f t="shared" si="413"/>
        <v>0</v>
      </c>
      <c r="AQ480" s="96">
        <f t="shared" si="413"/>
        <v>600</v>
      </c>
      <c r="AR480" s="96">
        <f t="shared" si="413"/>
        <v>0</v>
      </c>
      <c r="AS480" s="115"/>
      <c r="AT480" s="96">
        <f>AT481</f>
        <v>600</v>
      </c>
      <c r="AU480" s="96">
        <f aca="true" t="shared" si="414" ref="AU480:AX481">AU481</f>
        <v>0</v>
      </c>
      <c r="AV480" s="96">
        <f t="shared" si="414"/>
        <v>0</v>
      </c>
      <c r="AW480" s="96">
        <f t="shared" si="414"/>
        <v>600</v>
      </c>
      <c r="AX480" s="96">
        <f t="shared" si="414"/>
        <v>0</v>
      </c>
    </row>
    <row r="481" spans="1:50" s="2" customFormat="1" ht="50.25">
      <c r="A481" s="100"/>
      <c r="B481" s="89" t="s">
        <v>358</v>
      </c>
      <c r="C481" s="90" t="s">
        <v>47</v>
      </c>
      <c r="D481" s="90" t="s">
        <v>35</v>
      </c>
      <c r="E481" s="111" t="s">
        <v>291</v>
      </c>
      <c r="F481" s="90"/>
      <c r="G481" s="92"/>
      <c r="H481" s="92"/>
      <c r="I481" s="92"/>
      <c r="J481" s="96"/>
      <c r="K481" s="96"/>
      <c r="L481" s="96"/>
      <c r="M481" s="96"/>
      <c r="N481" s="92"/>
      <c r="O481" s="87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115"/>
      <c r="AL481" s="115"/>
      <c r="AM481" s="96"/>
      <c r="AN481" s="96"/>
      <c r="AO481" s="96">
        <f t="shared" si="413"/>
        <v>600</v>
      </c>
      <c r="AP481" s="96">
        <f t="shared" si="413"/>
        <v>0</v>
      </c>
      <c r="AQ481" s="96">
        <f t="shared" si="413"/>
        <v>600</v>
      </c>
      <c r="AR481" s="96">
        <f t="shared" si="413"/>
        <v>0</v>
      </c>
      <c r="AS481" s="115"/>
      <c r="AT481" s="96">
        <f>AT482</f>
        <v>600</v>
      </c>
      <c r="AU481" s="96">
        <f t="shared" si="414"/>
        <v>0</v>
      </c>
      <c r="AV481" s="96">
        <f t="shared" si="414"/>
        <v>0</v>
      </c>
      <c r="AW481" s="96">
        <f t="shared" si="414"/>
        <v>600</v>
      </c>
      <c r="AX481" s="96">
        <f t="shared" si="414"/>
        <v>0</v>
      </c>
    </row>
    <row r="482" spans="1:50" s="2" customFormat="1" ht="99.75">
      <c r="A482" s="100"/>
      <c r="B482" s="89" t="s">
        <v>269</v>
      </c>
      <c r="C482" s="90" t="s">
        <v>47</v>
      </c>
      <c r="D482" s="90" t="s">
        <v>35</v>
      </c>
      <c r="E482" s="111" t="s">
        <v>291</v>
      </c>
      <c r="F482" s="90" t="s">
        <v>121</v>
      </c>
      <c r="G482" s="92"/>
      <c r="H482" s="92"/>
      <c r="I482" s="92"/>
      <c r="J482" s="96"/>
      <c r="K482" s="96"/>
      <c r="L482" s="96"/>
      <c r="M482" s="96"/>
      <c r="N482" s="92"/>
      <c r="O482" s="87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115"/>
      <c r="AL482" s="115"/>
      <c r="AM482" s="96"/>
      <c r="AN482" s="96"/>
      <c r="AO482" s="96">
        <f>AQ482-AM482</f>
        <v>600</v>
      </c>
      <c r="AP482" s="96">
        <f>AR482-AN482</f>
        <v>0</v>
      </c>
      <c r="AQ482" s="96">
        <v>600</v>
      </c>
      <c r="AR482" s="96"/>
      <c r="AS482" s="115"/>
      <c r="AT482" s="96">
        <v>600</v>
      </c>
      <c r="AU482" s="96"/>
      <c r="AV482" s="115"/>
      <c r="AW482" s="92">
        <f>AT482+AV482</f>
        <v>600</v>
      </c>
      <c r="AX482" s="96">
        <f aca="true" t="shared" si="415" ref="AX482:AX497">AU482</f>
        <v>0</v>
      </c>
    </row>
    <row r="483" spans="1:50" s="2" customFormat="1" ht="18.75" hidden="1">
      <c r="A483" s="100"/>
      <c r="B483" s="83" t="s">
        <v>77</v>
      </c>
      <c r="C483" s="84" t="s">
        <v>60</v>
      </c>
      <c r="D483" s="84" t="s">
        <v>34</v>
      </c>
      <c r="E483" s="85"/>
      <c r="F483" s="84"/>
      <c r="G483" s="86">
        <f aca="true" t="shared" si="416" ref="G483:W484">G484</f>
        <v>19370</v>
      </c>
      <c r="H483" s="86">
        <f t="shared" si="416"/>
        <v>19370</v>
      </c>
      <c r="I483" s="86">
        <f t="shared" si="416"/>
        <v>0</v>
      </c>
      <c r="J483" s="86">
        <f t="shared" si="416"/>
        <v>-16627</v>
      </c>
      <c r="K483" s="86">
        <f t="shared" si="416"/>
        <v>2743</v>
      </c>
      <c r="L483" s="86">
        <f t="shared" si="416"/>
        <v>0</v>
      </c>
      <c r="M483" s="86"/>
      <c r="N483" s="86">
        <f t="shared" si="416"/>
        <v>2984</v>
      </c>
      <c r="O483" s="86">
        <f t="shared" si="416"/>
        <v>0</v>
      </c>
      <c r="P483" s="86">
        <f t="shared" si="416"/>
        <v>0</v>
      </c>
      <c r="Q483" s="86">
        <f t="shared" si="416"/>
        <v>2984</v>
      </c>
      <c r="R483" s="86">
        <f t="shared" si="416"/>
        <v>0</v>
      </c>
      <c r="S483" s="86">
        <f t="shared" si="416"/>
        <v>210</v>
      </c>
      <c r="T483" s="86">
        <f t="shared" si="416"/>
        <v>3194</v>
      </c>
      <c r="U483" s="86">
        <f t="shared" si="416"/>
        <v>0</v>
      </c>
      <c r="V483" s="86">
        <f t="shared" si="416"/>
        <v>0</v>
      </c>
      <c r="W483" s="86">
        <f t="shared" si="416"/>
        <v>0</v>
      </c>
      <c r="X483" s="86">
        <f aca="true" t="shared" si="417" ref="W483:AM484">X484</f>
        <v>0</v>
      </c>
      <c r="Y483" s="86">
        <f t="shared" si="417"/>
        <v>3194</v>
      </c>
      <c r="Z483" s="86">
        <f t="shared" si="417"/>
        <v>0</v>
      </c>
      <c r="AA483" s="86">
        <f t="shared" si="417"/>
        <v>0</v>
      </c>
      <c r="AB483" s="86">
        <f t="shared" si="417"/>
        <v>0</v>
      </c>
      <c r="AC483" s="86">
        <f t="shared" si="417"/>
        <v>3194</v>
      </c>
      <c r="AD483" s="86">
        <f t="shared" si="417"/>
        <v>0</v>
      </c>
      <c r="AE483" s="86">
        <f t="shared" si="417"/>
        <v>0</v>
      </c>
      <c r="AF483" s="86"/>
      <c r="AG483" s="86">
        <f t="shared" si="417"/>
        <v>0</v>
      </c>
      <c r="AH483" s="86">
        <f t="shared" si="417"/>
        <v>3194</v>
      </c>
      <c r="AI483" s="86"/>
      <c r="AJ483" s="86">
        <f t="shared" si="417"/>
        <v>0</v>
      </c>
      <c r="AK483" s="86">
        <f t="shared" si="417"/>
        <v>0</v>
      </c>
      <c r="AL483" s="86">
        <f t="shared" si="417"/>
        <v>0</v>
      </c>
      <c r="AM483" s="86">
        <f t="shared" si="417"/>
        <v>3194</v>
      </c>
      <c r="AN483" s="86">
        <f aca="true" t="shared" si="418" ref="AK483:AR484">AN484</f>
        <v>0</v>
      </c>
      <c r="AO483" s="86">
        <f t="shared" si="418"/>
        <v>-3194</v>
      </c>
      <c r="AP483" s="86">
        <f t="shared" si="418"/>
        <v>0</v>
      </c>
      <c r="AQ483" s="86">
        <f t="shared" si="418"/>
        <v>0</v>
      </c>
      <c r="AR483" s="86">
        <f t="shared" si="418"/>
        <v>0</v>
      </c>
      <c r="AS483" s="115"/>
      <c r="AT483" s="86">
        <f>AT484</f>
        <v>0</v>
      </c>
      <c r="AU483" s="86">
        <f>AU484</f>
        <v>0</v>
      </c>
      <c r="AV483" s="115"/>
      <c r="AW483" s="92"/>
      <c r="AX483" s="96">
        <f t="shared" si="415"/>
        <v>0</v>
      </c>
    </row>
    <row r="484" spans="1:50" s="2" customFormat="1" ht="50.25" hidden="1">
      <c r="A484" s="82"/>
      <c r="B484" s="89" t="s">
        <v>119</v>
      </c>
      <c r="C484" s="90" t="s">
        <v>60</v>
      </c>
      <c r="D484" s="90" t="s">
        <v>34</v>
      </c>
      <c r="E484" s="95" t="s">
        <v>120</v>
      </c>
      <c r="F484" s="90"/>
      <c r="G484" s="92">
        <f t="shared" si="416"/>
        <v>19370</v>
      </c>
      <c r="H484" s="92">
        <f t="shared" si="416"/>
        <v>19370</v>
      </c>
      <c r="I484" s="92">
        <f t="shared" si="416"/>
        <v>0</v>
      </c>
      <c r="J484" s="92">
        <f t="shared" si="416"/>
        <v>-16627</v>
      </c>
      <c r="K484" s="92">
        <f t="shared" si="416"/>
        <v>2743</v>
      </c>
      <c r="L484" s="92">
        <f t="shared" si="416"/>
        <v>0</v>
      </c>
      <c r="M484" s="92"/>
      <c r="N484" s="92">
        <f t="shared" si="416"/>
        <v>2984</v>
      </c>
      <c r="O484" s="92">
        <f t="shared" si="416"/>
        <v>0</v>
      </c>
      <c r="P484" s="92">
        <f t="shared" si="416"/>
        <v>0</v>
      </c>
      <c r="Q484" s="92">
        <f t="shared" si="416"/>
        <v>2984</v>
      </c>
      <c r="R484" s="92">
        <f t="shared" si="416"/>
        <v>0</v>
      </c>
      <c r="S484" s="92">
        <f t="shared" si="416"/>
        <v>210</v>
      </c>
      <c r="T484" s="92">
        <f t="shared" si="416"/>
        <v>3194</v>
      </c>
      <c r="U484" s="92">
        <f t="shared" si="416"/>
        <v>0</v>
      </c>
      <c r="V484" s="92">
        <f t="shared" si="416"/>
        <v>0</v>
      </c>
      <c r="W484" s="92">
        <f t="shared" si="417"/>
        <v>0</v>
      </c>
      <c r="X484" s="92">
        <f t="shared" si="417"/>
        <v>0</v>
      </c>
      <c r="Y484" s="92">
        <f t="shared" si="417"/>
        <v>3194</v>
      </c>
      <c r="Z484" s="92">
        <f t="shared" si="417"/>
        <v>0</v>
      </c>
      <c r="AA484" s="92">
        <f t="shared" si="417"/>
        <v>0</v>
      </c>
      <c r="AB484" s="92">
        <f t="shared" si="417"/>
        <v>0</v>
      </c>
      <c r="AC484" s="92">
        <f t="shared" si="417"/>
        <v>3194</v>
      </c>
      <c r="AD484" s="92">
        <f t="shared" si="417"/>
        <v>0</v>
      </c>
      <c r="AE484" s="92">
        <f t="shared" si="417"/>
        <v>0</v>
      </c>
      <c r="AF484" s="92"/>
      <c r="AG484" s="92">
        <f t="shared" si="417"/>
        <v>0</v>
      </c>
      <c r="AH484" s="92">
        <f t="shared" si="417"/>
        <v>3194</v>
      </c>
      <c r="AI484" s="92"/>
      <c r="AJ484" s="92">
        <f t="shared" si="417"/>
        <v>0</v>
      </c>
      <c r="AK484" s="92">
        <f t="shared" si="418"/>
        <v>0</v>
      </c>
      <c r="AL484" s="92">
        <f t="shared" si="418"/>
        <v>0</v>
      </c>
      <c r="AM484" s="92">
        <f t="shared" si="418"/>
        <v>3194</v>
      </c>
      <c r="AN484" s="92">
        <f t="shared" si="418"/>
        <v>0</v>
      </c>
      <c r="AO484" s="92">
        <f t="shared" si="418"/>
        <v>-3194</v>
      </c>
      <c r="AP484" s="92">
        <f t="shared" si="418"/>
        <v>0</v>
      </c>
      <c r="AQ484" s="92">
        <f t="shared" si="418"/>
        <v>0</v>
      </c>
      <c r="AR484" s="92">
        <f t="shared" si="418"/>
        <v>0</v>
      </c>
      <c r="AS484" s="115"/>
      <c r="AT484" s="92">
        <f>AT485</f>
        <v>0</v>
      </c>
      <c r="AU484" s="92">
        <f>AU485</f>
        <v>0</v>
      </c>
      <c r="AV484" s="115"/>
      <c r="AW484" s="92"/>
      <c r="AX484" s="96">
        <f t="shared" si="415"/>
        <v>0</v>
      </c>
    </row>
    <row r="485" spans="1:50" s="2" customFormat="1" ht="99.75" hidden="1">
      <c r="A485" s="100"/>
      <c r="B485" s="89" t="s">
        <v>269</v>
      </c>
      <c r="C485" s="90" t="s">
        <v>60</v>
      </c>
      <c r="D485" s="90" t="s">
        <v>34</v>
      </c>
      <c r="E485" s="95" t="s">
        <v>120</v>
      </c>
      <c r="F485" s="90" t="s">
        <v>121</v>
      </c>
      <c r="G485" s="92">
        <f>H485+I485</f>
        <v>19370</v>
      </c>
      <c r="H485" s="92">
        <v>19370</v>
      </c>
      <c r="I485" s="92"/>
      <c r="J485" s="96">
        <f>K485-G485</f>
        <v>-16627</v>
      </c>
      <c r="K485" s="96">
        <v>2743</v>
      </c>
      <c r="L485" s="96"/>
      <c r="M485" s="96"/>
      <c r="N485" s="92">
        <v>2984</v>
      </c>
      <c r="O485" s="87"/>
      <c r="P485" s="96"/>
      <c r="Q485" s="96">
        <f>P485+N485</f>
        <v>2984</v>
      </c>
      <c r="R485" s="96">
        <f>O485</f>
        <v>0</v>
      </c>
      <c r="S485" s="96">
        <f>T485-Q485</f>
        <v>210</v>
      </c>
      <c r="T485" s="96">
        <v>3194</v>
      </c>
      <c r="U485" s="96">
        <f>R485</f>
        <v>0</v>
      </c>
      <c r="V485" s="96"/>
      <c r="W485" s="96"/>
      <c r="X485" s="96"/>
      <c r="Y485" s="96">
        <f>W485+T485</f>
        <v>3194</v>
      </c>
      <c r="Z485" s="96">
        <f>X485+V485</f>
        <v>0</v>
      </c>
      <c r="AA485" s="96"/>
      <c r="AB485" s="96"/>
      <c r="AC485" s="96">
        <f>AA485+Y485</f>
        <v>3194</v>
      </c>
      <c r="AD485" s="96">
        <f>AB485+Z485</f>
        <v>0</v>
      </c>
      <c r="AE485" s="96"/>
      <c r="AF485" s="96"/>
      <c r="AG485" s="96"/>
      <c r="AH485" s="96">
        <f>AE485+AC485</f>
        <v>3194</v>
      </c>
      <c r="AI485" s="96"/>
      <c r="AJ485" s="96">
        <f>AG485+AD485</f>
        <v>0</v>
      </c>
      <c r="AK485" s="115"/>
      <c r="AL485" s="115"/>
      <c r="AM485" s="96">
        <f>AK485+AH485</f>
        <v>3194</v>
      </c>
      <c r="AN485" s="96">
        <f>AI485</f>
        <v>0</v>
      </c>
      <c r="AO485" s="96">
        <f>AQ485-AM485</f>
        <v>-3194</v>
      </c>
      <c r="AP485" s="96">
        <f>AR485-AN485</f>
        <v>0</v>
      </c>
      <c r="AQ485" s="96">
        <f>AL485</f>
        <v>0</v>
      </c>
      <c r="AR485" s="96"/>
      <c r="AS485" s="115"/>
      <c r="AT485" s="96">
        <f>AP485</f>
        <v>0</v>
      </c>
      <c r="AU485" s="96"/>
      <c r="AV485" s="115"/>
      <c r="AW485" s="92"/>
      <c r="AX485" s="96">
        <f t="shared" si="415"/>
        <v>0</v>
      </c>
    </row>
    <row r="486" spans="1:50" s="2" customFormat="1" ht="37.5" hidden="1">
      <c r="A486" s="100"/>
      <c r="B486" s="83" t="s">
        <v>92</v>
      </c>
      <c r="C486" s="84" t="s">
        <v>58</v>
      </c>
      <c r="D486" s="84" t="s">
        <v>34</v>
      </c>
      <c r="E486" s="150"/>
      <c r="F486" s="141"/>
      <c r="G486" s="86">
        <f aca="true" t="shared" si="419" ref="G486:W487">G487</f>
        <v>10425</v>
      </c>
      <c r="H486" s="86">
        <f t="shared" si="419"/>
        <v>10425</v>
      </c>
      <c r="I486" s="86">
        <f t="shared" si="419"/>
        <v>0</v>
      </c>
      <c r="J486" s="86">
        <f t="shared" si="419"/>
        <v>5711</v>
      </c>
      <c r="K486" s="86">
        <f t="shared" si="419"/>
        <v>16136</v>
      </c>
      <c r="L486" s="86">
        <f t="shared" si="419"/>
        <v>0</v>
      </c>
      <c r="M486" s="86"/>
      <c r="N486" s="86">
        <f t="shared" si="419"/>
        <v>14288</v>
      </c>
      <c r="O486" s="86">
        <f t="shared" si="419"/>
        <v>0</v>
      </c>
      <c r="P486" s="86">
        <f t="shared" si="419"/>
        <v>0</v>
      </c>
      <c r="Q486" s="86">
        <f t="shared" si="419"/>
        <v>14288</v>
      </c>
      <c r="R486" s="86">
        <f t="shared" si="419"/>
        <v>0</v>
      </c>
      <c r="S486" s="86">
        <f t="shared" si="419"/>
        <v>-14288</v>
      </c>
      <c r="T486" s="86">
        <f t="shared" si="419"/>
        <v>0</v>
      </c>
      <c r="U486" s="86">
        <f t="shared" si="419"/>
        <v>0</v>
      </c>
      <c r="V486" s="86">
        <f t="shared" si="419"/>
        <v>0</v>
      </c>
      <c r="W486" s="86">
        <f t="shared" si="419"/>
        <v>0</v>
      </c>
      <c r="X486" s="86">
        <f aca="true" t="shared" si="420" ref="W486:AJ487">X487</f>
        <v>0</v>
      </c>
      <c r="Y486" s="86">
        <f t="shared" si="420"/>
        <v>0</v>
      </c>
      <c r="Z486" s="86">
        <f t="shared" si="420"/>
        <v>0</v>
      </c>
      <c r="AA486" s="86">
        <f t="shared" si="420"/>
        <v>0</v>
      </c>
      <c r="AB486" s="86">
        <f t="shared" si="420"/>
        <v>0</v>
      </c>
      <c r="AC486" s="86">
        <f t="shared" si="420"/>
        <v>0</v>
      </c>
      <c r="AD486" s="86">
        <f t="shared" si="420"/>
        <v>0</v>
      </c>
      <c r="AE486" s="86">
        <f t="shared" si="420"/>
        <v>0</v>
      </c>
      <c r="AF486" s="86"/>
      <c r="AG486" s="86">
        <f t="shared" si="420"/>
        <v>0</v>
      </c>
      <c r="AH486" s="86">
        <f t="shared" si="420"/>
        <v>0</v>
      </c>
      <c r="AI486" s="86"/>
      <c r="AJ486" s="86">
        <f t="shared" si="420"/>
        <v>0</v>
      </c>
      <c r="AK486" s="115"/>
      <c r="AL486" s="115"/>
      <c r="AM486" s="129"/>
      <c r="AN486" s="129"/>
      <c r="AO486" s="148"/>
      <c r="AP486" s="148"/>
      <c r="AQ486" s="148"/>
      <c r="AR486" s="148"/>
      <c r="AS486" s="115"/>
      <c r="AT486" s="148"/>
      <c r="AU486" s="148"/>
      <c r="AV486" s="115"/>
      <c r="AW486" s="92"/>
      <c r="AX486" s="96">
        <f t="shared" si="415"/>
        <v>0</v>
      </c>
    </row>
    <row r="487" spans="1:50" s="2" customFormat="1" ht="50.25" hidden="1">
      <c r="A487" s="100"/>
      <c r="B487" s="89" t="s">
        <v>119</v>
      </c>
      <c r="C487" s="90" t="s">
        <v>58</v>
      </c>
      <c r="D487" s="90" t="s">
        <v>34</v>
      </c>
      <c r="E487" s="117" t="s">
        <v>120</v>
      </c>
      <c r="F487" s="90"/>
      <c r="G487" s="92">
        <f t="shared" si="419"/>
        <v>10425</v>
      </c>
      <c r="H487" s="92">
        <f t="shared" si="419"/>
        <v>10425</v>
      </c>
      <c r="I487" s="92">
        <f t="shared" si="419"/>
        <v>0</v>
      </c>
      <c r="J487" s="92">
        <f t="shared" si="419"/>
        <v>5711</v>
      </c>
      <c r="K487" s="92">
        <f t="shared" si="419"/>
        <v>16136</v>
      </c>
      <c r="L487" s="92">
        <f t="shared" si="419"/>
        <v>0</v>
      </c>
      <c r="M487" s="92"/>
      <c r="N487" s="92">
        <f t="shared" si="419"/>
        <v>14288</v>
      </c>
      <c r="O487" s="92">
        <f t="shared" si="419"/>
        <v>0</v>
      </c>
      <c r="P487" s="92">
        <f t="shared" si="419"/>
        <v>0</v>
      </c>
      <c r="Q487" s="92">
        <f t="shared" si="419"/>
        <v>14288</v>
      </c>
      <c r="R487" s="92">
        <f t="shared" si="419"/>
        <v>0</v>
      </c>
      <c r="S487" s="92">
        <f t="shared" si="419"/>
        <v>-14288</v>
      </c>
      <c r="T487" s="92">
        <f t="shared" si="419"/>
        <v>0</v>
      </c>
      <c r="U487" s="92">
        <f t="shared" si="419"/>
        <v>0</v>
      </c>
      <c r="V487" s="92">
        <f t="shared" si="419"/>
        <v>0</v>
      </c>
      <c r="W487" s="92">
        <f t="shared" si="420"/>
        <v>0</v>
      </c>
      <c r="X487" s="92">
        <f t="shared" si="420"/>
        <v>0</v>
      </c>
      <c r="Y487" s="92">
        <f t="shared" si="420"/>
        <v>0</v>
      </c>
      <c r="Z487" s="92">
        <f t="shared" si="420"/>
        <v>0</v>
      </c>
      <c r="AA487" s="92">
        <f t="shared" si="420"/>
        <v>0</v>
      </c>
      <c r="AB487" s="92">
        <f t="shared" si="420"/>
        <v>0</v>
      </c>
      <c r="AC487" s="92">
        <f t="shared" si="420"/>
        <v>0</v>
      </c>
      <c r="AD487" s="92">
        <f t="shared" si="420"/>
        <v>0</v>
      </c>
      <c r="AE487" s="92">
        <f t="shared" si="420"/>
        <v>0</v>
      </c>
      <c r="AF487" s="92"/>
      <c r="AG487" s="92">
        <f t="shared" si="420"/>
        <v>0</v>
      </c>
      <c r="AH487" s="92">
        <f t="shared" si="420"/>
        <v>0</v>
      </c>
      <c r="AI487" s="92"/>
      <c r="AJ487" s="92">
        <f t="shared" si="420"/>
        <v>0</v>
      </c>
      <c r="AK487" s="115"/>
      <c r="AL487" s="115"/>
      <c r="AM487" s="129"/>
      <c r="AN487" s="129"/>
      <c r="AO487" s="148"/>
      <c r="AP487" s="148"/>
      <c r="AQ487" s="148"/>
      <c r="AR487" s="148"/>
      <c r="AS487" s="115"/>
      <c r="AT487" s="148"/>
      <c r="AU487" s="148"/>
      <c r="AV487" s="115"/>
      <c r="AW487" s="92"/>
      <c r="AX487" s="96">
        <f t="shared" si="415"/>
        <v>0</v>
      </c>
    </row>
    <row r="488" spans="1:50" s="2" customFormat="1" ht="99.75" hidden="1">
      <c r="A488" s="100"/>
      <c r="B488" s="89" t="s">
        <v>269</v>
      </c>
      <c r="C488" s="90" t="s">
        <v>58</v>
      </c>
      <c r="D488" s="90" t="s">
        <v>34</v>
      </c>
      <c r="E488" s="117" t="s">
        <v>120</v>
      </c>
      <c r="F488" s="90" t="s">
        <v>121</v>
      </c>
      <c r="G488" s="92">
        <f>H488+I488</f>
        <v>10425</v>
      </c>
      <c r="H488" s="92">
        <v>10425</v>
      </c>
      <c r="I488" s="92"/>
      <c r="J488" s="96">
        <f>K488-G488</f>
        <v>5711</v>
      </c>
      <c r="K488" s="96">
        <v>16136</v>
      </c>
      <c r="L488" s="96"/>
      <c r="M488" s="96"/>
      <c r="N488" s="92">
        <v>14288</v>
      </c>
      <c r="O488" s="87"/>
      <c r="P488" s="96"/>
      <c r="Q488" s="96">
        <f>P488+N488</f>
        <v>14288</v>
      </c>
      <c r="R488" s="96">
        <f>O488</f>
        <v>0</v>
      </c>
      <c r="S488" s="96">
        <f>T488-Q488</f>
        <v>-14288</v>
      </c>
      <c r="T488" s="96"/>
      <c r="U488" s="96">
        <f>R488</f>
        <v>0</v>
      </c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115"/>
      <c r="AL488" s="115"/>
      <c r="AM488" s="129"/>
      <c r="AN488" s="129"/>
      <c r="AO488" s="148"/>
      <c r="AP488" s="148"/>
      <c r="AQ488" s="148"/>
      <c r="AR488" s="148"/>
      <c r="AS488" s="115"/>
      <c r="AT488" s="148"/>
      <c r="AU488" s="148"/>
      <c r="AV488" s="115"/>
      <c r="AW488" s="92"/>
      <c r="AX488" s="96">
        <f t="shared" si="415"/>
        <v>0</v>
      </c>
    </row>
    <row r="489" spans="1:50" s="2" customFormat="1" ht="18.75" hidden="1">
      <c r="A489" s="100"/>
      <c r="B489" s="83" t="s">
        <v>93</v>
      </c>
      <c r="C489" s="84" t="s">
        <v>58</v>
      </c>
      <c r="D489" s="84" t="s">
        <v>35</v>
      </c>
      <c r="E489" s="151"/>
      <c r="F489" s="141"/>
      <c r="G489" s="86"/>
      <c r="H489" s="86">
        <f aca="true" t="shared" si="421" ref="H489:W490">H490</f>
        <v>0</v>
      </c>
      <c r="I489" s="86">
        <f t="shared" si="421"/>
        <v>0</v>
      </c>
      <c r="J489" s="86">
        <f t="shared" si="421"/>
        <v>7008</v>
      </c>
      <c r="K489" s="86">
        <f t="shared" si="421"/>
        <v>7008</v>
      </c>
      <c r="L489" s="86">
        <f t="shared" si="421"/>
        <v>0</v>
      </c>
      <c r="M489" s="86"/>
      <c r="N489" s="86">
        <f t="shared" si="421"/>
        <v>0</v>
      </c>
      <c r="O489" s="86">
        <f t="shared" si="421"/>
        <v>0</v>
      </c>
      <c r="P489" s="86">
        <f t="shared" si="421"/>
        <v>0</v>
      </c>
      <c r="Q489" s="86">
        <f t="shared" si="421"/>
        <v>0</v>
      </c>
      <c r="R489" s="86">
        <f t="shared" si="421"/>
        <v>0</v>
      </c>
      <c r="S489" s="86">
        <f t="shared" si="421"/>
        <v>3000</v>
      </c>
      <c r="T489" s="86">
        <f t="shared" si="421"/>
        <v>3000</v>
      </c>
      <c r="U489" s="86">
        <f t="shared" si="421"/>
        <v>0</v>
      </c>
      <c r="V489" s="86">
        <f t="shared" si="421"/>
        <v>2500</v>
      </c>
      <c r="W489" s="86">
        <f t="shared" si="421"/>
        <v>-669</v>
      </c>
      <c r="X489" s="86">
        <f aca="true" t="shared" si="422" ref="W489:AM490">X490</f>
        <v>0</v>
      </c>
      <c r="Y489" s="86">
        <f t="shared" si="422"/>
        <v>2331</v>
      </c>
      <c r="Z489" s="86">
        <f t="shared" si="422"/>
        <v>2500</v>
      </c>
      <c r="AA489" s="86">
        <f t="shared" si="422"/>
        <v>0</v>
      </c>
      <c r="AB489" s="86">
        <f t="shared" si="422"/>
        <v>0</v>
      </c>
      <c r="AC489" s="86">
        <f t="shared" si="422"/>
        <v>2331</v>
      </c>
      <c r="AD489" s="86">
        <f t="shared" si="422"/>
        <v>2500</v>
      </c>
      <c r="AE489" s="86">
        <f t="shared" si="422"/>
        <v>0</v>
      </c>
      <c r="AF489" s="86"/>
      <c r="AG489" s="86">
        <f t="shared" si="422"/>
        <v>0</v>
      </c>
      <c r="AH489" s="86">
        <f t="shared" si="422"/>
        <v>2331</v>
      </c>
      <c r="AI489" s="86"/>
      <c r="AJ489" s="86">
        <f t="shared" si="422"/>
        <v>2500</v>
      </c>
      <c r="AK489" s="86">
        <f t="shared" si="422"/>
        <v>0</v>
      </c>
      <c r="AL489" s="86">
        <f t="shared" si="422"/>
        <v>0</v>
      </c>
      <c r="AM489" s="86">
        <f t="shared" si="422"/>
        <v>2331</v>
      </c>
      <c r="AN489" s="86">
        <f aca="true" t="shared" si="423" ref="AK489:AR490">AN490</f>
        <v>0</v>
      </c>
      <c r="AO489" s="86">
        <f t="shared" si="423"/>
        <v>-2331</v>
      </c>
      <c r="AP489" s="86">
        <f t="shared" si="423"/>
        <v>0</v>
      </c>
      <c r="AQ489" s="86">
        <f t="shared" si="423"/>
        <v>0</v>
      </c>
      <c r="AR489" s="86">
        <f t="shared" si="423"/>
        <v>0</v>
      </c>
      <c r="AS489" s="115"/>
      <c r="AT489" s="86">
        <f>AT490</f>
        <v>0</v>
      </c>
      <c r="AU489" s="86">
        <f>AU490</f>
        <v>0</v>
      </c>
      <c r="AV489" s="115"/>
      <c r="AW489" s="92"/>
      <c r="AX489" s="96">
        <f t="shared" si="415"/>
        <v>0</v>
      </c>
    </row>
    <row r="490" spans="1:50" s="2" customFormat="1" ht="50.25" hidden="1">
      <c r="A490" s="82"/>
      <c r="B490" s="89" t="s">
        <v>119</v>
      </c>
      <c r="C490" s="90" t="s">
        <v>58</v>
      </c>
      <c r="D490" s="90" t="s">
        <v>35</v>
      </c>
      <c r="E490" s="95" t="s">
        <v>120</v>
      </c>
      <c r="F490" s="90"/>
      <c r="G490" s="92"/>
      <c r="H490" s="92">
        <f t="shared" si="421"/>
        <v>0</v>
      </c>
      <c r="I490" s="92">
        <f t="shared" si="421"/>
        <v>0</v>
      </c>
      <c r="J490" s="92">
        <f t="shared" si="421"/>
        <v>7008</v>
      </c>
      <c r="K490" s="92">
        <f t="shared" si="421"/>
        <v>7008</v>
      </c>
      <c r="L490" s="92">
        <f t="shared" si="421"/>
        <v>0</v>
      </c>
      <c r="M490" s="92"/>
      <c r="N490" s="92">
        <f t="shared" si="421"/>
        <v>0</v>
      </c>
      <c r="O490" s="92">
        <f t="shared" si="421"/>
        <v>0</v>
      </c>
      <c r="P490" s="92">
        <f t="shared" si="421"/>
        <v>0</v>
      </c>
      <c r="Q490" s="92">
        <f t="shared" si="421"/>
        <v>0</v>
      </c>
      <c r="R490" s="92">
        <f t="shared" si="421"/>
        <v>0</v>
      </c>
      <c r="S490" s="92">
        <f t="shared" si="421"/>
        <v>3000</v>
      </c>
      <c r="T490" s="92">
        <f t="shared" si="421"/>
        <v>3000</v>
      </c>
      <c r="U490" s="92">
        <f t="shared" si="421"/>
        <v>0</v>
      </c>
      <c r="V490" s="92">
        <f t="shared" si="421"/>
        <v>2500</v>
      </c>
      <c r="W490" s="92">
        <f t="shared" si="422"/>
        <v>-669</v>
      </c>
      <c r="X490" s="92">
        <f t="shared" si="422"/>
        <v>0</v>
      </c>
      <c r="Y490" s="92">
        <f t="shared" si="422"/>
        <v>2331</v>
      </c>
      <c r="Z490" s="92">
        <f t="shared" si="422"/>
        <v>2500</v>
      </c>
      <c r="AA490" s="92">
        <f t="shared" si="422"/>
        <v>0</v>
      </c>
      <c r="AB490" s="92">
        <f t="shared" si="422"/>
        <v>0</v>
      </c>
      <c r="AC490" s="92">
        <f t="shared" si="422"/>
        <v>2331</v>
      </c>
      <c r="AD490" s="92">
        <f t="shared" si="422"/>
        <v>2500</v>
      </c>
      <c r="AE490" s="92">
        <f t="shared" si="422"/>
        <v>0</v>
      </c>
      <c r="AF490" s="92"/>
      <c r="AG490" s="92">
        <f t="shared" si="422"/>
        <v>0</v>
      </c>
      <c r="AH490" s="92">
        <f t="shared" si="422"/>
        <v>2331</v>
      </c>
      <c r="AI490" s="92"/>
      <c r="AJ490" s="92">
        <f t="shared" si="422"/>
        <v>2500</v>
      </c>
      <c r="AK490" s="92">
        <f t="shared" si="423"/>
        <v>0</v>
      </c>
      <c r="AL490" s="92">
        <f t="shared" si="423"/>
        <v>0</v>
      </c>
      <c r="AM490" s="92">
        <f t="shared" si="423"/>
        <v>2331</v>
      </c>
      <c r="AN490" s="92">
        <f t="shared" si="423"/>
        <v>0</v>
      </c>
      <c r="AO490" s="92">
        <f t="shared" si="423"/>
        <v>-2331</v>
      </c>
      <c r="AP490" s="92">
        <f t="shared" si="423"/>
        <v>0</v>
      </c>
      <c r="AQ490" s="92">
        <f t="shared" si="423"/>
        <v>0</v>
      </c>
      <c r="AR490" s="92">
        <f t="shared" si="423"/>
        <v>0</v>
      </c>
      <c r="AS490" s="115"/>
      <c r="AT490" s="92">
        <f>AT491</f>
        <v>0</v>
      </c>
      <c r="AU490" s="92">
        <f>AU491</f>
        <v>0</v>
      </c>
      <c r="AV490" s="115"/>
      <c r="AW490" s="92"/>
      <c r="AX490" s="96">
        <f t="shared" si="415"/>
        <v>0</v>
      </c>
    </row>
    <row r="491" spans="1:50" s="2" customFormat="1" ht="99.75" hidden="1">
      <c r="A491" s="100"/>
      <c r="B491" s="89" t="s">
        <v>275</v>
      </c>
      <c r="C491" s="90" t="s">
        <v>58</v>
      </c>
      <c r="D491" s="90" t="s">
        <v>35</v>
      </c>
      <c r="E491" s="95" t="s">
        <v>120</v>
      </c>
      <c r="F491" s="90" t="s">
        <v>121</v>
      </c>
      <c r="G491" s="92"/>
      <c r="H491" s="92"/>
      <c r="I491" s="92"/>
      <c r="J491" s="96">
        <f>K491-G491</f>
        <v>7008</v>
      </c>
      <c r="K491" s="96">
        <v>7008</v>
      </c>
      <c r="L491" s="96"/>
      <c r="M491" s="96"/>
      <c r="N491" s="92"/>
      <c r="O491" s="87"/>
      <c r="P491" s="96"/>
      <c r="Q491" s="96">
        <f>P491+N491</f>
        <v>0</v>
      </c>
      <c r="R491" s="96">
        <f>O491</f>
        <v>0</v>
      </c>
      <c r="S491" s="96">
        <f>T491-Q491</f>
        <v>3000</v>
      </c>
      <c r="T491" s="96">
        <v>3000</v>
      </c>
      <c r="U491" s="96">
        <f>R491</f>
        <v>0</v>
      </c>
      <c r="V491" s="96">
        <v>2500</v>
      </c>
      <c r="W491" s="96">
        <v>-669</v>
      </c>
      <c r="X491" s="96"/>
      <c r="Y491" s="96">
        <f>W491+T491</f>
        <v>2331</v>
      </c>
      <c r="Z491" s="96">
        <f>X491+V491</f>
        <v>2500</v>
      </c>
      <c r="AA491" s="96"/>
      <c r="AB491" s="96"/>
      <c r="AC491" s="96">
        <f>AA491+Y491</f>
        <v>2331</v>
      </c>
      <c r="AD491" s="96">
        <f>AB491+Z491</f>
        <v>2500</v>
      </c>
      <c r="AE491" s="96"/>
      <c r="AF491" s="96"/>
      <c r="AG491" s="96"/>
      <c r="AH491" s="96">
        <f>AE491+AC491</f>
        <v>2331</v>
      </c>
      <c r="AI491" s="96"/>
      <c r="AJ491" s="96">
        <f>AG491+AD491</f>
        <v>2500</v>
      </c>
      <c r="AK491" s="115"/>
      <c r="AL491" s="115"/>
      <c r="AM491" s="96">
        <f>AK491+AH491</f>
        <v>2331</v>
      </c>
      <c r="AN491" s="96">
        <f>AI491</f>
        <v>0</v>
      </c>
      <c r="AO491" s="96">
        <f>AQ491-AM491</f>
        <v>-2331</v>
      </c>
      <c r="AP491" s="96">
        <f>AR491-AN491</f>
        <v>0</v>
      </c>
      <c r="AQ491" s="96"/>
      <c r="AR491" s="96"/>
      <c r="AS491" s="115"/>
      <c r="AT491" s="96"/>
      <c r="AU491" s="96"/>
      <c r="AV491" s="115"/>
      <c r="AW491" s="92"/>
      <c r="AX491" s="96">
        <f t="shared" si="415"/>
        <v>0</v>
      </c>
    </row>
    <row r="492" spans="1:50" s="2" customFormat="1" ht="18.75" hidden="1">
      <c r="A492" s="100"/>
      <c r="B492" s="83" t="s">
        <v>69</v>
      </c>
      <c r="C492" s="84" t="s">
        <v>58</v>
      </c>
      <c r="D492" s="84" t="s">
        <v>60</v>
      </c>
      <c r="E492" s="85"/>
      <c r="F492" s="84"/>
      <c r="G492" s="86">
        <f aca="true" t="shared" si="424" ref="G492:W493">G493</f>
        <v>6269</v>
      </c>
      <c r="H492" s="86">
        <f t="shared" si="424"/>
        <v>6269</v>
      </c>
      <c r="I492" s="86">
        <f t="shared" si="424"/>
        <v>0</v>
      </c>
      <c r="J492" s="86">
        <f t="shared" si="424"/>
        <v>6880</v>
      </c>
      <c r="K492" s="86">
        <f t="shared" si="424"/>
        <v>13149</v>
      </c>
      <c r="L492" s="86">
        <f t="shared" si="424"/>
        <v>0</v>
      </c>
      <c r="M492" s="86"/>
      <c r="N492" s="86">
        <f t="shared" si="424"/>
        <v>0</v>
      </c>
      <c r="O492" s="86">
        <f t="shared" si="424"/>
        <v>0</v>
      </c>
      <c r="P492" s="86">
        <f t="shared" si="424"/>
        <v>0</v>
      </c>
      <c r="Q492" s="86">
        <f t="shared" si="424"/>
        <v>0</v>
      </c>
      <c r="R492" s="86">
        <f t="shared" si="424"/>
        <v>0</v>
      </c>
      <c r="S492" s="86">
        <f t="shared" si="424"/>
        <v>0</v>
      </c>
      <c r="T492" s="86">
        <f t="shared" si="424"/>
        <v>0</v>
      </c>
      <c r="U492" s="86">
        <f t="shared" si="424"/>
        <v>0</v>
      </c>
      <c r="V492" s="86">
        <f t="shared" si="424"/>
        <v>0</v>
      </c>
      <c r="W492" s="86">
        <f t="shared" si="424"/>
        <v>1869</v>
      </c>
      <c r="X492" s="86">
        <f aca="true" t="shared" si="425" ref="W492:AM493">X493</f>
        <v>0</v>
      </c>
      <c r="Y492" s="86">
        <f t="shared" si="425"/>
        <v>1869</v>
      </c>
      <c r="Z492" s="86">
        <f t="shared" si="425"/>
        <v>0</v>
      </c>
      <c r="AA492" s="86">
        <f t="shared" si="425"/>
        <v>0</v>
      </c>
      <c r="AB492" s="86">
        <f t="shared" si="425"/>
        <v>0</v>
      </c>
      <c r="AC492" s="86">
        <f t="shared" si="425"/>
        <v>1869</v>
      </c>
      <c r="AD492" s="86">
        <f t="shared" si="425"/>
        <v>0</v>
      </c>
      <c r="AE492" s="86">
        <f t="shared" si="425"/>
        <v>0</v>
      </c>
      <c r="AF492" s="86"/>
      <c r="AG492" s="86">
        <f t="shared" si="425"/>
        <v>0</v>
      </c>
      <c r="AH492" s="86">
        <f t="shared" si="425"/>
        <v>1869</v>
      </c>
      <c r="AI492" s="86"/>
      <c r="AJ492" s="86">
        <f t="shared" si="425"/>
        <v>0</v>
      </c>
      <c r="AK492" s="86">
        <f t="shared" si="425"/>
        <v>0</v>
      </c>
      <c r="AL492" s="86">
        <f t="shared" si="425"/>
        <v>0</v>
      </c>
      <c r="AM492" s="86">
        <f t="shared" si="425"/>
        <v>1869</v>
      </c>
      <c r="AN492" s="86">
        <f aca="true" t="shared" si="426" ref="AK492:AR493">AN493</f>
        <v>0</v>
      </c>
      <c r="AO492" s="86">
        <f>AO493+AO495</f>
        <v>-1869</v>
      </c>
      <c r="AP492" s="86">
        <f>AP493+AP495</f>
        <v>0</v>
      </c>
      <c r="AQ492" s="86">
        <f>AQ493+AQ495</f>
        <v>0</v>
      </c>
      <c r="AR492" s="86">
        <f>AR493+AR495</f>
        <v>0</v>
      </c>
      <c r="AS492" s="115"/>
      <c r="AT492" s="86">
        <f>AT493+AT495</f>
        <v>0</v>
      </c>
      <c r="AU492" s="86">
        <f>AU493+AU495</f>
        <v>0</v>
      </c>
      <c r="AV492" s="115"/>
      <c r="AW492" s="92"/>
      <c r="AX492" s="96">
        <f t="shared" si="415"/>
        <v>0</v>
      </c>
    </row>
    <row r="493" spans="1:50" s="2" customFormat="1" ht="50.25" hidden="1">
      <c r="A493" s="82"/>
      <c r="B493" s="89" t="s">
        <v>119</v>
      </c>
      <c r="C493" s="90" t="s">
        <v>58</v>
      </c>
      <c r="D493" s="90" t="s">
        <v>60</v>
      </c>
      <c r="E493" s="95" t="s">
        <v>120</v>
      </c>
      <c r="F493" s="90"/>
      <c r="G493" s="92">
        <f t="shared" si="424"/>
        <v>6269</v>
      </c>
      <c r="H493" s="92">
        <f t="shared" si="424"/>
        <v>6269</v>
      </c>
      <c r="I493" s="92">
        <f t="shared" si="424"/>
        <v>0</v>
      </c>
      <c r="J493" s="92">
        <f t="shared" si="424"/>
        <v>6880</v>
      </c>
      <c r="K493" s="92">
        <f t="shared" si="424"/>
        <v>13149</v>
      </c>
      <c r="L493" s="92">
        <f t="shared" si="424"/>
        <v>0</v>
      </c>
      <c r="M493" s="92"/>
      <c r="N493" s="92">
        <f t="shared" si="424"/>
        <v>0</v>
      </c>
      <c r="O493" s="92">
        <f t="shared" si="424"/>
        <v>0</v>
      </c>
      <c r="P493" s="92">
        <f t="shared" si="424"/>
        <v>0</v>
      </c>
      <c r="Q493" s="92">
        <f t="shared" si="424"/>
        <v>0</v>
      </c>
      <c r="R493" s="92">
        <f t="shared" si="424"/>
        <v>0</v>
      </c>
      <c r="S493" s="92">
        <f t="shared" si="424"/>
        <v>0</v>
      </c>
      <c r="T493" s="92">
        <f t="shared" si="424"/>
        <v>0</v>
      </c>
      <c r="U493" s="92">
        <f t="shared" si="424"/>
        <v>0</v>
      </c>
      <c r="V493" s="92">
        <f t="shared" si="424"/>
        <v>0</v>
      </c>
      <c r="W493" s="92">
        <f t="shared" si="425"/>
        <v>1869</v>
      </c>
      <c r="X493" s="92">
        <f t="shared" si="425"/>
        <v>0</v>
      </c>
      <c r="Y493" s="92">
        <f t="shared" si="425"/>
        <v>1869</v>
      </c>
      <c r="Z493" s="92">
        <f t="shared" si="425"/>
        <v>0</v>
      </c>
      <c r="AA493" s="92">
        <f t="shared" si="425"/>
        <v>0</v>
      </c>
      <c r="AB493" s="92">
        <f t="shared" si="425"/>
        <v>0</v>
      </c>
      <c r="AC493" s="92">
        <f t="shared" si="425"/>
        <v>1869</v>
      </c>
      <c r="AD493" s="92">
        <f t="shared" si="425"/>
        <v>0</v>
      </c>
      <c r="AE493" s="92">
        <f t="shared" si="425"/>
        <v>0</v>
      </c>
      <c r="AF493" s="92"/>
      <c r="AG493" s="92">
        <f t="shared" si="425"/>
        <v>0</v>
      </c>
      <c r="AH493" s="92">
        <f t="shared" si="425"/>
        <v>1869</v>
      </c>
      <c r="AI493" s="92"/>
      <c r="AJ493" s="92">
        <f t="shared" si="425"/>
        <v>0</v>
      </c>
      <c r="AK493" s="92">
        <f t="shared" si="426"/>
        <v>0</v>
      </c>
      <c r="AL493" s="92">
        <f t="shared" si="426"/>
        <v>0</v>
      </c>
      <c r="AM493" s="92">
        <f t="shared" si="426"/>
        <v>1869</v>
      </c>
      <c r="AN493" s="92">
        <f t="shared" si="426"/>
        <v>0</v>
      </c>
      <c r="AO493" s="92">
        <f t="shared" si="426"/>
        <v>-1869</v>
      </c>
      <c r="AP493" s="92">
        <f t="shared" si="426"/>
        <v>0</v>
      </c>
      <c r="AQ493" s="92">
        <f t="shared" si="426"/>
        <v>0</v>
      </c>
      <c r="AR493" s="92">
        <f t="shared" si="426"/>
        <v>0</v>
      </c>
      <c r="AS493" s="115"/>
      <c r="AT493" s="92">
        <f>AT494</f>
        <v>0</v>
      </c>
      <c r="AU493" s="92">
        <f>AU494</f>
        <v>0</v>
      </c>
      <c r="AV493" s="115"/>
      <c r="AW493" s="92"/>
      <c r="AX493" s="96">
        <f t="shared" si="415"/>
        <v>0</v>
      </c>
    </row>
    <row r="494" spans="1:50" s="2" customFormat="1" ht="99.75" hidden="1">
      <c r="A494" s="100"/>
      <c r="B494" s="89" t="s">
        <v>269</v>
      </c>
      <c r="C494" s="90" t="s">
        <v>58</v>
      </c>
      <c r="D494" s="90" t="s">
        <v>60</v>
      </c>
      <c r="E494" s="95" t="s">
        <v>120</v>
      </c>
      <c r="F494" s="90" t="s">
        <v>121</v>
      </c>
      <c r="G494" s="92">
        <f>H494+I494</f>
        <v>6269</v>
      </c>
      <c r="H494" s="92">
        <v>6269</v>
      </c>
      <c r="I494" s="92"/>
      <c r="J494" s="96">
        <f>K494-G494</f>
        <v>6880</v>
      </c>
      <c r="K494" s="96">
        <v>13149</v>
      </c>
      <c r="L494" s="96"/>
      <c r="M494" s="96"/>
      <c r="N494" s="92"/>
      <c r="O494" s="87"/>
      <c r="P494" s="96"/>
      <c r="Q494" s="96">
        <f>P494+N494</f>
        <v>0</v>
      </c>
      <c r="R494" s="96">
        <f>O494</f>
        <v>0</v>
      </c>
      <c r="S494" s="96">
        <f>T494-Q494</f>
        <v>0</v>
      </c>
      <c r="T494" s="96"/>
      <c r="U494" s="96">
        <f>R494</f>
        <v>0</v>
      </c>
      <c r="V494" s="96">
        <f>S494</f>
        <v>0</v>
      </c>
      <c r="W494" s="96">
        <v>1869</v>
      </c>
      <c r="X494" s="96"/>
      <c r="Y494" s="96">
        <f>W494+T494</f>
        <v>1869</v>
      </c>
      <c r="Z494" s="96">
        <f>X494+V494</f>
        <v>0</v>
      </c>
      <c r="AA494" s="96"/>
      <c r="AB494" s="96"/>
      <c r="AC494" s="96">
        <f>AA494+Y494</f>
        <v>1869</v>
      </c>
      <c r="AD494" s="96">
        <f>AB494+Z494</f>
        <v>0</v>
      </c>
      <c r="AE494" s="96"/>
      <c r="AF494" s="96"/>
      <c r="AG494" s="96"/>
      <c r="AH494" s="96">
        <f>AE494+AC494</f>
        <v>1869</v>
      </c>
      <c r="AI494" s="96"/>
      <c r="AJ494" s="96">
        <f>AG494+AD494</f>
        <v>0</v>
      </c>
      <c r="AK494" s="115"/>
      <c r="AL494" s="115"/>
      <c r="AM494" s="96">
        <f>AK494+AH494</f>
        <v>1869</v>
      </c>
      <c r="AN494" s="96">
        <f>AI494</f>
        <v>0</v>
      </c>
      <c r="AO494" s="96">
        <f>AQ494-AM494</f>
        <v>-1869</v>
      </c>
      <c r="AP494" s="96">
        <f>AR494-AN494</f>
        <v>0</v>
      </c>
      <c r="AQ494" s="96">
        <f>AL494</f>
        <v>0</v>
      </c>
      <c r="AR494" s="96"/>
      <c r="AS494" s="115"/>
      <c r="AT494" s="96">
        <f>AP494</f>
        <v>0</v>
      </c>
      <c r="AU494" s="96"/>
      <c r="AV494" s="115"/>
      <c r="AW494" s="92"/>
      <c r="AX494" s="96">
        <f t="shared" si="415"/>
        <v>0</v>
      </c>
    </row>
    <row r="495" spans="1:50" s="2" customFormat="1" ht="33.75" hidden="1">
      <c r="A495" s="100"/>
      <c r="B495" s="89" t="s">
        <v>86</v>
      </c>
      <c r="C495" s="90" t="s">
        <v>58</v>
      </c>
      <c r="D495" s="90" t="s">
        <v>60</v>
      </c>
      <c r="E495" s="95" t="s">
        <v>124</v>
      </c>
      <c r="F495" s="90"/>
      <c r="G495" s="92"/>
      <c r="H495" s="92"/>
      <c r="I495" s="92"/>
      <c r="J495" s="96"/>
      <c r="K495" s="96"/>
      <c r="L495" s="96"/>
      <c r="M495" s="96"/>
      <c r="N495" s="92"/>
      <c r="O495" s="87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115"/>
      <c r="AL495" s="115"/>
      <c r="AM495" s="96"/>
      <c r="AN495" s="96"/>
      <c r="AO495" s="96">
        <f>AO496</f>
        <v>0</v>
      </c>
      <c r="AP495" s="96">
        <f aca="true" t="shared" si="427" ref="AP495:AR496">AP496</f>
        <v>0</v>
      </c>
      <c r="AQ495" s="96">
        <f t="shared" si="427"/>
        <v>0</v>
      </c>
      <c r="AR495" s="96">
        <f t="shared" si="427"/>
        <v>0</v>
      </c>
      <c r="AS495" s="115"/>
      <c r="AT495" s="96">
        <f>AT496</f>
        <v>0</v>
      </c>
      <c r="AU495" s="96">
        <f>AU496</f>
        <v>0</v>
      </c>
      <c r="AV495" s="115"/>
      <c r="AW495" s="92"/>
      <c r="AX495" s="96">
        <f t="shared" si="415"/>
        <v>0</v>
      </c>
    </row>
    <row r="496" spans="1:50" s="2" customFormat="1" ht="66.75" hidden="1">
      <c r="A496" s="100"/>
      <c r="B496" s="89" t="s">
        <v>392</v>
      </c>
      <c r="C496" s="90" t="s">
        <v>58</v>
      </c>
      <c r="D496" s="90" t="s">
        <v>60</v>
      </c>
      <c r="E496" s="95" t="s">
        <v>380</v>
      </c>
      <c r="F496" s="90"/>
      <c r="G496" s="92"/>
      <c r="H496" s="92"/>
      <c r="I496" s="92"/>
      <c r="J496" s="96"/>
      <c r="K496" s="96"/>
      <c r="L496" s="96"/>
      <c r="M496" s="96"/>
      <c r="N496" s="92"/>
      <c r="O496" s="87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115"/>
      <c r="AL496" s="115"/>
      <c r="AM496" s="96"/>
      <c r="AN496" s="96"/>
      <c r="AO496" s="96">
        <f>AO497</f>
        <v>0</v>
      </c>
      <c r="AP496" s="96">
        <f t="shared" si="427"/>
        <v>0</v>
      </c>
      <c r="AQ496" s="96">
        <f t="shared" si="427"/>
        <v>0</v>
      </c>
      <c r="AR496" s="96">
        <f t="shared" si="427"/>
        <v>0</v>
      </c>
      <c r="AS496" s="115"/>
      <c r="AT496" s="96">
        <f>AT497</f>
        <v>0</v>
      </c>
      <c r="AU496" s="96">
        <f>AU497</f>
        <v>0</v>
      </c>
      <c r="AV496" s="115"/>
      <c r="AW496" s="92"/>
      <c r="AX496" s="96">
        <f t="shared" si="415"/>
        <v>0</v>
      </c>
    </row>
    <row r="497" spans="1:50" ht="99" hidden="1">
      <c r="A497" s="107"/>
      <c r="B497" s="89" t="s">
        <v>269</v>
      </c>
      <c r="C497" s="90" t="s">
        <v>58</v>
      </c>
      <c r="D497" s="90" t="s">
        <v>60</v>
      </c>
      <c r="E497" s="95" t="s">
        <v>380</v>
      </c>
      <c r="F497" s="90" t="s">
        <v>121</v>
      </c>
      <c r="G497" s="92"/>
      <c r="H497" s="92"/>
      <c r="I497" s="92"/>
      <c r="J497" s="92"/>
      <c r="K497" s="92"/>
      <c r="L497" s="92"/>
      <c r="M497" s="92"/>
      <c r="N497" s="92"/>
      <c r="O497" s="93"/>
      <c r="P497" s="93"/>
      <c r="Q497" s="103"/>
      <c r="R497" s="103"/>
      <c r="S497" s="96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152"/>
      <c r="AL497" s="152"/>
      <c r="AM497" s="153"/>
      <c r="AN497" s="153"/>
      <c r="AO497" s="96">
        <f>AQ497-AM497</f>
        <v>0</v>
      </c>
      <c r="AP497" s="96">
        <f>AR497-AN497</f>
        <v>0</v>
      </c>
      <c r="AQ497" s="96"/>
      <c r="AR497" s="96"/>
      <c r="AS497" s="97"/>
      <c r="AT497" s="96"/>
      <c r="AU497" s="96"/>
      <c r="AV497" s="97"/>
      <c r="AW497" s="92"/>
      <c r="AX497" s="96">
        <f t="shared" si="415"/>
        <v>0</v>
      </c>
    </row>
    <row r="498" spans="1:50" ht="37.5">
      <c r="A498" s="107"/>
      <c r="B498" s="83" t="s">
        <v>87</v>
      </c>
      <c r="C498" s="84" t="s">
        <v>6</v>
      </c>
      <c r="D498" s="84" t="s">
        <v>61</v>
      </c>
      <c r="E498" s="85"/>
      <c r="F498" s="84"/>
      <c r="G498" s="92"/>
      <c r="H498" s="92"/>
      <c r="I498" s="92"/>
      <c r="J498" s="92"/>
      <c r="K498" s="92"/>
      <c r="L498" s="92"/>
      <c r="M498" s="92"/>
      <c r="N498" s="92"/>
      <c r="O498" s="93"/>
      <c r="P498" s="93"/>
      <c r="Q498" s="103"/>
      <c r="R498" s="103"/>
      <c r="S498" s="96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152"/>
      <c r="AL498" s="152"/>
      <c r="AM498" s="153"/>
      <c r="AN498" s="153"/>
      <c r="AO498" s="99">
        <f>AO499+AO501</f>
        <v>600</v>
      </c>
      <c r="AP498" s="99">
        <f>AP499+AP501</f>
        <v>0</v>
      </c>
      <c r="AQ498" s="99">
        <f>AQ499+AQ501</f>
        <v>600</v>
      </c>
      <c r="AR498" s="99">
        <f>AR499+AR501</f>
        <v>0</v>
      </c>
      <c r="AS498" s="97"/>
      <c r="AT498" s="99">
        <f>AT499+AT501</f>
        <v>600</v>
      </c>
      <c r="AU498" s="99">
        <f>AU499+AU501</f>
        <v>0</v>
      </c>
      <c r="AV498" s="99">
        <f>AV499+AV501</f>
        <v>0</v>
      </c>
      <c r="AW498" s="99">
        <f>AW499+AW501</f>
        <v>600</v>
      </c>
      <c r="AX498" s="99">
        <f>AX499+AX501</f>
        <v>0</v>
      </c>
    </row>
    <row r="499" spans="1:50" ht="50.25" hidden="1">
      <c r="A499" s="107"/>
      <c r="B499" s="89" t="s">
        <v>119</v>
      </c>
      <c r="C499" s="141" t="s">
        <v>6</v>
      </c>
      <c r="D499" s="141" t="s">
        <v>61</v>
      </c>
      <c r="E499" s="95" t="s">
        <v>120</v>
      </c>
      <c r="F499" s="90"/>
      <c r="G499" s="92"/>
      <c r="H499" s="92"/>
      <c r="I499" s="92"/>
      <c r="J499" s="92"/>
      <c r="K499" s="92"/>
      <c r="L499" s="92"/>
      <c r="M499" s="92"/>
      <c r="N499" s="92"/>
      <c r="O499" s="93"/>
      <c r="P499" s="93"/>
      <c r="Q499" s="103"/>
      <c r="R499" s="103"/>
      <c r="S499" s="96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152"/>
      <c r="AL499" s="152"/>
      <c r="AM499" s="153"/>
      <c r="AN499" s="153"/>
      <c r="AO499" s="96">
        <f>AO500</f>
        <v>0</v>
      </c>
      <c r="AP499" s="96">
        <f>AP500</f>
        <v>0</v>
      </c>
      <c r="AQ499" s="96">
        <f>AQ500</f>
        <v>0</v>
      </c>
      <c r="AR499" s="96">
        <f>AR500</f>
        <v>0</v>
      </c>
      <c r="AS499" s="97"/>
      <c r="AT499" s="96">
        <f>AT500</f>
        <v>0</v>
      </c>
      <c r="AU499" s="96">
        <f>AU500</f>
        <v>0</v>
      </c>
      <c r="AV499" s="96">
        <f>AV500</f>
        <v>0</v>
      </c>
      <c r="AW499" s="96">
        <f>AW500</f>
        <v>0</v>
      </c>
      <c r="AX499" s="96">
        <f>AX500</f>
        <v>0</v>
      </c>
    </row>
    <row r="500" spans="1:50" ht="99.75" hidden="1">
      <c r="A500" s="107"/>
      <c r="B500" s="89" t="s">
        <v>269</v>
      </c>
      <c r="C500" s="141" t="s">
        <v>6</v>
      </c>
      <c r="D500" s="141" t="s">
        <v>61</v>
      </c>
      <c r="E500" s="95" t="s">
        <v>120</v>
      </c>
      <c r="F500" s="90" t="s">
        <v>121</v>
      </c>
      <c r="G500" s="92"/>
      <c r="H500" s="92"/>
      <c r="I500" s="92"/>
      <c r="J500" s="92"/>
      <c r="K500" s="92"/>
      <c r="L500" s="92"/>
      <c r="M500" s="92"/>
      <c r="N500" s="92"/>
      <c r="O500" s="93"/>
      <c r="P500" s="93"/>
      <c r="Q500" s="103"/>
      <c r="R500" s="103"/>
      <c r="S500" s="96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152"/>
      <c r="AL500" s="152"/>
      <c r="AM500" s="153"/>
      <c r="AN500" s="153"/>
      <c r="AO500" s="96">
        <f>AQ500-AM500</f>
        <v>0</v>
      </c>
      <c r="AP500" s="96">
        <f>AR500-AN500</f>
        <v>0</v>
      </c>
      <c r="AQ500" s="96"/>
      <c r="AR500" s="96"/>
      <c r="AS500" s="97"/>
      <c r="AT500" s="96"/>
      <c r="AU500" s="96"/>
      <c r="AV500" s="96"/>
      <c r="AW500" s="96"/>
      <c r="AX500" s="96"/>
    </row>
    <row r="501" spans="1:50" ht="33.75">
      <c r="A501" s="107"/>
      <c r="B501" s="89" t="s">
        <v>86</v>
      </c>
      <c r="C501" s="141" t="s">
        <v>6</v>
      </c>
      <c r="D501" s="141" t="s">
        <v>61</v>
      </c>
      <c r="E501" s="95" t="s">
        <v>124</v>
      </c>
      <c r="F501" s="90"/>
      <c r="G501" s="92"/>
      <c r="H501" s="92"/>
      <c r="I501" s="92"/>
      <c r="J501" s="92"/>
      <c r="K501" s="92"/>
      <c r="L501" s="92"/>
      <c r="M501" s="92"/>
      <c r="N501" s="92"/>
      <c r="O501" s="93"/>
      <c r="P501" s="93"/>
      <c r="Q501" s="103"/>
      <c r="R501" s="103"/>
      <c r="S501" s="96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152"/>
      <c r="AL501" s="152"/>
      <c r="AM501" s="153"/>
      <c r="AN501" s="153"/>
      <c r="AO501" s="96">
        <f>AO502</f>
        <v>600</v>
      </c>
      <c r="AP501" s="96">
        <f aca="true" t="shared" si="428" ref="AP501:AR503">AP502</f>
        <v>0</v>
      </c>
      <c r="AQ501" s="96">
        <f t="shared" si="428"/>
        <v>600</v>
      </c>
      <c r="AR501" s="96">
        <f t="shared" si="428"/>
        <v>0</v>
      </c>
      <c r="AS501" s="97"/>
      <c r="AT501" s="96">
        <f aca="true" t="shared" si="429" ref="AT501:AX503">AT502</f>
        <v>600</v>
      </c>
      <c r="AU501" s="96">
        <f t="shared" si="429"/>
        <v>0</v>
      </c>
      <c r="AV501" s="96">
        <f t="shared" si="429"/>
        <v>0</v>
      </c>
      <c r="AW501" s="96">
        <f t="shared" si="429"/>
        <v>600</v>
      </c>
      <c r="AX501" s="96">
        <f t="shared" si="429"/>
        <v>0</v>
      </c>
    </row>
    <row r="502" spans="1:50" ht="99.75">
      <c r="A502" s="107"/>
      <c r="B502" s="89" t="s">
        <v>292</v>
      </c>
      <c r="C502" s="141" t="s">
        <v>6</v>
      </c>
      <c r="D502" s="141" t="s">
        <v>61</v>
      </c>
      <c r="E502" s="95" t="s">
        <v>293</v>
      </c>
      <c r="F502" s="90"/>
      <c r="G502" s="92"/>
      <c r="H502" s="92"/>
      <c r="I502" s="92"/>
      <c r="J502" s="92"/>
      <c r="K502" s="92"/>
      <c r="L502" s="92"/>
      <c r="M502" s="92"/>
      <c r="N502" s="92"/>
      <c r="O502" s="93"/>
      <c r="P502" s="93"/>
      <c r="Q502" s="103"/>
      <c r="R502" s="103"/>
      <c r="S502" s="96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152"/>
      <c r="AL502" s="152"/>
      <c r="AM502" s="153"/>
      <c r="AN502" s="153"/>
      <c r="AO502" s="96">
        <f>AO503</f>
        <v>600</v>
      </c>
      <c r="AP502" s="96">
        <f t="shared" si="428"/>
        <v>0</v>
      </c>
      <c r="AQ502" s="96">
        <f t="shared" si="428"/>
        <v>600</v>
      </c>
      <c r="AR502" s="96">
        <f t="shared" si="428"/>
        <v>0</v>
      </c>
      <c r="AS502" s="97"/>
      <c r="AT502" s="96">
        <f t="shared" si="429"/>
        <v>600</v>
      </c>
      <c r="AU502" s="96">
        <f t="shared" si="429"/>
        <v>0</v>
      </c>
      <c r="AV502" s="96">
        <f t="shared" si="429"/>
        <v>0</v>
      </c>
      <c r="AW502" s="96">
        <f t="shared" si="429"/>
        <v>600</v>
      </c>
      <c r="AX502" s="96">
        <f t="shared" si="429"/>
        <v>0</v>
      </c>
    </row>
    <row r="503" spans="1:50" ht="71.25" customHeight="1">
      <c r="A503" s="107"/>
      <c r="B503" s="113" t="s">
        <v>306</v>
      </c>
      <c r="C503" s="141" t="s">
        <v>6</v>
      </c>
      <c r="D503" s="141" t="s">
        <v>61</v>
      </c>
      <c r="E503" s="95" t="s">
        <v>294</v>
      </c>
      <c r="F503" s="90"/>
      <c r="G503" s="92"/>
      <c r="H503" s="92"/>
      <c r="I503" s="92"/>
      <c r="J503" s="92"/>
      <c r="K503" s="92"/>
      <c r="L503" s="92"/>
      <c r="M503" s="92"/>
      <c r="N503" s="92"/>
      <c r="O503" s="93"/>
      <c r="P503" s="93"/>
      <c r="Q503" s="103"/>
      <c r="R503" s="103"/>
      <c r="S503" s="96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152"/>
      <c r="AL503" s="152"/>
      <c r="AM503" s="153"/>
      <c r="AN503" s="153"/>
      <c r="AO503" s="96">
        <f>AO504</f>
        <v>600</v>
      </c>
      <c r="AP503" s="96">
        <f t="shared" si="428"/>
        <v>0</v>
      </c>
      <c r="AQ503" s="96">
        <f t="shared" si="428"/>
        <v>600</v>
      </c>
      <c r="AR503" s="96">
        <f t="shared" si="428"/>
        <v>0</v>
      </c>
      <c r="AS503" s="97"/>
      <c r="AT503" s="96">
        <f t="shared" si="429"/>
        <v>600</v>
      </c>
      <c r="AU503" s="96">
        <f t="shared" si="429"/>
        <v>0</v>
      </c>
      <c r="AV503" s="96">
        <f t="shared" si="429"/>
        <v>0</v>
      </c>
      <c r="AW503" s="96">
        <f t="shared" si="429"/>
        <v>600</v>
      </c>
      <c r="AX503" s="96">
        <f t="shared" si="429"/>
        <v>0</v>
      </c>
    </row>
    <row r="504" spans="1:50" ht="105" customHeight="1">
      <c r="A504" s="107"/>
      <c r="B504" s="89" t="s">
        <v>269</v>
      </c>
      <c r="C504" s="141" t="s">
        <v>6</v>
      </c>
      <c r="D504" s="141" t="s">
        <v>61</v>
      </c>
      <c r="E504" s="95" t="s">
        <v>294</v>
      </c>
      <c r="F504" s="90" t="s">
        <v>121</v>
      </c>
      <c r="G504" s="92"/>
      <c r="H504" s="92"/>
      <c r="I504" s="92"/>
      <c r="J504" s="92"/>
      <c r="K504" s="92"/>
      <c r="L504" s="92"/>
      <c r="M504" s="92"/>
      <c r="N504" s="92"/>
      <c r="O504" s="93"/>
      <c r="P504" s="93"/>
      <c r="Q504" s="103"/>
      <c r="R504" s="103"/>
      <c r="S504" s="96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152"/>
      <c r="AL504" s="152"/>
      <c r="AM504" s="153"/>
      <c r="AN504" s="153"/>
      <c r="AO504" s="96">
        <f>AQ504-AM504</f>
        <v>600</v>
      </c>
      <c r="AP504" s="96"/>
      <c r="AQ504" s="96">
        <v>600</v>
      </c>
      <c r="AR504" s="96"/>
      <c r="AS504" s="97"/>
      <c r="AT504" s="96">
        <v>600</v>
      </c>
      <c r="AU504" s="96"/>
      <c r="AV504" s="97"/>
      <c r="AW504" s="92">
        <f>AT504+AV504</f>
        <v>600</v>
      </c>
      <c r="AX504" s="96">
        <f>AU504</f>
        <v>0</v>
      </c>
    </row>
    <row r="505" spans="1:50" ht="18.75">
      <c r="A505" s="107"/>
      <c r="B505" s="83" t="s">
        <v>429</v>
      </c>
      <c r="C505" s="84" t="s">
        <v>393</v>
      </c>
      <c r="D505" s="84" t="s">
        <v>34</v>
      </c>
      <c r="E505" s="95"/>
      <c r="F505" s="90"/>
      <c r="G505" s="92"/>
      <c r="H505" s="92"/>
      <c r="I505" s="92"/>
      <c r="J505" s="92"/>
      <c r="K505" s="92"/>
      <c r="L505" s="92"/>
      <c r="M505" s="92"/>
      <c r="N505" s="92"/>
      <c r="O505" s="93"/>
      <c r="P505" s="93"/>
      <c r="Q505" s="103"/>
      <c r="R505" s="103"/>
      <c r="S505" s="96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152"/>
      <c r="AL505" s="152"/>
      <c r="AM505" s="153"/>
      <c r="AN505" s="153"/>
      <c r="AO505" s="99">
        <f>AO506</f>
        <v>11750</v>
      </c>
      <c r="AP505" s="99">
        <f>AP506</f>
        <v>0</v>
      </c>
      <c r="AQ505" s="99">
        <f>AQ506</f>
        <v>11750</v>
      </c>
      <c r="AR505" s="99">
        <f>AR506</f>
        <v>0</v>
      </c>
      <c r="AS505" s="97"/>
      <c r="AT505" s="99">
        <f aca="true" t="shared" si="430" ref="AT505:AX507">AT506</f>
        <v>11750</v>
      </c>
      <c r="AU505" s="99">
        <f t="shared" si="430"/>
        <v>0</v>
      </c>
      <c r="AV505" s="99">
        <f t="shared" si="430"/>
        <v>0</v>
      </c>
      <c r="AW505" s="99">
        <f t="shared" si="430"/>
        <v>11750</v>
      </c>
      <c r="AX505" s="99">
        <f t="shared" si="430"/>
        <v>0</v>
      </c>
    </row>
    <row r="506" spans="1:50" ht="33.75">
      <c r="A506" s="107"/>
      <c r="B506" s="89" t="s">
        <v>86</v>
      </c>
      <c r="C506" s="141" t="s">
        <v>54</v>
      </c>
      <c r="D506" s="141" t="s">
        <v>34</v>
      </c>
      <c r="E506" s="95" t="s">
        <v>124</v>
      </c>
      <c r="F506" s="90"/>
      <c r="G506" s="92"/>
      <c r="H506" s="92"/>
      <c r="I506" s="92"/>
      <c r="J506" s="92"/>
      <c r="K506" s="92"/>
      <c r="L506" s="92"/>
      <c r="M506" s="92"/>
      <c r="N506" s="92"/>
      <c r="O506" s="93"/>
      <c r="P506" s="93"/>
      <c r="Q506" s="103"/>
      <c r="R506" s="103"/>
      <c r="S506" s="96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152"/>
      <c r="AL506" s="152"/>
      <c r="AM506" s="153"/>
      <c r="AN506" s="153"/>
      <c r="AO506" s="96">
        <f>AO507</f>
        <v>11750</v>
      </c>
      <c r="AP506" s="96">
        <f aca="true" t="shared" si="431" ref="AP506:AR507">AP507</f>
        <v>0</v>
      </c>
      <c r="AQ506" s="96">
        <f t="shared" si="431"/>
        <v>11750</v>
      </c>
      <c r="AR506" s="96">
        <f t="shared" si="431"/>
        <v>0</v>
      </c>
      <c r="AS506" s="97"/>
      <c r="AT506" s="96">
        <f t="shared" si="430"/>
        <v>11750</v>
      </c>
      <c r="AU506" s="96">
        <f t="shared" si="430"/>
        <v>0</v>
      </c>
      <c r="AV506" s="96">
        <f t="shared" si="430"/>
        <v>0</v>
      </c>
      <c r="AW506" s="96">
        <f t="shared" si="430"/>
        <v>11750</v>
      </c>
      <c r="AX506" s="96">
        <f t="shared" si="430"/>
        <v>0</v>
      </c>
    </row>
    <row r="507" spans="1:50" ht="66.75">
      <c r="A507" s="107"/>
      <c r="B507" s="89" t="s">
        <v>392</v>
      </c>
      <c r="C507" s="141" t="s">
        <v>54</v>
      </c>
      <c r="D507" s="141" t="s">
        <v>34</v>
      </c>
      <c r="E507" s="95" t="s">
        <v>380</v>
      </c>
      <c r="F507" s="90"/>
      <c r="G507" s="92"/>
      <c r="H507" s="92"/>
      <c r="I507" s="92"/>
      <c r="J507" s="92"/>
      <c r="K507" s="92"/>
      <c r="L507" s="92"/>
      <c r="M507" s="92"/>
      <c r="N507" s="92"/>
      <c r="O507" s="93"/>
      <c r="P507" s="93"/>
      <c r="Q507" s="103"/>
      <c r="R507" s="103"/>
      <c r="S507" s="96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152"/>
      <c r="AL507" s="152"/>
      <c r="AM507" s="153"/>
      <c r="AN507" s="153"/>
      <c r="AO507" s="96">
        <f>AO508</f>
        <v>11750</v>
      </c>
      <c r="AP507" s="96">
        <f t="shared" si="431"/>
        <v>0</v>
      </c>
      <c r="AQ507" s="96">
        <f t="shared" si="431"/>
        <v>11750</v>
      </c>
      <c r="AR507" s="96">
        <f t="shared" si="431"/>
        <v>0</v>
      </c>
      <c r="AS507" s="97"/>
      <c r="AT507" s="96">
        <f t="shared" si="430"/>
        <v>11750</v>
      </c>
      <c r="AU507" s="96">
        <f t="shared" si="430"/>
        <v>0</v>
      </c>
      <c r="AV507" s="96">
        <f t="shared" si="430"/>
        <v>0</v>
      </c>
      <c r="AW507" s="96">
        <f t="shared" si="430"/>
        <v>11750</v>
      </c>
      <c r="AX507" s="96">
        <f t="shared" si="430"/>
        <v>0</v>
      </c>
    </row>
    <row r="508" spans="1:50" ht="121.5" customHeight="1">
      <c r="A508" s="107"/>
      <c r="B508" s="89" t="s">
        <v>269</v>
      </c>
      <c r="C508" s="141" t="s">
        <v>54</v>
      </c>
      <c r="D508" s="141" t="s">
        <v>34</v>
      </c>
      <c r="E508" s="95" t="s">
        <v>380</v>
      </c>
      <c r="F508" s="90" t="s">
        <v>121</v>
      </c>
      <c r="G508" s="92"/>
      <c r="H508" s="92"/>
      <c r="I508" s="92"/>
      <c r="J508" s="92"/>
      <c r="K508" s="92"/>
      <c r="L508" s="92"/>
      <c r="M508" s="92"/>
      <c r="N508" s="92"/>
      <c r="O508" s="93"/>
      <c r="P508" s="93"/>
      <c r="Q508" s="103"/>
      <c r="R508" s="103"/>
      <c r="S508" s="96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152"/>
      <c r="AL508" s="152"/>
      <c r="AM508" s="153"/>
      <c r="AN508" s="153"/>
      <c r="AO508" s="96">
        <f>AQ508-AM508</f>
        <v>11750</v>
      </c>
      <c r="AP508" s="96"/>
      <c r="AQ508" s="96">
        <v>11750</v>
      </c>
      <c r="AR508" s="96"/>
      <c r="AS508" s="97"/>
      <c r="AT508" s="96">
        <v>11750</v>
      </c>
      <c r="AU508" s="96"/>
      <c r="AV508" s="97"/>
      <c r="AW508" s="92">
        <f>AT508+AV508</f>
        <v>11750</v>
      </c>
      <c r="AX508" s="96">
        <f>AU508</f>
        <v>0</v>
      </c>
    </row>
    <row r="509" spans="1:50" ht="16.5">
      <c r="A509" s="107"/>
      <c r="B509" s="89"/>
      <c r="C509" s="90"/>
      <c r="D509" s="90"/>
      <c r="E509" s="95"/>
      <c r="F509" s="90"/>
      <c r="G509" s="92"/>
      <c r="H509" s="92"/>
      <c r="I509" s="92"/>
      <c r="J509" s="92"/>
      <c r="K509" s="92"/>
      <c r="L509" s="92"/>
      <c r="M509" s="92"/>
      <c r="N509" s="92"/>
      <c r="O509" s="93"/>
      <c r="P509" s="93"/>
      <c r="Q509" s="103"/>
      <c r="R509" s="103"/>
      <c r="S509" s="96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152"/>
      <c r="AL509" s="152"/>
      <c r="AM509" s="153"/>
      <c r="AN509" s="153"/>
      <c r="AO509" s="96"/>
      <c r="AP509" s="96"/>
      <c r="AQ509" s="96"/>
      <c r="AR509" s="96"/>
      <c r="AS509" s="97"/>
      <c r="AT509" s="96"/>
      <c r="AU509" s="96"/>
      <c r="AV509" s="97"/>
      <c r="AW509" s="97"/>
      <c r="AX509" s="96">
        <f>AU509</f>
        <v>0</v>
      </c>
    </row>
    <row r="510" spans="1:50" s="5" customFormat="1" ht="81">
      <c r="A510" s="75">
        <v>915</v>
      </c>
      <c r="B510" s="76" t="s">
        <v>170</v>
      </c>
      <c r="C510" s="79"/>
      <c r="D510" s="79"/>
      <c r="E510" s="78"/>
      <c r="F510" s="79"/>
      <c r="G510" s="120">
        <f aca="true" t="shared" si="432" ref="G510:L510">G511+G518+G537+G526</f>
        <v>35870</v>
      </c>
      <c r="H510" s="120">
        <f t="shared" si="432"/>
        <v>35870</v>
      </c>
      <c r="I510" s="120">
        <f t="shared" si="432"/>
        <v>0</v>
      </c>
      <c r="J510" s="120">
        <f t="shared" si="432"/>
        <v>1035</v>
      </c>
      <c r="K510" s="120">
        <f t="shared" si="432"/>
        <v>36905</v>
      </c>
      <c r="L510" s="120">
        <f t="shared" si="432"/>
        <v>0</v>
      </c>
      <c r="M510" s="120"/>
      <c r="N510" s="120">
        <f aca="true" t="shared" si="433" ref="N510:AE510">N511+N518+N537+N526</f>
        <v>37855</v>
      </c>
      <c r="O510" s="120">
        <f t="shared" si="433"/>
        <v>0</v>
      </c>
      <c r="P510" s="120">
        <f t="shared" si="433"/>
        <v>0</v>
      </c>
      <c r="Q510" s="120">
        <f t="shared" si="433"/>
        <v>37855</v>
      </c>
      <c r="R510" s="120">
        <f t="shared" si="433"/>
        <v>0</v>
      </c>
      <c r="S510" s="120">
        <f t="shared" si="433"/>
        <v>-18735</v>
      </c>
      <c r="T510" s="120">
        <f t="shared" si="433"/>
        <v>19120</v>
      </c>
      <c r="U510" s="120">
        <f t="shared" si="433"/>
        <v>0</v>
      </c>
      <c r="V510" s="120">
        <f t="shared" si="433"/>
        <v>19120</v>
      </c>
      <c r="W510" s="120">
        <f t="shared" si="433"/>
        <v>0</v>
      </c>
      <c r="X510" s="120">
        <f t="shared" si="433"/>
        <v>0</v>
      </c>
      <c r="Y510" s="120">
        <f t="shared" si="433"/>
        <v>19120</v>
      </c>
      <c r="Z510" s="120">
        <f t="shared" si="433"/>
        <v>19120</v>
      </c>
      <c r="AA510" s="120">
        <f t="shared" si="433"/>
        <v>0</v>
      </c>
      <c r="AB510" s="120">
        <f t="shared" si="433"/>
        <v>0</v>
      </c>
      <c r="AC510" s="120">
        <f t="shared" si="433"/>
        <v>19120</v>
      </c>
      <c r="AD510" s="120">
        <f t="shared" si="433"/>
        <v>19120</v>
      </c>
      <c r="AE510" s="120">
        <f t="shared" si="433"/>
        <v>0</v>
      </c>
      <c r="AF510" s="120"/>
      <c r="AG510" s="120">
        <f>AG511+AG518+AG537+AG526</f>
        <v>0</v>
      </c>
      <c r="AH510" s="120">
        <f>AH511+AH518+AH537+AH526</f>
        <v>19120</v>
      </c>
      <c r="AI510" s="120"/>
      <c r="AJ510" s="120">
        <f>AJ511+AJ518+AJ537+AJ526</f>
        <v>19120</v>
      </c>
      <c r="AK510" s="120">
        <f>AK511+AK518+AK537+AK526</f>
        <v>0</v>
      </c>
      <c r="AL510" s="120">
        <f>AL511+AL518+AL537+AL526</f>
        <v>0</v>
      </c>
      <c r="AM510" s="120">
        <f>AM511+AM518+AM537+AM526</f>
        <v>19120</v>
      </c>
      <c r="AN510" s="120">
        <f>AN511+AN518+AN537+AN526</f>
        <v>0</v>
      </c>
      <c r="AO510" s="120">
        <f>AO511+AO518+AO537+AO526+AO533</f>
        <v>123599</v>
      </c>
      <c r="AP510" s="120">
        <f>AP511+AP518+AP537+AP526+AP533</f>
        <v>0</v>
      </c>
      <c r="AQ510" s="120">
        <f>AQ511+AQ518+AQ537+AQ526+AQ533</f>
        <v>142719</v>
      </c>
      <c r="AR510" s="120">
        <f>AR511+AR518+AR537+AR526+AR533</f>
        <v>125803</v>
      </c>
      <c r="AS510" s="121"/>
      <c r="AT510" s="120">
        <f>AT511+AT518+AT537+AT526+AT533</f>
        <v>142719</v>
      </c>
      <c r="AU510" s="120">
        <f>AU511+AU518+AU537+AU526+AU533</f>
        <v>125803</v>
      </c>
      <c r="AV510" s="120">
        <f>AV511+AV518+AV537+AV526+AV533</f>
        <v>0</v>
      </c>
      <c r="AW510" s="120">
        <f>AW511+AW518+AW537+AW526+AW533</f>
        <v>142719</v>
      </c>
      <c r="AX510" s="120">
        <f>AX511+AX518+AX537+AX526+AX533</f>
        <v>125803</v>
      </c>
    </row>
    <row r="511" spans="1:50" s="2" customFormat="1" ht="37.5">
      <c r="A511" s="100"/>
      <c r="B511" s="83" t="s">
        <v>26</v>
      </c>
      <c r="C511" s="84" t="s">
        <v>47</v>
      </c>
      <c r="D511" s="84" t="s">
        <v>47</v>
      </c>
      <c r="E511" s="85"/>
      <c r="F511" s="84"/>
      <c r="G511" s="86">
        <f aca="true" t="shared" si="434" ref="G511:W512">G512</f>
        <v>5647</v>
      </c>
      <c r="H511" s="86">
        <f t="shared" si="434"/>
        <v>5647</v>
      </c>
      <c r="I511" s="86">
        <f t="shared" si="434"/>
        <v>0</v>
      </c>
      <c r="J511" s="86">
        <f t="shared" si="434"/>
        <v>0</v>
      </c>
      <c r="K511" s="86">
        <f t="shared" si="434"/>
        <v>5647</v>
      </c>
      <c r="L511" s="86">
        <f t="shared" si="434"/>
        <v>0</v>
      </c>
      <c r="M511" s="86"/>
      <c r="N511" s="86">
        <f t="shared" si="434"/>
        <v>6051</v>
      </c>
      <c r="O511" s="86">
        <f t="shared" si="434"/>
        <v>0</v>
      </c>
      <c r="P511" s="86">
        <f t="shared" si="434"/>
        <v>0</v>
      </c>
      <c r="Q511" s="86">
        <f t="shared" si="434"/>
        <v>6051</v>
      </c>
      <c r="R511" s="86">
        <f t="shared" si="434"/>
        <v>0</v>
      </c>
      <c r="S511" s="86">
        <f t="shared" si="434"/>
        <v>-1971</v>
      </c>
      <c r="T511" s="86">
        <f t="shared" si="434"/>
        <v>4080</v>
      </c>
      <c r="U511" s="86">
        <f t="shared" si="434"/>
        <v>0</v>
      </c>
      <c r="V511" s="86">
        <f t="shared" si="434"/>
        <v>4080</v>
      </c>
      <c r="W511" s="86">
        <f t="shared" si="434"/>
        <v>0</v>
      </c>
      <c r="X511" s="86">
        <f aca="true" t="shared" si="435" ref="X511:AR511">X512</f>
        <v>0</v>
      </c>
      <c r="Y511" s="86">
        <f t="shared" si="435"/>
        <v>4080</v>
      </c>
      <c r="Z511" s="86">
        <f t="shared" si="435"/>
        <v>4080</v>
      </c>
      <c r="AA511" s="86">
        <f t="shared" si="435"/>
        <v>0</v>
      </c>
      <c r="AB511" s="86">
        <f t="shared" si="435"/>
        <v>0</v>
      </c>
      <c r="AC511" s="86">
        <f t="shared" si="435"/>
        <v>4080</v>
      </c>
      <c r="AD511" s="86">
        <f t="shared" si="435"/>
        <v>4080</v>
      </c>
      <c r="AE511" s="86">
        <f t="shared" si="435"/>
        <v>0</v>
      </c>
      <c r="AF511" s="86"/>
      <c r="AG511" s="86">
        <f t="shared" si="435"/>
        <v>0</v>
      </c>
      <c r="AH511" s="86">
        <f t="shared" si="435"/>
        <v>4080</v>
      </c>
      <c r="AI511" s="86"/>
      <c r="AJ511" s="86">
        <f t="shared" si="435"/>
        <v>4080</v>
      </c>
      <c r="AK511" s="86">
        <f t="shared" si="435"/>
        <v>0</v>
      </c>
      <c r="AL511" s="86">
        <f t="shared" si="435"/>
        <v>0</v>
      </c>
      <c r="AM511" s="86">
        <f t="shared" si="435"/>
        <v>4080</v>
      </c>
      <c r="AN511" s="86">
        <f t="shared" si="435"/>
        <v>0</v>
      </c>
      <c r="AO511" s="86">
        <f t="shared" si="435"/>
        <v>3234</v>
      </c>
      <c r="AP511" s="86">
        <f t="shared" si="435"/>
        <v>0</v>
      </c>
      <c r="AQ511" s="86">
        <f t="shared" si="435"/>
        <v>7314</v>
      </c>
      <c r="AR511" s="86">
        <f t="shared" si="435"/>
        <v>0</v>
      </c>
      <c r="AS511" s="115"/>
      <c r="AT511" s="86">
        <f>AT512</f>
        <v>7314</v>
      </c>
      <c r="AU511" s="86">
        <f>AU512</f>
        <v>0</v>
      </c>
      <c r="AV511" s="86">
        <f>AV512</f>
        <v>0</v>
      </c>
      <c r="AW511" s="86">
        <f>AW512</f>
        <v>7314</v>
      </c>
      <c r="AX511" s="86">
        <f>AX512</f>
        <v>0</v>
      </c>
    </row>
    <row r="512" spans="1:50" ht="33">
      <c r="A512" s="88"/>
      <c r="B512" s="89" t="s">
        <v>86</v>
      </c>
      <c r="C512" s="90" t="s">
        <v>47</v>
      </c>
      <c r="D512" s="90" t="s">
        <v>47</v>
      </c>
      <c r="E512" s="95" t="s">
        <v>124</v>
      </c>
      <c r="F512" s="90"/>
      <c r="G512" s="92">
        <f t="shared" si="434"/>
        <v>5647</v>
      </c>
      <c r="H512" s="92">
        <f t="shared" si="434"/>
        <v>5647</v>
      </c>
      <c r="I512" s="92">
        <f t="shared" si="434"/>
        <v>0</v>
      </c>
      <c r="J512" s="92">
        <f t="shared" si="434"/>
        <v>0</v>
      </c>
      <c r="K512" s="92">
        <f t="shared" si="434"/>
        <v>5647</v>
      </c>
      <c r="L512" s="92">
        <f t="shared" si="434"/>
        <v>0</v>
      </c>
      <c r="M512" s="92"/>
      <c r="N512" s="92">
        <f t="shared" si="434"/>
        <v>6051</v>
      </c>
      <c r="O512" s="92">
        <f t="shared" si="434"/>
        <v>0</v>
      </c>
      <c r="P512" s="92">
        <f t="shared" si="434"/>
        <v>0</v>
      </c>
      <c r="Q512" s="92">
        <f t="shared" si="434"/>
        <v>6051</v>
      </c>
      <c r="R512" s="92">
        <f t="shared" si="434"/>
        <v>0</v>
      </c>
      <c r="S512" s="92">
        <f aca="true" t="shared" si="436" ref="S512:Z512">S513+S514</f>
        <v>-1971</v>
      </c>
      <c r="T512" s="92">
        <f t="shared" si="436"/>
        <v>4080</v>
      </c>
      <c r="U512" s="92">
        <f t="shared" si="436"/>
        <v>0</v>
      </c>
      <c r="V512" s="92">
        <f t="shared" si="436"/>
        <v>4080</v>
      </c>
      <c r="W512" s="92">
        <f t="shared" si="436"/>
        <v>0</v>
      </c>
      <c r="X512" s="92">
        <f t="shared" si="436"/>
        <v>0</v>
      </c>
      <c r="Y512" s="92">
        <f t="shared" si="436"/>
        <v>4080</v>
      </c>
      <c r="Z512" s="92">
        <f t="shared" si="436"/>
        <v>4080</v>
      </c>
      <c r="AA512" s="92">
        <f aca="true" t="shared" si="437" ref="AA512:AJ512">AA513+AA514</f>
        <v>0</v>
      </c>
      <c r="AB512" s="92">
        <f t="shared" si="437"/>
        <v>0</v>
      </c>
      <c r="AC512" s="92">
        <f t="shared" si="437"/>
        <v>4080</v>
      </c>
      <c r="AD512" s="92">
        <f t="shared" si="437"/>
        <v>4080</v>
      </c>
      <c r="AE512" s="92">
        <f t="shared" si="437"/>
        <v>0</v>
      </c>
      <c r="AF512" s="92"/>
      <c r="AG512" s="92">
        <f t="shared" si="437"/>
        <v>0</v>
      </c>
      <c r="AH512" s="92">
        <f t="shared" si="437"/>
        <v>4080</v>
      </c>
      <c r="AI512" s="92"/>
      <c r="AJ512" s="92">
        <f t="shared" si="437"/>
        <v>4080</v>
      </c>
      <c r="AK512" s="92">
        <f aca="true" t="shared" si="438" ref="AK512:AR512">AK513+AK514</f>
        <v>0</v>
      </c>
      <c r="AL512" s="92">
        <f t="shared" si="438"/>
        <v>0</v>
      </c>
      <c r="AM512" s="92">
        <f t="shared" si="438"/>
        <v>4080</v>
      </c>
      <c r="AN512" s="92">
        <f t="shared" si="438"/>
        <v>0</v>
      </c>
      <c r="AO512" s="92">
        <f t="shared" si="438"/>
        <v>3234</v>
      </c>
      <c r="AP512" s="92">
        <f t="shared" si="438"/>
        <v>0</v>
      </c>
      <c r="AQ512" s="92">
        <f t="shared" si="438"/>
        <v>7314</v>
      </c>
      <c r="AR512" s="92">
        <f t="shared" si="438"/>
        <v>0</v>
      </c>
      <c r="AS512" s="97"/>
      <c r="AT512" s="92">
        <f>AT513+AT514</f>
        <v>7314</v>
      </c>
      <c r="AU512" s="92">
        <f>AU513+AU514</f>
        <v>0</v>
      </c>
      <c r="AV512" s="92">
        <f>AV513+AV514</f>
        <v>0</v>
      </c>
      <c r="AW512" s="92">
        <f>AW513+AW514</f>
        <v>7314</v>
      </c>
      <c r="AX512" s="92">
        <f>AX513+AX514</f>
        <v>0</v>
      </c>
    </row>
    <row r="513" spans="1:50" ht="66" hidden="1">
      <c r="A513" s="88"/>
      <c r="B513" s="89" t="s">
        <v>45</v>
      </c>
      <c r="C513" s="90" t="s">
        <v>47</v>
      </c>
      <c r="D513" s="90" t="s">
        <v>47</v>
      </c>
      <c r="E513" s="95" t="s">
        <v>124</v>
      </c>
      <c r="F513" s="90" t="s">
        <v>46</v>
      </c>
      <c r="G513" s="92">
        <f>H513+I513</f>
        <v>5647</v>
      </c>
      <c r="H513" s="92">
        <v>5647</v>
      </c>
      <c r="I513" s="92"/>
      <c r="J513" s="96">
        <f>K513-G513</f>
        <v>0</v>
      </c>
      <c r="K513" s="96">
        <v>5647</v>
      </c>
      <c r="L513" s="96"/>
      <c r="M513" s="96"/>
      <c r="N513" s="92">
        <v>6051</v>
      </c>
      <c r="O513" s="93"/>
      <c r="P513" s="96"/>
      <c r="Q513" s="96">
        <f>P513+N513</f>
        <v>6051</v>
      </c>
      <c r="R513" s="96">
        <f>O513</f>
        <v>0</v>
      </c>
      <c r="S513" s="96">
        <f>T513-Q513</f>
        <v>-6051</v>
      </c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7"/>
      <c r="AT513" s="96"/>
      <c r="AU513" s="96"/>
      <c r="AV513" s="96"/>
      <c r="AW513" s="96"/>
      <c r="AX513" s="96"/>
    </row>
    <row r="514" spans="1:50" ht="49.5">
      <c r="A514" s="88"/>
      <c r="B514" s="113" t="s">
        <v>316</v>
      </c>
      <c r="C514" s="90" t="s">
        <v>47</v>
      </c>
      <c r="D514" s="90" t="s">
        <v>47</v>
      </c>
      <c r="E514" s="95" t="s">
        <v>303</v>
      </c>
      <c r="F514" s="90"/>
      <c r="G514" s="92"/>
      <c r="H514" s="92"/>
      <c r="I514" s="92"/>
      <c r="J514" s="96"/>
      <c r="K514" s="96"/>
      <c r="L514" s="96"/>
      <c r="M514" s="96"/>
      <c r="N514" s="92"/>
      <c r="O514" s="93"/>
      <c r="P514" s="96"/>
      <c r="Q514" s="96"/>
      <c r="R514" s="96"/>
      <c r="S514" s="96">
        <f aca="true" t="shared" si="439" ref="S514:AN514">S515</f>
        <v>4080</v>
      </c>
      <c r="T514" s="96">
        <f t="shared" si="439"/>
        <v>4080</v>
      </c>
      <c r="U514" s="96">
        <f t="shared" si="439"/>
        <v>0</v>
      </c>
      <c r="V514" s="96">
        <f t="shared" si="439"/>
        <v>4080</v>
      </c>
      <c r="W514" s="96">
        <f t="shared" si="439"/>
        <v>0</v>
      </c>
      <c r="X514" s="96">
        <f t="shared" si="439"/>
        <v>0</v>
      </c>
      <c r="Y514" s="96">
        <f t="shared" si="439"/>
        <v>4080</v>
      </c>
      <c r="Z514" s="96">
        <f t="shared" si="439"/>
        <v>4080</v>
      </c>
      <c r="AA514" s="96">
        <f t="shared" si="439"/>
        <v>0</v>
      </c>
      <c r="AB514" s="96">
        <f t="shared" si="439"/>
        <v>0</v>
      </c>
      <c r="AC514" s="96">
        <f t="shared" si="439"/>
        <v>4080</v>
      </c>
      <c r="AD514" s="96">
        <f t="shared" si="439"/>
        <v>4080</v>
      </c>
      <c r="AE514" s="96">
        <f t="shared" si="439"/>
        <v>0</v>
      </c>
      <c r="AF514" s="96"/>
      <c r="AG514" s="96">
        <f t="shared" si="439"/>
        <v>0</v>
      </c>
      <c r="AH514" s="96">
        <f t="shared" si="439"/>
        <v>4080</v>
      </c>
      <c r="AI514" s="96"/>
      <c r="AJ514" s="96">
        <f t="shared" si="439"/>
        <v>4080</v>
      </c>
      <c r="AK514" s="96">
        <f t="shared" si="439"/>
        <v>0</v>
      </c>
      <c r="AL514" s="96">
        <f t="shared" si="439"/>
        <v>0</v>
      </c>
      <c r="AM514" s="96">
        <f t="shared" si="439"/>
        <v>4080</v>
      </c>
      <c r="AN514" s="96">
        <f t="shared" si="439"/>
        <v>0</v>
      </c>
      <c r="AO514" s="96">
        <f>AO515+AO516</f>
        <v>3234</v>
      </c>
      <c r="AP514" s="96">
        <f>AP515+AP516</f>
        <v>0</v>
      </c>
      <c r="AQ514" s="96">
        <f>AQ515+AQ516</f>
        <v>7314</v>
      </c>
      <c r="AR514" s="96">
        <f>AR515+AR516</f>
        <v>0</v>
      </c>
      <c r="AS514" s="97"/>
      <c r="AT514" s="96">
        <f>AT515+AT516</f>
        <v>7314</v>
      </c>
      <c r="AU514" s="96">
        <f>AU515+AU516</f>
        <v>0</v>
      </c>
      <c r="AV514" s="96">
        <f>AV515+AV516</f>
        <v>0</v>
      </c>
      <c r="AW514" s="96">
        <f>AW515+AW516</f>
        <v>7314</v>
      </c>
      <c r="AX514" s="96">
        <f>AX515+AX516</f>
        <v>0</v>
      </c>
    </row>
    <row r="515" spans="1:50" ht="66" hidden="1">
      <c r="A515" s="88"/>
      <c r="B515" s="89" t="s">
        <v>45</v>
      </c>
      <c r="C515" s="90" t="s">
        <v>47</v>
      </c>
      <c r="D515" s="90" t="s">
        <v>47</v>
      </c>
      <c r="E515" s="95" t="s">
        <v>303</v>
      </c>
      <c r="F515" s="90" t="s">
        <v>46</v>
      </c>
      <c r="G515" s="92"/>
      <c r="H515" s="92"/>
      <c r="I515" s="92"/>
      <c r="J515" s="96"/>
      <c r="K515" s="96"/>
      <c r="L515" s="96"/>
      <c r="M515" s="96"/>
      <c r="N515" s="92"/>
      <c r="O515" s="93"/>
      <c r="P515" s="96"/>
      <c r="Q515" s="96"/>
      <c r="R515" s="96"/>
      <c r="S515" s="96">
        <f>T515-Q515</f>
        <v>4080</v>
      </c>
      <c r="T515" s="96">
        <v>4080</v>
      </c>
      <c r="U515" s="96"/>
      <c r="V515" s="96">
        <v>4080</v>
      </c>
      <c r="W515" s="96"/>
      <c r="X515" s="96"/>
      <c r="Y515" s="96">
        <f>W515+T515</f>
        <v>4080</v>
      </c>
      <c r="Z515" s="96">
        <f>X515+V515</f>
        <v>4080</v>
      </c>
      <c r="AA515" s="96"/>
      <c r="AB515" s="96"/>
      <c r="AC515" s="96">
        <f>AA515+Y515</f>
        <v>4080</v>
      </c>
      <c r="AD515" s="96">
        <f>AB515+Z515</f>
        <v>4080</v>
      </c>
      <c r="AE515" s="96"/>
      <c r="AF515" s="96"/>
      <c r="AG515" s="96"/>
      <c r="AH515" s="96">
        <f>AE515+AC515</f>
        <v>4080</v>
      </c>
      <c r="AI515" s="96"/>
      <c r="AJ515" s="96">
        <f>AG515+AD515</f>
        <v>4080</v>
      </c>
      <c r="AK515" s="97"/>
      <c r="AL515" s="97"/>
      <c r="AM515" s="96">
        <f>AK515+AH515</f>
        <v>4080</v>
      </c>
      <c r="AN515" s="96">
        <f>AI515</f>
        <v>0</v>
      </c>
      <c r="AO515" s="96">
        <f>AQ515-AM515</f>
        <v>-4080</v>
      </c>
      <c r="AP515" s="96">
        <f>AR515-AN515</f>
        <v>0</v>
      </c>
      <c r="AQ515" s="96"/>
      <c r="AR515" s="96"/>
      <c r="AS515" s="97"/>
      <c r="AT515" s="96"/>
      <c r="AU515" s="96"/>
      <c r="AV515" s="97"/>
      <c r="AW515" s="97"/>
      <c r="AX515" s="96">
        <f>AU515</f>
        <v>0</v>
      </c>
    </row>
    <row r="516" spans="1:50" ht="140.25" customHeight="1">
      <c r="A516" s="88"/>
      <c r="B516" s="89" t="s">
        <v>348</v>
      </c>
      <c r="C516" s="90" t="s">
        <v>47</v>
      </c>
      <c r="D516" s="90" t="s">
        <v>47</v>
      </c>
      <c r="E516" s="95" t="s">
        <v>345</v>
      </c>
      <c r="F516" s="90"/>
      <c r="G516" s="92"/>
      <c r="H516" s="92"/>
      <c r="I516" s="92"/>
      <c r="J516" s="96"/>
      <c r="K516" s="96"/>
      <c r="L516" s="96"/>
      <c r="M516" s="96"/>
      <c r="N516" s="92"/>
      <c r="O516" s="93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7"/>
      <c r="AL516" s="97"/>
      <c r="AM516" s="96"/>
      <c r="AN516" s="96"/>
      <c r="AO516" s="96">
        <f>AO517</f>
        <v>7314</v>
      </c>
      <c r="AP516" s="96">
        <f>AP517</f>
        <v>0</v>
      </c>
      <c r="AQ516" s="96">
        <f>AQ517</f>
        <v>7314</v>
      </c>
      <c r="AR516" s="96">
        <f>AR517</f>
        <v>0</v>
      </c>
      <c r="AS516" s="97"/>
      <c r="AT516" s="96">
        <f>AT517</f>
        <v>7314</v>
      </c>
      <c r="AU516" s="96">
        <f>AU517</f>
        <v>0</v>
      </c>
      <c r="AV516" s="96">
        <f>AV517</f>
        <v>0</v>
      </c>
      <c r="AW516" s="96">
        <f>AW517</f>
        <v>7314</v>
      </c>
      <c r="AX516" s="96">
        <f>AX517</f>
        <v>0</v>
      </c>
    </row>
    <row r="517" spans="1:50" ht="110.25" customHeight="1">
      <c r="A517" s="88"/>
      <c r="B517" s="112" t="s">
        <v>242</v>
      </c>
      <c r="C517" s="90" t="s">
        <v>47</v>
      </c>
      <c r="D517" s="90" t="s">
        <v>47</v>
      </c>
      <c r="E517" s="95" t="s">
        <v>345</v>
      </c>
      <c r="F517" s="90" t="s">
        <v>57</v>
      </c>
      <c r="G517" s="92"/>
      <c r="H517" s="92"/>
      <c r="I517" s="92"/>
      <c r="J517" s="96"/>
      <c r="K517" s="96"/>
      <c r="L517" s="96"/>
      <c r="M517" s="96"/>
      <c r="N517" s="92"/>
      <c r="O517" s="93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7"/>
      <c r="AL517" s="97"/>
      <c r="AM517" s="154"/>
      <c r="AN517" s="96"/>
      <c r="AO517" s="96">
        <f>AQ517-AM517</f>
        <v>7314</v>
      </c>
      <c r="AP517" s="96">
        <f>AR517-AN517</f>
        <v>0</v>
      </c>
      <c r="AQ517" s="96">
        <v>7314</v>
      </c>
      <c r="AR517" s="96"/>
      <c r="AS517" s="97"/>
      <c r="AT517" s="96">
        <v>7314</v>
      </c>
      <c r="AU517" s="96"/>
      <c r="AV517" s="97"/>
      <c r="AW517" s="92">
        <f>AT517+AV517</f>
        <v>7314</v>
      </c>
      <c r="AX517" s="96">
        <f>AU517</f>
        <v>0</v>
      </c>
    </row>
    <row r="518" spans="1:50" s="2" customFormat="1" ht="37.5">
      <c r="A518" s="100"/>
      <c r="B518" s="83" t="s">
        <v>84</v>
      </c>
      <c r="C518" s="84" t="s">
        <v>6</v>
      </c>
      <c r="D518" s="84" t="s">
        <v>35</v>
      </c>
      <c r="E518" s="85"/>
      <c r="F518" s="84"/>
      <c r="G518" s="86">
        <f aca="true" t="shared" si="440" ref="G518:W519">G519</f>
        <v>23191</v>
      </c>
      <c r="H518" s="86">
        <f t="shared" si="440"/>
        <v>23191</v>
      </c>
      <c r="I518" s="86">
        <f t="shared" si="440"/>
        <v>0</v>
      </c>
      <c r="J518" s="86">
        <f t="shared" si="440"/>
        <v>1035</v>
      </c>
      <c r="K518" s="86">
        <f t="shared" si="440"/>
        <v>24226</v>
      </c>
      <c r="L518" s="86">
        <f t="shared" si="440"/>
        <v>0</v>
      </c>
      <c r="M518" s="86"/>
      <c r="N518" s="86">
        <f t="shared" si="440"/>
        <v>24226</v>
      </c>
      <c r="O518" s="86">
        <f t="shared" si="440"/>
        <v>0</v>
      </c>
      <c r="P518" s="86">
        <f t="shared" si="440"/>
        <v>0</v>
      </c>
      <c r="Q518" s="86">
        <f t="shared" si="440"/>
        <v>24226</v>
      </c>
      <c r="R518" s="86">
        <f t="shared" si="440"/>
        <v>0</v>
      </c>
      <c r="S518" s="86">
        <f aca="true" t="shared" si="441" ref="S518:Z518">S519+S521</f>
        <v>-13699</v>
      </c>
      <c r="T518" s="86">
        <f t="shared" si="441"/>
        <v>10527</v>
      </c>
      <c r="U518" s="86">
        <f t="shared" si="441"/>
        <v>0</v>
      </c>
      <c r="V518" s="86">
        <f t="shared" si="441"/>
        <v>10527</v>
      </c>
      <c r="W518" s="86">
        <f t="shared" si="441"/>
        <v>0</v>
      </c>
      <c r="X518" s="86">
        <f t="shared" si="441"/>
        <v>0</v>
      </c>
      <c r="Y518" s="86">
        <f t="shared" si="441"/>
        <v>10527</v>
      </c>
      <c r="Z518" s="86">
        <f t="shared" si="441"/>
        <v>10527</v>
      </c>
      <c r="AA518" s="86">
        <f aca="true" t="shared" si="442" ref="AA518:AJ518">AA519+AA521</f>
        <v>0</v>
      </c>
      <c r="AB518" s="86">
        <f t="shared" si="442"/>
        <v>0</v>
      </c>
      <c r="AC518" s="86">
        <f t="shared" si="442"/>
        <v>10527</v>
      </c>
      <c r="AD518" s="86">
        <f t="shared" si="442"/>
        <v>10527</v>
      </c>
      <c r="AE518" s="86">
        <f t="shared" si="442"/>
        <v>0</v>
      </c>
      <c r="AF518" s="86"/>
      <c r="AG518" s="86">
        <f t="shared" si="442"/>
        <v>0</v>
      </c>
      <c r="AH518" s="86">
        <f t="shared" si="442"/>
        <v>10527</v>
      </c>
      <c r="AI518" s="86"/>
      <c r="AJ518" s="86">
        <f t="shared" si="442"/>
        <v>10527</v>
      </c>
      <c r="AK518" s="86">
        <f>AK519+AK521</f>
        <v>0</v>
      </c>
      <c r="AL518" s="86">
        <f>AL519+AL521</f>
        <v>0</v>
      </c>
      <c r="AM518" s="86">
        <f>AM519+AM521</f>
        <v>10527</v>
      </c>
      <c r="AN518" s="86">
        <f>AN519+AN521</f>
        <v>0</v>
      </c>
      <c r="AO518" s="86">
        <f>AO519+AO521+AO523</f>
        <v>31482</v>
      </c>
      <c r="AP518" s="86">
        <f>AP519+AP521+AP523</f>
        <v>0</v>
      </c>
      <c r="AQ518" s="86">
        <f>AQ519+AQ521+AQ523</f>
        <v>42009</v>
      </c>
      <c r="AR518" s="86">
        <f>AR519+AR521+AR523</f>
        <v>38213</v>
      </c>
      <c r="AS518" s="115"/>
      <c r="AT518" s="86">
        <f>AT519+AT521+AT523</f>
        <v>42009</v>
      </c>
      <c r="AU518" s="86">
        <f>AU519+AU521+AU523</f>
        <v>38213</v>
      </c>
      <c r="AV518" s="86">
        <f>AV519+AV521+AV523</f>
        <v>0</v>
      </c>
      <c r="AW518" s="86">
        <f>AW519+AW521+AW523</f>
        <v>42009</v>
      </c>
      <c r="AX518" s="86">
        <f>AX519+AX521+AX523</f>
        <v>38213</v>
      </c>
    </row>
    <row r="519" spans="1:50" ht="33" hidden="1">
      <c r="A519" s="88"/>
      <c r="B519" s="89" t="s">
        <v>85</v>
      </c>
      <c r="C519" s="90" t="s">
        <v>6</v>
      </c>
      <c r="D519" s="90" t="s">
        <v>35</v>
      </c>
      <c r="E519" s="95" t="s">
        <v>164</v>
      </c>
      <c r="F519" s="90"/>
      <c r="G519" s="92">
        <f t="shared" si="440"/>
        <v>23191</v>
      </c>
      <c r="H519" s="92">
        <f t="shared" si="440"/>
        <v>23191</v>
      </c>
      <c r="I519" s="92">
        <f t="shared" si="440"/>
        <v>0</v>
      </c>
      <c r="J519" s="92">
        <f t="shared" si="440"/>
        <v>1035</v>
      </c>
      <c r="K519" s="92">
        <f t="shared" si="440"/>
        <v>24226</v>
      </c>
      <c r="L519" s="92">
        <f t="shared" si="440"/>
        <v>0</v>
      </c>
      <c r="M519" s="92"/>
      <c r="N519" s="92">
        <f t="shared" si="440"/>
        <v>24226</v>
      </c>
      <c r="O519" s="92">
        <f t="shared" si="440"/>
        <v>0</v>
      </c>
      <c r="P519" s="92">
        <f t="shared" si="440"/>
        <v>0</v>
      </c>
      <c r="Q519" s="92">
        <f t="shared" si="440"/>
        <v>24226</v>
      </c>
      <c r="R519" s="92">
        <f t="shared" si="440"/>
        <v>0</v>
      </c>
      <c r="S519" s="92">
        <f t="shared" si="440"/>
        <v>-24226</v>
      </c>
      <c r="T519" s="92">
        <f t="shared" si="440"/>
        <v>0</v>
      </c>
      <c r="U519" s="92">
        <f t="shared" si="440"/>
        <v>0</v>
      </c>
      <c r="V519" s="92">
        <f t="shared" si="440"/>
        <v>0</v>
      </c>
      <c r="W519" s="92">
        <f t="shared" si="440"/>
        <v>0</v>
      </c>
      <c r="X519" s="92">
        <f aca="true" t="shared" si="443" ref="X519:AR519">X520</f>
        <v>0</v>
      </c>
      <c r="Y519" s="92">
        <f t="shared" si="443"/>
        <v>0</v>
      </c>
      <c r="Z519" s="92">
        <f t="shared" si="443"/>
        <v>0</v>
      </c>
      <c r="AA519" s="92">
        <f t="shared" si="443"/>
        <v>0</v>
      </c>
      <c r="AB519" s="92">
        <f t="shared" si="443"/>
        <v>0</v>
      </c>
      <c r="AC519" s="92">
        <f t="shared" si="443"/>
        <v>0</v>
      </c>
      <c r="AD519" s="92">
        <f t="shared" si="443"/>
        <v>0</v>
      </c>
      <c r="AE519" s="92">
        <f t="shared" si="443"/>
        <v>0</v>
      </c>
      <c r="AF519" s="92"/>
      <c r="AG519" s="92">
        <f t="shared" si="443"/>
        <v>0</v>
      </c>
      <c r="AH519" s="92">
        <f t="shared" si="443"/>
        <v>0</v>
      </c>
      <c r="AI519" s="92"/>
      <c r="AJ519" s="92">
        <f t="shared" si="443"/>
        <v>0</v>
      </c>
      <c r="AK519" s="92">
        <f t="shared" si="443"/>
        <v>0</v>
      </c>
      <c r="AL519" s="92">
        <f t="shared" si="443"/>
        <v>0</v>
      </c>
      <c r="AM519" s="92">
        <f t="shared" si="443"/>
        <v>0</v>
      </c>
      <c r="AN519" s="92">
        <f t="shared" si="443"/>
        <v>0</v>
      </c>
      <c r="AO519" s="92">
        <f t="shared" si="443"/>
        <v>0</v>
      </c>
      <c r="AP519" s="92">
        <f t="shared" si="443"/>
        <v>0</v>
      </c>
      <c r="AQ519" s="92">
        <f t="shared" si="443"/>
        <v>0</v>
      </c>
      <c r="AR519" s="92">
        <f t="shared" si="443"/>
        <v>0</v>
      </c>
      <c r="AS519" s="97"/>
      <c r="AT519" s="92">
        <f>AT520</f>
        <v>0</v>
      </c>
      <c r="AU519" s="92">
        <f>AU520</f>
        <v>0</v>
      </c>
      <c r="AV519" s="92">
        <f>AV520</f>
        <v>0</v>
      </c>
      <c r="AW519" s="92">
        <f>AW520</f>
        <v>0</v>
      </c>
      <c r="AX519" s="92">
        <f>AX520</f>
        <v>0</v>
      </c>
    </row>
    <row r="520" spans="1:50" ht="33" hidden="1">
      <c r="A520" s="88"/>
      <c r="B520" s="89" t="s">
        <v>41</v>
      </c>
      <c r="C520" s="90" t="s">
        <v>6</v>
      </c>
      <c r="D520" s="90" t="s">
        <v>35</v>
      </c>
      <c r="E520" s="95" t="s">
        <v>164</v>
      </c>
      <c r="F520" s="90" t="s">
        <v>42</v>
      </c>
      <c r="G520" s="92">
        <f>H520+I520</f>
        <v>23191</v>
      </c>
      <c r="H520" s="92">
        <v>23191</v>
      </c>
      <c r="I520" s="92"/>
      <c r="J520" s="96">
        <f>K520-G520</f>
        <v>1035</v>
      </c>
      <c r="K520" s="96">
        <v>24226</v>
      </c>
      <c r="L520" s="96"/>
      <c r="M520" s="96"/>
      <c r="N520" s="92">
        <v>24226</v>
      </c>
      <c r="O520" s="93"/>
      <c r="P520" s="96"/>
      <c r="Q520" s="96">
        <f>P520+N520</f>
        <v>24226</v>
      </c>
      <c r="R520" s="96">
        <f>O520</f>
        <v>0</v>
      </c>
      <c r="S520" s="96">
        <f>T520-Q520</f>
        <v>-24226</v>
      </c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7"/>
      <c r="AT520" s="96"/>
      <c r="AU520" s="96"/>
      <c r="AV520" s="96"/>
      <c r="AW520" s="96"/>
      <c r="AX520" s="96"/>
    </row>
    <row r="521" spans="1:50" ht="33">
      <c r="A521" s="88"/>
      <c r="B521" s="89" t="s">
        <v>85</v>
      </c>
      <c r="C521" s="90" t="s">
        <v>6</v>
      </c>
      <c r="D521" s="90" t="s">
        <v>35</v>
      </c>
      <c r="E521" s="95" t="s">
        <v>250</v>
      </c>
      <c r="F521" s="90"/>
      <c r="G521" s="92"/>
      <c r="H521" s="92"/>
      <c r="I521" s="92"/>
      <c r="J521" s="96"/>
      <c r="K521" s="96"/>
      <c r="L521" s="96"/>
      <c r="M521" s="96"/>
      <c r="N521" s="92"/>
      <c r="O521" s="93"/>
      <c r="P521" s="96"/>
      <c r="Q521" s="96"/>
      <c r="R521" s="96"/>
      <c r="S521" s="96">
        <f aca="true" t="shared" si="444" ref="S521:AR521">S522</f>
        <v>10527</v>
      </c>
      <c r="T521" s="96">
        <f t="shared" si="444"/>
        <v>10527</v>
      </c>
      <c r="U521" s="96">
        <f t="shared" si="444"/>
        <v>0</v>
      </c>
      <c r="V521" s="96">
        <f t="shared" si="444"/>
        <v>10527</v>
      </c>
      <c r="W521" s="96">
        <f t="shared" si="444"/>
        <v>0</v>
      </c>
      <c r="X521" s="96">
        <f t="shared" si="444"/>
        <v>0</v>
      </c>
      <c r="Y521" s="96">
        <f t="shared" si="444"/>
        <v>10527</v>
      </c>
      <c r="Z521" s="96">
        <f t="shared" si="444"/>
        <v>10527</v>
      </c>
      <c r="AA521" s="96">
        <f t="shared" si="444"/>
        <v>0</v>
      </c>
      <c r="AB521" s="96">
        <f t="shared" si="444"/>
        <v>0</v>
      </c>
      <c r="AC521" s="96">
        <f t="shared" si="444"/>
        <v>10527</v>
      </c>
      <c r="AD521" s="96">
        <f t="shared" si="444"/>
        <v>10527</v>
      </c>
      <c r="AE521" s="96">
        <f t="shared" si="444"/>
        <v>0</v>
      </c>
      <c r="AF521" s="96"/>
      <c r="AG521" s="96">
        <f t="shared" si="444"/>
        <v>0</v>
      </c>
      <c r="AH521" s="96">
        <f t="shared" si="444"/>
        <v>10527</v>
      </c>
      <c r="AI521" s="96"/>
      <c r="AJ521" s="96">
        <f t="shared" si="444"/>
        <v>10527</v>
      </c>
      <c r="AK521" s="96">
        <f t="shared" si="444"/>
        <v>0</v>
      </c>
      <c r="AL521" s="96">
        <f t="shared" si="444"/>
        <v>0</v>
      </c>
      <c r="AM521" s="96">
        <f t="shared" si="444"/>
        <v>10527</v>
      </c>
      <c r="AN521" s="96">
        <f t="shared" si="444"/>
        <v>0</v>
      </c>
      <c r="AO521" s="96">
        <f t="shared" si="444"/>
        <v>-6731</v>
      </c>
      <c r="AP521" s="96">
        <f t="shared" si="444"/>
        <v>0</v>
      </c>
      <c r="AQ521" s="96">
        <f t="shared" si="444"/>
        <v>3796</v>
      </c>
      <c r="AR521" s="96">
        <f t="shared" si="444"/>
        <v>0</v>
      </c>
      <c r="AS521" s="97"/>
      <c r="AT521" s="96">
        <f>AT522</f>
        <v>3796</v>
      </c>
      <c r="AU521" s="96">
        <f>AU522</f>
        <v>0</v>
      </c>
      <c r="AV521" s="96">
        <f>AV522</f>
        <v>0</v>
      </c>
      <c r="AW521" s="96">
        <f>AW522</f>
        <v>3796</v>
      </c>
      <c r="AX521" s="96">
        <f>AX522</f>
        <v>0</v>
      </c>
    </row>
    <row r="522" spans="1:50" ht="33">
      <c r="A522" s="88"/>
      <c r="B522" s="89" t="s">
        <v>41</v>
      </c>
      <c r="C522" s="90" t="s">
        <v>6</v>
      </c>
      <c r="D522" s="90" t="s">
        <v>35</v>
      </c>
      <c r="E522" s="95" t="s">
        <v>250</v>
      </c>
      <c r="F522" s="90" t="s">
        <v>42</v>
      </c>
      <c r="G522" s="92"/>
      <c r="H522" s="92"/>
      <c r="I522" s="92"/>
      <c r="J522" s="96"/>
      <c r="K522" s="96"/>
      <c r="L522" s="96"/>
      <c r="M522" s="96"/>
      <c r="N522" s="92"/>
      <c r="O522" s="93"/>
      <c r="P522" s="96"/>
      <c r="Q522" s="96"/>
      <c r="R522" s="96"/>
      <c r="S522" s="96">
        <f>T522-Q522</f>
        <v>10527</v>
      </c>
      <c r="T522" s="96">
        <v>10527</v>
      </c>
      <c r="U522" s="96"/>
      <c r="V522" s="96">
        <v>10527</v>
      </c>
      <c r="W522" s="96"/>
      <c r="X522" s="96"/>
      <c r="Y522" s="96">
        <f>W522+T522</f>
        <v>10527</v>
      </c>
      <c r="Z522" s="96">
        <f>X522+V522</f>
        <v>10527</v>
      </c>
      <c r="AA522" s="96"/>
      <c r="AB522" s="96"/>
      <c r="AC522" s="96">
        <f>AA522+Y522</f>
        <v>10527</v>
      </c>
      <c r="AD522" s="96">
        <f>AB522+Z522</f>
        <v>10527</v>
      </c>
      <c r="AE522" s="96"/>
      <c r="AF522" s="96"/>
      <c r="AG522" s="96"/>
      <c r="AH522" s="96">
        <f>AE522+AC522</f>
        <v>10527</v>
      </c>
      <c r="AI522" s="96"/>
      <c r="AJ522" s="96">
        <f>AG522+AD522</f>
        <v>10527</v>
      </c>
      <c r="AK522" s="97"/>
      <c r="AL522" s="97"/>
      <c r="AM522" s="96">
        <f>AK522+AH522</f>
        <v>10527</v>
      </c>
      <c r="AN522" s="96">
        <f>AI522</f>
        <v>0</v>
      </c>
      <c r="AO522" s="96">
        <f>AQ522-AM522</f>
        <v>-6731</v>
      </c>
      <c r="AP522" s="96">
        <f>AR522-AN522</f>
        <v>0</v>
      </c>
      <c r="AQ522" s="96">
        <f>3669+127</f>
        <v>3796</v>
      </c>
      <c r="AR522" s="96"/>
      <c r="AS522" s="97"/>
      <c r="AT522" s="96">
        <f>3669+127</f>
        <v>3796</v>
      </c>
      <c r="AU522" s="96"/>
      <c r="AV522" s="97"/>
      <c r="AW522" s="92">
        <f>AT522+AV522</f>
        <v>3796</v>
      </c>
      <c r="AX522" s="96">
        <f>AU522</f>
        <v>0</v>
      </c>
    </row>
    <row r="523" spans="1:50" ht="99">
      <c r="A523" s="88"/>
      <c r="B523" s="89" t="s">
        <v>402</v>
      </c>
      <c r="C523" s="90" t="s">
        <v>6</v>
      </c>
      <c r="D523" s="90" t="s">
        <v>35</v>
      </c>
      <c r="E523" s="91" t="s">
        <v>403</v>
      </c>
      <c r="F523" s="90"/>
      <c r="G523" s="92"/>
      <c r="H523" s="92"/>
      <c r="I523" s="92"/>
      <c r="J523" s="96"/>
      <c r="K523" s="96"/>
      <c r="L523" s="96"/>
      <c r="M523" s="96"/>
      <c r="N523" s="92"/>
      <c r="O523" s="93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7"/>
      <c r="AL523" s="97"/>
      <c r="AM523" s="96"/>
      <c r="AN523" s="96"/>
      <c r="AO523" s="96">
        <f>AO524</f>
        <v>38213</v>
      </c>
      <c r="AP523" s="96">
        <f>AP524</f>
        <v>0</v>
      </c>
      <c r="AQ523" s="96">
        <f>AQ524</f>
        <v>38213</v>
      </c>
      <c r="AR523" s="96">
        <f>AR524</f>
        <v>38213</v>
      </c>
      <c r="AS523" s="97"/>
      <c r="AT523" s="96">
        <f>AT524</f>
        <v>38213</v>
      </c>
      <c r="AU523" s="96">
        <f>AU524</f>
        <v>38213</v>
      </c>
      <c r="AV523" s="96">
        <f>AV524</f>
        <v>0</v>
      </c>
      <c r="AW523" s="96">
        <f>AW524</f>
        <v>38213</v>
      </c>
      <c r="AX523" s="96">
        <f>AX524</f>
        <v>38213</v>
      </c>
    </row>
    <row r="524" spans="1:50" ht="33">
      <c r="A524" s="88"/>
      <c r="B524" s="89" t="s">
        <v>41</v>
      </c>
      <c r="C524" s="90" t="s">
        <v>6</v>
      </c>
      <c r="D524" s="90" t="s">
        <v>35</v>
      </c>
      <c r="E524" s="91" t="s">
        <v>403</v>
      </c>
      <c r="F524" s="90" t="s">
        <v>42</v>
      </c>
      <c r="G524" s="92"/>
      <c r="H524" s="92"/>
      <c r="I524" s="92"/>
      <c r="J524" s="96"/>
      <c r="K524" s="96"/>
      <c r="L524" s="96"/>
      <c r="M524" s="96"/>
      <c r="N524" s="92"/>
      <c r="O524" s="93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7"/>
      <c r="AL524" s="97"/>
      <c r="AM524" s="96"/>
      <c r="AN524" s="96"/>
      <c r="AO524" s="96">
        <f>AQ524-AM524</f>
        <v>38213</v>
      </c>
      <c r="AP524" s="96"/>
      <c r="AQ524" s="96">
        <v>38213</v>
      </c>
      <c r="AR524" s="96">
        <v>38213</v>
      </c>
      <c r="AS524" s="97"/>
      <c r="AT524" s="96">
        <v>38213</v>
      </c>
      <c r="AU524" s="96">
        <v>38213</v>
      </c>
      <c r="AV524" s="97"/>
      <c r="AW524" s="92">
        <f>AT524+AV524</f>
        <v>38213</v>
      </c>
      <c r="AX524" s="96">
        <f>AU524</f>
        <v>38213</v>
      </c>
    </row>
    <row r="525" spans="1:50" ht="16.5">
      <c r="A525" s="88"/>
      <c r="B525" s="89"/>
      <c r="C525" s="90"/>
      <c r="D525" s="90"/>
      <c r="E525" s="95"/>
      <c r="F525" s="90"/>
      <c r="G525" s="92"/>
      <c r="H525" s="92"/>
      <c r="I525" s="92"/>
      <c r="J525" s="96"/>
      <c r="K525" s="96"/>
      <c r="L525" s="96"/>
      <c r="M525" s="96"/>
      <c r="N525" s="92"/>
      <c r="O525" s="93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7"/>
      <c r="AL525" s="97"/>
      <c r="AM525" s="96"/>
      <c r="AN525" s="96"/>
      <c r="AO525" s="96"/>
      <c r="AP525" s="96"/>
      <c r="AQ525" s="96"/>
      <c r="AR525" s="96"/>
      <c r="AS525" s="97"/>
      <c r="AT525" s="96"/>
      <c r="AU525" s="96"/>
      <c r="AV525" s="97"/>
      <c r="AW525" s="97"/>
      <c r="AX525" s="96">
        <f>AU525</f>
        <v>0</v>
      </c>
    </row>
    <row r="526" spans="1:50" s="2" customFormat="1" ht="37.5">
      <c r="A526" s="82"/>
      <c r="B526" s="83" t="s">
        <v>82</v>
      </c>
      <c r="C526" s="84" t="s">
        <v>6</v>
      </c>
      <c r="D526" s="84" t="s">
        <v>36</v>
      </c>
      <c r="E526" s="151"/>
      <c r="F526" s="141"/>
      <c r="G526" s="86">
        <f aca="true" t="shared" si="445" ref="G526:W527">G527</f>
        <v>5666</v>
      </c>
      <c r="H526" s="86">
        <f t="shared" si="445"/>
        <v>5666</v>
      </c>
      <c r="I526" s="86">
        <f t="shared" si="445"/>
        <v>0</v>
      </c>
      <c r="J526" s="86">
        <f t="shared" si="445"/>
        <v>0</v>
      </c>
      <c r="K526" s="86">
        <f t="shared" si="445"/>
        <v>5666</v>
      </c>
      <c r="L526" s="86">
        <f t="shared" si="445"/>
        <v>0</v>
      </c>
      <c r="M526" s="86"/>
      <c r="N526" s="86">
        <f>N527</f>
        <v>6115</v>
      </c>
      <c r="O526" s="86">
        <f t="shared" si="445"/>
        <v>0</v>
      </c>
      <c r="P526" s="86">
        <f t="shared" si="445"/>
        <v>0</v>
      </c>
      <c r="Q526" s="86">
        <f t="shared" si="445"/>
        <v>6115</v>
      </c>
      <c r="R526" s="86">
        <f t="shared" si="445"/>
        <v>0</v>
      </c>
      <c r="S526" s="86">
        <f t="shared" si="445"/>
        <v>-1944</v>
      </c>
      <c r="T526" s="86">
        <f t="shared" si="445"/>
        <v>4171</v>
      </c>
      <c r="U526" s="86">
        <f t="shared" si="445"/>
        <v>0</v>
      </c>
      <c r="V526" s="86">
        <f t="shared" si="445"/>
        <v>4171</v>
      </c>
      <c r="W526" s="86">
        <f t="shared" si="445"/>
        <v>0</v>
      </c>
      <c r="X526" s="86">
        <f aca="true" t="shared" si="446" ref="X526:AN526">X527</f>
        <v>0</v>
      </c>
      <c r="Y526" s="86">
        <f t="shared" si="446"/>
        <v>4171</v>
      </c>
      <c r="Z526" s="86">
        <f t="shared" si="446"/>
        <v>4171</v>
      </c>
      <c r="AA526" s="86">
        <f t="shared" si="446"/>
        <v>0</v>
      </c>
      <c r="AB526" s="86">
        <f t="shared" si="446"/>
        <v>0</v>
      </c>
      <c r="AC526" s="86">
        <f t="shared" si="446"/>
        <v>4171</v>
      </c>
      <c r="AD526" s="86">
        <f t="shared" si="446"/>
        <v>4171</v>
      </c>
      <c r="AE526" s="86">
        <f t="shared" si="446"/>
        <v>0</v>
      </c>
      <c r="AF526" s="86"/>
      <c r="AG526" s="86">
        <f t="shared" si="446"/>
        <v>0</v>
      </c>
      <c r="AH526" s="86">
        <f t="shared" si="446"/>
        <v>4171</v>
      </c>
      <c r="AI526" s="86"/>
      <c r="AJ526" s="86">
        <f t="shared" si="446"/>
        <v>4171</v>
      </c>
      <c r="AK526" s="86">
        <f t="shared" si="446"/>
        <v>0</v>
      </c>
      <c r="AL526" s="86">
        <f t="shared" si="446"/>
        <v>0</v>
      </c>
      <c r="AM526" s="86">
        <f t="shared" si="446"/>
        <v>4171</v>
      </c>
      <c r="AN526" s="86">
        <f t="shared" si="446"/>
        <v>0</v>
      </c>
      <c r="AO526" s="86">
        <f>AO527</f>
        <v>1293</v>
      </c>
      <c r="AP526" s="86">
        <f>AP527</f>
        <v>0</v>
      </c>
      <c r="AQ526" s="86">
        <f>AQ527</f>
        <v>5464</v>
      </c>
      <c r="AR526" s="86">
        <f>AR527</f>
        <v>0</v>
      </c>
      <c r="AS526" s="115"/>
      <c r="AT526" s="86">
        <f>AT527</f>
        <v>5464</v>
      </c>
      <c r="AU526" s="86">
        <f>AU527</f>
        <v>0</v>
      </c>
      <c r="AV526" s="86">
        <f>AV527</f>
        <v>0</v>
      </c>
      <c r="AW526" s="86">
        <f>AW527</f>
        <v>5464</v>
      </c>
      <c r="AX526" s="86">
        <f>AX527</f>
        <v>0</v>
      </c>
    </row>
    <row r="527" spans="1:50" ht="33">
      <c r="A527" s="88"/>
      <c r="B527" s="89" t="s">
        <v>86</v>
      </c>
      <c r="C527" s="90" t="s">
        <v>6</v>
      </c>
      <c r="D527" s="90" t="s">
        <v>36</v>
      </c>
      <c r="E527" s="95" t="s">
        <v>124</v>
      </c>
      <c r="F527" s="90"/>
      <c r="G527" s="92">
        <f t="shared" si="445"/>
        <v>5666</v>
      </c>
      <c r="H527" s="92">
        <f t="shared" si="445"/>
        <v>5666</v>
      </c>
      <c r="I527" s="92">
        <f t="shared" si="445"/>
        <v>0</v>
      </c>
      <c r="J527" s="92">
        <f t="shared" si="445"/>
        <v>0</v>
      </c>
      <c r="K527" s="92">
        <f t="shared" si="445"/>
        <v>5666</v>
      </c>
      <c r="L527" s="92">
        <f t="shared" si="445"/>
        <v>0</v>
      </c>
      <c r="M527" s="92"/>
      <c r="N527" s="92">
        <f t="shared" si="445"/>
        <v>6115</v>
      </c>
      <c r="O527" s="92">
        <f t="shared" si="445"/>
        <v>0</v>
      </c>
      <c r="P527" s="92">
        <f t="shared" si="445"/>
        <v>0</v>
      </c>
      <c r="Q527" s="92">
        <f t="shared" si="445"/>
        <v>6115</v>
      </c>
      <c r="R527" s="92">
        <f t="shared" si="445"/>
        <v>0</v>
      </c>
      <c r="S527" s="92">
        <f aca="true" t="shared" si="447" ref="S527:Z527">S528+S529</f>
        <v>-1944</v>
      </c>
      <c r="T527" s="92">
        <f t="shared" si="447"/>
        <v>4171</v>
      </c>
      <c r="U527" s="92">
        <f t="shared" si="447"/>
        <v>0</v>
      </c>
      <c r="V527" s="92">
        <f t="shared" si="447"/>
        <v>4171</v>
      </c>
      <c r="W527" s="92">
        <f t="shared" si="447"/>
        <v>0</v>
      </c>
      <c r="X527" s="92">
        <f t="shared" si="447"/>
        <v>0</v>
      </c>
      <c r="Y527" s="92">
        <f t="shared" si="447"/>
        <v>4171</v>
      </c>
      <c r="Z527" s="92">
        <f t="shared" si="447"/>
        <v>4171</v>
      </c>
      <c r="AA527" s="92">
        <f aca="true" t="shared" si="448" ref="AA527:AJ527">AA528+AA529</f>
        <v>0</v>
      </c>
      <c r="AB527" s="92">
        <f t="shared" si="448"/>
        <v>0</v>
      </c>
      <c r="AC527" s="92">
        <f t="shared" si="448"/>
        <v>4171</v>
      </c>
      <c r="AD527" s="92">
        <f t="shared" si="448"/>
        <v>4171</v>
      </c>
      <c r="AE527" s="92">
        <f t="shared" si="448"/>
        <v>0</v>
      </c>
      <c r="AF527" s="92"/>
      <c r="AG527" s="92">
        <f t="shared" si="448"/>
        <v>0</v>
      </c>
      <c r="AH527" s="92">
        <f t="shared" si="448"/>
        <v>4171</v>
      </c>
      <c r="AI527" s="92"/>
      <c r="AJ527" s="92">
        <f t="shared" si="448"/>
        <v>4171</v>
      </c>
      <c r="AK527" s="92">
        <f>AK528+AK529</f>
        <v>0</v>
      </c>
      <c r="AL527" s="92">
        <f>AL528+AL529</f>
        <v>0</v>
      </c>
      <c r="AM527" s="92">
        <f>AM528+AM529</f>
        <v>4171</v>
      </c>
      <c r="AN527" s="92">
        <f>AN528+AN529</f>
        <v>0</v>
      </c>
      <c r="AO527" s="92">
        <f>AO529</f>
        <v>1293</v>
      </c>
      <c r="AP527" s="92">
        <f>AP529</f>
        <v>0</v>
      </c>
      <c r="AQ527" s="92">
        <f>AQ529</f>
        <v>5464</v>
      </c>
      <c r="AR527" s="92">
        <f>AR529</f>
        <v>0</v>
      </c>
      <c r="AS527" s="97"/>
      <c r="AT527" s="92">
        <f>AT529</f>
        <v>5464</v>
      </c>
      <c r="AU527" s="92">
        <f>AU529</f>
        <v>0</v>
      </c>
      <c r="AV527" s="92">
        <f>AV529</f>
        <v>0</v>
      </c>
      <c r="AW527" s="92">
        <f>AW529</f>
        <v>5464</v>
      </c>
      <c r="AX527" s="92">
        <f>AX529</f>
        <v>0</v>
      </c>
    </row>
    <row r="528" spans="1:50" ht="16.5" hidden="1">
      <c r="A528" s="88"/>
      <c r="B528" s="89" t="s">
        <v>195</v>
      </c>
      <c r="C528" s="90" t="s">
        <v>6</v>
      </c>
      <c r="D528" s="90" t="s">
        <v>36</v>
      </c>
      <c r="E528" s="95" t="s">
        <v>124</v>
      </c>
      <c r="F528" s="90" t="s">
        <v>83</v>
      </c>
      <c r="G528" s="92">
        <f>H528+I528</f>
        <v>5666</v>
      </c>
      <c r="H528" s="92">
        <f>330+5336</f>
        <v>5666</v>
      </c>
      <c r="I528" s="92"/>
      <c r="J528" s="96">
        <f>K528-G528</f>
        <v>0</v>
      </c>
      <c r="K528" s="96">
        <v>5666</v>
      </c>
      <c r="L528" s="96"/>
      <c r="M528" s="96"/>
      <c r="N528" s="92">
        <v>6115</v>
      </c>
      <c r="O528" s="93"/>
      <c r="P528" s="96"/>
      <c r="Q528" s="96">
        <f>P528+N528</f>
        <v>6115</v>
      </c>
      <c r="R528" s="96">
        <f>O528</f>
        <v>0</v>
      </c>
      <c r="S528" s="96">
        <f>T528-Q528</f>
        <v>-6115</v>
      </c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7"/>
      <c r="AT528" s="96"/>
      <c r="AU528" s="96"/>
      <c r="AV528" s="96"/>
      <c r="AW528" s="96"/>
      <c r="AX528" s="96"/>
    </row>
    <row r="529" spans="1:50" ht="49.5">
      <c r="A529" s="88"/>
      <c r="B529" s="113" t="s">
        <v>316</v>
      </c>
      <c r="C529" s="90" t="s">
        <v>6</v>
      </c>
      <c r="D529" s="90" t="s">
        <v>36</v>
      </c>
      <c r="E529" s="95" t="s">
        <v>303</v>
      </c>
      <c r="F529" s="90"/>
      <c r="G529" s="92"/>
      <c r="H529" s="92"/>
      <c r="I529" s="92"/>
      <c r="J529" s="96"/>
      <c r="K529" s="96"/>
      <c r="L529" s="96"/>
      <c r="M529" s="96"/>
      <c r="N529" s="92"/>
      <c r="O529" s="93"/>
      <c r="P529" s="96"/>
      <c r="Q529" s="96"/>
      <c r="R529" s="96"/>
      <c r="S529" s="96">
        <f aca="true" t="shared" si="449" ref="S529:AN529">S530</f>
        <v>4171</v>
      </c>
      <c r="T529" s="96">
        <f t="shared" si="449"/>
        <v>4171</v>
      </c>
      <c r="U529" s="96">
        <f t="shared" si="449"/>
        <v>0</v>
      </c>
      <c r="V529" s="96">
        <f t="shared" si="449"/>
        <v>4171</v>
      </c>
      <c r="W529" s="96">
        <f t="shared" si="449"/>
        <v>0</v>
      </c>
      <c r="X529" s="96">
        <f t="shared" si="449"/>
        <v>0</v>
      </c>
      <c r="Y529" s="96">
        <f t="shared" si="449"/>
        <v>4171</v>
      </c>
      <c r="Z529" s="96">
        <f t="shared" si="449"/>
        <v>4171</v>
      </c>
      <c r="AA529" s="96">
        <f t="shared" si="449"/>
        <v>0</v>
      </c>
      <c r="AB529" s="96">
        <f t="shared" si="449"/>
        <v>0</v>
      </c>
      <c r="AC529" s="96">
        <f t="shared" si="449"/>
        <v>4171</v>
      </c>
      <c r="AD529" s="96">
        <f t="shared" si="449"/>
        <v>4171</v>
      </c>
      <c r="AE529" s="96">
        <f t="shared" si="449"/>
        <v>0</v>
      </c>
      <c r="AF529" s="96"/>
      <c r="AG529" s="96">
        <f t="shared" si="449"/>
        <v>0</v>
      </c>
      <c r="AH529" s="96">
        <f t="shared" si="449"/>
        <v>4171</v>
      </c>
      <c r="AI529" s="96"/>
      <c r="AJ529" s="96">
        <f t="shared" si="449"/>
        <v>4171</v>
      </c>
      <c r="AK529" s="96">
        <f t="shared" si="449"/>
        <v>0</v>
      </c>
      <c r="AL529" s="96">
        <f t="shared" si="449"/>
        <v>0</v>
      </c>
      <c r="AM529" s="96">
        <f t="shared" si="449"/>
        <v>4171</v>
      </c>
      <c r="AN529" s="96">
        <f t="shared" si="449"/>
        <v>0</v>
      </c>
      <c r="AO529" s="96">
        <f>AO530+AO531</f>
        <v>1293</v>
      </c>
      <c r="AP529" s="96">
        <f>AP530+AP531</f>
        <v>0</v>
      </c>
      <c r="AQ529" s="96">
        <f>AQ530+AQ531</f>
        <v>5464</v>
      </c>
      <c r="AR529" s="96">
        <f>AR530+AR531</f>
        <v>0</v>
      </c>
      <c r="AS529" s="97"/>
      <c r="AT529" s="96">
        <f>AT530+AT531</f>
        <v>5464</v>
      </c>
      <c r="AU529" s="96">
        <f>AU530+AU531</f>
        <v>0</v>
      </c>
      <c r="AV529" s="96">
        <f>AV530+AV531</f>
        <v>0</v>
      </c>
      <c r="AW529" s="96">
        <f>AW530+AW531</f>
        <v>5464</v>
      </c>
      <c r="AX529" s="96">
        <f>AX530+AX531</f>
        <v>0</v>
      </c>
    </row>
    <row r="530" spans="1:50" ht="16.5" hidden="1">
      <c r="A530" s="88"/>
      <c r="B530" s="89" t="s">
        <v>195</v>
      </c>
      <c r="C530" s="90" t="s">
        <v>6</v>
      </c>
      <c r="D530" s="90" t="s">
        <v>36</v>
      </c>
      <c r="E530" s="95" t="s">
        <v>303</v>
      </c>
      <c r="F530" s="90" t="s">
        <v>83</v>
      </c>
      <c r="G530" s="92"/>
      <c r="H530" s="92"/>
      <c r="I530" s="92"/>
      <c r="J530" s="96"/>
      <c r="K530" s="96"/>
      <c r="L530" s="96"/>
      <c r="M530" s="96"/>
      <c r="N530" s="92"/>
      <c r="O530" s="93"/>
      <c r="P530" s="96"/>
      <c r="Q530" s="96"/>
      <c r="R530" s="96"/>
      <c r="S530" s="96">
        <f>T530-Q530</f>
        <v>4171</v>
      </c>
      <c r="T530" s="96">
        <v>4171</v>
      </c>
      <c r="U530" s="96"/>
      <c r="V530" s="96">
        <v>4171</v>
      </c>
      <c r="W530" s="96"/>
      <c r="X530" s="96"/>
      <c r="Y530" s="96">
        <f>W530+T530</f>
        <v>4171</v>
      </c>
      <c r="Z530" s="96">
        <f>X530+V530</f>
        <v>4171</v>
      </c>
      <c r="AA530" s="96"/>
      <c r="AB530" s="96"/>
      <c r="AC530" s="96">
        <f>AA530+Y530</f>
        <v>4171</v>
      </c>
      <c r="AD530" s="96">
        <f>AB530+Z530</f>
        <v>4171</v>
      </c>
      <c r="AE530" s="96"/>
      <c r="AF530" s="96"/>
      <c r="AG530" s="96"/>
      <c r="AH530" s="96">
        <f>AE530+AC530</f>
        <v>4171</v>
      </c>
      <c r="AI530" s="96"/>
      <c r="AJ530" s="96">
        <f>AG530+AD530</f>
        <v>4171</v>
      </c>
      <c r="AK530" s="97"/>
      <c r="AL530" s="97"/>
      <c r="AM530" s="96">
        <f>AK530+AH530</f>
        <v>4171</v>
      </c>
      <c r="AN530" s="96">
        <f>AI530</f>
        <v>0</v>
      </c>
      <c r="AO530" s="96">
        <f>AQ530-AM530</f>
        <v>-4171</v>
      </c>
      <c r="AP530" s="96">
        <f>AR530-AN530</f>
        <v>0</v>
      </c>
      <c r="AQ530" s="96"/>
      <c r="AR530" s="96"/>
      <c r="AS530" s="97"/>
      <c r="AT530" s="96"/>
      <c r="AU530" s="96"/>
      <c r="AV530" s="96"/>
      <c r="AW530" s="96"/>
      <c r="AX530" s="96"/>
    </row>
    <row r="531" spans="1:50" ht="69.75" customHeight="1">
      <c r="A531" s="88"/>
      <c r="B531" s="89" t="s">
        <v>347</v>
      </c>
      <c r="C531" s="90" t="s">
        <v>6</v>
      </c>
      <c r="D531" s="90" t="s">
        <v>36</v>
      </c>
      <c r="E531" s="95" t="s">
        <v>346</v>
      </c>
      <c r="F531" s="90"/>
      <c r="G531" s="92"/>
      <c r="H531" s="92"/>
      <c r="I531" s="92"/>
      <c r="J531" s="96"/>
      <c r="K531" s="96"/>
      <c r="L531" s="96"/>
      <c r="M531" s="96"/>
      <c r="N531" s="92"/>
      <c r="O531" s="93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7"/>
      <c r="AL531" s="97"/>
      <c r="AM531" s="96"/>
      <c r="AN531" s="96"/>
      <c r="AO531" s="96">
        <f>AO532</f>
        <v>5464</v>
      </c>
      <c r="AP531" s="96">
        <f>AP532</f>
        <v>0</v>
      </c>
      <c r="AQ531" s="96">
        <f>AQ532</f>
        <v>5464</v>
      </c>
      <c r="AR531" s="96">
        <f>AR532</f>
        <v>0</v>
      </c>
      <c r="AS531" s="97"/>
      <c r="AT531" s="96">
        <f>AT532</f>
        <v>5464</v>
      </c>
      <c r="AU531" s="96">
        <f>AU532</f>
        <v>0</v>
      </c>
      <c r="AV531" s="96">
        <f>AV532</f>
        <v>0</v>
      </c>
      <c r="AW531" s="96">
        <f>AW532</f>
        <v>5464</v>
      </c>
      <c r="AX531" s="96">
        <f>AX532</f>
        <v>0</v>
      </c>
    </row>
    <row r="532" spans="1:50" ht="16.5">
      <c r="A532" s="88"/>
      <c r="B532" s="89" t="s">
        <v>195</v>
      </c>
      <c r="C532" s="90" t="s">
        <v>6</v>
      </c>
      <c r="D532" s="90" t="s">
        <v>36</v>
      </c>
      <c r="E532" s="95" t="s">
        <v>346</v>
      </c>
      <c r="F532" s="90" t="s">
        <v>83</v>
      </c>
      <c r="G532" s="92"/>
      <c r="H532" s="92"/>
      <c r="I532" s="92"/>
      <c r="J532" s="96"/>
      <c r="K532" s="96"/>
      <c r="L532" s="96"/>
      <c r="M532" s="96"/>
      <c r="N532" s="92"/>
      <c r="O532" s="93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7"/>
      <c r="AL532" s="97"/>
      <c r="AM532" s="96"/>
      <c r="AN532" s="96"/>
      <c r="AO532" s="96">
        <f>AQ532-AM532</f>
        <v>5464</v>
      </c>
      <c r="AP532" s="96">
        <f>AR532-AN532</f>
        <v>0</v>
      </c>
      <c r="AQ532" s="96">
        <v>5464</v>
      </c>
      <c r="AR532" s="96"/>
      <c r="AS532" s="97"/>
      <c r="AT532" s="96">
        <v>5464</v>
      </c>
      <c r="AU532" s="96"/>
      <c r="AV532" s="97"/>
      <c r="AW532" s="92">
        <f>AT532+AV532</f>
        <v>5464</v>
      </c>
      <c r="AX532" s="96">
        <f>AU532</f>
        <v>0</v>
      </c>
    </row>
    <row r="533" spans="1:50" ht="18.75">
      <c r="A533" s="88"/>
      <c r="B533" s="131" t="s">
        <v>422</v>
      </c>
      <c r="C533" s="84" t="s">
        <v>6</v>
      </c>
      <c r="D533" s="84" t="s">
        <v>37</v>
      </c>
      <c r="E533" s="95"/>
      <c r="F533" s="90"/>
      <c r="G533" s="92"/>
      <c r="H533" s="92"/>
      <c r="I533" s="92"/>
      <c r="J533" s="96"/>
      <c r="K533" s="96"/>
      <c r="L533" s="96"/>
      <c r="M533" s="96"/>
      <c r="N533" s="92"/>
      <c r="O533" s="93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7"/>
      <c r="AL533" s="97"/>
      <c r="AM533" s="96"/>
      <c r="AN533" s="96"/>
      <c r="AO533" s="99">
        <f>AO534</f>
        <v>87590</v>
      </c>
      <c r="AP533" s="99">
        <f aca="true" t="shared" si="450" ref="AP533:AR535">AP534</f>
        <v>0</v>
      </c>
      <c r="AQ533" s="99">
        <f t="shared" si="450"/>
        <v>87590</v>
      </c>
      <c r="AR533" s="99">
        <f t="shared" si="450"/>
        <v>87590</v>
      </c>
      <c r="AS533" s="97"/>
      <c r="AT533" s="99">
        <f aca="true" t="shared" si="451" ref="AT533:AX535">AT534</f>
        <v>87590</v>
      </c>
      <c r="AU533" s="99">
        <f t="shared" si="451"/>
        <v>87590</v>
      </c>
      <c r="AV533" s="99">
        <f t="shared" si="451"/>
        <v>0</v>
      </c>
      <c r="AW533" s="99">
        <f t="shared" si="451"/>
        <v>87590</v>
      </c>
      <c r="AX533" s="99">
        <f t="shared" si="451"/>
        <v>87590</v>
      </c>
    </row>
    <row r="534" spans="1:50" ht="33">
      <c r="A534" s="88"/>
      <c r="B534" s="89" t="s">
        <v>374</v>
      </c>
      <c r="C534" s="90" t="s">
        <v>6</v>
      </c>
      <c r="D534" s="90" t="s">
        <v>37</v>
      </c>
      <c r="E534" s="111" t="s">
        <v>375</v>
      </c>
      <c r="F534" s="90"/>
      <c r="G534" s="92"/>
      <c r="H534" s="92"/>
      <c r="I534" s="92"/>
      <c r="J534" s="96"/>
      <c r="K534" s="96"/>
      <c r="L534" s="96"/>
      <c r="M534" s="96"/>
      <c r="N534" s="92"/>
      <c r="O534" s="93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7"/>
      <c r="AL534" s="97"/>
      <c r="AM534" s="96"/>
      <c r="AN534" s="96"/>
      <c r="AO534" s="96">
        <f>AO535</f>
        <v>87590</v>
      </c>
      <c r="AP534" s="96">
        <f t="shared" si="450"/>
        <v>0</v>
      </c>
      <c r="AQ534" s="96">
        <f t="shared" si="450"/>
        <v>87590</v>
      </c>
      <c r="AR534" s="96">
        <f t="shared" si="450"/>
        <v>87590</v>
      </c>
      <c r="AS534" s="97"/>
      <c r="AT534" s="96">
        <f t="shared" si="451"/>
        <v>87590</v>
      </c>
      <c r="AU534" s="96">
        <f t="shared" si="451"/>
        <v>87590</v>
      </c>
      <c r="AV534" s="96">
        <f t="shared" si="451"/>
        <v>0</v>
      </c>
      <c r="AW534" s="96">
        <f t="shared" si="451"/>
        <v>87590</v>
      </c>
      <c r="AX534" s="96">
        <f t="shared" si="451"/>
        <v>87590</v>
      </c>
    </row>
    <row r="535" spans="1:50" ht="66">
      <c r="A535" s="88"/>
      <c r="B535" s="89" t="s">
        <v>420</v>
      </c>
      <c r="C535" s="90" t="s">
        <v>6</v>
      </c>
      <c r="D535" s="90" t="s">
        <v>37</v>
      </c>
      <c r="E535" s="111" t="s">
        <v>421</v>
      </c>
      <c r="F535" s="90"/>
      <c r="G535" s="92"/>
      <c r="H535" s="92"/>
      <c r="I535" s="92"/>
      <c r="J535" s="96"/>
      <c r="K535" s="96"/>
      <c r="L535" s="96"/>
      <c r="M535" s="96"/>
      <c r="N535" s="92"/>
      <c r="O535" s="93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7"/>
      <c r="AL535" s="97"/>
      <c r="AM535" s="96"/>
      <c r="AN535" s="96"/>
      <c r="AO535" s="96">
        <f>AO536</f>
        <v>87590</v>
      </c>
      <c r="AP535" s="96">
        <f t="shared" si="450"/>
        <v>0</v>
      </c>
      <c r="AQ535" s="96">
        <f t="shared" si="450"/>
        <v>87590</v>
      </c>
      <c r="AR535" s="96">
        <f t="shared" si="450"/>
        <v>87590</v>
      </c>
      <c r="AS535" s="97"/>
      <c r="AT535" s="96">
        <f t="shared" si="451"/>
        <v>87590</v>
      </c>
      <c r="AU535" s="96">
        <f t="shared" si="451"/>
        <v>87590</v>
      </c>
      <c r="AV535" s="96">
        <f t="shared" si="451"/>
        <v>0</v>
      </c>
      <c r="AW535" s="96">
        <f t="shared" si="451"/>
        <v>87590</v>
      </c>
      <c r="AX535" s="96">
        <f t="shared" si="451"/>
        <v>87590</v>
      </c>
    </row>
    <row r="536" spans="1:50" ht="16.5">
      <c r="A536" s="88"/>
      <c r="B536" s="89" t="s">
        <v>195</v>
      </c>
      <c r="C536" s="90" t="s">
        <v>6</v>
      </c>
      <c r="D536" s="90" t="s">
        <v>37</v>
      </c>
      <c r="E536" s="111" t="s">
        <v>421</v>
      </c>
      <c r="F536" s="90" t="s">
        <v>83</v>
      </c>
      <c r="G536" s="92"/>
      <c r="H536" s="92"/>
      <c r="I536" s="92"/>
      <c r="J536" s="96"/>
      <c r="K536" s="96"/>
      <c r="L536" s="96"/>
      <c r="M536" s="96"/>
      <c r="N536" s="92"/>
      <c r="O536" s="93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7"/>
      <c r="AL536" s="97"/>
      <c r="AM536" s="96"/>
      <c r="AN536" s="96"/>
      <c r="AO536" s="96">
        <f>AQ536-AM536</f>
        <v>87590</v>
      </c>
      <c r="AP536" s="96"/>
      <c r="AQ536" s="96">
        <v>87590</v>
      </c>
      <c r="AR536" s="96">
        <v>87590</v>
      </c>
      <c r="AS536" s="97"/>
      <c r="AT536" s="96">
        <v>87590</v>
      </c>
      <c r="AU536" s="96">
        <v>87590</v>
      </c>
      <c r="AV536" s="97"/>
      <c r="AW536" s="92">
        <f>AT536+AV536</f>
        <v>87590</v>
      </c>
      <c r="AX536" s="96">
        <f>AU536</f>
        <v>87590</v>
      </c>
    </row>
    <row r="537" spans="1:50" s="2" customFormat="1" ht="37.5">
      <c r="A537" s="100"/>
      <c r="B537" s="83" t="s">
        <v>87</v>
      </c>
      <c r="C537" s="84" t="s">
        <v>6</v>
      </c>
      <c r="D537" s="84" t="s">
        <v>61</v>
      </c>
      <c r="E537" s="85"/>
      <c r="F537" s="84"/>
      <c r="G537" s="86">
        <f aca="true" t="shared" si="452" ref="G537:W538">G538</f>
        <v>1366</v>
      </c>
      <c r="H537" s="86">
        <f t="shared" si="452"/>
        <v>1366</v>
      </c>
      <c r="I537" s="86">
        <f t="shared" si="452"/>
        <v>0</v>
      </c>
      <c r="J537" s="86">
        <f t="shared" si="452"/>
        <v>0</v>
      </c>
      <c r="K537" s="86">
        <f t="shared" si="452"/>
        <v>1366</v>
      </c>
      <c r="L537" s="86">
        <f t="shared" si="452"/>
        <v>0</v>
      </c>
      <c r="M537" s="86"/>
      <c r="N537" s="86">
        <f t="shared" si="452"/>
        <v>1463</v>
      </c>
      <c r="O537" s="86">
        <f t="shared" si="452"/>
        <v>0</v>
      </c>
      <c r="P537" s="86">
        <f t="shared" si="452"/>
        <v>0</v>
      </c>
      <c r="Q537" s="86">
        <f t="shared" si="452"/>
        <v>1463</v>
      </c>
      <c r="R537" s="86">
        <f t="shared" si="452"/>
        <v>0</v>
      </c>
      <c r="S537" s="86">
        <f t="shared" si="452"/>
        <v>-1121</v>
      </c>
      <c r="T537" s="86">
        <f t="shared" si="452"/>
        <v>342</v>
      </c>
      <c r="U537" s="86">
        <f t="shared" si="452"/>
        <v>0</v>
      </c>
      <c r="V537" s="86">
        <f t="shared" si="452"/>
        <v>342</v>
      </c>
      <c r="W537" s="86">
        <f t="shared" si="452"/>
        <v>0</v>
      </c>
      <c r="X537" s="86">
        <f aca="true" t="shared" si="453" ref="X537:AR537">X538</f>
        <v>0</v>
      </c>
      <c r="Y537" s="86">
        <f t="shared" si="453"/>
        <v>342</v>
      </c>
      <c r="Z537" s="86">
        <f t="shared" si="453"/>
        <v>342</v>
      </c>
      <c r="AA537" s="86">
        <f t="shared" si="453"/>
        <v>0</v>
      </c>
      <c r="AB537" s="86">
        <f t="shared" si="453"/>
        <v>0</v>
      </c>
      <c r="AC537" s="86">
        <f t="shared" si="453"/>
        <v>342</v>
      </c>
      <c r="AD537" s="86">
        <f t="shared" si="453"/>
        <v>342</v>
      </c>
      <c r="AE537" s="86">
        <f t="shared" si="453"/>
        <v>0</v>
      </c>
      <c r="AF537" s="86"/>
      <c r="AG537" s="86">
        <f t="shared" si="453"/>
        <v>0</v>
      </c>
      <c r="AH537" s="86">
        <f t="shared" si="453"/>
        <v>342</v>
      </c>
      <c r="AI537" s="86"/>
      <c r="AJ537" s="86">
        <f t="shared" si="453"/>
        <v>342</v>
      </c>
      <c r="AK537" s="86">
        <f t="shared" si="453"/>
        <v>0</v>
      </c>
      <c r="AL537" s="86">
        <f t="shared" si="453"/>
        <v>0</v>
      </c>
      <c r="AM537" s="86">
        <f t="shared" si="453"/>
        <v>342</v>
      </c>
      <c r="AN537" s="86">
        <f t="shared" si="453"/>
        <v>0</v>
      </c>
      <c r="AO537" s="86">
        <f t="shared" si="453"/>
        <v>0</v>
      </c>
      <c r="AP537" s="86">
        <f t="shared" si="453"/>
        <v>0</v>
      </c>
      <c r="AQ537" s="86">
        <f t="shared" si="453"/>
        <v>342</v>
      </c>
      <c r="AR537" s="86">
        <f t="shared" si="453"/>
        <v>0</v>
      </c>
      <c r="AS537" s="115"/>
      <c r="AT537" s="86">
        <f>AT538</f>
        <v>342</v>
      </c>
      <c r="AU537" s="86">
        <f>AU538</f>
        <v>0</v>
      </c>
      <c r="AV537" s="86">
        <f>AV538</f>
        <v>0</v>
      </c>
      <c r="AW537" s="86">
        <f>AW538</f>
        <v>342</v>
      </c>
      <c r="AX537" s="86">
        <f>AX538</f>
        <v>0</v>
      </c>
    </row>
    <row r="538" spans="1:50" ht="33">
      <c r="A538" s="88"/>
      <c r="B538" s="89" t="s">
        <v>86</v>
      </c>
      <c r="C538" s="90" t="s">
        <v>6</v>
      </c>
      <c r="D538" s="90" t="s">
        <v>61</v>
      </c>
      <c r="E538" s="95" t="s">
        <v>124</v>
      </c>
      <c r="F538" s="90"/>
      <c r="G538" s="92">
        <f t="shared" si="452"/>
        <v>1366</v>
      </c>
      <c r="H538" s="92">
        <f t="shared" si="452"/>
        <v>1366</v>
      </c>
      <c r="I538" s="92">
        <f t="shared" si="452"/>
        <v>0</v>
      </c>
      <c r="J538" s="92">
        <f t="shared" si="452"/>
        <v>0</v>
      </c>
      <c r="K538" s="92">
        <f t="shared" si="452"/>
        <v>1366</v>
      </c>
      <c r="L538" s="92">
        <f t="shared" si="452"/>
        <v>0</v>
      </c>
      <c r="M538" s="92"/>
      <c r="N538" s="92">
        <f t="shared" si="452"/>
        <v>1463</v>
      </c>
      <c r="O538" s="92">
        <f t="shared" si="452"/>
        <v>0</v>
      </c>
      <c r="P538" s="92">
        <f t="shared" si="452"/>
        <v>0</v>
      </c>
      <c r="Q538" s="92">
        <f t="shared" si="452"/>
        <v>1463</v>
      </c>
      <c r="R538" s="92">
        <f t="shared" si="452"/>
        <v>0</v>
      </c>
      <c r="S538" s="92">
        <f aca="true" t="shared" si="454" ref="S538:Z538">S539+S540</f>
        <v>-1121</v>
      </c>
      <c r="T538" s="92">
        <f t="shared" si="454"/>
        <v>342</v>
      </c>
      <c r="U538" s="92">
        <f t="shared" si="454"/>
        <v>0</v>
      </c>
      <c r="V538" s="92">
        <f t="shared" si="454"/>
        <v>342</v>
      </c>
      <c r="W538" s="92">
        <f t="shared" si="454"/>
        <v>0</v>
      </c>
      <c r="X538" s="92">
        <f t="shared" si="454"/>
        <v>0</v>
      </c>
      <c r="Y538" s="92">
        <f t="shared" si="454"/>
        <v>342</v>
      </c>
      <c r="Z538" s="92">
        <f t="shared" si="454"/>
        <v>342</v>
      </c>
      <c r="AA538" s="92">
        <f aca="true" t="shared" si="455" ref="AA538:AJ538">AA539+AA540</f>
        <v>0</v>
      </c>
      <c r="AB538" s="92">
        <f t="shared" si="455"/>
        <v>0</v>
      </c>
      <c r="AC538" s="92">
        <f t="shared" si="455"/>
        <v>342</v>
      </c>
      <c r="AD538" s="92">
        <f t="shared" si="455"/>
        <v>342</v>
      </c>
      <c r="AE538" s="92">
        <f t="shared" si="455"/>
        <v>0</v>
      </c>
      <c r="AF538" s="92"/>
      <c r="AG538" s="92">
        <f t="shared" si="455"/>
        <v>0</v>
      </c>
      <c r="AH538" s="92">
        <f t="shared" si="455"/>
        <v>342</v>
      </c>
      <c r="AI538" s="92"/>
      <c r="AJ538" s="92">
        <f t="shared" si="455"/>
        <v>342</v>
      </c>
      <c r="AK538" s="92">
        <f aca="true" t="shared" si="456" ref="AK538:AR538">AK539+AK540</f>
        <v>0</v>
      </c>
      <c r="AL538" s="92">
        <f t="shared" si="456"/>
        <v>0</v>
      </c>
      <c r="AM538" s="92">
        <f t="shared" si="456"/>
        <v>342</v>
      </c>
      <c r="AN538" s="92">
        <f t="shared" si="456"/>
        <v>0</v>
      </c>
      <c r="AO538" s="92">
        <f>AO539+AO540</f>
        <v>0</v>
      </c>
      <c r="AP538" s="92">
        <f>AP539+AP540</f>
        <v>0</v>
      </c>
      <c r="AQ538" s="92">
        <f t="shared" si="456"/>
        <v>342</v>
      </c>
      <c r="AR538" s="92">
        <f t="shared" si="456"/>
        <v>0</v>
      </c>
      <c r="AS538" s="97"/>
      <c r="AT538" s="92">
        <f>AT539+AT540</f>
        <v>342</v>
      </c>
      <c r="AU538" s="92">
        <f>AU539+AU540</f>
        <v>0</v>
      </c>
      <c r="AV538" s="92">
        <f>AV539+AV540</f>
        <v>0</v>
      </c>
      <c r="AW538" s="92">
        <f>AW539+AW540</f>
        <v>342</v>
      </c>
      <c r="AX538" s="92">
        <f>AX539+AX540</f>
        <v>0</v>
      </c>
    </row>
    <row r="539" spans="1:50" ht="66" hidden="1">
      <c r="A539" s="88"/>
      <c r="B539" s="89" t="s">
        <v>45</v>
      </c>
      <c r="C539" s="90" t="s">
        <v>6</v>
      </c>
      <c r="D539" s="90" t="s">
        <v>61</v>
      </c>
      <c r="E539" s="95" t="s">
        <v>124</v>
      </c>
      <c r="F539" s="90" t="s">
        <v>46</v>
      </c>
      <c r="G539" s="92">
        <f>H539+I539</f>
        <v>1366</v>
      </c>
      <c r="H539" s="92">
        <v>1366</v>
      </c>
      <c r="I539" s="92"/>
      <c r="J539" s="96">
        <f>K539-G539</f>
        <v>0</v>
      </c>
      <c r="K539" s="96">
        <v>1366</v>
      </c>
      <c r="L539" s="96"/>
      <c r="M539" s="96"/>
      <c r="N539" s="92">
        <v>1463</v>
      </c>
      <c r="O539" s="93"/>
      <c r="P539" s="96"/>
      <c r="Q539" s="96">
        <f>P539+N539</f>
        <v>1463</v>
      </c>
      <c r="R539" s="96">
        <f>O539</f>
        <v>0</v>
      </c>
      <c r="S539" s="96">
        <f>T539-Q539</f>
        <v>-1463</v>
      </c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7"/>
      <c r="AT539" s="96"/>
      <c r="AU539" s="96"/>
      <c r="AV539" s="96"/>
      <c r="AW539" s="96"/>
      <c r="AX539" s="96"/>
    </row>
    <row r="540" spans="1:50" s="3" customFormat="1" ht="49.5">
      <c r="A540" s="88"/>
      <c r="B540" s="113" t="s">
        <v>316</v>
      </c>
      <c r="C540" s="90" t="s">
        <v>6</v>
      </c>
      <c r="D540" s="90" t="s">
        <v>61</v>
      </c>
      <c r="E540" s="95" t="s">
        <v>303</v>
      </c>
      <c r="F540" s="90"/>
      <c r="G540" s="92"/>
      <c r="H540" s="92"/>
      <c r="I540" s="92"/>
      <c r="J540" s="96"/>
      <c r="K540" s="96"/>
      <c r="L540" s="96"/>
      <c r="M540" s="96"/>
      <c r="N540" s="92"/>
      <c r="O540" s="93"/>
      <c r="P540" s="96"/>
      <c r="Q540" s="96"/>
      <c r="R540" s="96"/>
      <c r="S540" s="96">
        <f aca="true" t="shared" si="457" ref="S540:AN540">S541</f>
        <v>342</v>
      </c>
      <c r="T540" s="96">
        <f t="shared" si="457"/>
        <v>342</v>
      </c>
      <c r="U540" s="96">
        <f t="shared" si="457"/>
        <v>0</v>
      </c>
      <c r="V540" s="96">
        <f t="shared" si="457"/>
        <v>342</v>
      </c>
      <c r="W540" s="96">
        <f t="shared" si="457"/>
        <v>0</v>
      </c>
      <c r="X540" s="96">
        <f t="shared" si="457"/>
        <v>0</v>
      </c>
      <c r="Y540" s="96">
        <f t="shared" si="457"/>
        <v>342</v>
      </c>
      <c r="Z540" s="96">
        <f t="shared" si="457"/>
        <v>342</v>
      </c>
      <c r="AA540" s="96">
        <f t="shared" si="457"/>
        <v>0</v>
      </c>
      <c r="AB540" s="96">
        <f t="shared" si="457"/>
        <v>0</v>
      </c>
      <c r="AC540" s="96">
        <f t="shared" si="457"/>
        <v>342</v>
      </c>
      <c r="AD540" s="96">
        <f t="shared" si="457"/>
        <v>342</v>
      </c>
      <c r="AE540" s="96">
        <f t="shared" si="457"/>
        <v>0</v>
      </c>
      <c r="AF540" s="96"/>
      <c r="AG540" s="96">
        <f t="shared" si="457"/>
        <v>0</v>
      </c>
      <c r="AH540" s="96">
        <f t="shared" si="457"/>
        <v>342</v>
      </c>
      <c r="AI540" s="96"/>
      <c r="AJ540" s="96">
        <f t="shared" si="457"/>
        <v>342</v>
      </c>
      <c r="AK540" s="96">
        <f t="shared" si="457"/>
        <v>0</v>
      </c>
      <c r="AL540" s="96">
        <f t="shared" si="457"/>
        <v>0</v>
      </c>
      <c r="AM540" s="96">
        <f t="shared" si="457"/>
        <v>342</v>
      </c>
      <c r="AN540" s="96">
        <f t="shared" si="457"/>
        <v>0</v>
      </c>
      <c r="AO540" s="96">
        <f>AO541+AO542</f>
        <v>0</v>
      </c>
      <c r="AP540" s="96">
        <f>AP541+AP542</f>
        <v>0</v>
      </c>
      <c r="AQ540" s="96">
        <f>AQ541+AQ542</f>
        <v>342</v>
      </c>
      <c r="AR540" s="96">
        <f>AR541+AR542</f>
        <v>0</v>
      </c>
      <c r="AS540" s="134"/>
      <c r="AT540" s="96">
        <f>AT541+AT542</f>
        <v>342</v>
      </c>
      <c r="AU540" s="96">
        <f>AU541+AU542</f>
        <v>0</v>
      </c>
      <c r="AV540" s="96">
        <f>AV541+AV542</f>
        <v>0</v>
      </c>
      <c r="AW540" s="96">
        <f>AW541+AW542</f>
        <v>342</v>
      </c>
      <c r="AX540" s="96">
        <f>AX541+AX542</f>
        <v>0</v>
      </c>
    </row>
    <row r="541" spans="1:50" ht="66" hidden="1">
      <c r="A541" s="88"/>
      <c r="B541" s="89" t="s">
        <v>45</v>
      </c>
      <c r="C541" s="90" t="s">
        <v>6</v>
      </c>
      <c r="D541" s="90" t="s">
        <v>61</v>
      </c>
      <c r="E541" s="95" t="s">
        <v>303</v>
      </c>
      <c r="F541" s="90" t="s">
        <v>46</v>
      </c>
      <c r="G541" s="92"/>
      <c r="H541" s="92"/>
      <c r="I541" s="92"/>
      <c r="J541" s="96"/>
      <c r="K541" s="96"/>
      <c r="L541" s="96"/>
      <c r="M541" s="96"/>
      <c r="N541" s="92"/>
      <c r="O541" s="93"/>
      <c r="P541" s="96"/>
      <c r="Q541" s="96"/>
      <c r="R541" s="96"/>
      <c r="S541" s="96">
        <f>T541-Q541</f>
        <v>342</v>
      </c>
      <c r="T541" s="96">
        <v>342</v>
      </c>
      <c r="U541" s="96"/>
      <c r="V541" s="96">
        <v>342</v>
      </c>
      <c r="W541" s="96"/>
      <c r="X541" s="96"/>
      <c r="Y541" s="96">
        <f>W541+T541</f>
        <v>342</v>
      </c>
      <c r="Z541" s="96">
        <f>X541+V541</f>
        <v>342</v>
      </c>
      <c r="AA541" s="96"/>
      <c r="AB541" s="96"/>
      <c r="AC541" s="96">
        <f>AA541+Y541</f>
        <v>342</v>
      </c>
      <c r="AD541" s="96">
        <f>AB541+Z541</f>
        <v>342</v>
      </c>
      <c r="AE541" s="96"/>
      <c r="AF541" s="96"/>
      <c r="AG541" s="96"/>
      <c r="AH541" s="96">
        <f>AE541+AC541</f>
        <v>342</v>
      </c>
      <c r="AI541" s="96"/>
      <c r="AJ541" s="96">
        <f>AG541+AD541</f>
        <v>342</v>
      </c>
      <c r="AK541" s="97"/>
      <c r="AL541" s="97"/>
      <c r="AM541" s="96">
        <f>AK541+AH541</f>
        <v>342</v>
      </c>
      <c r="AN541" s="96">
        <f>AI541</f>
        <v>0</v>
      </c>
      <c r="AO541" s="96">
        <f>AQ541-AM541</f>
        <v>-342</v>
      </c>
      <c r="AP541" s="96">
        <f>AR541-AN541</f>
        <v>0</v>
      </c>
      <c r="AQ541" s="96"/>
      <c r="AR541" s="96"/>
      <c r="AS541" s="97"/>
      <c r="AT541" s="96"/>
      <c r="AU541" s="96"/>
      <c r="AV541" s="96"/>
      <c r="AW541" s="96"/>
      <c r="AX541" s="96"/>
    </row>
    <row r="542" spans="1:50" s="11" customFormat="1" ht="66">
      <c r="A542" s="107"/>
      <c r="B542" s="89" t="s">
        <v>347</v>
      </c>
      <c r="C542" s="90" t="s">
        <v>6</v>
      </c>
      <c r="D542" s="90" t="s">
        <v>61</v>
      </c>
      <c r="E542" s="95" t="s">
        <v>346</v>
      </c>
      <c r="F542" s="122"/>
      <c r="G542" s="132"/>
      <c r="H542" s="132"/>
      <c r="I542" s="132"/>
      <c r="J542" s="132"/>
      <c r="K542" s="132"/>
      <c r="L542" s="132"/>
      <c r="M542" s="132"/>
      <c r="N542" s="132"/>
      <c r="O542" s="96"/>
      <c r="P542" s="96"/>
      <c r="Q542" s="102"/>
      <c r="R542" s="102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88"/>
      <c r="AL542" s="88"/>
      <c r="AM542" s="102"/>
      <c r="AN542" s="102"/>
      <c r="AO542" s="96">
        <f>AO543</f>
        <v>342</v>
      </c>
      <c r="AP542" s="96">
        <f>AP543</f>
        <v>0</v>
      </c>
      <c r="AQ542" s="96">
        <f>AQ543</f>
        <v>342</v>
      </c>
      <c r="AR542" s="96">
        <f>AR543</f>
        <v>0</v>
      </c>
      <c r="AS542" s="88"/>
      <c r="AT542" s="96">
        <f>AT543</f>
        <v>342</v>
      </c>
      <c r="AU542" s="96">
        <f>AU543</f>
        <v>0</v>
      </c>
      <c r="AV542" s="96">
        <f>AV543</f>
        <v>0</v>
      </c>
      <c r="AW542" s="96">
        <f>AW543</f>
        <v>342</v>
      </c>
      <c r="AX542" s="96">
        <f>AX543</f>
        <v>0</v>
      </c>
    </row>
    <row r="543" spans="1:50" s="11" customFormat="1" ht="66">
      <c r="A543" s="88"/>
      <c r="B543" s="89" t="s">
        <v>45</v>
      </c>
      <c r="C543" s="90" t="s">
        <v>6</v>
      </c>
      <c r="D543" s="90" t="s">
        <v>61</v>
      </c>
      <c r="E543" s="95" t="s">
        <v>346</v>
      </c>
      <c r="F543" s="90" t="s">
        <v>46</v>
      </c>
      <c r="G543" s="92"/>
      <c r="H543" s="92"/>
      <c r="I543" s="92"/>
      <c r="J543" s="92"/>
      <c r="K543" s="92"/>
      <c r="L543" s="92"/>
      <c r="M543" s="92"/>
      <c r="N543" s="92"/>
      <c r="O543" s="96"/>
      <c r="P543" s="96"/>
      <c r="Q543" s="102"/>
      <c r="R543" s="102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88"/>
      <c r="AL543" s="88"/>
      <c r="AM543" s="102"/>
      <c r="AN543" s="102"/>
      <c r="AO543" s="96">
        <f>AQ543-AM543</f>
        <v>342</v>
      </c>
      <c r="AP543" s="96">
        <f>AR543-AN543</f>
        <v>0</v>
      </c>
      <c r="AQ543" s="96">
        <v>342</v>
      </c>
      <c r="AR543" s="96"/>
      <c r="AS543" s="88"/>
      <c r="AT543" s="96">
        <v>342</v>
      </c>
      <c r="AU543" s="96"/>
      <c r="AV543" s="88"/>
      <c r="AW543" s="92">
        <f>AT543+AV543</f>
        <v>342</v>
      </c>
      <c r="AX543" s="96">
        <f>AU543</f>
        <v>0</v>
      </c>
    </row>
    <row r="544" spans="1:50" ht="16.5">
      <c r="A544" s="107"/>
      <c r="B544" s="131"/>
      <c r="C544" s="122"/>
      <c r="D544" s="122"/>
      <c r="E544" s="123"/>
      <c r="F544" s="122"/>
      <c r="G544" s="132"/>
      <c r="H544" s="132"/>
      <c r="I544" s="132"/>
      <c r="J544" s="132"/>
      <c r="K544" s="132"/>
      <c r="L544" s="132"/>
      <c r="M544" s="132"/>
      <c r="N544" s="132"/>
      <c r="O544" s="93"/>
      <c r="P544" s="93"/>
      <c r="Q544" s="103"/>
      <c r="R544" s="103"/>
      <c r="S544" s="96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7"/>
      <c r="AL544" s="97"/>
      <c r="AM544" s="104"/>
      <c r="AN544" s="104"/>
      <c r="AO544" s="105"/>
      <c r="AP544" s="105"/>
      <c r="AQ544" s="106"/>
      <c r="AR544" s="105"/>
      <c r="AS544" s="97"/>
      <c r="AT544" s="106"/>
      <c r="AU544" s="105"/>
      <c r="AV544" s="97"/>
      <c r="AW544" s="97"/>
      <c r="AX544" s="96">
        <f>AU544</f>
        <v>0</v>
      </c>
    </row>
    <row r="545" spans="1:50" s="5" customFormat="1" ht="60.75">
      <c r="A545" s="75">
        <v>916</v>
      </c>
      <c r="B545" s="76" t="s">
        <v>43</v>
      </c>
      <c r="C545" s="77"/>
      <c r="D545" s="77"/>
      <c r="E545" s="78"/>
      <c r="F545" s="79"/>
      <c r="G545" s="80" t="e">
        <f aca="true" t="shared" si="458" ref="G545:N545">G551+G557</f>
        <v>#REF!</v>
      </c>
      <c r="H545" s="80" t="e">
        <f t="shared" si="458"/>
        <v>#REF!</v>
      </c>
      <c r="I545" s="80" t="e">
        <f t="shared" si="458"/>
        <v>#REF!</v>
      </c>
      <c r="J545" s="80">
        <f t="shared" si="458"/>
        <v>9462</v>
      </c>
      <c r="K545" s="80">
        <f t="shared" si="458"/>
        <v>50608</v>
      </c>
      <c r="L545" s="80">
        <f t="shared" si="458"/>
        <v>0</v>
      </c>
      <c r="M545" s="80"/>
      <c r="N545" s="80">
        <f t="shared" si="458"/>
        <v>54035</v>
      </c>
      <c r="O545" s="80">
        <f aca="true" t="shared" si="459" ref="O545:V545">O551+O557</f>
        <v>0</v>
      </c>
      <c r="P545" s="80">
        <f t="shared" si="459"/>
        <v>0</v>
      </c>
      <c r="Q545" s="80">
        <f t="shared" si="459"/>
        <v>54035</v>
      </c>
      <c r="R545" s="80">
        <f t="shared" si="459"/>
        <v>0</v>
      </c>
      <c r="S545" s="80">
        <f>S551+S557</f>
        <v>-20159</v>
      </c>
      <c r="T545" s="80">
        <f t="shared" si="459"/>
        <v>33876</v>
      </c>
      <c r="U545" s="80">
        <f t="shared" si="459"/>
        <v>0</v>
      </c>
      <c r="V545" s="80">
        <f t="shared" si="459"/>
        <v>33876</v>
      </c>
      <c r="W545" s="80">
        <f aca="true" t="shared" si="460" ref="W545:AD545">W551+W557</f>
        <v>0</v>
      </c>
      <c r="X545" s="80">
        <f t="shared" si="460"/>
        <v>0</v>
      </c>
      <c r="Y545" s="80">
        <f t="shared" si="460"/>
        <v>33876</v>
      </c>
      <c r="Z545" s="80">
        <f t="shared" si="460"/>
        <v>33876</v>
      </c>
      <c r="AA545" s="80">
        <f t="shared" si="460"/>
        <v>0</v>
      </c>
      <c r="AB545" s="80">
        <f t="shared" si="460"/>
        <v>0</v>
      </c>
      <c r="AC545" s="80">
        <f t="shared" si="460"/>
        <v>33876</v>
      </c>
      <c r="AD545" s="80">
        <f t="shared" si="460"/>
        <v>33876</v>
      </c>
      <c r="AE545" s="80">
        <f>AE551+AE557</f>
        <v>-830</v>
      </c>
      <c r="AF545" s="80"/>
      <c r="AG545" s="80">
        <f>AG551+AG557</f>
        <v>-830</v>
      </c>
      <c r="AH545" s="80">
        <f>AH551+AH557</f>
        <v>33046</v>
      </c>
      <c r="AI545" s="80"/>
      <c r="AJ545" s="80">
        <f>AJ551+AJ557</f>
        <v>33046</v>
      </c>
      <c r="AK545" s="80">
        <f>AK551+AK557</f>
        <v>0</v>
      </c>
      <c r="AL545" s="80">
        <f>AL551+AL557</f>
        <v>0</v>
      </c>
      <c r="AM545" s="80">
        <f>AM551+AM557</f>
        <v>33046</v>
      </c>
      <c r="AN545" s="80">
        <f>AN551+AN557</f>
        <v>0</v>
      </c>
      <c r="AO545" s="80">
        <f>AO551+AO557+AO546</f>
        <v>3087</v>
      </c>
      <c r="AP545" s="80">
        <f>AP551+AP557+AP546</f>
        <v>0</v>
      </c>
      <c r="AQ545" s="80">
        <f>AQ551+AQ557+AQ546</f>
        <v>36133</v>
      </c>
      <c r="AR545" s="80">
        <f>AR551+AR557+AR546</f>
        <v>0</v>
      </c>
      <c r="AS545" s="121"/>
      <c r="AT545" s="80">
        <f>AT551+AT557+AT546</f>
        <v>36133</v>
      </c>
      <c r="AU545" s="80">
        <f>AU551+AU557+AU546</f>
        <v>0</v>
      </c>
      <c r="AV545" s="80">
        <f>AV551+AV557+AV546</f>
        <v>0</v>
      </c>
      <c r="AW545" s="80">
        <f>AW551+AW557+AW546</f>
        <v>36133</v>
      </c>
      <c r="AX545" s="80">
        <f>AX551+AX557+AX546</f>
        <v>0</v>
      </c>
    </row>
    <row r="546" spans="1:50" s="5" customFormat="1" ht="37.5">
      <c r="A546" s="75"/>
      <c r="B546" s="83" t="s">
        <v>17</v>
      </c>
      <c r="C546" s="84" t="s">
        <v>34</v>
      </c>
      <c r="D546" s="84" t="s">
        <v>389</v>
      </c>
      <c r="E546" s="85"/>
      <c r="F546" s="84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99">
        <f aca="true" t="shared" si="461" ref="AO546:AR547">AO547</f>
        <v>7179</v>
      </c>
      <c r="AP546" s="99">
        <f t="shared" si="461"/>
        <v>0</v>
      </c>
      <c r="AQ546" s="99">
        <f t="shared" si="461"/>
        <v>7179</v>
      </c>
      <c r="AR546" s="99">
        <f t="shared" si="461"/>
        <v>0</v>
      </c>
      <c r="AS546" s="121"/>
      <c r="AT546" s="99">
        <f aca="true" t="shared" si="462" ref="AT546:AX549">AT547</f>
        <v>7179</v>
      </c>
      <c r="AU546" s="99">
        <f t="shared" si="462"/>
        <v>0</v>
      </c>
      <c r="AV546" s="99">
        <f t="shared" si="462"/>
        <v>0</v>
      </c>
      <c r="AW546" s="99">
        <f t="shared" si="462"/>
        <v>7179</v>
      </c>
      <c r="AX546" s="99">
        <f t="shared" si="462"/>
        <v>0</v>
      </c>
    </row>
    <row r="547" spans="1:50" s="5" customFormat="1" ht="33.75">
      <c r="A547" s="75"/>
      <c r="B547" s="89" t="s">
        <v>86</v>
      </c>
      <c r="C547" s="90" t="s">
        <v>34</v>
      </c>
      <c r="D547" s="90" t="s">
        <v>389</v>
      </c>
      <c r="E547" s="95" t="s">
        <v>124</v>
      </c>
      <c r="F547" s="84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96">
        <f t="shared" si="461"/>
        <v>7179</v>
      </c>
      <c r="AP547" s="96">
        <f t="shared" si="461"/>
        <v>0</v>
      </c>
      <c r="AQ547" s="96">
        <f t="shared" si="461"/>
        <v>7179</v>
      </c>
      <c r="AR547" s="96">
        <f t="shared" si="461"/>
        <v>0</v>
      </c>
      <c r="AS547" s="121"/>
      <c r="AT547" s="96">
        <f t="shared" si="462"/>
        <v>7179</v>
      </c>
      <c r="AU547" s="96">
        <f t="shared" si="462"/>
        <v>0</v>
      </c>
      <c r="AV547" s="96">
        <f t="shared" si="462"/>
        <v>0</v>
      </c>
      <c r="AW547" s="96">
        <f t="shared" si="462"/>
        <v>7179</v>
      </c>
      <c r="AX547" s="96">
        <f t="shared" si="462"/>
        <v>0</v>
      </c>
    </row>
    <row r="548" spans="1:50" s="5" customFormat="1" ht="82.5">
      <c r="A548" s="75"/>
      <c r="B548" s="113" t="s">
        <v>317</v>
      </c>
      <c r="C548" s="90" t="s">
        <v>34</v>
      </c>
      <c r="D548" s="90" t="s">
        <v>389</v>
      </c>
      <c r="E548" s="95" t="s">
        <v>300</v>
      </c>
      <c r="F548" s="90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>
        <f>AO549</f>
        <v>7179</v>
      </c>
      <c r="AP548" s="96">
        <f aca="true" t="shared" si="463" ref="AP548:AR549">AP549</f>
        <v>0</v>
      </c>
      <c r="AQ548" s="96">
        <f t="shared" si="463"/>
        <v>7179</v>
      </c>
      <c r="AR548" s="96">
        <f t="shared" si="463"/>
        <v>0</v>
      </c>
      <c r="AS548" s="121"/>
      <c r="AT548" s="96">
        <f t="shared" si="462"/>
        <v>7179</v>
      </c>
      <c r="AU548" s="96">
        <f t="shared" si="462"/>
        <v>0</v>
      </c>
      <c r="AV548" s="96">
        <f t="shared" si="462"/>
        <v>0</v>
      </c>
      <c r="AW548" s="96">
        <f t="shared" si="462"/>
        <v>7179</v>
      </c>
      <c r="AX548" s="96">
        <f t="shared" si="462"/>
        <v>0</v>
      </c>
    </row>
    <row r="549" spans="1:50" s="5" customFormat="1" ht="99">
      <c r="A549" s="75"/>
      <c r="B549" s="113" t="s">
        <v>318</v>
      </c>
      <c r="C549" s="90" t="s">
        <v>34</v>
      </c>
      <c r="D549" s="90" t="s">
        <v>389</v>
      </c>
      <c r="E549" s="95" t="s">
        <v>301</v>
      </c>
      <c r="F549" s="90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>
        <f>AO550</f>
        <v>7179</v>
      </c>
      <c r="AP549" s="96">
        <f t="shared" si="463"/>
        <v>0</v>
      </c>
      <c r="AQ549" s="96">
        <f t="shared" si="463"/>
        <v>7179</v>
      </c>
      <c r="AR549" s="96">
        <f t="shared" si="463"/>
        <v>0</v>
      </c>
      <c r="AS549" s="121"/>
      <c r="AT549" s="96">
        <f t="shared" si="462"/>
        <v>7179</v>
      </c>
      <c r="AU549" s="96">
        <f t="shared" si="462"/>
        <v>0</v>
      </c>
      <c r="AV549" s="96">
        <f t="shared" si="462"/>
        <v>0</v>
      </c>
      <c r="AW549" s="96">
        <f t="shared" si="462"/>
        <v>7179</v>
      </c>
      <c r="AX549" s="96">
        <f t="shared" si="462"/>
        <v>0</v>
      </c>
    </row>
    <row r="550" spans="1:50" s="5" customFormat="1" ht="69.75" customHeight="1">
      <c r="A550" s="75"/>
      <c r="B550" s="89" t="s">
        <v>45</v>
      </c>
      <c r="C550" s="90" t="s">
        <v>34</v>
      </c>
      <c r="D550" s="90" t="s">
        <v>389</v>
      </c>
      <c r="E550" s="95" t="s">
        <v>301</v>
      </c>
      <c r="F550" s="90" t="s">
        <v>46</v>
      </c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>
        <f>AQ550-AM550</f>
        <v>7179</v>
      </c>
      <c r="AP550" s="96"/>
      <c r="AQ550" s="96">
        <v>7179</v>
      </c>
      <c r="AR550" s="96"/>
      <c r="AS550" s="121"/>
      <c r="AT550" s="96">
        <v>7179</v>
      </c>
      <c r="AU550" s="96"/>
      <c r="AV550" s="121"/>
      <c r="AW550" s="92">
        <f>AT550+AV550</f>
        <v>7179</v>
      </c>
      <c r="AX550" s="96">
        <f aca="true" t="shared" si="464" ref="AX550:AX556">AU550</f>
        <v>0</v>
      </c>
    </row>
    <row r="551" spans="1:50" s="2" customFormat="1" ht="37.5" hidden="1">
      <c r="A551" s="100"/>
      <c r="B551" s="83" t="s">
        <v>17</v>
      </c>
      <c r="C551" s="84" t="s">
        <v>34</v>
      </c>
      <c r="D551" s="84" t="s">
        <v>44</v>
      </c>
      <c r="E551" s="85"/>
      <c r="F551" s="84"/>
      <c r="G551" s="99">
        <f aca="true" t="shared" si="465" ref="G551:W552">G552</f>
        <v>7458</v>
      </c>
      <c r="H551" s="99">
        <f t="shared" si="465"/>
        <v>7458</v>
      </c>
      <c r="I551" s="99">
        <f t="shared" si="465"/>
        <v>0</v>
      </c>
      <c r="J551" s="99">
        <f t="shared" si="465"/>
        <v>-3279</v>
      </c>
      <c r="K551" s="99">
        <f t="shared" si="465"/>
        <v>4179</v>
      </c>
      <c r="L551" s="99">
        <f t="shared" si="465"/>
        <v>0</v>
      </c>
      <c r="M551" s="99"/>
      <c r="N551" s="99">
        <f t="shared" si="465"/>
        <v>4179</v>
      </c>
      <c r="O551" s="99">
        <f t="shared" si="465"/>
        <v>0</v>
      </c>
      <c r="P551" s="99">
        <f t="shared" si="465"/>
        <v>0</v>
      </c>
      <c r="Q551" s="99">
        <f t="shared" si="465"/>
        <v>4179</v>
      </c>
      <c r="R551" s="99">
        <f t="shared" si="465"/>
        <v>0</v>
      </c>
      <c r="S551" s="99">
        <f t="shared" si="465"/>
        <v>3000</v>
      </c>
      <c r="T551" s="99">
        <f t="shared" si="465"/>
        <v>7179</v>
      </c>
      <c r="U551" s="99">
        <f t="shared" si="465"/>
        <v>0</v>
      </c>
      <c r="V551" s="99">
        <f t="shared" si="465"/>
        <v>7179</v>
      </c>
      <c r="W551" s="99">
        <f t="shared" si="465"/>
        <v>0</v>
      </c>
      <c r="X551" s="99">
        <f aca="true" t="shared" si="466" ref="X551:AR551">X552</f>
        <v>0</v>
      </c>
      <c r="Y551" s="99">
        <f t="shared" si="466"/>
        <v>7179</v>
      </c>
      <c r="Z551" s="99">
        <f t="shared" si="466"/>
        <v>7179</v>
      </c>
      <c r="AA551" s="99">
        <f t="shared" si="466"/>
        <v>0</v>
      </c>
      <c r="AB551" s="99">
        <f t="shared" si="466"/>
        <v>0</v>
      </c>
      <c r="AC551" s="99">
        <f t="shared" si="466"/>
        <v>7179</v>
      </c>
      <c r="AD551" s="99">
        <f t="shared" si="466"/>
        <v>7179</v>
      </c>
      <c r="AE551" s="99">
        <f t="shared" si="466"/>
        <v>0</v>
      </c>
      <c r="AF551" s="99"/>
      <c r="AG551" s="99">
        <f t="shared" si="466"/>
        <v>0</v>
      </c>
      <c r="AH551" s="99">
        <f t="shared" si="466"/>
        <v>7179</v>
      </c>
      <c r="AI551" s="99"/>
      <c r="AJ551" s="99">
        <f t="shared" si="466"/>
        <v>7179</v>
      </c>
      <c r="AK551" s="99">
        <f t="shared" si="466"/>
        <v>0</v>
      </c>
      <c r="AL551" s="99">
        <f t="shared" si="466"/>
        <v>0</v>
      </c>
      <c r="AM551" s="99">
        <f t="shared" si="466"/>
        <v>7179</v>
      </c>
      <c r="AN551" s="99">
        <f t="shared" si="466"/>
        <v>0</v>
      </c>
      <c r="AO551" s="99">
        <f t="shared" si="466"/>
        <v>-7179</v>
      </c>
      <c r="AP551" s="99">
        <f t="shared" si="466"/>
        <v>0</v>
      </c>
      <c r="AQ551" s="99">
        <f t="shared" si="466"/>
        <v>0</v>
      </c>
      <c r="AR551" s="99">
        <f t="shared" si="466"/>
        <v>0</v>
      </c>
      <c r="AS551" s="115"/>
      <c r="AT551" s="99">
        <f>AT552</f>
        <v>0</v>
      </c>
      <c r="AU551" s="99">
        <f>AU552</f>
        <v>0</v>
      </c>
      <c r="AV551" s="115"/>
      <c r="AW551" s="115"/>
      <c r="AX551" s="96">
        <f t="shared" si="464"/>
        <v>0</v>
      </c>
    </row>
    <row r="552" spans="1:50" ht="33" hidden="1">
      <c r="A552" s="88"/>
      <c r="B552" s="89" t="s">
        <v>86</v>
      </c>
      <c r="C552" s="90" t="s">
        <v>34</v>
      </c>
      <c r="D552" s="90" t="s">
        <v>44</v>
      </c>
      <c r="E552" s="95" t="s">
        <v>124</v>
      </c>
      <c r="F552" s="90"/>
      <c r="G552" s="96">
        <f t="shared" si="465"/>
        <v>7458</v>
      </c>
      <c r="H552" s="96">
        <f t="shared" si="465"/>
        <v>7458</v>
      </c>
      <c r="I552" s="96">
        <f t="shared" si="465"/>
        <v>0</v>
      </c>
      <c r="J552" s="96">
        <f t="shared" si="465"/>
        <v>-3279</v>
      </c>
      <c r="K552" s="96">
        <f t="shared" si="465"/>
        <v>4179</v>
      </c>
      <c r="L552" s="96">
        <f t="shared" si="465"/>
        <v>0</v>
      </c>
      <c r="M552" s="96"/>
      <c r="N552" s="96">
        <f t="shared" si="465"/>
        <v>4179</v>
      </c>
      <c r="O552" s="96">
        <f t="shared" si="465"/>
        <v>0</v>
      </c>
      <c r="P552" s="96">
        <f t="shared" si="465"/>
        <v>0</v>
      </c>
      <c r="Q552" s="96">
        <f t="shared" si="465"/>
        <v>4179</v>
      </c>
      <c r="R552" s="96">
        <f t="shared" si="465"/>
        <v>0</v>
      </c>
      <c r="S552" s="96">
        <f aca="true" t="shared" si="467" ref="S552:Z552">S553+S554</f>
        <v>3000</v>
      </c>
      <c r="T552" s="96">
        <f t="shared" si="467"/>
        <v>7179</v>
      </c>
      <c r="U552" s="96">
        <f t="shared" si="467"/>
        <v>0</v>
      </c>
      <c r="V552" s="96">
        <f t="shared" si="467"/>
        <v>7179</v>
      </c>
      <c r="W552" s="96">
        <f t="shared" si="467"/>
        <v>0</v>
      </c>
      <c r="X552" s="96">
        <f t="shared" si="467"/>
        <v>0</v>
      </c>
      <c r="Y552" s="96">
        <f t="shared" si="467"/>
        <v>7179</v>
      </c>
      <c r="Z552" s="96">
        <f t="shared" si="467"/>
        <v>7179</v>
      </c>
      <c r="AA552" s="96">
        <f aca="true" t="shared" si="468" ref="AA552:AJ552">AA553+AA554</f>
        <v>0</v>
      </c>
      <c r="AB552" s="96">
        <f t="shared" si="468"/>
        <v>0</v>
      </c>
      <c r="AC552" s="96">
        <f t="shared" si="468"/>
        <v>7179</v>
      </c>
      <c r="AD552" s="96">
        <f t="shared" si="468"/>
        <v>7179</v>
      </c>
      <c r="AE552" s="96">
        <f t="shared" si="468"/>
        <v>0</v>
      </c>
      <c r="AF552" s="96"/>
      <c r="AG552" s="96">
        <f t="shared" si="468"/>
        <v>0</v>
      </c>
      <c r="AH552" s="96">
        <f t="shared" si="468"/>
        <v>7179</v>
      </c>
      <c r="AI552" s="96"/>
      <c r="AJ552" s="96">
        <f t="shared" si="468"/>
        <v>7179</v>
      </c>
      <c r="AK552" s="96">
        <f aca="true" t="shared" si="469" ref="AK552:AR552">AK553+AK554</f>
        <v>0</v>
      </c>
      <c r="AL552" s="96">
        <f t="shared" si="469"/>
        <v>0</v>
      </c>
      <c r="AM552" s="96">
        <f t="shared" si="469"/>
        <v>7179</v>
      </c>
      <c r="AN552" s="96">
        <f t="shared" si="469"/>
        <v>0</v>
      </c>
      <c r="AO552" s="96">
        <f t="shared" si="469"/>
        <v>-7179</v>
      </c>
      <c r="AP552" s="96">
        <f t="shared" si="469"/>
        <v>0</v>
      </c>
      <c r="AQ552" s="96">
        <f t="shared" si="469"/>
        <v>0</v>
      </c>
      <c r="AR552" s="96">
        <f t="shared" si="469"/>
        <v>0</v>
      </c>
      <c r="AS552" s="97"/>
      <c r="AT552" s="96">
        <f>AT553+AT554</f>
        <v>0</v>
      </c>
      <c r="AU552" s="96">
        <f>AU553+AU554</f>
        <v>0</v>
      </c>
      <c r="AV552" s="97"/>
      <c r="AW552" s="97"/>
      <c r="AX552" s="96">
        <f t="shared" si="464"/>
        <v>0</v>
      </c>
    </row>
    <row r="553" spans="1:50" ht="66" hidden="1">
      <c r="A553" s="88"/>
      <c r="B553" s="89" t="s">
        <v>45</v>
      </c>
      <c r="C553" s="90" t="s">
        <v>34</v>
      </c>
      <c r="D553" s="90" t="s">
        <v>44</v>
      </c>
      <c r="E553" s="95" t="s">
        <v>124</v>
      </c>
      <c r="F553" s="90" t="s">
        <v>46</v>
      </c>
      <c r="G553" s="96">
        <f>H553+I553</f>
        <v>7458</v>
      </c>
      <c r="H553" s="96">
        <v>7458</v>
      </c>
      <c r="I553" s="96"/>
      <c r="J553" s="96">
        <f>K553-G553</f>
        <v>-3279</v>
      </c>
      <c r="K553" s="96">
        <v>4179</v>
      </c>
      <c r="L553" s="96"/>
      <c r="M553" s="96"/>
      <c r="N553" s="96">
        <v>4179</v>
      </c>
      <c r="O553" s="93"/>
      <c r="P553" s="96"/>
      <c r="Q553" s="96">
        <f>P553+N553</f>
        <v>4179</v>
      </c>
      <c r="R553" s="96">
        <f>O553</f>
        <v>0</v>
      </c>
      <c r="S553" s="96">
        <f>T553-Q553</f>
        <v>-4179</v>
      </c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7"/>
      <c r="AT553" s="96"/>
      <c r="AU553" s="96"/>
      <c r="AV553" s="97"/>
      <c r="AW553" s="97"/>
      <c r="AX553" s="96">
        <f t="shared" si="464"/>
        <v>0</v>
      </c>
    </row>
    <row r="554" spans="1:50" ht="82.5" hidden="1">
      <c r="A554" s="88"/>
      <c r="B554" s="113" t="s">
        <v>317</v>
      </c>
      <c r="C554" s="90" t="s">
        <v>34</v>
      </c>
      <c r="D554" s="90" t="s">
        <v>44</v>
      </c>
      <c r="E554" s="95" t="s">
        <v>300</v>
      </c>
      <c r="F554" s="90"/>
      <c r="G554" s="96"/>
      <c r="H554" s="96"/>
      <c r="I554" s="96"/>
      <c r="J554" s="96"/>
      <c r="K554" s="96"/>
      <c r="L554" s="96"/>
      <c r="M554" s="96"/>
      <c r="N554" s="96"/>
      <c r="O554" s="93"/>
      <c r="P554" s="96"/>
      <c r="Q554" s="96"/>
      <c r="R554" s="96"/>
      <c r="S554" s="96">
        <f aca="true" t="shared" si="470" ref="S554:AL555">S555</f>
        <v>7179</v>
      </c>
      <c r="T554" s="96">
        <f t="shared" si="470"/>
        <v>7179</v>
      </c>
      <c r="U554" s="96">
        <f t="shared" si="470"/>
        <v>0</v>
      </c>
      <c r="V554" s="96">
        <f t="shared" si="470"/>
        <v>7179</v>
      </c>
      <c r="W554" s="96">
        <f t="shared" si="470"/>
        <v>0</v>
      </c>
      <c r="X554" s="96">
        <f t="shared" si="470"/>
        <v>0</v>
      </c>
      <c r="Y554" s="96">
        <f t="shared" si="470"/>
        <v>7179</v>
      </c>
      <c r="Z554" s="96">
        <f t="shared" si="470"/>
        <v>7179</v>
      </c>
      <c r="AA554" s="96">
        <f t="shared" si="470"/>
        <v>0</v>
      </c>
      <c r="AB554" s="96">
        <f t="shared" si="470"/>
        <v>0</v>
      </c>
      <c r="AC554" s="96">
        <f t="shared" si="470"/>
        <v>7179</v>
      </c>
      <c r="AD554" s="96">
        <f t="shared" si="470"/>
        <v>7179</v>
      </c>
      <c r="AE554" s="96">
        <f t="shared" si="470"/>
        <v>0</v>
      </c>
      <c r="AF554" s="96"/>
      <c r="AG554" s="96">
        <f t="shared" si="470"/>
        <v>0</v>
      </c>
      <c r="AH554" s="96">
        <f t="shared" si="470"/>
        <v>7179</v>
      </c>
      <c r="AI554" s="96"/>
      <c r="AJ554" s="96">
        <f t="shared" si="470"/>
        <v>7179</v>
      </c>
      <c r="AK554" s="96">
        <f t="shared" si="470"/>
        <v>0</v>
      </c>
      <c r="AL554" s="96">
        <f t="shared" si="470"/>
        <v>0</v>
      </c>
      <c r="AM554" s="96">
        <f aca="true" t="shared" si="471" ref="AM554:AR555">AM555</f>
        <v>7179</v>
      </c>
      <c r="AN554" s="96">
        <f t="shared" si="471"/>
        <v>0</v>
      </c>
      <c r="AO554" s="96">
        <f t="shared" si="471"/>
        <v>-7179</v>
      </c>
      <c r="AP554" s="96">
        <f t="shared" si="471"/>
        <v>0</v>
      </c>
      <c r="AQ554" s="96">
        <f t="shared" si="471"/>
        <v>0</v>
      </c>
      <c r="AR554" s="96">
        <f t="shared" si="471"/>
        <v>0</v>
      </c>
      <c r="AS554" s="97"/>
      <c r="AT554" s="96">
        <f>AT555</f>
        <v>0</v>
      </c>
      <c r="AU554" s="96">
        <f>AU555</f>
        <v>0</v>
      </c>
      <c r="AV554" s="97"/>
      <c r="AW554" s="97"/>
      <c r="AX554" s="96">
        <f t="shared" si="464"/>
        <v>0</v>
      </c>
    </row>
    <row r="555" spans="1:50" ht="104.25" customHeight="1" hidden="1">
      <c r="A555" s="88"/>
      <c r="B555" s="113" t="s">
        <v>318</v>
      </c>
      <c r="C555" s="90" t="s">
        <v>34</v>
      </c>
      <c r="D555" s="90" t="s">
        <v>44</v>
      </c>
      <c r="E555" s="95" t="s">
        <v>301</v>
      </c>
      <c r="F555" s="90"/>
      <c r="G555" s="96"/>
      <c r="H555" s="96"/>
      <c r="I555" s="96"/>
      <c r="J555" s="96"/>
      <c r="K555" s="96"/>
      <c r="L555" s="96"/>
      <c r="M555" s="96"/>
      <c r="N555" s="96"/>
      <c r="O555" s="93"/>
      <c r="P555" s="96"/>
      <c r="Q555" s="96"/>
      <c r="R555" s="96"/>
      <c r="S555" s="96">
        <f t="shared" si="470"/>
        <v>7179</v>
      </c>
      <c r="T555" s="96">
        <f t="shared" si="470"/>
        <v>7179</v>
      </c>
      <c r="U555" s="96">
        <f t="shared" si="470"/>
        <v>0</v>
      </c>
      <c r="V555" s="96">
        <f t="shared" si="470"/>
        <v>7179</v>
      </c>
      <c r="W555" s="96">
        <f t="shared" si="470"/>
        <v>0</v>
      </c>
      <c r="X555" s="96">
        <f t="shared" si="470"/>
        <v>0</v>
      </c>
      <c r="Y555" s="96">
        <f t="shared" si="470"/>
        <v>7179</v>
      </c>
      <c r="Z555" s="96">
        <f t="shared" si="470"/>
        <v>7179</v>
      </c>
      <c r="AA555" s="96">
        <f t="shared" si="470"/>
        <v>0</v>
      </c>
      <c r="AB555" s="96">
        <f t="shared" si="470"/>
        <v>0</v>
      </c>
      <c r="AC555" s="96">
        <f t="shared" si="470"/>
        <v>7179</v>
      </c>
      <c r="AD555" s="96">
        <f t="shared" si="470"/>
        <v>7179</v>
      </c>
      <c r="AE555" s="96">
        <f t="shared" si="470"/>
        <v>0</v>
      </c>
      <c r="AF555" s="96"/>
      <c r="AG555" s="96">
        <f t="shared" si="470"/>
        <v>0</v>
      </c>
      <c r="AH555" s="96">
        <f t="shared" si="470"/>
        <v>7179</v>
      </c>
      <c r="AI555" s="96"/>
      <c r="AJ555" s="96">
        <f t="shared" si="470"/>
        <v>7179</v>
      </c>
      <c r="AK555" s="96">
        <f t="shared" si="470"/>
        <v>0</v>
      </c>
      <c r="AL555" s="96">
        <f t="shared" si="470"/>
        <v>0</v>
      </c>
      <c r="AM555" s="96">
        <f t="shared" si="471"/>
        <v>7179</v>
      </c>
      <c r="AN555" s="96">
        <f t="shared" si="471"/>
        <v>0</v>
      </c>
      <c r="AO555" s="96">
        <f t="shared" si="471"/>
        <v>-7179</v>
      </c>
      <c r="AP555" s="96">
        <f t="shared" si="471"/>
        <v>0</v>
      </c>
      <c r="AQ555" s="96">
        <f t="shared" si="471"/>
        <v>0</v>
      </c>
      <c r="AR555" s="96">
        <f t="shared" si="471"/>
        <v>0</v>
      </c>
      <c r="AS555" s="97"/>
      <c r="AT555" s="96">
        <f>AT556</f>
        <v>0</v>
      </c>
      <c r="AU555" s="96">
        <f>AU556</f>
        <v>0</v>
      </c>
      <c r="AV555" s="97"/>
      <c r="AW555" s="97"/>
      <c r="AX555" s="96">
        <f t="shared" si="464"/>
        <v>0</v>
      </c>
    </row>
    <row r="556" spans="1:50" ht="72.75" customHeight="1" hidden="1">
      <c r="A556" s="88"/>
      <c r="B556" s="89" t="s">
        <v>45</v>
      </c>
      <c r="C556" s="90" t="s">
        <v>34</v>
      </c>
      <c r="D556" s="90" t="s">
        <v>44</v>
      </c>
      <c r="E556" s="95" t="s">
        <v>301</v>
      </c>
      <c r="F556" s="90" t="s">
        <v>46</v>
      </c>
      <c r="G556" s="96"/>
      <c r="H556" s="96"/>
      <c r="I556" s="96"/>
      <c r="J556" s="96"/>
      <c r="K556" s="96"/>
      <c r="L556" s="96"/>
      <c r="M556" s="96"/>
      <c r="N556" s="96"/>
      <c r="O556" s="93"/>
      <c r="P556" s="96"/>
      <c r="Q556" s="96"/>
      <c r="R556" s="96"/>
      <c r="S556" s="96">
        <f>T556-Q556</f>
        <v>7179</v>
      </c>
      <c r="T556" s="96">
        <v>7179</v>
      </c>
      <c r="U556" s="96"/>
      <c r="V556" s="96">
        <v>7179</v>
      </c>
      <c r="W556" s="96"/>
      <c r="X556" s="96"/>
      <c r="Y556" s="96">
        <f>W556+T556</f>
        <v>7179</v>
      </c>
      <c r="Z556" s="96">
        <f>X556+V556</f>
        <v>7179</v>
      </c>
      <c r="AA556" s="96"/>
      <c r="AB556" s="96"/>
      <c r="AC556" s="96">
        <f>AA556+Y556</f>
        <v>7179</v>
      </c>
      <c r="AD556" s="96">
        <f>AB556+Z556</f>
        <v>7179</v>
      </c>
      <c r="AE556" s="96"/>
      <c r="AF556" s="96"/>
      <c r="AG556" s="96"/>
      <c r="AH556" s="96">
        <f>AE556+AC556</f>
        <v>7179</v>
      </c>
      <c r="AI556" s="96"/>
      <c r="AJ556" s="96">
        <f>AG556+AD556</f>
        <v>7179</v>
      </c>
      <c r="AK556" s="97"/>
      <c r="AL556" s="97"/>
      <c r="AM556" s="96">
        <f>AK556+AH556</f>
        <v>7179</v>
      </c>
      <c r="AN556" s="96">
        <f>AI556</f>
        <v>0</v>
      </c>
      <c r="AO556" s="96">
        <f>AQ556-AM556</f>
        <v>-7179</v>
      </c>
      <c r="AP556" s="96">
        <f>AR556-AN556</f>
        <v>0</v>
      </c>
      <c r="AQ556" s="96"/>
      <c r="AR556" s="96"/>
      <c r="AS556" s="97"/>
      <c r="AT556" s="96"/>
      <c r="AU556" s="96"/>
      <c r="AV556" s="97"/>
      <c r="AW556" s="97"/>
      <c r="AX556" s="96">
        <f t="shared" si="464"/>
        <v>0</v>
      </c>
    </row>
    <row r="557" spans="1:50" s="2" customFormat="1" ht="37.5">
      <c r="A557" s="82"/>
      <c r="B557" s="83" t="s">
        <v>26</v>
      </c>
      <c r="C557" s="84" t="s">
        <v>47</v>
      </c>
      <c r="D557" s="84" t="s">
        <v>47</v>
      </c>
      <c r="E557" s="85"/>
      <c r="F557" s="84"/>
      <c r="G557" s="86" t="e">
        <f aca="true" t="shared" si="472" ref="G557:N557">G558+G560</f>
        <v>#REF!</v>
      </c>
      <c r="H557" s="86" t="e">
        <f t="shared" si="472"/>
        <v>#REF!</v>
      </c>
      <c r="I557" s="86" t="e">
        <f t="shared" si="472"/>
        <v>#REF!</v>
      </c>
      <c r="J557" s="86">
        <f t="shared" si="472"/>
        <v>12741</v>
      </c>
      <c r="K557" s="86">
        <f t="shared" si="472"/>
        <v>46429</v>
      </c>
      <c r="L557" s="86">
        <f t="shared" si="472"/>
        <v>0</v>
      </c>
      <c r="M557" s="86"/>
      <c r="N557" s="86">
        <f t="shared" si="472"/>
        <v>49856</v>
      </c>
      <c r="O557" s="86">
        <f aca="true" t="shared" si="473" ref="O557:V557">O558+O560</f>
        <v>0</v>
      </c>
      <c r="P557" s="86">
        <f t="shared" si="473"/>
        <v>0</v>
      </c>
      <c r="Q557" s="86">
        <f t="shared" si="473"/>
        <v>49856</v>
      </c>
      <c r="R557" s="86">
        <f t="shared" si="473"/>
        <v>0</v>
      </c>
      <c r="S557" s="86">
        <f t="shared" si="473"/>
        <v>-23159</v>
      </c>
      <c r="T557" s="86">
        <f t="shared" si="473"/>
        <v>26697</v>
      </c>
      <c r="U557" s="86">
        <f t="shared" si="473"/>
        <v>0</v>
      </c>
      <c r="V557" s="86">
        <f t="shared" si="473"/>
        <v>26697</v>
      </c>
      <c r="W557" s="86">
        <f aca="true" t="shared" si="474" ref="W557:AD557">W558+W560</f>
        <v>0</v>
      </c>
      <c r="X557" s="86">
        <f t="shared" si="474"/>
        <v>0</v>
      </c>
      <c r="Y557" s="86">
        <f t="shared" si="474"/>
        <v>26697</v>
      </c>
      <c r="Z557" s="86">
        <f t="shared" si="474"/>
        <v>26697</v>
      </c>
      <c r="AA557" s="86">
        <f t="shared" si="474"/>
        <v>0</v>
      </c>
      <c r="AB557" s="86">
        <f t="shared" si="474"/>
        <v>0</v>
      </c>
      <c r="AC557" s="86">
        <f t="shared" si="474"/>
        <v>26697</v>
      </c>
      <c r="AD557" s="86">
        <f t="shared" si="474"/>
        <v>26697</v>
      </c>
      <c r="AE557" s="86">
        <f>AE558+AE560</f>
        <v>-830</v>
      </c>
      <c r="AF557" s="86"/>
      <c r="AG557" s="86">
        <f>AG558+AG560</f>
        <v>-830</v>
      </c>
      <c r="AH557" s="86">
        <f>AH558+AH560</f>
        <v>25867</v>
      </c>
      <c r="AI557" s="86"/>
      <c r="AJ557" s="86">
        <f aca="true" t="shared" si="475" ref="AJ557:AO557">AJ558+AJ560</f>
        <v>25867</v>
      </c>
      <c r="AK557" s="86">
        <f t="shared" si="475"/>
        <v>0</v>
      </c>
      <c r="AL557" s="86">
        <f t="shared" si="475"/>
        <v>0</v>
      </c>
      <c r="AM557" s="86">
        <f t="shared" si="475"/>
        <v>25867</v>
      </c>
      <c r="AN557" s="86">
        <f t="shared" si="475"/>
        <v>0</v>
      </c>
      <c r="AO557" s="86">
        <f t="shared" si="475"/>
        <v>3087</v>
      </c>
      <c r="AP557" s="86">
        <f>AP558+AP560</f>
        <v>0</v>
      </c>
      <c r="AQ557" s="86">
        <f>AQ558+AQ560</f>
        <v>28954</v>
      </c>
      <c r="AR557" s="86">
        <f>AR558+AR560</f>
        <v>0</v>
      </c>
      <c r="AS557" s="115"/>
      <c r="AT557" s="86">
        <f>AT558+AT560</f>
        <v>28954</v>
      </c>
      <c r="AU557" s="86">
        <f>AU558+AU560</f>
        <v>0</v>
      </c>
      <c r="AV557" s="86">
        <f>AV558+AV560</f>
        <v>0</v>
      </c>
      <c r="AW557" s="86">
        <f>AW558+AW560</f>
        <v>28954</v>
      </c>
      <c r="AX557" s="86">
        <f>AX558+AX560</f>
        <v>0</v>
      </c>
    </row>
    <row r="558" spans="1:50" ht="33">
      <c r="A558" s="88"/>
      <c r="B558" s="89" t="s">
        <v>27</v>
      </c>
      <c r="C558" s="90" t="s">
        <v>47</v>
      </c>
      <c r="D558" s="90" t="s">
        <v>47</v>
      </c>
      <c r="E558" s="95" t="s">
        <v>165</v>
      </c>
      <c r="F558" s="90"/>
      <c r="G558" s="96" t="e">
        <f>G559+#REF!</f>
        <v>#REF!</v>
      </c>
      <c r="H558" s="96" t="e">
        <f>H559+#REF!</f>
        <v>#REF!</v>
      </c>
      <c r="I558" s="96" t="e">
        <f>I559+#REF!</f>
        <v>#REF!</v>
      </c>
      <c r="J558" s="96">
        <f aca="true" t="shared" si="476" ref="J558:AR558">J559</f>
        <v>4147</v>
      </c>
      <c r="K558" s="96">
        <f t="shared" si="476"/>
        <v>30697</v>
      </c>
      <c r="L558" s="96">
        <f t="shared" si="476"/>
        <v>0</v>
      </c>
      <c r="M558" s="96"/>
      <c r="N558" s="96">
        <f t="shared" si="476"/>
        <v>33007</v>
      </c>
      <c r="O558" s="96">
        <f t="shared" si="476"/>
        <v>-489</v>
      </c>
      <c r="P558" s="96">
        <f t="shared" si="476"/>
        <v>-524</v>
      </c>
      <c r="Q558" s="96">
        <f t="shared" si="476"/>
        <v>32483</v>
      </c>
      <c r="R558" s="96">
        <f t="shared" si="476"/>
        <v>0</v>
      </c>
      <c r="S558" s="96">
        <f t="shared" si="476"/>
        <v>-10003</v>
      </c>
      <c r="T558" s="96">
        <f t="shared" si="476"/>
        <v>22480</v>
      </c>
      <c r="U558" s="96">
        <f t="shared" si="476"/>
        <v>0</v>
      </c>
      <c r="V558" s="96">
        <f t="shared" si="476"/>
        <v>23114</v>
      </c>
      <c r="W558" s="96">
        <f t="shared" si="476"/>
        <v>0</v>
      </c>
      <c r="X558" s="96">
        <f t="shared" si="476"/>
        <v>0</v>
      </c>
      <c r="Y558" s="96">
        <f t="shared" si="476"/>
        <v>22480</v>
      </c>
      <c r="Z558" s="96">
        <f t="shared" si="476"/>
        <v>23114</v>
      </c>
      <c r="AA558" s="96">
        <f t="shared" si="476"/>
        <v>0</v>
      </c>
      <c r="AB558" s="96">
        <f t="shared" si="476"/>
        <v>0</v>
      </c>
      <c r="AC558" s="96">
        <f t="shared" si="476"/>
        <v>22480</v>
      </c>
      <c r="AD558" s="96">
        <f t="shared" si="476"/>
        <v>23114</v>
      </c>
      <c r="AE558" s="96">
        <f t="shared" si="476"/>
        <v>0</v>
      </c>
      <c r="AF558" s="96"/>
      <c r="AG558" s="96">
        <f t="shared" si="476"/>
        <v>0</v>
      </c>
      <c r="AH558" s="96">
        <f t="shared" si="476"/>
        <v>22480</v>
      </c>
      <c r="AI558" s="96"/>
      <c r="AJ558" s="96">
        <f t="shared" si="476"/>
        <v>23114</v>
      </c>
      <c r="AK558" s="96">
        <f t="shared" si="476"/>
        <v>0</v>
      </c>
      <c r="AL558" s="96">
        <f t="shared" si="476"/>
        <v>0</v>
      </c>
      <c r="AM558" s="96">
        <f t="shared" si="476"/>
        <v>22480</v>
      </c>
      <c r="AN558" s="96">
        <f t="shared" si="476"/>
        <v>0</v>
      </c>
      <c r="AO558" s="96">
        <f t="shared" si="476"/>
        <v>2262</v>
      </c>
      <c r="AP558" s="96">
        <f t="shared" si="476"/>
        <v>0</v>
      </c>
      <c r="AQ558" s="96">
        <f t="shared" si="476"/>
        <v>24742</v>
      </c>
      <c r="AR558" s="96">
        <f t="shared" si="476"/>
        <v>0</v>
      </c>
      <c r="AS558" s="97"/>
      <c r="AT558" s="96">
        <f>AT559</f>
        <v>24742</v>
      </c>
      <c r="AU558" s="96">
        <f>AU559</f>
        <v>0</v>
      </c>
      <c r="AV558" s="96">
        <f>AV559</f>
        <v>0</v>
      </c>
      <c r="AW558" s="96">
        <f>AW559</f>
        <v>24742</v>
      </c>
      <c r="AX558" s="96">
        <f>AX559</f>
        <v>0</v>
      </c>
    </row>
    <row r="559" spans="1:50" ht="33">
      <c r="A559" s="88"/>
      <c r="B559" s="89" t="s">
        <v>41</v>
      </c>
      <c r="C559" s="90" t="s">
        <v>47</v>
      </c>
      <c r="D559" s="90" t="s">
        <v>47</v>
      </c>
      <c r="E559" s="95" t="s">
        <v>165</v>
      </c>
      <c r="F559" s="90" t="s">
        <v>42</v>
      </c>
      <c r="G559" s="96">
        <f>H559+I559</f>
        <v>26550</v>
      </c>
      <c r="H559" s="96">
        <v>26550</v>
      </c>
      <c r="I559" s="96"/>
      <c r="J559" s="96">
        <f>K559-G559</f>
        <v>4147</v>
      </c>
      <c r="K559" s="96">
        <v>30697</v>
      </c>
      <c r="L559" s="96"/>
      <c r="M559" s="96"/>
      <c r="N559" s="96">
        <v>33007</v>
      </c>
      <c r="O559" s="96">
        <v>-489</v>
      </c>
      <c r="P559" s="96">
        <v>-524</v>
      </c>
      <c r="Q559" s="96">
        <f>P559+N559</f>
        <v>32483</v>
      </c>
      <c r="R559" s="96"/>
      <c r="S559" s="96">
        <f>T559-Q559</f>
        <v>-10003</v>
      </c>
      <c r="T559" s="96">
        <v>22480</v>
      </c>
      <c r="U559" s="96"/>
      <c r="V559" s="96">
        <v>23114</v>
      </c>
      <c r="W559" s="96"/>
      <c r="X559" s="96"/>
      <c r="Y559" s="96">
        <f>W559+T559</f>
        <v>22480</v>
      </c>
      <c r="Z559" s="96">
        <f>X559+V559</f>
        <v>23114</v>
      </c>
      <c r="AA559" s="96"/>
      <c r="AB559" s="96"/>
      <c r="AC559" s="96">
        <f>AA559+Y559</f>
        <v>22480</v>
      </c>
      <c r="AD559" s="96">
        <f>AB559+Z559</f>
        <v>23114</v>
      </c>
      <c r="AE559" s="96"/>
      <c r="AF559" s="96"/>
      <c r="AG559" s="96"/>
      <c r="AH559" s="96">
        <f>AE559+AC559</f>
        <v>22480</v>
      </c>
      <c r="AI559" s="96"/>
      <c r="AJ559" s="96">
        <f>AG559+AD559</f>
        <v>23114</v>
      </c>
      <c r="AK559" s="97"/>
      <c r="AL559" s="97"/>
      <c r="AM559" s="96">
        <f>AK559+AH559</f>
        <v>22480</v>
      </c>
      <c r="AN559" s="96">
        <f>AI559</f>
        <v>0</v>
      </c>
      <c r="AO559" s="96">
        <f>AQ559-AM559</f>
        <v>2262</v>
      </c>
      <c r="AP559" s="96">
        <f>AR559-AN559</f>
        <v>0</v>
      </c>
      <c r="AQ559" s="96">
        <f>23978+764</f>
        <v>24742</v>
      </c>
      <c r="AR559" s="96"/>
      <c r="AS559" s="97"/>
      <c r="AT559" s="96">
        <f>23978+764</f>
        <v>24742</v>
      </c>
      <c r="AU559" s="96"/>
      <c r="AV559" s="97"/>
      <c r="AW559" s="92">
        <f>AT559+AV559</f>
        <v>24742</v>
      </c>
      <c r="AX559" s="96">
        <f>AU559</f>
        <v>0</v>
      </c>
    </row>
    <row r="560" spans="1:50" ht="33">
      <c r="A560" s="88"/>
      <c r="B560" s="89" t="s">
        <v>86</v>
      </c>
      <c r="C560" s="90" t="s">
        <v>47</v>
      </c>
      <c r="D560" s="90" t="s">
        <v>47</v>
      </c>
      <c r="E560" s="91" t="s">
        <v>124</v>
      </c>
      <c r="F560" s="90"/>
      <c r="G560" s="96">
        <f>G561</f>
        <v>7138</v>
      </c>
      <c r="H560" s="96">
        <f>H561</f>
        <v>7138</v>
      </c>
      <c r="I560" s="96">
        <f>I561</f>
        <v>0</v>
      </c>
      <c r="J560" s="96">
        <f aca="true" t="shared" si="477" ref="J560:Q560">J561+J562</f>
        <v>8594</v>
      </c>
      <c r="K560" s="96">
        <f t="shared" si="477"/>
        <v>15732</v>
      </c>
      <c r="L560" s="96">
        <f t="shared" si="477"/>
        <v>0</v>
      </c>
      <c r="M560" s="96"/>
      <c r="N560" s="96">
        <f t="shared" si="477"/>
        <v>16849</v>
      </c>
      <c r="O560" s="96">
        <f t="shared" si="477"/>
        <v>489</v>
      </c>
      <c r="P560" s="96">
        <f t="shared" si="477"/>
        <v>524</v>
      </c>
      <c r="Q560" s="96">
        <f t="shared" si="477"/>
        <v>17373</v>
      </c>
      <c r="R560" s="96">
        <f>R561+R562</f>
        <v>0</v>
      </c>
      <c r="S560" s="96">
        <f aca="true" t="shared" si="478" ref="S560:Z560">S561+S562+S564+S569</f>
        <v>-13156</v>
      </c>
      <c r="T560" s="96">
        <f t="shared" si="478"/>
        <v>4217</v>
      </c>
      <c r="U560" s="96">
        <f t="shared" si="478"/>
        <v>0</v>
      </c>
      <c r="V560" s="96">
        <f t="shared" si="478"/>
        <v>3583</v>
      </c>
      <c r="W560" s="96">
        <f t="shared" si="478"/>
        <v>0</v>
      </c>
      <c r="X560" s="96">
        <f t="shared" si="478"/>
        <v>0</v>
      </c>
      <c r="Y560" s="96">
        <f t="shared" si="478"/>
        <v>4217</v>
      </c>
      <c r="Z560" s="96">
        <f t="shared" si="478"/>
        <v>3583</v>
      </c>
      <c r="AA560" s="96">
        <f aca="true" t="shared" si="479" ref="AA560:AJ560">AA561+AA562+AA564+AA569</f>
        <v>0</v>
      </c>
      <c r="AB560" s="96">
        <f t="shared" si="479"/>
        <v>0</v>
      </c>
      <c r="AC560" s="96">
        <f t="shared" si="479"/>
        <v>4217</v>
      </c>
      <c r="AD560" s="96">
        <f t="shared" si="479"/>
        <v>3583</v>
      </c>
      <c r="AE560" s="96">
        <f t="shared" si="479"/>
        <v>-830</v>
      </c>
      <c r="AF560" s="96"/>
      <c r="AG560" s="96">
        <f t="shared" si="479"/>
        <v>-830</v>
      </c>
      <c r="AH560" s="96">
        <f t="shared" si="479"/>
        <v>3387</v>
      </c>
      <c r="AI560" s="96"/>
      <c r="AJ560" s="96">
        <f t="shared" si="479"/>
        <v>2753</v>
      </c>
      <c r="AK560" s="96">
        <f aca="true" t="shared" si="480" ref="AK560:AR560">AK561+AK562+AK564+AK569</f>
        <v>0</v>
      </c>
      <c r="AL560" s="96">
        <f t="shared" si="480"/>
        <v>0</v>
      </c>
      <c r="AM560" s="96">
        <f t="shared" si="480"/>
        <v>3387</v>
      </c>
      <c r="AN560" s="96">
        <f t="shared" si="480"/>
        <v>0</v>
      </c>
      <c r="AO560" s="96">
        <f t="shared" si="480"/>
        <v>825</v>
      </c>
      <c r="AP560" s="96">
        <f t="shared" si="480"/>
        <v>0</v>
      </c>
      <c r="AQ560" s="96">
        <f t="shared" si="480"/>
        <v>4212</v>
      </c>
      <c r="AR560" s="96">
        <f t="shared" si="480"/>
        <v>0</v>
      </c>
      <c r="AS560" s="97"/>
      <c r="AT560" s="96">
        <f>AT561+AT562+AT564+AT569</f>
        <v>4212</v>
      </c>
      <c r="AU560" s="96">
        <f>AU561+AU562+AU564+AU569</f>
        <v>0</v>
      </c>
      <c r="AV560" s="96">
        <f>AV561+AV562+AV564+AV569</f>
        <v>0</v>
      </c>
      <c r="AW560" s="96">
        <f>AW561+AW562+AW564+AW569</f>
        <v>4212</v>
      </c>
      <c r="AX560" s="96">
        <f>AX561+AX562+AX564+AX569</f>
        <v>0</v>
      </c>
    </row>
    <row r="561" spans="1:50" ht="66" hidden="1">
      <c r="A561" s="155"/>
      <c r="B561" s="89" t="s">
        <v>45</v>
      </c>
      <c r="C561" s="90" t="s">
        <v>47</v>
      </c>
      <c r="D561" s="90" t="s">
        <v>47</v>
      </c>
      <c r="E561" s="91" t="s">
        <v>124</v>
      </c>
      <c r="F561" s="90" t="s">
        <v>46</v>
      </c>
      <c r="G561" s="96">
        <f>H561</f>
        <v>7138</v>
      </c>
      <c r="H561" s="96">
        <v>7138</v>
      </c>
      <c r="I561" s="96"/>
      <c r="J561" s="96">
        <f>K561-G561</f>
        <v>3461</v>
      </c>
      <c r="K561" s="96">
        <v>10599</v>
      </c>
      <c r="L561" s="96"/>
      <c r="M561" s="96"/>
      <c r="N561" s="96">
        <v>11352</v>
      </c>
      <c r="O561" s="96">
        <v>489</v>
      </c>
      <c r="P561" s="96">
        <v>524</v>
      </c>
      <c r="Q561" s="96">
        <f>P561+N561</f>
        <v>11876</v>
      </c>
      <c r="R561" s="96"/>
      <c r="S561" s="96">
        <f>T561-Q561</f>
        <v>-11876</v>
      </c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7"/>
      <c r="AT561" s="96"/>
      <c r="AU561" s="96"/>
      <c r="AV561" s="96"/>
      <c r="AW561" s="96"/>
      <c r="AX561" s="96"/>
    </row>
    <row r="562" spans="1:50" ht="66" hidden="1">
      <c r="A562" s="155"/>
      <c r="B562" s="89" t="s">
        <v>276</v>
      </c>
      <c r="C562" s="90" t="s">
        <v>47</v>
      </c>
      <c r="D562" s="90" t="s">
        <v>47</v>
      </c>
      <c r="E562" s="111" t="s">
        <v>246</v>
      </c>
      <c r="F562" s="90"/>
      <c r="G562" s="96"/>
      <c r="H562" s="96"/>
      <c r="I562" s="96"/>
      <c r="J562" s="96">
        <f aca="true" t="shared" si="481" ref="J562:AR562">J563</f>
        <v>5133</v>
      </c>
      <c r="K562" s="96">
        <f t="shared" si="481"/>
        <v>5133</v>
      </c>
      <c r="L562" s="96">
        <f t="shared" si="481"/>
        <v>0</v>
      </c>
      <c r="M562" s="96"/>
      <c r="N562" s="96">
        <f t="shared" si="481"/>
        <v>5497</v>
      </c>
      <c r="O562" s="96">
        <f t="shared" si="481"/>
        <v>0</v>
      </c>
      <c r="P562" s="96">
        <f t="shared" si="481"/>
        <v>0</v>
      </c>
      <c r="Q562" s="96">
        <f t="shared" si="481"/>
        <v>5497</v>
      </c>
      <c r="R562" s="96">
        <f t="shared" si="481"/>
        <v>0</v>
      </c>
      <c r="S562" s="96">
        <f t="shared" si="481"/>
        <v>-5497</v>
      </c>
      <c r="T562" s="96">
        <f t="shared" si="481"/>
        <v>0</v>
      </c>
      <c r="U562" s="96">
        <f t="shared" si="481"/>
        <v>0</v>
      </c>
      <c r="V562" s="96">
        <f t="shared" si="481"/>
        <v>0</v>
      </c>
      <c r="W562" s="96">
        <f t="shared" si="481"/>
        <v>0</v>
      </c>
      <c r="X562" s="96">
        <f t="shared" si="481"/>
        <v>0</v>
      </c>
      <c r="Y562" s="96">
        <f t="shared" si="481"/>
        <v>0</v>
      </c>
      <c r="Z562" s="96">
        <f t="shared" si="481"/>
        <v>0</v>
      </c>
      <c r="AA562" s="96">
        <f t="shared" si="481"/>
        <v>0</v>
      </c>
      <c r="AB562" s="96">
        <f t="shared" si="481"/>
        <v>0</v>
      </c>
      <c r="AC562" s="96">
        <f t="shared" si="481"/>
        <v>0</v>
      </c>
      <c r="AD562" s="96">
        <f t="shared" si="481"/>
        <v>0</v>
      </c>
      <c r="AE562" s="96">
        <f t="shared" si="481"/>
        <v>0</v>
      </c>
      <c r="AF562" s="96"/>
      <c r="AG562" s="96">
        <f t="shared" si="481"/>
        <v>0</v>
      </c>
      <c r="AH562" s="96">
        <f t="shared" si="481"/>
        <v>0</v>
      </c>
      <c r="AI562" s="96"/>
      <c r="AJ562" s="96">
        <f t="shared" si="481"/>
        <v>0</v>
      </c>
      <c r="AK562" s="96">
        <f t="shared" si="481"/>
        <v>0</v>
      </c>
      <c r="AL562" s="96">
        <f t="shared" si="481"/>
        <v>0</v>
      </c>
      <c r="AM562" s="96">
        <f t="shared" si="481"/>
        <v>0</v>
      </c>
      <c r="AN562" s="96">
        <f t="shared" si="481"/>
        <v>0</v>
      </c>
      <c r="AO562" s="96">
        <f t="shared" si="481"/>
        <v>0</v>
      </c>
      <c r="AP562" s="96">
        <f t="shared" si="481"/>
        <v>0</v>
      </c>
      <c r="AQ562" s="96">
        <f t="shared" si="481"/>
        <v>0</v>
      </c>
      <c r="AR562" s="96">
        <f t="shared" si="481"/>
        <v>0</v>
      </c>
      <c r="AS562" s="97"/>
      <c r="AT562" s="96">
        <f>AT563</f>
        <v>0</v>
      </c>
      <c r="AU562" s="96">
        <f>AU563</f>
        <v>0</v>
      </c>
      <c r="AV562" s="96">
        <f>AV563</f>
        <v>0</v>
      </c>
      <c r="AW562" s="96">
        <f>AW563</f>
        <v>0</v>
      </c>
      <c r="AX562" s="96">
        <f>AX563</f>
        <v>0</v>
      </c>
    </row>
    <row r="563" spans="1:50" ht="99" hidden="1">
      <c r="A563" s="155"/>
      <c r="B563" s="89" t="s">
        <v>253</v>
      </c>
      <c r="C563" s="90" t="s">
        <v>47</v>
      </c>
      <c r="D563" s="90" t="s">
        <v>47</v>
      </c>
      <c r="E563" s="111" t="s">
        <v>246</v>
      </c>
      <c r="F563" s="90" t="s">
        <v>241</v>
      </c>
      <c r="G563" s="96"/>
      <c r="H563" s="96"/>
      <c r="I563" s="96"/>
      <c r="J563" s="96">
        <f>K563-G563</f>
        <v>5133</v>
      </c>
      <c r="K563" s="96">
        <v>5133</v>
      </c>
      <c r="L563" s="96"/>
      <c r="M563" s="96"/>
      <c r="N563" s="96">
        <v>5497</v>
      </c>
      <c r="O563" s="93"/>
      <c r="P563" s="96"/>
      <c r="Q563" s="96">
        <f>P563+N563</f>
        <v>5497</v>
      </c>
      <c r="R563" s="96">
        <f>O563</f>
        <v>0</v>
      </c>
      <c r="S563" s="96">
        <f>T563-Q563</f>
        <v>-5497</v>
      </c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7"/>
      <c r="AT563" s="96"/>
      <c r="AU563" s="96"/>
      <c r="AV563" s="96"/>
      <c r="AW563" s="96"/>
      <c r="AX563" s="96"/>
    </row>
    <row r="564" spans="1:50" ht="82.5">
      <c r="A564" s="155"/>
      <c r="B564" s="113" t="s">
        <v>319</v>
      </c>
      <c r="C564" s="90" t="s">
        <v>47</v>
      </c>
      <c r="D564" s="90" t="s">
        <v>47</v>
      </c>
      <c r="E564" s="95" t="s">
        <v>300</v>
      </c>
      <c r="F564" s="90"/>
      <c r="G564" s="96"/>
      <c r="H564" s="96"/>
      <c r="I564" s="96"/>
      <c r="J564" s="96"/>
      <c r="K564" s="96"/>
      <c r="L564" s="96"/>
      <c r="M564" s="96"/>
      <c r="N564" s="96"/>
      <c r="O564" s="93"/>
      <c r="P564" s="96"/>
      <c r="Q564" s="96"/>
      <c r="R564" s="96"/>
      <c r="S564" s="96">
        <f aca="true" t="shared" si="482" ref="S564:Z564">S565+S567</f>
        <v>3728</v>
      </c>
      <c r="T564" s="96">
        <f t="shared" si="482"/>
        <v>3728</v>
      </c>
      <c r="U564" s="96">
        <f t="shared" si="482"/>
        <v>0</v>
      </c>
      <c r="V564" s="96">
        <f t="shared" si="482"/>
        <v>3583</v>
      </c>
      <c r="W564" s="96">
        <f t="shared" si="482"/>
        <v>0</v>
      </c>
      <c r="X564" s="96">
        <f t="shared" si="482"/>
        <v>0</v>
      </c>
      <c r="Y564" s="96">
        <f t="shared" si="482"/>
        <v>3728</v>
      </c>
      <c r="Z564" s="96">
        <f t="shared" si="482"/>
        <v>3583</v>
      </c>
      <c r="AA564" s="96">
        <f aca="true" t="shared" si="483" ref="AA564:AJ564">AA565+AA567</f>
        <v>0</v>
      </c>
      <c r="AB564" s="96">
        <f t="shared" si="483"/>
        <v>0</v>
      </c>
      <c r="AC564" s="96">
        <f t="shared" si="483"/>
        <v>3728</v>
      </c>
      <c r="AD564" s="96">
        <f t="shared" si="483"/>
        <v>3583</v>
      </c>
      <c r="AE564" s="96">
        <f t="shared" si="483"/>
        <v>-830</v>
      </c>
      <c r="AF564" s="96"/>
      <c r="AG564" s="96">
        <f t="shared" si="483"/>
        <v>-830</v>
      </c>
      <c r="AH564" s="96">
        <f t="shared" si="483"/>
        <v>2898</v>
      </c>
      <c r="AI564" s="96"/>
      <c r="AJ564" s="96">
        <f t="shared" si="483"/>
        <v>2753</v>
      </c>
      <c r="AK564" s="96">
        <f aca="true" t="shared" si="484" ref="AK564:AR564">AK565+AK567</f>
        <v>0</v>
      </c>
      <c r="AL564" s="96">
        <f t="shared" si="484"/>
        <v>0</v>
      </c>
      <c r="AM564" s="96">
        <f t="shared" si="484"/>
        <v>2898</v>
      </c>
      <c r="AN564" s="96">
        <f t="shared" si="484"/>
        <v>0</v>
      </c>
      <c r="AO564" s="96">
        <f t="shared" si="484"/>
        <v>825</v>
      </c>
      <c r="AP564" s="96">
        <f t="shared" si="484"/>
        <v>0</v>
      </c>
      <c r="AQ564" s="96">
        <f t="shared" si="484"/>
        <v>3723</v>
      </c>
      <c r="AR564" s="96">
        <f t="shared" si="484"/>
        <v>0</v>
      </c>
      <c r="AS564" s="97"/>
      <c r="AT564" s="96">
        <f>AT565+AT567</f>
        <v>3723</v>
      </c>
      <c r="AU564" s="96">
        <f>AU565+AU567</f>
        <v>0</v>
      </c>
      <c r="AV564" s="96">
        <f>AV565+AV567</f>
        <v>0</v>
      </c>
      <c r="AW564" s="96">
        <f>AW565+AW567</f>
        <v>3723</v>
      </c>
      <c r="AX564" s="96">
        <f>AX565+AX567</f>
        <v>0</v>
      </c>
    </row>
    <row r="565" spans="1:50" ht="132">
      <c r="A565" s="155"/>
      <c r="B565" s="113" t="s">
        <v>320</v>
      </c>
      <c r="C565" s="90" t="s">
        <v>47</v>
      </c>
      <c r="D565" s="90" t="s">
        <v>47</v>
      </c>
      <c r="E565" s="95" t="s">
        <v>302</v>
      </c>
      <c r="F565" s="90"/>
      <c r="G565" s="96"/>
      <c r="H565" s="96"/>
      <c r="I565" s="96"/>
      <c r="J565" s="96"/>
      <c r="K565" s="96"/>
      <c r="L565" s="96"/>
      <c r="M565" s="96"/>
      <c r="N565" s="96"/>
      <c r="O565" s="93"/>
      <c r="P565" s="96"/>
      <c r="Q565" s="96"/>
      <c r="R565" s="96"/>
      <c r="S565" s="96">
        <f aca="true" t="shared" si="485" ref="S565:AR565">S566</f>
        <v>1383</v>
      </c>
      <c r="T565" s="96">
        <f t="shared" si="485"/>
        <v>1383</v>
      </c>
      <c r="U565" s="96">
        <f t="shared" si="485"/>
        <v>0</v>
      </c>
      <c r="V565" s="96">
        <f t="shared" si="485"/>
        <v>1383</v>
      </c>
      <c r="W565" s="96">
        <f t="shared" si="485"/>
        <v>0</v>
      </c>
      <c r="X565" s="96">
        <f t="shared" si="485"/>
        <v>0</v>
      </c>
      <c r="Y565" s="96">
        <f t="shared" si="485"/>
        <v>1383</v>
      </c>
      <c r="Z565" s="96">
        <f t="shared" si="485"/>
        <v>1383</v>
      </c>
      <c r="AA565" s="96">
        <f t="shared" si="485"/>
        <v>0</v>
      </c>
      <c r="AB565" s="96">
        <f t="shared" si="485"/>
        <v>0</v>
      </c>
      <c r="AC565" s="96">
        <f t="shared" si="485"/>
        <v>1383</v>
      </c>
      <c r="AD565" s="96">
        <f t="shared" si="485"/>
        <v>1383</v>
      </c>
      <c r="AE565" s="96">
        <f t="shared" si="485"/>
        <v>-830</v>
      </c>
      <c r="AF565" s="96"/>
      <c r="AG565" s="96">
        <f t="shared" si="485"/>
        <v>-830</v>
      </c>
      <c r="AH565" s="96">
        <f t="shared" si="485"/>
        <v>553</v>
      </c>
      <c r="AI565" s="96"/>
      <c r="AJ565" s="96">
        <f t="shared" si="485"/>
        <v>553</v>
      </c>
      <c r="AK565" s="96">
        <f t="shared" si="485"/>
        <v>0</v>
      </c>
      <c r="AL565" s="96">
        <f t="shared" si="485"/>
        <v>0</v>
      </c>
      <c r="AM565" s="96">
        <f t="shared" si="485"/>
        <v>553</v>
      </c>
      <c r="AN565" s="96">
        <f t="shared" si="485"/>
        <v>0</v>
      </c>
      <c r="AO565" s="96">
        <f t="shared" si="485"/>
        <v>1570</v>
      </c>
      <c r="AP565" s="96">
        <f t="shared" si="485"/>
        <v>0</v>
      </c>
      <c r="AQ565" s="96">
        <f t="shared" si="485"/>
        <v>2123</v>
      </c>
      <c r="AR565" s="96">
        <f t="shared" si="485"/>
        <v>0</v>
      </c>
      <c r="AS565" s="97"/>
      <c r="AT565" s="96">
        <f>AT566</f>
        <v>2123</v>
      </c>
      <c r="AU565" s="96">
        <f>AU566</f>
        <v>0</v>
      </c>
      <c r="AV565" s="96">
        <f>AV566</f>
        <v>0</v>
      </c>
      <c r="AW565" s="96">
        <f>AW566</f>
        <v>2123</v>
      </c>
      <c r="AX565" s="96">
        <f>AX566</f>
        <v>0</v>
      </c>
    </row>
    <row r="566" spans="1:50" ht="99">
      <c r="A566" s="155"/>
      <c r="B566" s="89" t="s">
        <v>253</v>
      </c>
      <c r="C566" s="90" t="s">
        <v>47</v>
      </c>
      <c r="D566" s="90" t="s">
        <v>47</v>
      </c>
      <c r="E566" s="95" t="s">
        <v>302</v>
      </c>
      <c r="F566" s="90" t="s">
        <v>241</v>
      </c>
      <c r="G566" s="96"/>
      <c r="H566" s="96"/>
      <c r="I566" s="96"/>
      <c r="J566" s="96"/>
      <c r="K566" s="96"/>
      <c r="L566" s="96"/>
      <c r="M566" s="96"/>
      <c r="N566" s="96"/>
      <c r="O566" s="93"/>
      <c r="P566" s="96"/>
      <c r="Q566" s="96"/>
      <c r="R566" s="96"/>
      <c r="S566" s="96">
        <f>T566-Q566</f>
        <v>1383</v>
      </c>
      <c r="T566" s="96">
        <v>1383</v>
      </c>
      <c r="U566" s="96"/>
      <c r="V566" s="96">
        <v>1383</v>
      </c>
      <c r="W566" s="96"/>
      <c r="X566" s="96"/>
      <c r="Y566" s="96">
        <f>W566+T566</f>
        <v>1383</v>
      </c>
      <c r="Z566" s="96">
        <f>X566+V566</f>
        <v>1383</v>
      </c>
      <c r="AA566" s="96"/>
      <c r="AB566" s="96"/>
      <c r="AC566" s="96">
        <f>AA566+Y566</f>
        <v>1383</v>
      </c>
      <c r="AD566" s="96">
        <f>AB566+Z566</f>
        <v>1383</v>
      </c>
      <c r="AE566" s="96">
        <v>-830</v>
      </c>
      <c r="AF566" s="96"/>
      <c r="AG566" s="96">
        <v>-830</v>
      </c>
      <c r="AH566" s="96">
        <f>AE566+AC566</f>
        <v>553</v>
      </c>
      <c r="AI566" s="96"/>
      <c r="AJ566" s="96">
        <f>AG566+AD566</f>
        <v>553</v>
      </c>
      <c r="AK566" s="97"/>
      <c r="AL566" s="97"/>
      <c r="AM566" s="96">
        <f>AK566+AH566</f>
        <v>553</v>
      </c>
      <c r="AN566" s="96">
        <f>AI566</f>
        <v>0</v>
      </c>
      <c r="AO566" s="96">
        <f>AQ566-AM566</f>
        <v>1570</v>
      </c>
      <c r="AP566" s="96">
        <f>AR566-AN566</f>
        <v>0</v>
      </c>
      <c r="AQ566" s="96">
        <v>2123</v>
      </c>
      <c r="AR566" s="96"/>
      <c r="AS566" s="97"/>
      <c r="AT566" s="96">
        <v>2123</v>
      </c>
      <c r="AU566" s="96"/>
      <c r="AV566" s="97"/>
      <c r="AW566" s="92">
        <f>AT566+AV566</f>
        <v>2123</v>
      </c>
      <c r="AX566" s="96">
        <f>AU566</f>
        <v>0</v>
      </c>
    </row>
    <row r="567" spans="1:50" ht="99">
      <c r="A567" s="155"/>
      <c r="B567" s="113" t="s">
        <v>318</v>
      </c>
      <c r="C567" s="90" t="s">
        <v>47</v>
      </c>
      <c r="D567" s="90" t="s">
        <v>47</v>
      </c>
      <c r="E567" s="95" t="s">
        <v>301</v>
      </c>
      <c r="F567" s="90"/>
      <c r="G567" s="96"/>
      <c r="H567" s="96"/>
      <c r="I567" s="96"/>
      <c r="J567" s="96"/>
      <c r="K567" s="96"/>
      <c r="L567" s="96"/>
      <c r="M567" s="96"/>
      <c r="N567" s="96"/>
      <c r="O567" s="93"/>
      <c r="P567" s="96"/>
      <c r="Q567" s="96"/>
      <c r="R567" s="96"/>
      <c r="S567" s="96">
        <f aca="true" t="shared" si="486" ref="S567:AR567">S568</f>
        <v>2345</v>
      </c>
      <c r="T567" s="96">
        <f t="shared" si="486"/>
        <v>2345</v>
      </c>
      <c r="U567" s="96">
        <f t="shared" si="486"/>
        <v>0</v>
      </c>
      <c r="V567" s="96">
        <f t="shared" si="486"/>
        <v>2200</v>
      </c>
      <c r="W567" s="96">
        <f t="shared" si="486"/>
        <v>0</v>
      </c>
      <c r="X567" s="96">
        <f t="shared" si="486"/>
        <v>0</v>
      </c>
      <c r="Y567" s="96">
        <f t="shared" si="486"/>
        <v>2345</v>
      </c>
      <c r="Z567" s="96">
        <f t="shared" si="486"/>
        <v>2200</v>
      </c>
      <c r="AA567" s="96">
        <f t="shared" si="486"/>
        <v>0</v>
      </c>
      <c r="AB567" s="96">
        <f t="shared" si="486"/>
        <v>0</v>
      </c>
      <c r="AC567" s="96">
        <f t="shared" si="486"/>
        <v>2345</v>
      </c>
      <c r="AD567" s="96">
        <f t="shared" si="486"/>
        <v>2200</v>
      </c>
      <c r="AE567" s="96">
        <f t="shared" si="486"/>
        <v>0</v>
      </c>
      <c r="AF567" s="96"/>
      <c r="AG567" s="96">
        <f t="shared" si="486"/>
        <v>0</v>
      </c>
      <c r="AH567" s="96">
        <f t="shared" si="486"/>
        <v>2345</v>
      </c>
      <c r="AI567" s="96"/>
      <c r="AJ567" s="96">
        <f t="shared" si="486"/>
        <v>2200</v>
      </c>
      <c r="AK567" s="96">
        <f t="shared" si="486"/>
        <v>0</v>
      </c>
      <c r="AL567" s="96">
        <f t="shared" si="486"/>
        <v>0</v>
      </c>
      <c r="AM567" s="96">
        <f t="shared" si="486"/>
        <v>2345</v>
      </c>
      <c r="AN567" s="96">
        <f t="shared" si="486"/>
        <v>0</v>
      </c>
      <c r="AO567" s="96">
        <f t="shared" si="486"/>
        <v>-745</v>
      </c>
      <c r="AP567" s="96">
        <f t="shared" si="486"/>
        <v>0</v>
      </c>
      <c r="AQ567" s="96">
        <f t="shared" si="486"/>
        <v>1600</v>
      </c>
      <c r="AR567" s="96">
        <f t="shared" si="486"/>
        <v>0</v>
      </c>
      <c r="AS567" s="97"/>
      <c r="AT567" s="96">
        <f>AT568</f>
        <v>1600</v>
      </c>
      <c r="AU567" s="96">
        <f>AU568</f>
        <v>0</v>
      </c>
      <c r="AV567" s="96">
        <f>AV568</f>
        <v>0</v>
      </c>
      <c r="AW567" s="96">
        <f>AW568</f>
        <v>1600</v>
      </c>
      <c r="AX567" s="96">
        <f>AX568</f>
        <v>0</v>
      </c>
    </row>
    <row r="568" spans="1:50" ht="66">
      <c r="A568" s="155"/>
      <c r="B568" s="89" t="s">
        <v>45</v>
      </c>
      <c r="C568" s="90" t="s">
        <v>47</v>
      </c>
      <c r="D568" s="90" t="s">
        <v>47</v>
      </c>
      <c r="E568" s="95" t="s">
        <v>301</v>
      </c>
      <c r="F568" s="90" t="s">
        <v>46</v>
      </c>
      <c r="G568" s="96"/>
      <c r="H568" s="96"/>
      <c r="I568" s="96"/>
      <c r="J568" s="96"/>
      <c r="K568" s="96"/>
      <c r="L568" s="96"/>
      <c r="M568" s="96"/>
      <c r="N568" s="96"/>
      <c r="O568" s="93"/>
      <c r="P568" s="96"/>
      <c r="Q568" s="96"/>
      <c r="R568" s="96"/>
      <c r="S568" s="96">
        <f>T568-Q568</f>
        <v>2345</v>
      </c>
      <c r="T568" s="96">
        <v>2345</v>
      </c>
      <c r="U568" s="96"/>
      <c r="V568" s="96">
        <v>2200</v>
      </c>
      <c r="W568" s="96"/>
      <c r="X568" s="96"/>
      <c r="Y568" s="96">
        <f>W568+T568</f>
        <v>2345</v>
      </c>
      <c r="Z568" s="96">
        <f>X568+V568</f>
        <v>2200</v>
      </c>
      <c r="AA568" s="96"/>
      <c r="AB568" s="96"/>
      <c r="AC568" s="96">
        <f>AA568+Y568</f>
        <v>2345</v>
      </c>
      <c r="AD568" s="96">
        <f>AB568+Z568</f>
        <v>2200</v>
      </c>
      <c r="AE568" s="96"/>
      <c r="AF568" s="96"/>
      <c r="AG568" s="96"/>
      <c r="AH568" s="96">
        <f>AE568+AC568</f>
        <v>2345</v>
      </c>
      <c r="AI568" s="96"/>
      <c r="AJ568" s="96">
        <f>AG568+AD568</f>
        <v>2200</v>
      </c>
      <c r="AK568" s="97"/>
      <c r="AL568" s="97"/>
      <c r="AM568" s="96">
        <f>AK568+AH568</f>
        <v>2345</v>
      </c>
      <c r="AN568" s="96">
        <f>AI568</f>
        <v>0</v>
      </c>
      <c r="AO568" s="96">
        <f>AQ568-AM568</f>
        <v>-745</v>
      </c>
      <c r="AP568" s="96">
        <f>AR568-AN568</f>
        <v>0</v>
      </c>
      <c r="AQ568" s="96">
        <v>1600</v>
      </c>
      <c r="AR568" s="96"/>
      <c r="AS568" s="97"/>
      <c r="AT568" s="96">
        <v>1600</v>
      </c>
      <c r="AU568" s="96"/>
      <c r="AV568" s="97"/>
      <c r="AW568" s="92">
        <f>AT568+AV568</f>
        <v>1600</v>
      </c>
      <c r="AX568" s="96">
        <f>AU568</f>
        <v>0</v>
      </c>
    </row>
    <row r="569" spans="1:50" ht="49.5">
      <c r="A569" s="155"/>
      <c r="B569" s="113" t="s">
        <v>321</v>
      </c>
      <c r="C569" s="90" t="s">
        <v>47</v>
      </c>
      <c r="D569" s="90" t="s">
        <v>47</v>
      </c>
      <c r="E569" s="95" t="s">
        <v>296</v>
      </c>
      <c r="F569" s="90"/>
      <c r="G569" s="96"/>
      <c r="H569" s="96"/>
      <c r="I569" s="96"/>
      <c r="J569" s="96"/>
      <c r="K569" s="96"/>
      <c r="L569" s="96"/>
      <c r="M569" s="96"/>
      <c r="N569" s="96"/>
      <c r="O569" s="93"/>
      <c r="P569" s="96"/>
      <c r="Q569" s="96"/>
      <c r="R569" s="96"/>
      <c r="S569" s="96">
        <f>S570</f>
        <v>489</v>
      </c>
      <c r="T569" s="96">
        <f>T570</f>
        <v>489</v>
      </c>
      <c r="U569" s="96">
        <f>U570</f>
        <v>0</v>
      </c>
      <c r="V569" s="96">
        <f>V570</f>
        <v>0</v>
      </c>
      <c r="W569" s="96">
        <f aca="true" t="shared" si="487" ref="W569:AM570">W570</f>
        <v>0</v>
      </c>
      <c r="X569" s="96">
        <f t="shared" si="487"/>
        <v>0</v>
      </c>
      <c r="Y569" s="96">
        <f t="shared" si="487"/>
        <v>489</v>
      </c>
      <c r="Z569" s="96">
        <f t="shared" si="487"/>
        <v>0</v>
      </c>
      <c r="AA569" s="96">
        <f t="shared" si="487"/>
        <v>0</v>
      </c>
      <c r="AB569" s="96">
        <f t="shared" si="487"/>
        <v>0</v>
      </c>
      <c r="AC569" s="96">
        <f t="shared" si="487"/>
        <v>489</v>
      </c>
      <c r="AD569" s="96">
        <f t="shared" si="487"/>
        <v>0</v>
      </c>
      <c r="AE569" s="96">
        <f t="shared" si="487"/>
        <v>0</v>
      </c>
      <c r="AF569" s="96"/>
      <c r="AG569" s="96">
        <f t="shared" si="487"/>
        <v>0</v>
      </c>
      <c r="AH569" s="96">
        <f t="shared" si="487"/>
        <v>489</v>
      </c>
      <c r="AI569" s="96"/>
      <c r="AJ569" s="96">
        <f t="shared" si="487"/>
        <v>0</v>
      </c>
      <c r="AK569" s="96">
        <f t="shared" si="487"/>
        <v>0</v>
      </c>
      <c r="AL569" s="96">
        <f t="shared" si="487"/>
        <v>0</v>
      </c>
      <c r="AM569" s="96">
        <f t="shared" si="487"/>
        <v>489</v>
      </c>
      <c r="AN569" s="96">
        <f aca="true" t="shared" si="488" ref="AK569:AR570">AN570</f>
        <v>0</v>
      </c>
      <c r="AO569" s="96">
        <f t="shared" si="488"/>
        <v>0</v>
      </c>
      <c r="AP569" s="96">
        <f t="shared" si="488"/>
        <v>0</v>
      </c>
      <c r="AQ569" s="96">
        <f t="shared" si="488"/>
        <v>489</v>
      </c>
      <c r="AR569" s="96">
        <f t="shared" si="488"/>
        <v>0</v>
      </c>
      <c r="AS569" s="97"/>
      <c r="AT569" s="96">
        <f>AT570</f>
        <v>489</v>
      </c>
      <c r="AU569" s="96">
        <f aca="true" t="shared" si="489" ref="AU569:AX570">AU570</f>
        <v>0</v>
      </c>
      <c r="AV569" s="96">
        <f t="shared" si="489"/>
        <v>0</v>
      </c>
      <c r="AW569" s="96">
        <f t="shared" si="489"/>
        <v>489</v>
      </c>
      <c r="AX569" s="96">
        <f t="shared" si="489"/>
        <v>0</v>
      </c>
    </row>
    <row r="570" spans="1:50" ht="66">
      <c r="A570" s="155"/>
      <c r="B570" s="114" t="s">
        <v>322</v>
      </c>
      <c r="C570" s="90" t="s">
        <v>47</v>
      </c>
      <c r="D570" s="90" t="s">
        <v>47</v>
      </c>
      <c r="E570" s="95" t="s">
        <v>299</v>
      </c>
      <c r="F570" s="90"/>
      <c r="G570" s="96"/>
      <c r="H570" s="96"/>
      <c r="I570" s="96"/>
      <c r="J570" s="96"/>
      <c r="K570" s="96"/>
      <c r="L570" s="96"/>
      <c r="M570" s="96"/>
      <c r="N570" s="96"/>
      <c r="O570" s="93"/>
      <c r="P570" s="96"/>
      <c r="Q570" s="96"/>
      <c r="R570" s="96"/>
      <c r="S570" s="96">
        <f>S571</f>
        <v>489</v>
      </c>
      <c r="T570" s="96">
        <f>T571</f>
        <v>489</v>
      </c>
      <c r="U570" s="96"/>
      <c r="V570" s="96"/>
      <c r="W570" s="96">
        <f t="shared" si="487"/>
        <v>0</v>
      </c>
      <c r="X570" s="96">
        <f t="shared" si="487"/>
        <v>0</v>
      </c>
      <c r="Y570" s="96">
        <f t="shared" si="487"/>
        <v>489</v>
      </c>
      <c r="Z570" s="96">
        <f t="shared" si="487"/>
        <v>0</v>
      </c>
      <c r="AA570" s="96">
        <f t="shared" si="487"/>
        <v>0</v>
      </c>
      <c r="AB570" s="96">
        <f t="shared" si="487"/>
        <v>0</v>
      </c>
      <c r="AC570" s="96">
        <f t="shared" si="487"/>
        <v>489</v>
      </c>
      <c r="AD570" s="96">
        <f t="shared" si="487"/>
        <v>0</v>
      </c>
      <c r="AE570" s="96">
        <f t="shared" si="487"/>
        <v>0</v>
      </c>
      <c r="AF570" s="96"/>
      <c r="AG570" s="96">
        <f t="shared" si="487"/>
        <v>0</v>
      </c>
      <c r="AH570" s="96">
        <f t="shared" si="487"/>
        <v>489</v>
      </c>
      <c r="AI570" s="96"/>
      <c r="AJ570" s="96">
        <f t="shared" si="487"/>
        <v>0</v>
      </c>
      <c r="AK570" s="96">
        <f t="shared" si="488"/>
        <v>0</v>
      </c>
      <c r="AL570" s="96">
        <f t="shared" si="488"/>
        <v>0</v>
      </c>
      <c r="AM570" s="96">
        <f t="shared" si="488"/>
        <v>489</v>
      </c>
      <c r="AN570" s="96">
        <f t="shared" si="488"/>
        <v>0</v>
      </c>
      <c r="AO570" s="96">
        <f t="shared" si="488"/>
        <v>0</v>
      </c>
      <c r="AP570" s="96">
        <f t="shared" si="488"/>
        <v>0</v>
      </c>
      <c r="AQ570" s="96">
        <f t="shared" si="488"/>
        <v>489</v>
      </c>
      <c r="AR570" s="96">
        <f t="shared" si="488"/>
        <v>0</v>
      </c>
      <c r="AS570" s="97"/>
      <c r="AT570" s="96">
        <f>AT571</f>
        <v>489</v>
      </c>
      <c r="AU570" s="96">
        <f t="shared" si="489"/>
        <v>0</v>
      </c>
      <c r="AV570" s="96">
        <f t="shared" si="489"/>
        <v>0</v>
      </c>
      <c r="AW570" s="96">
        <f t="shared" si="489"/>
        <v>489</v>
      </c>
      <c r="AX570" s="96">
        <f t="shared" si="489"/>
        <v>0</v>
      </c>
    </row>
    <row r="571" spans="1:50" ht="66">
      <c r="A571" s="155"/>
      <c r="B571" s="89" t="s">
        <v>45</v>
      </c>
      <c r="C571" s="90" t="s">
        <v>47</v>
      </c>
      <c r="D571" s="90" t="s">
        <v>47</v>
      </c>
      <c r="E571" s="95" t="s">
        <v>299</v>
      </c>
      <c r="F571" s="90" t="s">
        <v>46</v>
      </c>
      <c r="G571" s="96"/>
      <c r="H571" s="96"/>
      <c r="I571" s="96"/>
      <c r="J571" s="96"/>
      <c r="K571" s="96"/>
      <c r="L571" s="96"/>
      <c r="M571" s="96"/>
      <c r="N571" s="96"/>
      <c r="O571" s="93"/>
      <c r="P571" s="96"/>
      <c r="Q571" s="96"/>
      <c r="R571" s="96"/>
      <c r="S571" s="96">
        <f>T571-Q571</f>
        <v>489</v>
      </c>
      <c r="T571" s="96">
        <v>489</v>
      </c>
      <c r="U571" s="96"/>
      <c r="V571" s="96"/>
      <c r="W571" s="96"/>
      <c r="X571" s="96"/>
      <c r="Y571" s="96">
        <f>W571+T571</f>
        <v>489</v>
      </c>
      <c r="Z571" s="96">
        <f>X571+V571</f>
        <v>0</v>
      </c>
      <c r="AA571" s="96"/>
      <c r="AB571" s="96"/>
      <c r="AC571" s="96">
        <f>AA571+Y571</f>
        <v>489</v>
      </c>
      <c r="AD571" s="96">
        <f>AB571+Z571</f>
        <v>0</v>
      </c>
      <c r="AE571" s="96"/>
      <c r="AF571" s="96"/>
      <c r="AG571" s="96"/>
      <c r="AH571" s="96">
        <f>AE571+AC571</f>
        <v>489</v>
      </c>
      <c r="AI571" s="96"/>
      <c r="AJ571" s="96">
        <f>AG571+AD571</f>
        <v>0</v>
      </c>
      <c r="AK571" s="97"/>
      <c r="AL571" s="97"/>
      <c r="AM571" s="96">
        <f>AK571+AH571</f>
        <v>489</v>
      </c>
      <c r="AN571" s="96">
        <f>AI571</f>
        <v>0</v>
      </c>
      <c r="AO571" s="96">
        <f>AQ571-AM571</f>
        <v>0</v>
      </c>
      <c r="AP571" s="96">
        <f>AR571-AN571</f>
        <v>0</v>
      </c>
      <c r="AQ571" s="96">
        <v>489</v>
      </c>
      <c r="AR571" s="96"/>
      <c r="AS571" s="97"/>
      <c r="AT571" s="96">
        <v>489</v>
      </c>
      <c r="AU571" s="96"/>
      <c r="AV571" s="97"/>
      <c r="AW571" s="92">
        <f>AT571+AV571</f>
        <v>489</v>
      </c>
      <c r="AX571" s="96">
        <f>AU571</f>
        <v>0</v>
      </c>
    </row>
    <row r="572" spans="1:50" ht="16.5">
      <c r="A572" s="155"/>
      <c r="B572" s="89"/>
      <c r="C572" s="90"/>
      <c r="D572" s="90"/>
      <c r="E572" s="95"/>
      <c r="F572" s="90"/>
      <c r="G572" s="96"/>
      <c r="H572" s="96"/>
      <c r="I572" s="96"/>
      <c r="J572" s="96"/>
      <c r="K572" s="96"/>
      <c r="L572" s="96"/>
      <c r="M572" s="96"/>
      <c r="N572" s="96"/>
      <c r="O572" s="93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7"/>
      <c r="AL572" s="97"/>
      <c r="AM572" s="104"/>
      <c r="AN572" s="104"/>
      <c r="AO572" s="105"/>
      <c r="AP572" s="105"/>
      <c r="AQ572" s="106"/>
      <c r="AR572" s="105"/>
      <c r="AS572" s="97"/>
      <c r="AT572" s="106"/>
      <c r="AU572" s="105"/>
      <c r="AV572" s="97"/>
      <c r="AW572" s="97"/>
      <c r="AX572" s="96">
        <f>AU572</f>
        <v>0</v>
      </c>
    </row>
    <row r="573" spans="1:50" s="5" customFormat="1" ht="60.75">
      <c r="A573" s="75">
        <v>917</v>
      </c>
      <c r="B573" s="76" t="s">
        <v>53</v>
      </c>
      <c r="C573" s="79"/>
      <c r="D573" s="79"/>
      <c r="E573" s="78"/>
      <c r="F573" s="79"/>
      <c r="G573" s="120" t="e">
        <f>G574+#REF!+G588</f>
        <v>#REF!</v>
      </c>
      <c r="H573" s="120" t="e">
        <f>H574+#REF!+H588</f>
        <v>#REF!</v>
      </c>
      <c r="I573" s="120" t="e">
        <f>I574+#REF!+I588</f>
        <v>#REF!</v>
      </c>
      <c r="J573" s="120" t="e">
        <f>J574+#REF!+J588</f>
        <v>#REF!</v>
      </c>
      <c r="K573" s="120" t="e">
        <f>K574+#REF!+K588</f>
        <v>#REF!</v>
      </c>
      <c r="L573" s="120" t="e">
        <f>L574+#REF!+L588</f>
        <v>#REF!</v>
      </c>
      <c r="M573" s="120"/>
      <c r="N573" s="120" t="e">
        <f>N574+#REF!+N588</f>
        <v>#REF!</v>
      </c>
      <c r="O573" s="120" t="e">
        <f>O574+#REF!+O588</f>
        <v>#REF!</v>
      </c>
      <c r="P573" s="120" t="e">
        <f>P574+#REF!+P588</f>
        <v>#REF!</v>
      </c>
      <c r="Q573" s="120" t="e">
        <f>Q574+#REF!+Q588</f>
        <v>#REF!</v>
      </c>
      <c r="R573" s="120" t="e">
        <f>R574+#REF!+R588</f>
        <v>#REF!</v>
      </c>
      <c r="S573" s="120" t="e">
        <f>S574+#REF!+S588+S599</f>
        <v>#REF!</v>
      </c>
      <c r="T573" s="120" t="e">
        <f>T574+#REF!+T588+T599</f>
        <v>#REF!</v>
      </c>
      <c r="U573" s="120" t="e">
        <f>U574+#REF!+U588+U599</f>
        <v>#REF!</v>
      </c>
      <c r="V573" s="120" t="e">
        <f>V574+#REF!+V588+V599</f>
        <v>#REF!</v>
      </c>
      <c r="W573" s="120" t="e">
        <f>W574+#REF!+W588+W599</f>
        <v>#REF!</v>
      </c>
      <c r="X573" s="120" t="e">
        <f>X574+#REF!+X588+X599</f>
        <v>#REF!</v>
      </c>
      <c r="Y573" s="120" t="e">
        <f>Y574+#REF!+Y588+Y599</f>
        <v>#REF!</v>
      </c>
      <c r="Z573" s="120" t="e">
        <f>Z574+#REF!+Z588+Z599</f>
        <v>#REF!</v>
      </c>
      <c r="AA573" s="120" t="e">
        <f>AA574+#REF!+AA588+AA599</f>
        <v>#REF!</v>
      </c>
      <c r="AB573" s="120" t="e">
        <f>AB574+#REF!+AB588+AB599</f>
        <v>#REF!</v>
      </c>
      <c r="AC573" s="120" t="e">
        <f>AC574+#REF!+AC588+AC599</f>
        <v>#REF!</v>
      </c>
      <c r="AD573" s="120" t="e">
        <f>AD574+#REF!+AD588+AD599</f>
        <v>#REF!</v>
      </c>
      <c r="AE573" s="120" t="e">
        <f>AE574+#REF!+AE588+AE599</f>
        <v>#REF!</v>
      </c>
      <c r="AF573" s="120"/>
      <c r="AG573" s="120" t="e">
        <f>AG574+#REF!+AG588+AG599</f>
        <v>#REF!</v>
      </c>
      <c r="AH573" s="120" t="e">
        <f>AH574+#REF!+AH588+AH599</f>
        <v>#REF!</v>
      </c>
      <c r="AI573" s="120"/>
      <c r="AJ573" s="120" t="e">
        <f>AJ574+#REF!+AJ588+AJ599</f>
        <v>#REF!</v>
      </c>
      <c r="AK573" s="120" t="e">
        <f>AK574+#REF!+AK588+AK599</f>
        <v>#REF!</v>
      </c>
      <c r="AL573" s="120" t="e">
        <f>AL574+#REF!+AL588+AL599</f>
        <v>#REF!</v>
      </c>
      <c r="AM573" s="120">
        <f aca="true" t="shared" si="490" ref="AM573:AR573">AM574+AM588+AM599+AM604+AM607+AM581</f>
        <v>164222</v>
      </c>
      <c r="AN573" s="120">
        <f t="shared" si="490"/>
        <v>0</v>
      </c>
      <c r="AO573" s="120">
        <f t="shared" si="490"/>
        <v>360412</v>
      </c>
      <c r="AP573" s="120">
        <f t="shared" si="490"/>
        <v>165916</v>
      </c>
      <c r="AQ573" s="120">
        <f t="shared" si="490"/>
        <v>524634</v>
      </c>
      <c r="AR573" s="120">
        <f t="shared" si="490"/>
        <v>165916</v>
      </c>
      <c r="AS573" s="120">
        <f>AS574+AS588+AS581</f>
        <v>0</v>
      </c>
      <c r="AT573" s="120">
        <f>AT574+AT588+AT599+AT604+AT607+AT581</f>
        <v>524634</v>
      </c>
      <c r="AU573" s="120">
        <f>AU574+AU588+AU599+AU604+AU607+AU581</f>
        <v>165916</v>
      </c>
      <c r="AV573" s="120">
        <f>AV574+AV588+AV599+AV604+AV607+AV581</f>
        <v>0</v>
      </c>
      <c r="AW573" s="120">
        <f>AW574+AW588+AW599+AW604+AW607+AW581</f>
        <v>524634</v>
      </c>
      <c r="AX573" s="120">
        <f>AX574+AX588+AX599+AX604+AX607+AX581</f>
        <v>165916</v>
      </c>
    </row>
    <row r="574" spans="1:50" s="2" customFormat="1" ht="18.75">
      <c r="A574" s="82"/>
      <c r="B574" s="83" t="s">
        <v>65</v>
      </c>
      <c r="C574" s="84" t="s">
        <v>47</v>
      </c>
      <c r="D574" s="84" t="s">
        <v>35</v>
      </c>
      <c r="E574" s="85"/>
      <c r="F574" s="84"/>
      <c r="G574" s="86">
        <f aca="true" t="shared" si="491" ref="G574:N574">G575+G577</f>
        <v>84656</v>
      </c>
      <c r="H574" s="86">
        <f t="shared" si="491"/>
        <v>84656</v>
      </c>
      <c r="I574" s="86">
        <f t="shared" si="491"/>
        <v>0</v>
      </c>
      <c r="J574" s="86">
        <f t="shared" si="491"/>
        <v>45045</v>
      </c>
      <c r="K574" s="86">
        <f t="shared" si="491"/>
        <v>129701</v>
      </c>
      <c r="L574" s="86">
        <f t="shared" si="491"/>
        <v>0</v>
      </c>
      <c r="M574" s="86"/>
      <c r="N574" s="86">
        <f t="shared" si="491"/>
        <v>142940</v>
      </c>
      <c r="O574" s="86">
        <f aca="true" t="shared" si="492" ref="O574:V574">O575+O577</f>
        <v>0</v>
      </c>
      <c r="P574" s="86">
        <f t="shared" si="492"/>
        <v>0</v>
      </c>
      <c r="Q574" s="86">
        <f t="shared" si="492"/>
        <v>142940</v>
      </c>
      <c r="R574" s="86">
        <f t="shared" si="492"/>
        <v>0</v>
      </c>
      <c r="S574" s="86">
        <f t="shared" si="492"/>
        <v>-41852</v>
      </c>
      <c r="T574" s="86">
        <f t="shared" si="492"/>
        <v>101088</v>
      </c>
      <c r="U574" s="86">
        <f t="shared" si="492"/>
        <v>0</v>
      </c>
      <c r="V574" s="86">
        <f t="shared" si="492"/>
        <v>101088</v>
      </c>
      <c r="W574" s="86">
        <f aca="true" t="shared" si="493" ref="W574:AD574">W575+W577</f>
        <v>6490</v>
      </c>
      <c r="X574" s="86">
        <f t="shared" si="493"/>
        <v>6490</v>
      </c>
      <c r="Y574" s="86">
        <f t="shared" si="493"/>
        <v>107578</v>
      </c>
      <c r="Z574" s="86">
        <f t="shared" si="493"/>
        <v>107578</v>
      </c>
      <c r="AA574" s="86">
        <f t="shared" si="493"/>
        <v>0</v>
      </c>
      <c r="AB574" s="86">
        <f t="shared" si="493"/>
        <v>0</v>
      </c>
      <c r="AC574" s="86">
        <f t="shared" si="493"/>
        <v>107578</v>
      </c>
      <c r="AD574" s="86">
        <f t="shared" si="493"/>
        <v>107578</v>
      </c>
      <c r="AE574" s="86">
        <f>AE575+AE577</f>
        <v>0</v>
      </c>
      <c r="AF574" s="86"/>
      <c r="AG574" s="86">
        <f>AG575+AG577</f>
        <v>0</v>
      </c>
      <c r="AH574" s="86">
        <f>AH575+AH577</f>
        <v>107578</v>
      </c>
      <c r="AI574" s="86"/>
      <c r="AJ574" s="86">
        <f aca="true" t="shared" si="494" ref="AJ574:AR574">AJ575+AJ577</f>
        <v>107578</v>
      </c>
      <c r="AK574" s="86">
        <f t="shared" si="494"/>
        <v>0</v>
      </c>
      <c r="AL574" s="86">
        <f t="shared" si="494"/>
        <v>0</v>
      </c>
      <c r="AM574" s="86">
        <f t="shared" si="494"/>
        <v>107578</v>
      </c>
      <c r="AN574" s="86">
        <f t="shared" si="494"/>
        <v>0</v>
      </c>
      <c r="AO574" s="86">
        <f t="shared" si="494"/>
        <v>319699</v>
      </c>
      <c r="AP574" s="86">
        <f t="shared" si="494"/>
        <v>113156</v>
      </c>
      <c r="AQ574" s="86">
        <f t="shared" si="494"/>
        <v>427277</v>
      </c>
      <c r="AR574" s="86">
        <f t="shared" si="494"/>
        <v>113156</v>
      </c>
      <c r="AS574" s="115"/>
      <c r="AT574" s="86">
        <f>AT575+AT577</f>
        <v>427277</v>
      </c>
      <c r="AU574" s="86">
        <f>AU575+AU577</f>
        <v>113156</v>
      </c>
      <c r="AV574" s="86">
        <f>AV575+AV577</f>
        <v>0</v>
      </c>
      <c r="AW574" s="86">
        <f>AW575+AW577</f>
        <v>427277</v>
      </c>
      <c r="AX574" s="86">
        <f>AX575+AX577</f>
        <v>113156</v>
      </c>
    </row>
    <row r="575" spans="1:50" ht="33" hidden="1">
      <c r="A575" s="88"/>
      <c r="B575" s="89" t="s">
        <v>271</v>
      </c>
      <c r="C575" s="90" t="s">
        <v>47</v>
      </c>
      <c r="D575" s="90" t="s">
        <v>35</v>
      </c>
      <c r="E575" s="95" t="s">
        <v>160</v>
      </c>
      <c r="F575" s="90"/>
      <c r="G575" s="96">
        <f aca="true" t="shared" si="495" ref="G575:AR575">G576</f>
        <v>12336</v>
      </c>
      <c r="H575" s="96">
        <f t="shared" si="495"/>
        <v>12336</v>
      </c>
      <c r="I575" s="96">
        <f t="shared" si="495"/>
        <v>0</v>
      </c>
      <c r="J575" s="96">
        <f t="shared" si="495"/>
        <v>72</v>
      </c>
      <c r="K575" s="96">
        <f t="shared" si="495"/>
        <v>12408</v>
      </c>
      <c r="L575" s="96">
        <f t="shared" si="495"/>
        <v>0</v>
      </c>
      <c r="M575" s="96"/>
      <c r="N575" s="96">
        <f t="shared" si="495"/>
        <v>13753</v>
      </c>
      <c r="O575" s="96">
        <f t="shared" si="495"/>
        <v>0</v>
      </c>
      <c r="P575" s="96">
        <f t="shared" si="495"/>
        <v>0</v>
      </c>
      <c r="Q575" s="96">
        <f t="shared" si="495"/>
        <v>13753</v>
      </c>
      <c r="R575" s="96">
        <f t="shared" si="495"/>
        <v>0</v>
      </c>
      <c r="S575" s="96">
        <f t="shared" si="495"/>
        <v>-4899</v>
      </c>
      <c r="T575" s="96">
        <f t="shared" si="495"/>
        <v>8854</v>
      </c>
      <c r="U575" s="96">
        <f t="shared" si="495"/>
        <v>0</v>
      </c>
      <c r="V575" s="96">
        <f t="shared" si="495"/>
        <v>8854</v>
      </c>
      <c r="W575" s="96">
        <f t="shared" si="495"/>
        <v>0</v>
      </c>
      <c r="X575" s="96">
        <f t="shared" si="495"/>
        <v>0</v>
      </c>
      <c r="Y575" s="96">
        <f t="shared" si="495"/>
        <v>8854</v>
      </c>
      <c r="Z575" s="96">
        <f t="shared" si="495"/>
        <v>8854</v>
      </c>
      <c r="AA575" s="96">
        <f t="shared" si="495"/>
        <v>0</v>
      </c>
      <c r="AB575" s="96">
        <f t="shared" si="495"/>
        <v>0</v>
      </c>
      <c r="AC575" s="96">
        <f t="shared" si="495"/>
        <v>8854</v>
      </c>
      <c r="AD575" s="96">
        <f t="shared" si="495"/>
        <v>8854</v>
      </c>
      <c r="AE575" s="96">
        <f t="shared" si="495"/>
        <v>0</v>
      </c>
      <c r="AF575" s="96"/>
      <c r="AG575" s="96">
        <f t="shared" si="495"/>
        <v>0</v>
      </c>
      <c r="AH575" s="96">
        <f t="shared" si="495"/>
        <v>8854</v>
      </c>
      <c r="AI575" s="96"/>
      <c r="AJ575" s="96">
        <f t="shared" si="495"/>
        <v>8854</v>
      </c>
      <c r="AK575" s="96">
        <f t="shared" si="495"/>
        <v>0</v>
      </c>
      <c r="AL575" s="96">
        <f t="shared" si="495"/>
        <v>0</v>
      </c>
      <c r="AM575" s="96">
        <f t="shared" si="495"/>
        <v>8854</v>
      </c>
      <c r="AN575" s="96">
        <f t="shared" si="495"/>
        <v>0</v>
      </c>
      <c r="AO575" s="96">
        <f t="shared" si="495"/>
        <v>-8854</v>
      </c>
      <c r="AP575" s="96">
        <f t="shared" si="495"/>
        <v>0</v>
      </c>
      <c r="AQ575" s="96">
        <f t="shared" si="495"/>
        <v>0</v>
      </c>
      <c r="AR575" s="96">
        <f t="shared" si="495"/>
        <v>0</v>
      </c>
      <c r="AS575" s="97"/>
      <c r="AT575" s="96">
        <f>AT576</f>
        <v>0</v>
      </c>
      <c r="AU575" s="96">
        <f>AU576</f>
        <v>0</v>
      </c>
      <c r="AV575" s="96">
        <f>AV576</f>
        <v>0</v>
      </c>
      <c r="AW575" s="96">
        <f>AW576</f>
        <v>0</v>
      </c>
      <c r="AX575" s="96">
        <f>AX576</f>
        <v>0</v>
      </c>
    </row>
    <row r="576" spans="1:50" ht="33" hidden="1">
      <c r="A576" s="88"/>
      <c r="B576" s="89" t="s">
        <v>41</v>
      </c>
      <c r="C576" s="90" t="s">
        <v>47</v>
      </c>
      <c r="D576" s="90" t="s">
        <v>35</v>
      </c>
      <c r="E576" s="95" t="s">
        <v>160</v>
      </c>
      <c r="F576" s="90" t="s">
        <v>42</v>
      </c>
      <c r="G576" s="96">
        <f>H576+I576</f>
        <v>12336</v>
      </c>
      <c r="H576" s="96">
        <v>12336</v>
      </c>
      <c r="I576" s="96"/>
      <c r="J576" s="96">
        <f>K576-G576</f>
        <v>72</v>
      </c>
      <c r="K576" s="96">
        <v>12408</v>
      </c>
      <c r="L576" s="96"/>
      <c r="M576" s="96"/>
      <c r="N576" s="96">
        <v>13753</v>
      </c>
      <c r="O576" s="93"/>
      <c r="P576" s="96"/>
      <c r="Q576" s="96">
        <f>P576+N576</f>
        <v>13753</v>
      </c>
      <c r="R576" s="96">
        <f>O576</f>
        <v>0</v>
      </c>
      <c r="S576" s="96">
        <f>T576-Q576</f>
        <v>-4899</v>
      </c>
      <c r="T576" s="96">
        <v>8854</v>
      </c>
      <c r="U576" s="96">
        <f>R576</f>
        <v>0</v>
      </c>
      <c r="V576" s="96">
        <v>8854</v>
      </c>
      <c r="W576" s="96"/>
      <c r="X576" s="96"/>
      <c r="Y576" s="96">
        <f>W576+T576</f>
        <v>8854</v>
      </c>
      <c r="Z576" s="96">
        <f>X576+V576</f>
        <v>8854</v>
      </c>
      <c r="AA576" s="96"/>
      <c r="AB576" s="96"/>
      <c r="AC576" s="96">
        <f>AA576+Y576</f>
        <v>8854</v>
      </c>
      <c r="AD576" s="96">
        <f>AB576+Z576</f>
        <v>8854</v>
      </c>
      <c r="AE576" s="96"/>
      <c r="AF576" s="96"/>
      <c r="AG576" s="96"/>
      <c r="AH576" s="96">
        <f>AE576+AC576</f>
        <v>8854</v>
      </c>
      <c r="AI576" s="96"/>
      <c r="AJ576" s="96">
        <f>AG576+AD576</f>
        <v>8854</v>
      </c>
      <c r="AK576" s="97"/>
      <c r="AL576" s="97"/>
      <c r="AM576" s="96">
        <f>AK576+AH576</f>
        <v>8854</v>
      </c>
      <c r="AN576" s="96">
        <f>AI576</f>
        <v>0</v>
      </c>
      <c r="AO576" s="96">
        <f>AQ576-AM576</f>
        <v>-8854</v>
      </c>
      <c r="AP576" s="96">
        <f>AR576-AN576</f>
        <v>0</v>
      </c>
      <c r="AQ576" s="96"/>
      <c r="AR576" s="96"/>
      <c r="AS576" s="97"/>
      <c r="AT576" s="96"/>
      <c r="AU576" s="96"/>
      <c r="AV576" s="96"/>
      <c r="AW576" s="96"/>
      <c r="AX576" s="96"/>
    </row>
    <row r="577" spans="1:50" ht="33">
      <c r="A577" s="88"/>
      <c r="B577" s="89" t="s">
        <v>66</v>
      </c>
      <c r="C577" s="90" t="s">
        <v>47</v>
      </c>
      <c r="D577" s="90" t="s">
        <v>35</v>
      </c>
      <c r="E577" s="95" t="s">
        <v>152</v>
      </c>
      <c r="F577" s="90"/>
      <c r="G577" s="92">
        <f aca="true" t="shared" si="496" ref="G577:AR577">G578</f>
        <v>72320</v>
      </c>
      <c r="H577" s="92">
        <f t="shared" si="496"/>
        <v>72320</v>
      </c>
      <c r="I577" s="92">
        <f t="shared" si="496"/>
        <v>0</v>
      </c>
      <c r="J577" s="92">
        <f t="shared" si="496"/>
        <v>44973</v>
      </c>
      <c r="K577" s="92">
        <f t="shared" si="496"/>
        <v>117293</v>
      </c>
      <c r="L577" s="92">
        <f t="shared" si="496"/>
        <v>0</v>
      </c>
      <c r="M577" s="92"/>
      <c r="N577" s="92">
        <f t="shared" si="496"/>
        <v>129187</v>
      </c>
      <c r="O577" s="92">
        <f t="shared" si="496"/>
        <v>0</v>
      </c>
      <c r="P577" s="92">
        <f t="shared" si="496"/>
        <v>0</v>
      </c>
      <c r="Q577" s="92">
        <f t="shared" si="496"/>
        <v>129187</v>
      </c>
      <c r="R577" s="92">
        <f t="shared" si="496"/>
        <v>0</v>
      </c>
      <c r="S577" s="92">
        <f t="shared" si="496"/>
        <v>-36953</v>
      </c>
      <c r="T577" s="92">
        <f t="shared" si="496"/>
        <v>92234</v>
      </c>
      <c r="U577" s="92">
        <f t="shared" si="496"/>
        <v>0</v>
      </c>
      <c r="V577" s="92">
        <f t="shared" si="496"/>
        <v>92234</v>
      </c>
      <c r="W577" s="92">
        <f t="shared" si="496"/>
        <v>6490</v>
      </c>
      <c r="X577" s="92">
        <f t="shared" si="496"/>
        <v>6490</v>
      </c>
      <c r="Y577" s="92">
        <f t="shared" si="496"/>
        <v>98724</v>
      </c>
      <c r="Z577" s="92">
        <f t="shared" si="496"/>
        <v>98724</v>
      </c>
      <c r="AA577" s="92">
        <f t="shared" si="496"/>
        <v>0</v>
      </c>
      <c r="AB577" s="92">
        <f t="shared" si="496"/>
        <v>0</v>
      </c>
      <c r="AC577" s="92">
        <f t="shared" si="496"/>
        <v>98724</v>
      </c>
      <c r="AD577" s="92">
        <f t="shared" si="496"/>
        <v>98724</v>
      </c>
      <c r="AE577" s="92">
        <f t="shared" si="496"/>
        <v>0</v>
      </c>
      <c r="AF577" s="92"/>
      <c r="AG577" s="92">
        <f t="shared" si="496"/>
        <v>0</v>
      </c>
      <c r="AH577" s="92">
        <f t="shared" si="496"/>
        <v>98724</v>
      </c>
      <c r="AI577" s="92"/>
      <c r="AJ577" s="92">
        <f t="shared" si="496"/>
        <v>98724</v>
      </c>
      <c r="AK577" s="92">
        <f t="shared" si="496"/>
        <v>0</v>
      </c>
      <c r="AL577" s="92">
        <f t="shared" si="496"/>
        <v>0</v>
      </c>
      <c r="AM577" s="92">
        <f t="shared" si="496"/>
        <v>98724</v>
      </c>
      <c r="AN577" s="92">
        <f t="shared" si="496"/>
        <v>0</v>
      </c>
      <c r="AO577" s="92">
        <f t="shared" si="496"/>
        <v>328553</v>
      </c>
      <c r="AP577" s="92">
        <f t="shared" si="496"/>
        <v>113156</v>
      </c>
      <c r="AQ577" s="92">
        <f t="shared" si="496"/>
        <v>427277</v>
      </c>
      <c r="AR577" s="92">
        <f t="shared" si="496"/>
        <v>113156</v>
      </c>
      <c r="AS577" s="97"/>
      <c r="AT577" s="92">
        <f>AT578</f>
        <v>427277</v>
      </c>
      <c r="AU577" s="92">
        <f>AU578</f>
        <v>113156</v>
      </c>
      <c r="AV577" s="92">
        <f>AV578</f>
        <v>0</v>
      </c>
      <c r="AW577" s="92">
        <f>AW578</f>
        <v>427277</v>
      </c>
      <c r="AX577" s="92">
        <f>AX578</f>
        <v>113156</v>
      </c>
    </row>
    <row r="578" spans="1:50" ht="33">
      <c r="A578" s="88"/>
      <c r="B578" s="89" t="s">
        <v>41</v>
      </c>
      <c r="C578" s="90" t="s">
        <v>47</v>
      </c>
      <c r="D578" s="90" t="s">
        <v>35</v>
      </c>
      <c r="E578" s="95" t="s">
        <v>152</v>
      </c>
      <c r="F578" s="90" t="s">
        <v>42</v>
      </c>
      <c r="G578" s="92">
        <f>H578+I578</f>
        <v>72320</v>
      </c>
      <c r="H578" s="92">
        <v>72320</v>
      </c>
      <c r="I578" s="92"/>
      <c r="J578" s="96">
        <f>K578-G578</f>
        <v>44973</v>
      </c>
      <c r="K578" s="96">
        <v>117293</v>
      </c>
      <c r="L578" s="96"/>
      <c r="M578" s="96"/>
      <c r="N578" s="92">
        <v>129187</v>
      </c>
      <c r="O578" s="93"/>
      <c r="P578" s="96"/>
      <c r="Q578" s="96">
        <f>P578+N578</f>
        <v>129187</v>
      </c>
      <c r="R578" s="96">
        <f>O578</f>
        <v>0</v>
      </c>
      <c r="S578" s="96">
        <f>T578-Q578</f>
        <v>-36953</v>
      </c>
      <c r="T578" s="96">
        <v>92234</v>
      </c>
      <c r="U578" s="96">
        <f>R578</f>
        <v>0</v>
      </c>
      <c r="V578" s="96">
        <v>92234</v>
      </c>
      <c r="W578" s="96">
        <v>6490</v>
      </c>
      <c r="X578" s="96">
        <v>6490</v>
      </c>
      <c r="Y578" s="96">
        <f>W578+T578</f>
        <v>98724</v>
      </c>
      <c r="Z578" s="96">
        <f>X578+V578</f>
        <v>98724</v>
      </c>
      <c r="AA578" s="96"/>
      <c r="AB578" s="96"/>
      <c r="AC578" s="96">
        <f>AA578+Y578</f>
        <v>98724</v>
      </c>
      <c r="AD578" s="96">
        <f>AB578+Z578</f>
        <v>98724</v>
      </c>
      <c r="AE578" s="96"/>
      <c r="AF578" s="96"/>
      <c r="AG578" s="96"/>
      <c r="AH578" s="96">
        <f>AE578+AC578</f>
        <v>98724</v>
      </c>
      <c r="AI578" s="96"/>
      <c r="AJ578" s="96">
        <f>AG578+AD578</f>
        <v>98724</v>
      </c>
      <c r="AK578" s="97"/>
      <c r="AL578" s="97"/>
      <c r="AM578" s="96">
        <f>AK578+AH578</f>
        <v>98724</v>
      </c>
      <c r="AN578" s="96">
        <f>AI578</f>
        <v>0</v>
      </c>
      <c r="AO578" s="96">
        <f>AQ578-AM578</f>
        <v>328553</v>
      </c>
      <c r="AP578" s="96">
        <f>AR578-AN578</f>
        <v>113156</v>
      </c>
      <c r="AQ578" s="96">
        <v>427277</v>
      </c>
      <c r="AR578" s="96">
        <v>113156</v>
      </c>
      <c r="AS578" s="97"/>
      <c r="AT578" s="96">
        <v>427277</v>
      </c>
      <c r="AU578" s="96">
        <v>113156</v>
      </c>
      <c r="AV578" s="97"/>
      <c r="AW578" s="92">
        <f>AT578+AV578</f>
        <v>427277</v>
      </c>
      <c r="AX578" s="96">
        <f>AU578</f>
        <v>113156</v>
      </c>
    </row>
    <row r="579" spans="1:50" ht="49.5" hidden="1">
      <c r="A579" s="88"/>
      <c r="B579" s="89" t="s">
        <v>67</v>
      </c>
      <c r="C579" s="90" t="s">
        <v>47</v>
      </c>
      <c r="D579" s="90" t="s">
        <v>58</v>
      </c>
      <c r="E579" s="95" t="s">
        <v>162</v>
      </c>
      <c r="F579" s="90"/>
      <c r="G579" s="92">
        <f aca="true" t="shared" si="497" ref="G579:W579">G580</f>
        <v>16220</v>
      </c>
      <c r="H579" s="92">
        <f t="shared" si="497"/>
        <v>16220</v>
      </c>
      <c r="I579" s="92">
        <f t="shared" si="497"/>
        <v>0</v>
      </c>
      <c r="J579" s="92">
        <f t="shared" si="497"/>
        <v>4082</v>
      </c>
      <c r="K579" s="92">
        <f t="shared" si="497"/>
        <v>20302</v>
      </c>
      <c r="L579" s="92">
        <f t="shared" si="497"/>
        <v>0</v>
      </c>
      <c r="M579" s="92"/>
      <c r="N579" s="92">
        <f t="shared" si="497"/>
        <v>21827</v>
      </c>
      <c r="O579" s="92">
        <f t="shared" si="497"/>
        <v>0</v>
      </c>
      <c r="P579" s="92">
        <f t="shared" si="497"/>
        <v>0</v>
      </c>
      <c r="Q579" s="92">
        <f t="shared" si="497"/>
        <v>21827</v>
      </c>
      <c r="R579" s="92">
        <f t="shared" si="497"/>
        <v>0</v>
      </c>
      <c r="S579" s="92">
        <f t="shared" si="497"/>
        <v>-15337</v>
      </c>
      <c r="T579" s="92">
        <f t="shared" si="497"/>
        <v>6490</v>
      </c>
      <c r="U579" s="92">
        <f t="shared" si="497"/>
        <v>0</v>
      </c>
      <c r="V579" s="92">
        <f t="shared" si="497"/>
        <v>6490</v>
      </c>
      <c r="W579" s="92">
        <f t="shared" si="497"/>
        <v>-6490</v>
      </c>
      <c r="X579" s="92">
        <f aca="true" t="shared" si="498" ref="X579:AJ579">X580</f>
        <v>-6490</v>
      </c>
      <c r="Y579" s="92">
        <f t="shared" si="498"/>
        <v>0</v>
      </c>
      <c r="Z579" s="92">
        <f t="shared" si="498"/>
        <v>0</v>
      </c>
      <c r="AA579" s="92">
        <f t="shared" si="498"/>
        <v>0</v>
      </c>
      <c r="AB579" s="92">
        <f t="shared" si="498"/>
        <v>0</v>
      </c>
      <c r="AC579" s="92">
        <f t="shared" si="498"/>
        <v>0</v>
      </c>
      <c r="AD579" s="92">
        <f t="shared" si="498"/>
        <v>0</v>
      </c>
      <c r="AE579" s="92">
        <f t="shared" si="498"/>
        <v>0</v>
      </c>
      <c r="AF579" s="92"/>
      <c r="AG579" s="92">
        <f t="shared" si="498"/>
        <v>0</v>
      </c>
      <c r="AH579" s="92">
        <f t="shared" si="498"/>
        <v>0</v>
      </c>
      <c r="AI579" s="92"/>
      <c r="AJ579" s="92">
        <f t="shared" si="498"/>
        <v>0</v>
      </c>
      <c r="AK579" s="97"/>
      <c r="AL579" s="97"/>
      <c r="AM579" s="104"/>
      <c r="AN579" s="104"/>
      <c r="AO579" s="105"/>
      <c r="AP579" s="105"/>
      <c r="AQ579" s="106"/>
      <c r="AR579" s="105"/>
      <c r="AS579" s="97"/>
      <c r="AT579" s="106"/>
      <c r="AU579" s="105"/>
      <c r="AV579" s="97"/>
      <c r="AW579" s="97"/>
      <c r="AX579" s="96">
        <f>AU579</f>
        <v>0</v>
      </c>
    </row>
    <row r="580" spans="1:50" ht="33" hidden="1">
      <c r="A580" s="88"/>
      <c r="B580" s="89" t="s">
        <v>41</v>
      </c>
      <c r="C580" s="90" t="s">
        <v>47</v>
      </c>
      <c r="D580" s="90" t="s">
        <v>58</v>
      </c>
      <c r="E580" s="95" t="s">
        <v>162</v>
      </c>
      <c r="F580" s="90" t="s">
        <v>42</v>
      </c>
      <c r="G580" s="92">
        <f>H580+I580</f>
        <v>16220</v>
      </c>
      <c r="H580" s="92">
        <v>16220</v>
      </c>
      <c r="I580" s="92"/>
      <c r="J580" s="96">
        <f>K580-G580</f>
        <v>4082</v>
      </c>
      <c r="K580" s="96">
        <v>20302</v>
      </c>
      <c r="L580" s="96"/>
      <c r="M580" s="96"/>
      <c r="N580" s="92">
        <v>21827</v>
      </c>
      <c r="O580" s="93"/>
      <c r="P580" s="96"/>
      <c r="Q580" s="96">
        <f>P580+N580</f>
        <v>21827</v>
      </c>
      <c r="R580" s="96">
        <f>O580</f>
        <v>0</v>
      </c>
      <c r="S580" s="96">
        <f>T580-Q580</f>
        <v>-15337</v>
      </c>
      <c r="T580" s="96">
        <v>6490</v>
      </c>
      <c r="U580" s="96">
        <f>R580</f>
        <v>0</v>
      </c>
      <c r="V580" s="96">
        <v>6490</v>
      </c>
      <c r="W580" s="96">
        <v>-6490</v>
      </c>
      <c r="X580" s="96">
        <v>-6490</v>
      </c>
      <c r="Y580" s="96">
        <f>W580+T580</f>
        <v>0</v>
      </c>
      <c r="Z580" s="96">
        <f>X580+V580</f>
        <v>0</v>
      </c>
      <c r="AA580" s="96"/>
      <c r="AB580" s="96"/>
      <c r="AC580" s="96">
        <f>AA580+Y580</f>
        <v>0</v>
      </c>
      <c r="AD580" s="96">
        <f>AB580+Z580</f>
        <v>0</v>
      </c>
      <c r="AE580" s="96"/>
      <c r="AF580" s="96"/>
      <c r="AG580" s="96"/>
      <c r="AH580" s="96"/>
      <c r="AI580" s="96"/>
      <c r="AJ580" s="96"/>
      <c r="AK580" s="97"/>
      <c r="AL580" s="97"/>
      <c r="AM580" s="104"/>
      <c r="AN580" s="104"/>
      <c r="AO580" s="105"/>
      <c r="AP580" s="105"/>
      <c r="AQ580" s="106"/>
      <c r="AR580" s="105"/>
      <c r="AS580" s="97"/>
      <c r="AT580" s="106"/>
      <c r="AU580" s="105"/>
      <c r="AV580" s="97"/>
      <c r="AW580" s="97"/>
      <c r="AX580" s="96">
        <f>AU580</f>
        <v>0</v>
      </c>
    </row>
    <row r="581" spans="1:50" s="14" customFormat="1" ht="37.5">
      <c r="A581" s="100"/>
      <c r="B581" s="83" t="s">
        <v>68</v>
      </c>
      <c r="C581" s="84" t="s">
        <v>47</v>
      </c>
      <c r="D581" s="84" t="s">
        <v>58</v>
      </c>
      <c r="E581" s="85"/>
      <c r="F581" s="84"/>
      <c r="G581" s="86"/>
      <c r="H581" s="86"/>
      <c r="I581" s="86"/>
      <c r="J581" s="99"/>
      <c r="K581" s="99"/>
      <c r="L581" s="99"/>
      <c r="M581" s="99"/>
      <c r="N581" s="86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100"/>
      <c r="AL581" s="100"/>
      <c r="AM581" s="126"/>
      <c r="AN581" s="126"/>
      <c r="AO581" s="99">
        <f aca="true" t="shared" si="499" ref="AO581:AR584">AO582</f>
        <v>1393</v>
      </c>
      <c r="AP581" s="99">
        <f t="shared" si="499"/>
        <v>0</v>
      </c>
      <c r="AQ581" s="99">
        <f t="shared" si="499"/>
        <v>1393</v>
      </c>
      <c r="AR581" s="99">
        <f t="shared" si="499"/>
        <v>0</v>
      </c>
      <c r="AS581" s="100"/>
      <c r="AT581" s="99">
        <f aca="true" t="shared" si="500" ref="AT581:AX584">AT582</f>
        <v>1393</v>
      </c>
      <c r="AU581" s="99">
        <f t="shared" si="500"/>
        <v>0</v>
      </c>
      <c r="AV581" s="99">
        <f t="shared" si="500"/>
        <v>0</v>
      </c>
      <c r="AW581" s="99">
        <f t="shared" si="500"/>
        <v>1393</v>
      </c>
      <c r="AX581" s="99">
        <f t="shared" si="500"/>
        <v>0</v>
      </c>
    </row>
    <row r="582" spans="1:50" s="11" customFormat="1" ht="33">
      <c r="A582" s="88"/>
      <c r="B582" s="89" t="s">
        <v>86</v>
      </c>
      <c r="C582" s="90" t="s">
        <v>47</v>
      </c>
      <c r="D582" s="90" t="s">
        <v>58</v>
      </c>
      <c r="E582" s="111" t="s">
        <v>124</v>
      </c>
      <c r="F582" s="90"/>
      <c r="G582" s="92"/>
      <c r="H582" s="92"/>
      <c r="I582" s="92"/>
      <c r="J582" s="96" t="e">
        <f>#REF!</f>
        <v>#REF!</v>
      </c>
      <c r="K582" s="96" t="e">
        <f>#REF!</f>
        <v>#REF!</v>
      </c>
      <c r="L582" s="96" t="e">
        <f>#REF!</f>
        <v>#REF!</v>
      </c>
      <c r="M582" s="96"/>
      <c r="N582" s="96" t="e">
        <f>#REF!</f>
        <v>#REF!</v>
      </c>
      <c r="O582" s="96" t="e">
        <f>#REF!</f>
        <v>#REF!</v>
      </c>
      <c r="P582" s="96" t="e">
        <f>#REF!</f>
        <v>#REF!</v>
      </c>
      <c r="Q582" s="96" t="e">
        <f>#REF!</f>
        <v>#REF!</v>
      </c>
      <c r="R582" s="96" t="e">
        <f>#REF!</f>
        <v>#REF!</v>
      </c>
      <c r="S582" s="96" t="e">
        <f>#REF!</f>
        <v>#REF!</v>
      </c>
      <c r="T582" s="96" t="e">
        <f>#REF!</f>
        <v>#REF!</v>
      </c>
      <c r="U582" s="96" t="e">
        <f>#REF!</f>
        <v>#REF!</v>
      </c>
      <c r="V582" s="96" t="e">
        <f>#REF!</f>
        <v>#REF!</v>
      </c>
      <c r="W582" s="96" t="e">
        <f>#REF!</f>
        <v>#REF!</v>
      </c>
      <c r="X582" s="96" t="e">
        <f>#REF!</f>
        <v>#REF!</v>
      </c>
      <c r="Y582" s="96" t="e">
        <f>#REF!</f>
        <v>#REF!</v>
      </c>
      <c r="Z582" s="96" t="e">
        <f>#REF!</f>
        <v>#REF!</v>
      </c>
      <c r="AA582" s="96" t="e">
        <f>#REF!</f>
        <v>#REF!</v>
      </c>
      <c r="AB582" s="96" t="e">
        <f>#REF!</f>
        <v>#REF!</v>
      </c>
      <c r="AC582" s="96" t="e">
        <f>#REF!</f>
        <v>#REF!</v>
      </c>
      <c r="AD582" s="96" t="e">
        <f>#REF!</f>
        <v>#REF!</v>
      </c>
      <c r="AE582" s="96" t="e">
        <f>#REF!</f>
        <v>#REF!</v>
      </c>
      <c r="AF582" s="96"/>
      <c r="AG582" s="96" t="e">
        <f>#REF!</f>
        <v>#REF!</v>
      </c>
      <c r="AH582" s="96" t="e">
        <f>#REF!</f>
        <v>#REF!</v>
      </c>
      <c r="AI582" s="96"/>
      <c r="AJ582" s="96" t="e">
        <f>#REF!</f>
        <v>#REF!</v>
      </c>
      <c r="AK582" s="88"/>
      <c r="AL582" s="88"/>
      <c r="AM582" s="102"/>
      <c r="AN582" s="102"/>
      <c r="AO582" s="96">
        <f>AO583+AO586</f>
        <v>1393</v>
      </c>
      <c r="AP582" s="96">
        <f>AP583+AP586</f>
        <v>0</v>
      </c>
      <c r="AQ582" s="96">
        <f>AQ583+AQ586</f>
        <v>1393</v>
      </c>
      <c r="AR582" s="96">
        <f>AR583+AR586</f>
        <v>0</v>
      </c>
      <c r="AS582" s="88"/>
      <c r="AT582" s="96">
        <f>AT583+AT586</f>
        <v>1393</v>
      </c>
      <c r="AU582" s="96">
        <f>AU583+AU586</f>
        <v>0</v>
      </c>
      <c r="AV582" s="96">
        <f>AV583+AV586</f>
        <v>0</v>
      </c>
      <c r="AW582" s="96">
        <f>AW583+AW586</f>
        <v>1393</v>
      </c>
      <c r="AX582" s="96">
        <f>AX583+AX586</f>
        <v>0</v>
      </c>
    </row>
    <row r="583" spans="1:50" s="11" customFormat="1" ht="49.5">
      <c r="A583" s="88"/>
      <c r="B583" s="113" t="s">
        <v>321</v>
      </c>
      <c r="C583" s="90" t="s">
        <v>47</v>
      </c>
      <c r="D583" s="90" t="s">
        <v>58</v>
      </c>
      <c r="E583" s="111" t="s">
        <v>296</v>
      </c>
      <c r="F583" s="90"/>
      <c r="G583" s="92"/>
      <c r="H583" s="92"/>
      <c r="I583" s="92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88"/>
      <c r="AL583" s="88"/>
      <c r="AM583" s="102"/>
      <c r="AN583" s="102"/>
      <c r="AO583" s="96">
        <f>AO584</f>
        <v>1292</v>
      </c>
      <c r="AP583" s="96">
        <f>AP584</f>
        <v>0</v>
      </c>
      <c r="AQ583" s="96">
        <f>AQ584</f>
        <v>1292</v>
      </c>
      <c r="AR583" s="96">
        <f>AR584</f>
        <v>0</v>
      </c>
      <c r="AS583" s="88"/>
      <c r="AT583" s="96">
        <f>AT584</f>
        <v>1292</v>
      </c>
      <c r="AU583" s="96">
        <f>AU584</f>
        <v>0</v>
      </c>
      <c r="AV583" s="96">
        <f>AV584</f>
        <v>0</v>
      </c>
      <c r="AW583" s="96">
        <f>AW584</f>
        <v>1292</v>
      </c>
      <c r="AX583" s="96">
        <f>AX584</f>
        <v>0</v>
      </c>
    </row>
    <row r="584" spans="1:50" ht="66">
      <c r="A584" s="88"/>
      <c r="B584" s="144" t="s">
        <v>322</v>
      </c>
      <c r="C584" s="90" t="s">
        <v>47</v>
      </c>
      <c r="D584" s="90" t="s">
        <v>58</v>
      </c>
      <c r="E584" s="95" t="s">
        <v>299</v>
      </c>
      <c r="F584" s="90"/>
      <c r="G584" s="92"/>
      <c r="H584" s="92"/>
      <c r="I584" s="92"/>
      <c r="J584" s="96"/>
      <c r="K584" s="96"/>
      <c r="L584" s="96"/>
      <c r="M584" s="96"/>
      <c r="N584" s="92"/>
      <c r="O584" s="93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7"/>
      <c r="AL584" s="97"/>
      <c r="AM584" s="104"/>
      <c r="AN584" s="104"/>
      <c r="AO584" s="96">
        <f t="shared" si="499"/>
        <v>1292</v>
      </c>
      <c r="AP584" s="96">
        <f t="shared" si="499"/>
        <v>0</v>
      </c>
      <c r="AQ584" s="96">
        <f t="shared" si="499"/>
        <v>1292</v>
      </c>
      <c r="AR584" s="96">
        <f t="shared" si="499"/>
        <v>0</v>
      </c>
      <c r="AS584" s="97"/>
      <c r="AT584" s="96">
        <f t="shared" si="500"/>
        <v>1292</v>
      </c>
      <c r="AU584" s="96">
        <f t="shared" si="500"/>
        <v>0</v>
      </c>
      <c r="AV584" s="96">
        <f t="shared" si="500"/>
        <v>0</v>
      </c>
      <c r="AW584" s="96">
        <f t="shared" si="500"/>
        <v>1292</v>
      </c>
      <c r="AX584" s="96">
        <f t="shared" si="500"/>
        <v>0</v>
      </c>
    </row>
    <row r="585" spans="1:50" ht="66">
      <c r="A585" s="88"/>
      <c r="B585" s="89" t="s">
        <v>45</v>
      </c>
      <c r="C585" s="90" t="s">
        <v>47</v>
      </c>
      <c r="D585" s="90" t="s">
        <v>58</v>
      </c>
      <c r="E585" s="95" t="s">
        <v>299</v>
      </c>
      <c r="F585" s="90" t="s">
        <v>46</v>
      </c>
      <c r="G585" s="92"/>
      <c r="H585" s="92"/>
      <c r="I585" s="92"/>
      <c r="J585" s="96"/>
      <c r="K585" s="96"/>
      <c r="L585" s="96"/>
      <c r="M585" s="96"/>
      <c r="N585" s="92"/>
      <c r="O585" s="93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7"/>
      <c r="AL585" s="97"/>
      <c r="AM585" s="104"/>
      <c r="AN585" s="104"/>
      <c r="AO585" s="96">
        <f>AQ585-AM585</f>
        <v>1292</v>
      </c>
      <c r="AP585" s="96">
        <f>AR585-AN585</f>
        <v>0</v>
      </c>
      <c r="AQ585" s="96">
        <v>1292</v>
      </c>
      <c r="AR585" s="96"/>
      <c r="AS585" s="97"/>
      <c r="AT585" s="96">
        <v>1292</v>
      </c>
      <c r="AU585" s="96"/>
      <c r="AV585" s="97"/>
      <c r="AW585" s="92">
        <f>AT585+AV585</f>
        <v>1292</v>
      </c>
      <c r="AX585" s="96">
        <f>AU585</f>
        <v>0</v>
      </c>
    </row>
    <row r="586" spans="1:50" ht="82.5">
      <c r="A586" s="88"/>
      <c r="B586" s="89" t="s">
        <v>366</v>
      </c>
      <c r="C586" s="90" t="s">
        <v>47</v>
      </c>
      <c r="D586" s="90" t="s">
        <v>58</v>
      </c>
      <c r="E586" s="95" t="s">
        <v>365</v>
      </c>
      <c r="F586" s="90"/>
      <c r="G586" s="92"/>
      <c r="H586" s="92"/>
      <c r="I586" s="92"/>
      <c r="J586" s="96"/>
      <c r="K586" s="96"/>
      <c r="L586" s="96"/>
      <c r="M586" s="96"/>
      <c r="N586" s="92"/>
      <c r="O586" s="93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7"/>
      <c r="AL586" s="97"/>
      <c r="AM586" s="104"/>
      <c r="AN586" s="104"/>
      <c r="AO586" s="96">
        <f>AO587</f>
        <v>101</v>
      </c>
      <c r="AP586" s="96">
        <f>AP587</f>
        <v>0</v>
      </c>
      <c r="AQ586" s="96">
        <f>AQ587</f>
        <v>101</v>
      </c>
      <c r="AR586" s="96">
        <f>AR587</f>
        <v>0</v>
      </c>
      <c r="AS586" s="97"/>
      <c r="AT586" s="96">
        <f>AT587</f>
        <v>101</v>
      </c>
      <c r="AU586" s="96">
        <f>AU587</f>
        <v>0</v>
      </c>
      <c r="AV586" s="96">
        <f>AV587</f>
        <v>0</v>
      </c>
      <c r="AW586" s="96">
        <f>AW587</f>
        <v>101</v>
      </c>
      <c r="AX586" s="96">
        <f>AX587</f>
        <v>0</v>
      </c>
    </row>
    <row r="587" spans="1:50" ht="66">
      <c r="A587" s="88"/>
      <c r="B587" s="89" t="s">
        <v>45</v>
      </c>
      <c r="C587" s="90" t="s">
        <v>47</v>
      </c>
      <c r="D587" s="90" t="s">
        <v>58</v>
      </c>
      <c r="E587" s="95" t="s">
        <v>365</v>
      </c>
      <c r="F587" s="90" t="s">
        <v>46</v>
      </c>
      <c r="G587" s="92"/>
      <c r="H587" s="92"/>
      <c r="I587" s="92"/>
      <c r="J587" s="96"/>
      <c r="K587" s="96"/>
      <c r="L587" s="96"/>
      <c r="M587" s="96"/>
      <c r="N587" s="92"/>
      <c r="O587" s="93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7"/>
      <c r="AL587" s="97"/>
      <c r="AM587" s="104"/>
      <c r="AN587" s="104"/>
      <c r="AO587" s="96">
        <f>AQ587-AM587</f>
        <v>101</v>
      </c>
      <c r="AP587" s="96">
        <f>AR587-AN587</f>
        <v>0</v>
      </c>
      <c r="AQ587" s="96">
        <v>101</v>
      </c>
      <c r="AR587" s="96"/>
      <c r="AS587" s="97"/>
      <c r="AT587" s="96">
        <v>101</v>
      </c>
      <c r="AU587" s="96"/>
      <c r="AV587" s="97"/>
      <c r="AW587" s="92">
        <f>AT587+AV587</f>
        <v>101</v>
      </c>
      <c r="AX587" s="96">
        <f aca="true" t="shared" si="501" ref="AX587:AX603">AU587</f>
        <v>0</v>
      </c>
    </row>
    <row r="588" spans="1:50" s="2" customFormat="1" ht="18.75" hidden="1">
      <c r="A588" s="100"/>
      <c r="B588" s="83" t="s">
        <v>69</v>
      </c>
      <c r="C588" s="84" t="s">
        <v>58</v>
      </c>
      <c r="D588" s="84" t="s">
        <v>60</v>
      </c>
      <c r="E588" s="85"/>
      <c r="F588" s="84"/>
      <c r="G588" s="86">
        <f aca="true" t="shared" si="502" ref="G588:L588">G589+G591+G593</f>
        <v>51703</v>
      </c>
      <c r="H588" s="86">
        <f t="shared" si="502"/>
        <v>51703</v>
      </c>
      <c r="I588" s="86">
        <f t="shared" si="502"/>
        <v>0</v>
      </c>
      <c r="J588" s="86">
        <f>J589+J591+J593</f>
        <v>-4534</v>
      </c>
      <c r="K588" s="86">
        <f t="shared" si="502"/>
        <v>47169</v>
      </c>
      <c r="L588" s="86">
        <f t="shared" si="502"/>
        <v>0</v>
      </c>
      <c r="M588" s="86"/>
      <c r="N588" s="86">
        <f aca="true" t="shared" si="503" ref="N588:V588">N589+N591+N593</f>
        <v>51691</v>
      </c>
      <c r="O588" s="86">
        <f t="shared" si="503"/>
        <v>0</v>
      </c>
      <c r="P588" s="86">
        <f t="shared" si="503"/>
        <v>0</v>
      </c>
      <c r="Q588" s="86">
        <f t="shared" si="503"/>
        <v>51691</v>
      </c>
      <c r="R588" s="86">
        <f t="shared" si="503"/>
        <v>0</v>
      </c>
      <c r="S588" s="86">
        <f t="shared" si="503"/>
        <v>5559</v>
      </c>
      <c r="T588" s="86">
        <f t="shared" si="503"/>
        <v>57250</v>
      </c>
      <c r="U588" s="86">
        <f t="shared" si="503"/>
        <v>0</v>
      </c>
      <c r="V588" s="86">
        <f t="shared" si="503"/>
        <v>57250</v>
      </c>
      <c r="W588" s="86">
        <f aca="true" t="shared" si="504" ref="W588:AD588">W589+W591+W593</f>
        <v>0</v>
      </c>
      <c r="X588" s="86">
        <f t="shared" si="504"/>
        <v>0</v>
      </c>
      <c r="Y588" s="86">
        <f t="shared" si="504"/>
        <v>57250</v>
      </c>
      <c r="Z588" s="86">
        <f t="shared" si="504"/>
        <v>57250</v>
      </c>
      <c r="AA588" s="86">
        <f t="shared" si="504"/>
        <v>0</v>
      </c>
      <c r="AB588" s="86">
        <f t="shared" si="504"/>
        <v>0</v>
      </c>
      <c r="AC588" s="86">
        <f t="shared" si="504"/>
        <v>57250</v>
      </c>
      <c r="AD588" s="86">
        <f t="shared" si="504"/>
        <v>57250</v>
      </c>
      <c r="AE588" s="86">
        <f>AE589+AE591+AE593</f>
        <v>0</v>
      </c>
      <c r="AF588" s="86"/>
      <c r="AG588" s="86">
        <f>AG589+AG591+AG593</f>
        <v>0</v>
      </c>
      <c r="AH588" s="86">
        <f>AH589+AH591+AH593</f>
        <v>57250</v>
      </c>
      <c r="AI588" s="86"/>
      <c r="AJ588" s="86">
        <f>AJ589+AJ591+AJ593</f>
        <v>57250</v>
      </c>
      <c r="AK588" s="86">
        <f>AK589+AK591+AK593</f>
        <v>-606</v>
      </c>
      <c r="AL588" s="86">
        <f>AL589+AL591+AL593</f>
        <v>-606</v>
      </c>
      <c r="AM588" s="86">
        <f>AM589+AM591+AM593</f>
        <v>56644</v>
      </c>
      <c r="AN588" s="86">
        <f>AN589+AN591+AN593</f>
        <v>0</v>
      </c>
      <c r="AO588" s="86">
        <f>AO589+AO591</f>
        <v>-56644</v>
      </c>
      <c r="AP588" s="86">
        <f>AP589+AP591</f>
        <v>0</v>
      </c>
      <c r="AQ588" s="86">
        <f>AQ589+AQ591</f>
        <v>0</v>
      </c>
      <c r="AR588" s="86">
        <f>AR589+AR591</f>
        <v>0</v>
      </c>
      <c r="AS588" s="115"/>
      <c r="AT588" s="86">
        <f>AT589+AT591</f>
        <v>0</v>
      </c>
      <c r="AU588" s="86">
        <f>AU589+AU591</f>
        <v>0</v>
      </c>
      <c r="AV588" s="115"/>
      <c r="AW588" s="115"/>
      <c r="AX588" s="96">
        <f t="shared" si="501"/>
        <v>0</v>
      </c>
    </row>
    <row r="589" spans="1:50" ht="33" hidden="1">
      <c r="A589" s="88"/>
      <c r="B589" s="89" t="s">
        <v>70</v>
      </c>
      <c r="C589" s="90" t="s">
        <v>58</v>
      </c>
      <c r="D589" s="90" t="s">
        <v>60</v>
      </c>
      <c r="E589" s="95" t="s">
        <v>166</v>
      </c>
      <c r="F589" s="90"/>
      <c r="G589" s="92">
        <f aca="true" t="shared" si="505" ref="G589:AN589">G590</f>
        <v>26085</v>
      </c>
      <c r="H589" s="92">
        <f t="shared" si="505"/>
        <v>26085</v>
      </c>
      <c r="I589" s="92">
        <f t="shared" si="505"/>
        <v>0</v>
      </c>
      <c r="J589" s="92">
        <f t="shared" si="505"/>
        <v>1792</v>
      </c>
      <c r="K589" s="92">
        <f t="shared" si="505"/>
        <v>27877</v>
      </c>
      <c r="L589" s="92">
        <f t="shared" si="505"/>
        <v>0</v>
      </c>
      <c r="M589" s="92"/>
      <c r="N589" s="92">
        <f t="shared" si="505"/>
        <v>31107</v>
      </c>
      <c r="O589" s="92">
        <f t="shared" si="505"/>
        <v>0</v>
      </c>
      <c r="P589" s="92">
        <f t="shared" si="505"/>
        <v>0</v>
      </c>
      <c r="Q589" s="92">
        <f t="shared" si="505"/>
        <v>31107</v>
      </c>
      <c r="R589" s="92">
        <f t="shared" si="505"/>
        <v>0</v>
      </c>
      <c r="S589" s="92">
        <f t="shared" si="505"/>
        <v>25537</v>
      </c>
      <c r="T589" s="92">
        <f t="shared" si="505"/>
        <v>56644</v>
      </c>
      <c r="U589" s="92">
        <f t="shared" si="505"/>
        <v>0</v>
      </c>
      <c r="V589" s="92">
        <f t="shared" si="505"/>
        <v>56644</v>
      </c>
      <c r="W589" s="92">
        <f t="shared" si="505"/>
        <v>0</v>
      </c>
      <c r="X589" s="92">
        <f t="shared" si="505"/>
        <v>0</v>
      </c>
      <c r="Y589" s="92">
        <f t="shared" si="505"/>
        <v>56644</v>
      </c>
      <c r="Z589" s="92">
        <f t="shared" si="505"/>
        <v>56644</v>
      </c>
      <c r="AA589" s="92">
        <f t="shared" si="505"/>
        <v>0</v>
      </c>
      <c r="AB589" s="92">
        <f t="shared" si="505"/>
        <v>0</v>
      </c>
      <c r="AC589" s="92">
        <f t="shared" si="505"/>
        <v>56644</v>
      </c>
      <c r="AD589" s="92">
        <f t="shared" si="505"/>
        <v>56644</v>
      </c>
      <c r="AE589" s="92">
        <f t="shared" si="505"/>
        <v>0</v>
      </c>
      <c r="AF589" s="92"/>
      <c r="AG589" s="92">
        <f t="shared" si="505"/>
        <v>0</v>
      </c>
      <c r="AH589" s="92">
        <f t="shared" si="505"/>
        <v>56644</v>
      </c>
      <c r="AI589" s="92"/>
      <c r="AJ589" s="92">
        <f t="shared" si="505"/>
        <v>56644</v>
      </c>
      <c r="AK589" s="92">
        <f t="shared" si="505"/>
        <v>0</v>
      </c>
      <c r="AL589" s="92">
        <f t="shared" si="505"/>
        <v>0</v>
      </c>
      <c r="AM589" s="92">
        <f t="shared" si="505"/>
        <v>56644</v>
      </c>
      <c r="AN589" s="92">
        <f t="shared" si="505"/>
        <v>0</v>
      </c>
      <c r="AO589" s="92">
        <f>AO590</f>
        <v>-56644</v>
      </c>
      <c r="AP589" s="92">
        <f>AP590</f>
        <v>0</v>
      </c>
      <c r="AQ589" s="92">
        <f>AQ590</f>
        <v>0</v>
      </c>
      <c r="AR589" s="92">
        <f>AR590</f>
        <v>0</v>
      </c>
      <c r="AS589" s="97"/>
      <c r="AT589" s="92">
        <f>AT590</f>
        <v>0</v>
      </c>
      <c r="AU589" s="92">
        <f>AU590</f>
        <v>0</v>
      </c>
      <c r="AV589" s="97"/>
      <c r="AW589" s="97"/>
      <c r="AX589" s="96">
        <f t="shared" si="501"/>
        <v>0</v>
      </c>
    </row>
    <row r="590" spans="1:50" ht="33" hidden="1">
      <c r="A590" s="88"/>
      <c r="B590" s="89" t="s">
        <v>41</v>
      </c>
      <c r="C590" s="90" t="s">
        <v>58</v>
      </c>
      <c r="D590" s="90" t="s">
        <v>60</v>
      </c>
      <c r="E590" s="95" t="s">
        <v>166</v>
      </c>
      <c r="F590" s="90" t="s">
        <v>42</v>
      </c>
      <c r="G590" s="92">
        <f>H590+I590</f>
        <v>26085</v>
      </c>
      <c r="H590" s="92">
        <v>26085</v>
      </c>
      <c r="I590" s="92"/>
      <c r="J590" s="96">
        <f>K590-G590</f>
        <v>1792</v>
      </c>
      <c r="K590" s="96">
        <v>27877</v>
      </c>
      <c r="L590" s="96"/>
      <c r="M590" s="96"/>
      <c r="N590" s="92">
        <v>31107</v>
      </c>
      <c r="O590" s="93"/>
      <c r="P590" s="96"/>
      <c r="Q590" s="96">
        <f>P590+N590</f>
        <v>31107</v>
      </c>
      <c r="R590" s="96">
        <f>O590</f>
        <v>0</v>
      </c>
      <c r="S590" s="96">
        <f>T590-Q590</f>
        <v>25537</v>
      </c>
      <c r="T590" s="96">
        <v>56644</v>
      </c>
      <c r="U590" s="96">
        <f>R590</f>
        <v>0</v>
      </c>
      <c r="V590" s="96">
        <v>56644</v>
      </c>
      <c r="W590" s="96"/>
      <c r="X590" s="96"/>
      <c r="Y590" s="96">
        <f>W590+T590</f>
        <v>56644</v>
      </c>
      <c r="Z590" s="96">
        <f>X590+V590</f>
        <v>56644</v>
      </c>
      <c r="AA590" s="96"/>
      <c r="AB590" s="96"/>
      <c r="AC590" s="96">
        <f>AA590+Y590</f>
        <v>56644</v>
      </c>
      <c r="AD590" s="96">
        <f>AB590+Z590</f>
        <v>56644</v>
      </c>
      <c r="AE590" s="96"/>
      <c r="AF590" s="96"/>
      <c r="AG590" s="96"/>
      <c r="AH590" s="96">
        <f>AE590+AC590</f>
        <v>56644</v>
      </c>
      <c r="AI590" s="96"/>
      <c r="AJ590" s="96">
        <f>AG590+AD590</f>
        <v>56644</v>
      </c>
      <c r="AK590" s="97"/>
      <c r="AL590" s="97"/>
      <c r="AM590" s="96">
        <f>AK590+AH590</f>
        <v>56644</v>
      </c>
      <c r="AN590" s="96">
        <f>AI590</f>
        <v>0</v>
      </c>
      <c r="AO590" s="96">
        <f>AQ590-AM590</f>
        <v>-56644</v>
      </c>
      <c r="AP590" s="96">
        <f>AR590-AN590</f>
        <v>0</v>
      </c>
      <c r="AQ590" s="96"/>
      <c r="AR590" s="96"/>
      <c r="AS590" s="97"/>
      <c r="AT590" s="96"/>
      <c r="AU590" s="96"/>
      <c r="AV590" s="97"/>
      <c r="AW590" s="97"/>
      <c r="AX590" s="96">
        <f t="shared" si="501"/>
        <v>0</v>
      </c>
    </row>
    <row r="591" spans="1:50" s="11" customFormat="1" ht="33" hidden="1">
      <c r="A591" s="88"/>
      <c r="B591" s="89" t="s">
        <v>71</v>
      </c>
      <c r="C591" s="90" t="s">
        <v>58</v>
      </c>
      <c r="D591" s="90" t="s">
        <v>60</v>
      </c>
      <c r="E591" s="95" t="s">
        <v>167</v>
      </c>
      <c r="F591" s="90"/>
      <c r="G591" s="92">
        <f aca="true" t="shared" si="506" ref="G591:AJ591">G592</f>
        <v>23949</v>
      </c>
      <c r="H591" s="92">
        <f t="shared" si="506"/>
        <v>23949</v>
      </c>
      <c r="I591" s="92">
        <f t="shared" si="506"/>
        <v>0</v>
      </c>
      <c r="J591" s="92">
        <f t="shared" si="506"/>
        <v>-6765</v>
      </c>
      <c r="K591" s="92">
        <f t="shared" si="506"/>
        <v>17184</v>
      </c>
      <c r="L591" s="92">
        <f t="shared" si="506"/>
        <v>0</v>
      </c>
      <c r="M591" s="92"/>
      <c r="N591" s="92">
        <f t="shared" si="506"/>
        <v>18327</v>
      </c>
      <c r="O591" s="92">
        <f t="shared" si="506"/>
        <v>0</v>
      </c>
      <c r="P591" s="92">
        <f t="shared" si="506"/>
        <v>0</v>
      </c>
      <c r="Q591" s="92">
        <f t="shared" si="506"/>
        <v>18327</v>
      </c>
      <c r="R591" s="92">
        <f t="shared" si="506"/>
        <v>0</v>
      </c>
      <c r="S591" s="92">
        <f t="shared" si="506"/>
        <v>-18327</v>
      </c>
      <c r="T591" s="92">
        <f t="shared" si="506"/>
        <v>0</v>
      </c>
      <c r="U591" s="92">
        <f t="shared" si="506"/>
        <v>0</v>
      </c>
      <c r="V591" s="92">
        <f t="shared" si="506"/>
        <v>0</v>
      </c>
      <c r="W591" s="92">
        <f t="shared" si="506"/>
        <v>0</v>
      </c>
      <c r="X591" s="92">
        <f t="shared" si="506"/>
        <v>0</v>
      </c>
      <c r="Y591" s="92">
        <f t="shared" si="506"/>
        <v>0</v>
      </c>
      <c r="Z591" s="92">
        <f t="shared" si="506"/>
        <v>0</v>
      </c>
      <c r="AA591" s="92">
        <f t="shared" si="506"/>
        <v>0</v>
      </c>
      <c r="AB591" s="92">
        <f t="shared" si="506"/>
        <v>0</v>
      </c>
      <c r="AC591" s="92">
        <f t="shared" si="506"/>
        <v>0</v>
      </c>
      <c r="AD591" s="92">
        <f t="shared" si="506"/>
        <v>0</v>
      </c>
      <c r="AE591" s="92">
        <f t="shared" si="506"/>
        <v>0</v>
      </c>
      <c r="AF591" s="92"/>
      <c r="AG591" s="92">
        <f t="shared" si="506"/>
        <v>0</v>
      </c>
      <c r="AH591" s="92">
        <f t="shared" si="506"/>
        <v>0</v>
      </c>
      <c r="AI591" s="92"/>
      <c r="AJ591" s="92">
        <f t="shared" si="506"/>
        <v>0</v>
      </c>
      <c r="AK591" s="88"/>
      <c r="AL591" s="88"/>
      <c r="AM591" s="102"/>
      <c r="AN591" s="102"/>
      <c r="AO591" s="96">
        <f>AO592</f>
        <v>0</v>
      </c>
      <c r="AP591" s="96">
        <f>AP592</f>
        <v>0</v>
      </c>
      <c r="AQ591" s="96">
        <f>AQ592</f>
        <v>0</v>
      </c>
      <c r="AR591" s="96">
        <f>AR592</f>
        <v>0</v>
      </c>
      <c r="AS591" s="88"/>
      <c r="AT591" s="96">
        <f>AT592</f>
        <v>0</v>
      </c>
      <c r="AU591" s="96">
        <f>AU592</f>
        <v>0</v>
      </c>
      <c r="AV591" s="88"/>
      <c r="AW591" s="88"/>
      <c r="AX591" s="96">
        <f t="shared" si="501"/>
        <v>0</v>
      </c>
    </row>
    <row r="592" spans="1:50" ht="66" hidden="1">
      <c r="A592" s="88"/>
      <c r="B592" s="89" t="s">
        <v>45</v>
      </c>
      <c r="C592" s="90" t="s">
        <v>58</v>
      </c>
      <c r="D592" s="90" t="s">
        <v>60</v>
      </c>
      <c r="E592" s="95" t="s">
        <v>167</v>
      </c>
      <c r="F592" s="90" t="s">
        <v>46</v>
      </c>
      <c r="G592" s="92">
        <f>H592+I592</f>
        <v>23949</v>
      </c>
      <c r="H592" s="92">
        <v>23949</v>
      </c>
      <c r="I592" s="92"/>
      <c r="J592" s="96">
        <f>K592-G592</f>
        <v>-6765</v>
      </c>
      <c r="K592" s="96">
        <v>17184</v>
      </c>
      <c r="L592" s="96"/>
      <c r="M592" s="96"/>
      <c r="N592" s="92">
        <v>18327</v>
      </c>
      <c r="O592" s="93"/>
      <c r="P592" s="96"/>
      <c r="Q592" s="96">
        <f>P592+N592</f>
        <v>18327</v>
      </c>
      <c r="R592" s="96">
        <f>O592</f>
        <v>0</v>
      </c>
      <c r="S592" s="96">
        <f>T592-Q592</f>
        <v>-18327</v>
      </c>
      <c r="T592" s="96"/>
      <c r="U592" s="96">
        <f>R592</f>
        <v>0</v>
      </c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7"/>
      <c r="AL592" s="97"/>
      <c r="AM592" s="104"/>
      <c r="AN592" s="104"/>
      <c r="AO592" s="96">
        <f>AQ592-AM592</f>
        <v>0</v>
      </c>
      <c r="AP592" s="96">
        <f>AR592-AN592</f>
        <v>0</v>
      </c>
      <c r="AQ592" s="96"/>
      <c r="AR592" s="105"/>
      <c r="AS592" s="97"/>
      <c r="AT592" s="96"/>
      <c r="AU592" s="105"/>
      <c r="AV592" s="97"/>
      <c r="AW592" s="97"/>
      <c r="AX592" s="96">
        <f t="shared" si="501"/>
        <v>0</v>
      </c>
    </row>
    <row r="593" spans="1:50" ht="33" hidden="1">
      <c r="A593" s="88"/>
      <c r="B593" s="89" t="s">
        <v>86</v>
      </c>
      <c r="C593" s="90" t="s">
        <v>58</v>
      </c>
      <c r="D593" s="90" t="s">
        <v>60</v>
      </c>
      <c r="E593" s="95" t="s">
        <v>124</v>
      </c>
      <c r="F593" s="90"/>
      <c r="G593" s="92">
        <f aca="true" t="shared" si="507" ref="G593:Q593">G594+G595</f>
        <v>1669</v>
      </c>
      <c r="H593" s="92">
        <f t="shared" si="507"/>
        <v>1669</v>
      </c>
      <c r="I593" s="92">
        <f t="shared" si="507"/>
        <v>0</v>
      </c>
      <c r="J593" s="92">
        <f t="shared" si="507"/>
        <v>439</v>
      </c>
      <c r="K593" s="92">
        <f t="shared" si="507"/>
        <v>2108</v>
      </c>
      <c r="L593" s="92">
        <f t="shared" si="507"/>
        <v>0</v>
      </c>
      <c r="M593" s="92"/>
      <c r="N593" s="92">
        <f t="shared" si="507"/>
        <v>2257</v>
      </c>
      <c r="O593" s="92">
        <f t="shared" si="507"/>
        <v>0</v>
      </c>
      <c r="P593" s="92">
        <f t="shared" si="507"/>
        <v>0</v>
      </c>
      <c r="Q593" s="92">
        <f t="shared" si="507"/>
        <v>2257</v>
      </c>
      <c r="R593" s="92">
        <f>R594+R595</f>
        <v>0</v>
      </c>
      <c r="S593" s="92">
        <f aca="true" t="shared" si="508" ref="S593:Z593">S594+S595+S596</f>
        <v>-1651</v>
      </c>
      <c r="T593" s="92">
        <f t="shared" si="508"/>
        <v>606</v>
      </c>
      <c r="U593" s="92">
        <f t="shared" si="508"/>
        <v>0</v>
      </c>
      <c r="V593" s="92">
        <f t="shared" si="508"/>
        <v>606</v>
      </c>
      <c r="W593" s="92">
        <f t="shared" si="508"/>
        <v>0</v>
      </c>
      <c r="X593" s="92">
        <f t="shared" si="508"/>
        <v>0</v>
      </c>
      <c r="Y593" s="92">
        <f t="shared" si="508"/>
        <v>606</v>
      </c>
      <c r="Z593" s="92">
        <f t="shared" si="508"/>
        <v>606</v>
      </c>
      <c r="AA593" s="92">
        <f aca="true" t="shared" si="509" ref="AA593:AJ593">AA594+AA595+AA596</f>
        <v>0</v>
      </c>
      <c r="AB593" s="92">
        <f t="shared" si="509"/>
        <v>0</v>
      </c>
      <c r="AC593" s="92">
        <f t="shared" si="509"/>
        <v>606</v>
      </c>
      <c r="AD593" s="92">
        <f t="shared" si="509"/>
        <v>606</v>
      </c>
      <c r="AE593" s="92">
        <f t="shared" si="509"/>
        <v>0</v>
      </c>
      <c r="AF593" s="92"/>
      <c r="AG593" s="92">
        <f t="shared" si="509"/>
        <v>0</v>
      </c>
      <c r="AH593" s="92">
        <f t="shared" si="509"/>
        <v>606</v>
      </c>
      <c r="AI593" s="92"/>
      <c r="AJ593" s="92">
        <f t="shared" si="509"/>
        <v>606</v>
      </c>
      <c r="AK593" s="92">
        <f>AK594+AK595+AK596</f>
        <v>-606</v>
      </c>
      <c r="AL593" s="92">
        <f>AL594+AL595+AL596</f>
        <v>-606</v>
      </c>
      <c r="AM593" s="92">
        <f>AM594+AM595+AM596</f>
        <v>0</v>
      </c>
      <c r="AN593" s="92"/>
      <c r="AO593" s="92">
        <f>AO594+AO595+AO596</f>
        <v>0</v>
      </c>
      <c r="AP593" s="92">
        <f>AP594+AP595+AP596</f>
        <v>0</v>
      </c>
      <c r="AQ593" s="92">
        <f>AQ594+AQ595+AQ596</f>
        <v>0</v>
      </c>
      <c r="AR593" s="92">
        <f>AR594+AR595+AR596</f>
        <v>0</v>
      </c>
      <c r="AS593" s="97"/>
      <c r="AT593" s="92">
        <f>AT594+AT595+AT596</f>
        <v>0</v>
      </c>
      <c r="AU593" s="92">
        <f>AU594+AU595+AU596</f>
        <v>0</v>
      </c>
      <c r="AV593" s="97"/>
      <c r="AW593" s="97"/>
      <c r="AX593" s="96">
        <f t="shared" si="501"/>
        <v>0</v>
      </c>
    </row>
    <row r="594" spans="1:50" ht="66" hidden="1">
      <c r="A594" s="88"/>
      <c r="B594" s="89" t="s">
        <v>45</v>
      </c>
      <c r="C594" s="90" t="s">
        <v>58</v>
      </c>
      <c r="D594" s="90" t="s">
        <v>60</v>
      </c>
      <c r="E594" s="95" t="s">
        <v>124</v>
      </c>
      <c r="F594" s="90" t="s">
        <v>46</v>
      </c>
      <c r="G594" s="92">
        <f>H594+I594</f>
        <v>214</v>
      </c>
      <c r="H594" s="92">
        <v>214</v>
      </c>
      <c r="I594" s="92"/>
      <c r="J594" s="96">
        <f>K594-G594</f>
        <v>225</v>
      </c>
      <c r="K594" s="96">
        <v>439</v>
      </c>
      <c r="L594" s="96"/>
      <c r="M594" s="96"/>
      <c r="N594" s="92">
        <v>470</v>
      </c>
      <c r="O594" s="93"/>
      <c r="P594" s="96"/>
      <c r="Q594" s="96">
        <f>P594+N594</f>
        <v>470</v>
      </c>
      <c r="R594" s="96">
        <f>O594</f>
        <v>0</v>
      </c>
      <c r="S594" s="96">
        <f>T594-Q594</f>
        <v>-470</v>
      </c>
      <c r="T594" s="96"/>
      <c r="U594" s="96">
        <f>R594</f>
        <v>0</v>
      </c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7"/>
      <c r="AT594" s="96"/>
      <c r="AU594" s="96"/>
      <c r="AV594" s="97"/>
      <c r="AW594" s="97"/>
      <c r="AX594" s="96">
        <f t="shared" si="501"/>
        <v>0</v>
      </c>
    </row>
    <row r="595" spans="1:50" ht="16.5" hidden="1">
      <c r="A595" s="88"/>
      <c r="B595" s="89" t="s">
        <v>195</v>
      </c>
      <c r="C595" s="90" t="s">
        <v>58</v>
      </c>
      <c r="D595" s="90" t="s">
        <v>60</v>
      </c>
      <c r="E595" s="95" t="s">
        <v>124</v>
      </c>
      <c r="F595" s="90" t="s">
        <v>83</v>
      </c>
      <c r="G595" s="92">
        <f>H595+I595</f>
        <v>1455</v>
      </c>
      <c r="H595" s="92">
        <v>1455</v>
      </c>
      <c r="I595" s="92"/>
      <c r="J595" s="96">
        <f>K595-G595</f>
        <v>214</v>
      </c>
      <c r="K595" s="96">
        <v>1669</v>
      </c>
      <c r="L595" s="96"/>
      <c r="M595" s="96"/>
      <c r="N595" s="92">
        <v>1787</v>
      </c>
      <c r="O595" s="93"/>
      <c r="P595" s="96"/>
      <c r="Q595" s="96">
        <f>P595+N595</f>
        <v>1787</v>
      </c>
      <c r="R595" s="96">
        <f>O595</f>
        <v>0</v>
      </c>
      <c r="S595" s="96">
        <f>T595-Q595</f>
        <v>-1787</v>
      </c>
      <c r="T595" s="96"/>
      <c r="U595" s="96">
        <f>R595</f>
        <v>0</v>
      </c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7"/>
      <c r="AT595" s="96"/>
      <c r="AU595" s="96"/>
      <c r="AV595" s="97"/>
      <c r="AW595" s="97"/>
      <c r="AX595" s="96">
        <f t="shared" si="501"/>
        <v>0</v>
      </c>
    </row>
    <row r="596" spans="1:50" ht="99" hidden="1">
      <c r="A596" s="88"/>
      <c r="B596" s="89" t="s">
        <v>292</v>
      </c>
      <c r="C596" s="90" t="s">
        <v>58</v>
      </c>
      <c r="D596" s="90" t="s">
        <v>60</v>
      </c>
      <c r="E596" s="95" t="s">
        <v>293</v>
      </c>
      <c r="F596" s="90"/>
      <c r="G596" s="92"/>
      <c r="H596" s="92"/>
      <c r="I596" s="92"/>
      <c r="J596" s="96"/>
      <c r="K596" s="96"/>
      <c r="L596" s="96"/>
      <c r="M596" s="96"/>
      <c r="N596" s="92"/>
      <c r="O596" s="93"/>
      <c r="P596" s="96"/>
      <c r="Q596" s="96"/>
      <c r="R596" s="96"/>
      <c r="S596" s="96">
        <f aca="true" t="shared" si="510" ref="S596:AL597">S597</f>
        <v>606</v>
      </c>
      <c r="T596" s="96">
        <f t="shared" si="510"/>
        <v>606</v>
      </c>
      <c r="U596" s="96">
        <f t="shared" si="510"/>
        <v>0</v>
      </c>
      <c r="V596" s="96">
        <f t="shared" si="510"/>
        <v>606</v>
      </c>
      <c r="W596" s="96">
        <f t="shared" si="510"/>
        <v>0</v>
      </c>
      <c r="X596" s="96">
        <f t="shared" si="510"/>
        <v>0</v>
      </c>
      <c r="Y596" s="96">
        <f t="shared" si="510"/>
        <v>606</v>
      </c>
      <c r="Z596" s="96">
        <f t="shared" si="510"/>
        <v>606</v>
      </c>
      <c r="AA596" s="96">
        <f t="shared" si="510"/>
        <v>0</v>
      </c>
      <c r="AB596" s="96">
        <f t="shared" si="510"/>
        <v>0</v>
      </c>
      <c r="AC596" s="96">
        <f t="shared" si="510"/>
        <v>606</v>
      </c>
      <c r="AD596" s="96">
        <f t="shared" si="510"/>
        <v>606</v>
      </c>
      <c r="AE596" s="96">
        <f t="shared" si="510"/>
        <v>0</v>
      </c>
      <c r="AF596" s="96"/>
      <c r="AG596" s="96">
        <f t="shared" si="510"/>
        <v>0</v>
      </c>
      <c r="AH596" s="96">
        <f t="shared" si="510"/>
        <v>606</v>
      </c>
      <c r="AI596" s="96"/>
      <c r="AJ596" s="96">
        <f t="shared" si="510"/>
        <v>606</v>
      </c>
      <c r="AK596" s="96">
        <f t="shared" si="510"/>
        <v>-606</v>
      </c>
      <c r="AL596" s="96">
        <f t="shared" si="510"/>
        <v>-606</v>
      </c>
      <c r="AM596" s="96">
        <f aca="true" t="shared" si="511" ref="AM596:AR597">AM597</f>
        <v>0</v>
      </c>
      <c r="AN596" s="96">
        <f t="shared" si="511"/>
        <v>0</v>
      </c>
      <c r="AO596" s="96">
        <f t="shared" si="511"/>
        <v>0</v>
      </c>
      <c r="AP596" s="96">
        <f t="shared" si="511"/>
        <v>0</v>
      </c>
      <c r="AQ596" s="96">
        <f t="shared" si="511"/>
        <v>0</v>
      </c>
      <c r="AR596" s="96">
        <f t="shared" si="511"/>
        <v>0</v>
      </c>
      <c r="AS596" s="97"/>
      <c r="AT596" s="96">
        <f>AT597</f>
        <v>0</v>
      </c>
      <c r="AU596" s="96">
        <f>AU597</f>
        <v>0</v>
      </c>
      <c r="AV596" s="97"/>
      <c r="AW596" s="97"/>
      <c r="AX596" s="96">
        <f t="shared" si="501"/>
        <v>0</v>
      </c>
    </row>
    <row r="597" spans="1:50" ht="66" hidden="1">
      <c r="A597" s="88"/>
      <c r="B597" s="113" t="s">
        <v>306</v>
      </c>
      <c r="C597" s="90" t="s">
        <v>58</v>
      </c>
      <c r="D597" s="90" t="s">
        <v>60</v>
      </c>
      <c r="E597" s="95" t="s">
        <v>294</v>
      </c>
      <c r="F597" s="90"/>
      <c r="G597" s="92"/>
      <c r="H597" s="92"/>
      <c r="I597" s="92"/>
      <c r="J597" s="96"/>
      <c r="K597" s="96"/>
      <c r="L597" s="96"/>
      <c r="M597" s="96"/>
      <c r="N597" s="92"/>
      <c r="O597" s="93"/>
      <c r="P597" s="96"/>
      <c r="Q597" s="96"/>
      <c r="R597" s="96"/>
      <c r="S597" s="96">
        <f t="shared" si="510"/>
        <v>606</v>
      </c>
      <c r="T597" s="96">
        <f t="shared" si="510"/>
        <v>606</v>
      </c>
      <c r="U597" s="96">
        <f t="shared" si="510"/>
        <v>0</v>
      </c>
      <c r="V597" s="96">
        <f t="shared" si="510"/>
        <v>606</v>
      </c>
      <c r="W597" s="96">
        <f t="shared" si="510"/>
        <v>0</v>
      </c>
      <c r="X597" s="96">
        <f t="shared" si="510"/>
        <v>0</v>
      </c>
      <c r="Y597" s="96">
        <f t="shared" si="510"/>
        <v>606</v>
      </c>
      <c r="Z597" s="96">
        <f t="shared" si="510"/>
        <v>606</v>
      </c>
      <c r="AA597" s="96">
        <f t="shared" si="510"/>
        <v>0</v>
      </c>
      <c r="AB597" s="96">
        <f t="shared" si="510"/>
        <v>0</v>
      </c>
      <c r="AC597" s="96">
        <f t="shared" si="510"/>
        <v>606</v>
      </c>
      <c r="AD597" s="96">
        <f t="shared" si="510"/>
        <v>606</v>
      </c>
      <c r="AE597" s="96">
        <f t="shared" si="510"/>
        <v>0</v>
      </c>
      <c r="AF597" s="96"/>
      <c r="AG597" s="96">
        <f t="shared" si="510"/>
        <v>0</v>
      </c>
      <c r="AH597" s="96">
        <f t="shared" si="510"/>
        <v>606</v>
      </c>
      <c r="AI597" s="96"/>
      <c r="AJ597" s="96">
        <f t="shared" si="510"/>
        <v>606</v>
      </c>
      <c r="AK597" s="96">
        <f t="shared" si="510"/>
        <v>-606</v>
      </c>
      <c r="AL597" s="96">
        <f t="shared" si="510"/>
        <v>-606</v>
      </c>
      <c r="AM597" s="96">
        <f t="shared" si="511"/>
        <v>0</v>
      </c>
      <c r="AN597" s="96">
        <f t="shared" si="511"/>
        <v>0</v>
      </c>
      <c r="AO597" s="96">
        <f t="shared" si="511"/>
        <v>0</v>
      </c>
      <c r="AP597" s="96">
        <f t="shared" si="511"/>
        <v>0</v>
      </c>
      <c r="AQ597" s="96">
        <f t="shared" si="511"/>
        <v>0</v>
      </c>
      <c r="AR597" s="96">
        <f t="shared" si="511"/>
        <v>0</v>
      </c>
      <c r="AS597" s="97"/>
      <c r="AT597" s="96">
        <f>AT598</f>
        <v>0</v>
      </c>
      <c r="AU597" s="96">
        <f>AU598</f>
        <v>0</v>
      </c>
      <c r="AV597" s="97"/>
      <c r="AW597" s="97"/>
      <c r="AX597" s="96">
        <f t="shared" si="501"/>
        <v>0</v>
      </c>
    </row>
    <row r="598" spans="1:50" ht="16.5" hidden="1">
      <c r="A598" s="107"/>
      <c r="B598" s="89" t="s">
        <v>195</v>
      </c>
      <c r="C598" s="90" t="s">
        <v>58</v>
      </c>
      <c r="D598" s="90" t="s">
        <v>60</v>
      </c>
      <c r="E598" s="95" t="s">
        <v>294</v>
      </c>
      <c r="F598" s="90" t="s">
        <v>83</v>
      </c>
      <c r="G598" s="132"/>
      <c r="H598" s="132"/>
      <c r="I598" s="132"/>
      <c r="J598" s="102"/>
      <c r="K598" s="132"/>
      <c r="L598" s="132"/>
      <c r="M598" s="132"/>
      <c r="N598" s="132"/>
      <c r="O598" s="93"/>
      <c r="P598" s="93"/>
      <c r="Q598" s="103"/>
      <c r="R598" s="103"/>
      <c r="S598" s="96">
        <f>T598-Q598</f>
        <v>606</v>
      </c>
      <c r="T598" s="96">
        <v>606</v>
      </c>
      <c r="U598" s="96"/>
      <c r="V598" s="96">
        <v>606</v>
      </c>
      <c r="W598" s="96"/>
      <c r="X598" s="96"/>
      <c r="Y598" s="96">
        <f>W598+T598</f>
        <v>606</v>
      </c>
      <c r="Z598" s="96">
        <f>X598+V598</f>
        <v>606</v>
      </c>
      <c r="AA598" s="96"/>
      <c r="AB598" s="96"/>
      <c r="AC598" s="96">
        <f>AA598+Y598</f>
        <v>606</v>
      </c>
      <c r="AD598" s="96">
        <f>AB598+Z598</f>
        <v>606</v>
      </c>
      <c r="AE598" s="96"/>
      <c r="AF598" s="96"/>
      <c r="AG598" s="96"/>
      <c r="AH598" s="96">
        <f>AE598+AC598</f>
        <v>606</v>
      </c>
      <c r="AI598" s="96"/>
      <c r="AJ598" s="96">
        <f>AG598+AD598</f>
        <v>606</v>
      </c>
      <c r="AK598" s="102">
        <v>-606</v>
      </c>
      <c r="AL598" s="102">
        <v>-606</v>
      </c>
      <c r="AM598" s="96">
        <f>AK598+AH598</f>
        <v>0</v>
      </c>
      <c r="AN598" s="96"/>
      <c r="AO598" s="96">
        <f>AQ598-AM598</f>
        <v>0</v>
      </c>
      <c r="AP598" s="96">
        <f>AR598-AN598</f>
        <v>0</v>
      </c>
      <c r="AQ598" s="96"/>
      <c r="AR598" s="96"/>
      <c r="AS598" s="97"/>
      <c r="AT598" s="96"/>
      <c r="AU598" s="96"/>
      <c r="AV598" s="97"/>
      <c r="AW598" s="97"/>
      <c r="AX598" s="96">
        <f t="shared" si="501"/>
        <v>0</v>
      </c>
    </row>
    <row r="599" spans="1:50" ht="37.5" hidden="1">
      <c r="A599" s="107"/>
      <c r="B599" s="83" t="s">
        <v>82</v>
      </c>
      <c r="C599" s="84" t="s">
        <v>6</v>
      </c>
      <c r="D599" s="84" t="s">
        <v>36</v>
      </c>
      <c r="E599" s="95"/>
      <c r="F599" s="90"/>
      <c r="G599" s="132"/>
      <c r="H599" s="132"/>
      <c r="I599" s="132"/>
      <c r="J599" s="102"/>
      <c r="K599" s="132"/>
      <c r="L599" s="132"/>
      <c r="M599" s="132"/>
      <c r="N599" s="132"/>
      <c r="O599" s="93"/>
      <c r="P599" s="93"/>
      <c r="Q599" s="103"/>
      <c r="R599" s="103"/>
      <c r="S599" s="99">
        <f aca="true" t="shared" si="512" ref="S599:AL600">S600</f>
        <v>269</v>
      </c>
      <c r="T599" s="99">
        <f t="shared" si="512"/>
        <v>269</v>
      </c>
      <c r="U599" s="99">
        <f t="shared" si="512"/>
        <v>0</v>
      </c>
      <c r="V599" s="99">
        <f t="shared" si="512"/>
        <v>269</v>
      </c>
      <c r="W599" s="99">
        <f t="shared" si="512"/>
        <v>0</v>
      </c>
      <c r="X599" s="99">
        <f t="shared" si="512"/>
        <v>0</v>
      </c>
      <c r="Y599" s="99">
        <f t="shared" si="512"/>
        <v>269</v>
      </c>
      <c r="Z599" s="99">
        <f t="shared" si="512"/>
        <v>269</v>
      </c>
      <c r="AA599" s="99">
        <f t="shared" si="512"/>
        <v>0</v>
      </c>
      <c r="AB599" s="99">
        <f t="shared" si="512"/>
        <v>0</v>
      </c>
      <c r="AC599" s="99">
        <f t="shared" si="512"/>
        <v>269</v>
      </c>
      <c r="AD599" s="99">
        <f t="shared" si="512"/>
        <v>269</v>
      </c>
      <c r="AE599" s="99">
        <f t="shared" si="512"/>
        <v>0</v>
      </c>
      <c r="AF599" s="99"/>
      <c r="AG599" s="99">
        <f t="shared" si="512"/>
        <v>0</v>
      </c>
      <c r="AH599" s="99">
        <f t="shared" si="512"/>
        <v>269</v>
      </c>
      <c r="AI599" s="99"/>
      <c r="AJ599" s="99">
        <f t="shared" si="512"/>
        <v>269</v>
      </c>
      <c r="AK599" s="99">
        <f t="shared" si="512"/>
        <v>-269</v>
      </c>
      <c r="AL599" s="99">
        <f t="shared" si="512"/>
        <v>-269</v>
      </c>
      <c r="AM599" s="99">
        <f aca="true" t="shared" si="513" ref="AK599:AR602">AM600</f>
        <v>0</v>
      </c>
      <c r="AN599" s="99">
        <f t="shared" si="513"/>
        <v>0</v>
      </c>
      <c r="AO599" s="99">
        <f t="shared" si="513"/>
        <v>0</v>
      </c>
      <c r="AP599" s="99">
        <f t="shared" si="513"/>
        <v>0</v>
      </c>
      <c r="AQ599" s="99">
        <f t="shared" si="513"/>
        <v>0</v>
      </c>
      <c r="AR599" s="99">
        <f t="shared" si="513"/>
        <v>0</v>
      </c>
      <c r="AS599" s="97"/>
      <c r="AT599" s="99">
        <f aca="true" t="shared" si="514" ref="AT599:AU602">AT600</f>
        <v>0</v>
      </c>
      <c r="AU599" s="99">
        <f t="shared" si="514"/>
        <v>0</v>
      </c>
      <c r="AV599" s="97"/>
      <c r="AW599" s="97"/>
      <c r="AX599" s="96">
        <f t="shared" si="501"/>
        <v>0</v>
      </c>
    </row>
    <row r="600" spans="1:50" ht="33" hidden="1">
      <c r="A600" s="107"/>
      <c r="B600" s="89" t="s">
        <v>86</v>
      </c>
      <c r="C600" s="90" t="s">
        <v>6</v>
      </c>
      <c r="D600" s="90" t="s">
        <v>36</v>
      </c>
      <c r="E600" s="95" t="s">
        <v>124</v>
      </c>
      <c r="F600" s="90"/>
      <c r="G600" s="132"/>
      <c r="H600" s="132"/>
      <c r="I600" s="132"/>
      <c r="J600" s="102"/>
      <c r="K600" s="132"/>
      <c r="L600" s="132"/>
      <c r="M600" s="132"/>
      <c r="N600" s="132"/>
      <c r="O600" s="93"/>
      <c r="P600" s="93"/>
      <c r="Q600" s="103"/>
      <c r="R600" s="103"/>
      <c r="S600" s="96">
        <f t="shared" si="512"/>
        <v>269</v>
      </c>
      <c r="T600" s="96">
        <f t="shared" si="512"/>
        <v>269</v>
      </c>
      <c r="U600" s="96">
        <f t="shared" si="512"/>
        <v>0</v>
      </c>
      <c r="V600" s="96">
        <f t="shared" si="512"/>
        <v>269</v>
      </c>
      <c r="W600" s="96">
        <f t="shared" si="512"/>
        <v>0</v>
      </c>
      <c r="X600" s="96">
        <f t="shared" si="512"/>
        <v>0</v>
      </c>
      <c r="Y600" s="96">
        <f t="shared" si="512"/>
        <v>269</v>
      </c>
      <c r="Z600" s="96">
        <f t="shared" si="512"/>
        <v>269</v>
      </c>
      <c r="AA600" s="96">
        <f t="shared" si="512"/>
        <v>0</v>
      </c>
      <c r="AB600" s="96">
        <f t="shared" si="512"/>
        <v>0</v>
      </c>
      <c r="AC600" s="96">
        <f t="shared" si="512"/>
        <v>269</v>
      </c>
      <c r="AD600" s="96">
        <f t="shared" si="512"/>
        <v>269</v>
      </c>
      <c r="AE600" s="96">
        <f t="shared" si="512"/>
        <v>0</v>
      </c>
      <c r="AF600" s="96"/>
      <c r="AG600" s="96">
        <f t="shared" si="512"/>
        <v>0</v>
      </c>
      <c r="AH600" s="96">
        <f t="shared" si="512"/>
        <v>269</v>
      </c>
      <c r="AI600" s="96"/>
      <c r="AJ600" s="96">
        <f t="shared" si="512"/>
        <v>269</v>
      </c>
      <c r="AK600" s="96">
        <f t="shared" si="513"/>
        <v>-269</v>
      </c>
      <c r="AL600" s="96">
        <f t="shared" si="513"/>
        <v>-269</v>
      </c>
      <c r="AM600" s="96">
        <f t="shared" si="513"/>
        <v>0</v>
      </c>
      <c r="AN600" s="96">
        <f t="shared" si="513"/>
        <v>0</v>
      </c>
      <c r="AO600" s="96">
        <f t="shared" si="513"/>
        <v>0</v>
      </c>
      <c r="AP600" s="96">
        <f t="shared" si="513"/>
        <v>0</v>
      </c>
      <c r="AQ600" s="96">
        <f t="shared" si="513"/>
        <v>0</v>
      </c>
      <c r="AR600" s="96">
        <f t="shared" si="513"/>
        <v>0</v>
      </c>
      <c r="AS600" s="97"/>
      <c r="AT600" s="96">
        <f t="shared" si="514"/>
        <v>0</v>
      </c>
      <c r="AU600" s="96">
        <f t="shared" si="514"/>
        <v>0</v>
      </c>
      <c r="AV600" s="97"/>
      <c r="AW600" s="97"/>
      <c r="AX600" s="96">
        <f t="shared" si="501"/>
        <v>0</v>
      </c>
    </row>
    <row r="601" spans="1:50" ht="99" hidden="1">
      <c r="A601" s="107"/>
      <c r="B601" s="89" t="s">
        <v>292</v>
      </c>
      <c r="C601" s="90" t="s">
        <v>6</v>
      </c>
      <c r="D601" s="90" t="s">
        <v>36</v>
      </c>
      <c r="E601" s="95" t="s">
        <v>293</v>
      </c>
      <c r="F601" s="90"/>
      <c r="G601" s="132"/>
      <c r="H601" s="132"/>
      <c r="I601" s="132"/>
      <c r="J601" s="102"/>
      <c r="K601" s="132"/>
      <c r="L601" s="132"/>
      <c r="M601" s="132"/>
      <c r="N601" s="132"/>
      <c r="O601" s="93"/>
      <c r="P601" s="93"/>
      <c r="Q601" s="103"/>
      <c r="R601" s="103"/>
      <c r="S601" s="96">
        <f>S602</f>
        <v>269</v>
      </c>
      <c r="T601" s="96">
        <f aca="true" t="shared" si="515" ref="T601:AL602">T602</f>
        <v>269</v>
      </c>
      <c r="U601" s="96">
        <f t="shared" si="515"/>
        <v>0</v>
      </c>
      <c r="V601" s="96">
        <f t="shared" si="515"/>
        <v>269</v>
      </c>
      <c r="W601" s="96">
        <f t="shared" si="515"/>
        <v>0</v>
      </c>
      <c r="X601" s="96">
        <f t="shared" si="515"/>
        <v>0</v>
      </c>
      <c r="Y601" s="96">
        <f t="shared" si="515"/>
        <v>269</v>
      </c>
      <c r="Z601" s="96">
        <f t="shared" si="515"/>
        <v>269</v>
      </c>
      <c r="AA601" s="96">
        <f t="shared" si="515"/>
        <v>0</v>
      </c>
      <c r="AB601" s="96">
        <f t="shared" si="515"/>
        <v>0</v>
      </c>
      <c r="AC601" s="96">
        <f t="shared" si="515"/>
        <v>269</v>
      </c>
      <c r="AD601" s="96">
        <f t="shared" si="515"/>
        <v>269</v>
      </c>
      <c r="AE601" s="96">
        <f t="shared" si="515"/>
        <v>0</v>
      </c>
      <c r="AF601" s="96"/>
      <c r="AG601" s="96">
        <f t="shared" si="515"/>
        <v>0</v>
      </c>
      <c r="AH601" s="96">
        <f t="shared" si="515"/>
        <v>269</v>
      </c>
      <c r="AI601" s="96"/>
      <c r="AJ601" s="96">
        <f t="shared" si="515"/>
        <v>269</v>
      </c>
      <c r="AK601" s="96">
        <f t="shared" si="515"/>
        <v>-269</v>
      </c>
      <c r="AL601" s="96">
        <f t="shared" si="515"/>
        <v>-269</v>
      </c>
      <c r="AM601" s="96">
        <f t="shared" si="513"/>
        <v>0</v>
      </c>
      <c r="AN601" s="96">
        <f t="shared" si="513"/>
        <v>0</v>
      </c>
      <c r="AO601" s="96">
        <f t="shared" si="513"/>
        <v>0</v>
      </c>
      <c r="AP601" s="96">
        <f t="shared" si="513"/>
        <v>0</v>
      </c>
      <c r="AQ601" s="96">
        <f t="shared" si="513"/>
        <v>0</v>
      </c>
      <c r="AR601" s="96">
        <f t="shared" si="513"/>
        <v>0</v>
      </c>
      <c r="AS601" s="97"/>
      <c r="AT601" s="96">
        <f t="shared" si="514"/>
        <v>0</v>
      </c>
      <c r="AU601" s="96">
        <f t="shared" si="514"/>
        <v>0</v>
      </c>
      <c r="AV601" s="97"/>
      <c r="AW601" s="97"/>
      <c r="AX601" s="96">
        <f t="shared" si="501"/>
        <v>0</v>
      </c>
    </row>
    <row r="602" spans="1:50" ht="66" hidden="1">
      <c r="A602" s="107"/>
      <c r="B602" s="113" t="s">
        <v>308</v>
      </c>
      <c r="C602" s="90" t="s">
        <v>6</v>
      </c>
      <c r="D602" s="90" t="s">
        <v>36</v>
      </c>
      <c r="E602" s="95" t="s">
        <v>294</v>
      </c>
      <c r="F602" s="90"/>
      <c r="G602" s="132"/>
      <c r="H602" s="132"/>
      <c r="I602" s="132"/>
      <c r="J602" s="102"/>
      <c r="K602" s="132"/>
      <c r="L602" s="132"/>
      <c r="M602" s="132"/>
      <c r="N602" s="132"/>
      <c r="O602" s="93"/>
      <c r="P602" s="93"/>
      <c r="Q602" s="103"/>
      <c r="R602" s="103"/>
      <c r="S602" s="96">
        <f>S603</f>
        <v>269</v>
      </c>
      <c r="T602" s="96">
        <f t="shared" si="515"/>
        <v>269</v>
      </c>
      <c r="U602" s="96">
        <f t="shared" si="515"/>
        <v>0</v>
      </c>
      <c r="V602" s="96">
        <f t="shared" si="515"/>
        <v>269</v>
      </c>
      <c r="W602" s="96">
        <f t="shared" si="515"/>
        <v>0</v>
      </c>
      <c r="X602" s="96">
        <f t="shared" si="515"/>
        <v>0</v>
      </c>
      <c r="Y602" s="96">
        <f t="shared" si="515"/>
        <v>269</v>
      </c>
      <c r="Z602" s="96">
        <f t="shared" si="515"/>
        <v>269</v>
      </c>
      <c r="AA602" s="96">
        <f t="shared" si="515"/>
        <v>0</v>
      </c>
      <c r="AB602" s="96">
        <f t="shared" si="515"/>
        <v>0</v>
      </c>
      <c r="AC602" s="96">
        <f t="shared" si="515"/>
        <v>269</v>
      </c>
      <c r="AD602" s="96">
        <f t="shared" si="515"/>
        <v>269</v>
      </c>
      <c r="AE602" s="96">
        <f t="shared" si="515"/>
        <v>0</v>
      </c>
      <c r="AF602" s="96"/>
      <c r="AG602" s="96">
        <f t="shared" si="515"/>
        <v>0</v>
      </c>
      <c r="AH602" s="96">
        <f t="shared" si="515"/>
        <v>269</v>
      </c>
      <c r="AI602" s="96"/>
      <c r="AJ602" s="96">
        <f t="shared" si="515"/>
        <v>269</v>
      </c>
      <c r="AK602" s="96">
        <f t="shared" si="513"/>
        <v>-269</v>
      </c>
      <c r="AL602" s="96">
        <f t="shared" si="513"/>
        <v>-269</v>
      </c>
      <c r="AM602" s="96">
        <f t="shared" si="513"/>
        <v>0</v>
      </c>
      <c r="AN602" s="96">
        <f t="shared" si="513"/>
        <v>0</v>
      </c>
      <c r="AO602" s="96">
        <f t="shared" si="513"/>
        <v>0</v>
      </c>
      <c r="AP602" s="96">
        <f t="shared" si="513"/>
        <v>0</v>
      </c>
      <c r="AQ602" s="96">
        <f t="shared" si="513"/>
        <v>0</v>
      </c>
      <c r="AR602" s="96">
        <f t="shared" si="513"/>
        <v>0</v>
      </c>
      <c r="AS602" s="97"/>
      <c r="AT602" s="96">
        <f t="shared" si="514"/>
        <v>0</v>
      </c>
      <c r="AU602" s="96">
        <f t="shared" si="514"/>
        <v>0</v>
      </c>
      <c r="AV602" s="97"/>
      <c r="AW602" s="97"/>
      <c r="AX602" s="96">
        <f t="shared" si="501"/>
        <v>0</v>
      </c>
    </row>
    <row r="603" spans="1:50" ht="16.5" hidden="1">
      <c r="A603" s="107"/>
      <c r="B603" s="89" t="s">
        <v>195</v>
      </c>
      <c r="C603" s="90" t="s">
        <v>6</v>
      </c>
      <c r="D603" s="90" t="s">
        <v>36</v>
      </c>
      <c r="E603" s="95" t="s">
        <v>294</v>
      </c>
      <c r="F603" s="90" t="s">
        <v>83</v>
      </c>
      <c r="G603" s="132"/>
      <c r="H603" s="132"/>
      <c r="I603" s="132"/>
      <c r="J603" s="102"/>
      <c r="K603" s="132"/>
      <c r="L603" s="132"/>
      <c r="M603" s="132"/>
      <c r="N603" s="132"/>
      <c r="O603" s="93"/>
      <c r="P603" s="93"/>
      <c r="Q603" s="103"/>
      <c r="R603" s="103"/>
      <c r="S603" s="96">
        <f>T603-Q603</f>
        <v>269</v>
      </c>
      <c r="T603" s="96">
        <v>269</v>
      </c>
      <c r="U603" s="96"/>
      <c r="V603" s="96">
        <v>269</v>
      </c>
      <c r="W603" s="96"/>
      <c r="X603" s="96"/>
      <c r="Y603" s="96">
        <f>W603+T603</f>
        <v>269</v>
      </c>
      <c r="Z603" s="96">
        <f>X603+V603</f>
        <v>269</v>
      </c>
      <c r="AA603" s="96"/>
      <c r="AB603" s="96"/>
      <c r="AC603" s="96">
        <f>AA603+Y603</f>
        <v>269</v>
      </c>
      <c r="AD603" s="96">
        <f>AB603+Z603</f>
        <v>269</v>
      </c>
      <c r="AE603" s="96"/>
      <c r="AF603" s="96"/>
      <c r="AG603" s="96"/>
      <c r="AH603" s="96">
        <f>AE603+AC603</f>
        <v>269</v>
      </c>
      <c r="AI603" s="96"/>
      <c r="AJ603" s="96">
        <f>AG603+AD603</f>
        <v>269</v>
      </c>
      <c r="AK603" s="102">
        <v>-269</v>
      </c>
      <c r="AL603" s="102">
        <v>-269</v>
      </c>
      <c r="AM603" s="96">
        <f>AK603+AH603</f>
        <v>0</v>
      </c>
      <c r="AN603" s="96">
        <f>AI603</f>
        <v>0</v>
      </c>
      <c r="AO603" s="96">
        <f>AQ603-AM603</f>
        <v>0</v>
      </c>
      <c r="AP603" s="96">
        <f>AR603-AN603</f>
        <v>0</v>
      </c>
      <c r="AQ603" s="96"/>
      <c r="AR603" s="96"/>
      <c r="AS603" s="97"/>
      <c r="AT603" s="96"/>
      <c r="AU603" s="96"/>
      <c r="AV603" s="97"/>
      <c r="AW603" s="97"/>
      <c r="AX603" s="96">
        <f t="shared" si="501"/>
        <v>0</v>
      </c>
    </row>
    <row r="604" spans="1:50" s="6" customFormat="1" ht="18.75">
      <c r="A604" s="100"/>
      <c r="B604" s="83" t="s">
        <v>429</v>
      </c>
      <c r="C604" s="84" t="s">
        <v>393</v>
      </c>
      <c r="D604" s="84" t="s">
        <v>34</v>
      </c>
      <c r="E604" s="85"/>
      <c r="F604" s="84"/>
      <c r="G604" s="86"/>
      <c r="H604" s="86"/>
      <c r="I604" s="86"/>
      <c r="J604" s="126"/>
      <c r="K604" s="86"/>
      <c r="L604" s="86"/>
      <c r="M604" s="86"/>
      <c r="N604" s="86"/>
      <c r="O604" s="99"/>
      <c r="P604" s="99"/>
      <c r="Q604" s="126"/>
      <c r="R604" s="126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126"/>
      <c r="AL604" s="126"/>
      <c r="AM604" s="99">
        <f aca="true" t="shared" si="516" ref="AM604:AR604">AM606</f>
        <v>0</v>
      </c>
      <c r="AN604" s="99">
        <f t="shared" si="516"/>
        <v>0</v>
      </c>
      <c r="AO604" s="99">
        <f t="shared" si="516"/>
        <v>91812</v>
      </c>
      <c r="AP604" s="99">
        <f t="shared" si="516"/>
        <v>52760</v>
      </c>
      <c r="AQ604" s="99">
        <f t="shared" si="516"/>
        <v>91812</v>
      </c>
      <c r="AR604" s="99">
        <f t="shared" si="516"/>
        <v>52760</v>
      </c>
      <c r="AS604" s="101"/>
      <c r="AT604" s="99">
        <f>AT606</f>
        <v>91812</v>
      </c>
      <c r="AU604" s="99">
        <f>AU606</f>
        <v>52760</v>
      </c>
      <c r="AV604" s="99">
        <f>AV606</f>
        <v>0</v>
      </c>
      <c r="AW604" s="99">
        <f>AW606</f>
        <v>91812</v>
      </c>
      <c r="AX604" s="99">
        <f>AX606</f>
        <v>52760</v>
      </c>
    </row>
    <row r="605" spans="1:50" ht="33">
      <c r="A605" s="107"/>
      <c r="B605" s="89" t="s">
        <v>70</v>
      </c>
      <c r="C605" s="90" t="s">
        <v>54</v>
      </c>
      <c r="D605" s="90" t="s">
        <v>34</v>
      </c>
      <c r="E605" s="95" t="s">
        <v>166</v>
      </c>
      <c r="F605" s="90"/>
      <c r="G605" s="132"/>
      <c r="H605" s="132"/>
      <c r="I605" s="132"/>
      <c r="J605" s="102"/>
      <c r="K605" s="132"/>
      <c r="L605" s="132"/>
      <c r="M605" s="132"/>
      <c r="N605" s="132"/>
      <c r="O605" s="93"/>
      <c r="P605" s="93"/>
      <c r="Q605" s="103"/>
      <c r="R605" s="103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102"/>
      <c r="AL605" s="102"/>
      <c r="AM605" s="96">
        <f aca="true" t="shared" si="517" ref="AM605:AR605">AM606</f>
        <v>0</v>
      </c>
      <c r="AN605" s="96">
        <f t="shared" si="517"/>
        <v>0</v>
      </c>
      <c r="AO605" s="96">
        <f t="shared" si="517"/>
        <v>91812</v>
      </c>
      <c r="AP605" s="96">
        <f t="shared" si="517"/>
        <v>52760</v>
      </c>
      <c r="AQ605" s="96">
        <f t="shared" si="517"/>
        <v>91812</v>
      </c>
      <c r="AR605" s="96">
        <f t="shared" si="517"/>
        <v>52760</v>
      </c>
      <c r="AS605" s="97"/>
      <c r="AT605" s="96">
        <f>AT606</f>
        <v>91812</v>
      </c>
      <c r="AU605" s="96">
        <f>AU606</f>
        <v>52760</v>
      </c>
      <c r="AV605" s="96">
        <f>AV606</f>
        <v>0</v>
      </c>
      <c r="AW605" s="96">
        <f>AW606</f>
        <v>91812</v>
      </c>
      <c r="AX605" s="96">
        <f>AX606</f>
        <v>52760</v>
      </c>
    </row>
    <row r="606" spans="1:50" ht="33">
      <c r="A606" s="107"/>
      <c r="B606" s="89" t="s">
        <v>41</v>
      </c>
      <c r="C606" s="90" t="s">
        <v>54</v>
      </c>
      <c r="D606" s="90" t="s">
        <v>34</v>
      </c>
      <c r="E606" s="95" t="s">
        <v>166</v>
      </c>
      <c r="F606" s="90" t="s">
        <v>42</v>
      </c>
      <c r="G606" s="132"/>
      <c r="H606" s="132"/>
      <c r="I606" s="132"/>
      <c r="J606" s="102"/>
      <c r="K606" s="132"/>
      <c r="L606" s="132"/>
      <c r="M606" s="132"/>
      <c r="N606" s="132"/>
      <c r="O606" s="93"/>
      <c r="P606" s="93"/>
      <c r="Q606" s="103"/>
      <c r="R606" s="103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102"/>
      <c r="AL606" s="102"/>
      <c r="AM606" s="96"/>
      <c r="AN606" s="96"/>
      <c r="AO606" s="96">
        <f>AQ606-AM606</f>
        <v>91812</v>
      </c>
      <c r="AP606" s="96">
        <f>AR606-AN606</f>
        <v>52760</v>
      </c>
      <c r="AQ606" s="96">
        <v>91812</v>
      </c>
      <c r="AR606" s="96">
        <v>52760</v>
      </c>
      <c r="AS606" s="97"/>
      <c r="AT606" s="96">
        <v>91812</v>
      </c>
      <c r="AU606" s="96">
        <v>52760</v>
      </c>
      <c r="AV606" s="97"/>
      <c r="AW606" s="92">
        <f>AT606+AV606</f>
        <v>91812</v>
      </c>
      <c r="AX606" s="96">
        <f>AU606</f>
        <v>52760</v>
      </c>
    </row>
    <row r="607" spans="1:50" s="6" customFormat="1" ht="18.75">
      <c r="A607" s="100"/>
      <c r="B607" s="83" t="s">
        <v>394</v>
      </c>
      <c r="C607" s="84" t="s">
        <v>54</v>
      </c>
      <c r="D607" s="84" t="s">
        <v>35</v>
      </c>
      <c r="E607" s="85"/>
      <c r="F607" s="84"/>
      <c r="G607" s="86"/>
      <c r="H607" s="86"/>
      <c r="I607" s="86"/>
      <c r="J607" s="126"/>
      <c r="K607" s="86"/>
      <c r="L607" s="86"/>
      <c r="M607" s="86"/>
      <c r="N607" s="86"/>
      <c r="O607" s="99"/>
      <c r="P607" s="99"/>
      <c r="Q607" s="126"/>
      <c r="R607" s="126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126"/>
      <c r="AL607" s="126"/>
      <c r="AM607" s="99">
        <f aca="true" t="shared" si="518" ref="AM607:AR608">AM608</f>
        <v>0</v>
      </c>
      <c r="AN607" s="99">
        <f t="shared" si="518"/>
        <v>0</v>
      </c>
      <c r="AO607" s="99">
        <f t="shared" si="518"/>
        <v>4152</v>
      </c>
      <c r="AP607" s="99">
        <f t="shared" si="518"/>
        <v>0</v>
      </c>
      <c r="AQ607" s="99">
        <f t="shared" si="518"/>
        <v>4152</v>
      </c>
      <c r="AR607" s="99">
        <f t="shared" si="518"/>
        <v>0</v>
      </c>
      <c r="AS607" s="101"/>
      <c r="AT607" s="99">
        <f>AT608</f>
        <v>4152</v>
      </c>
      <c r="AU607" s="99">
        <f aca="true" t="shared" si="519" ref="AU607:AX608">AU608</f>
        <v>0</v>
      </c>
      <c r="AV607" s="99">
        <f t="shared" si="519"/>
        <v>0</v>
      </c>
      <c r="AW607" s="99">
        <f t="shared" si="519"/>
        <v>4152</v>
      </c>
      <c r="AX607" s="99">
        <f t="shared" si="519"/>
        <v>0</v>
      </c>
    </row>
    <row r="608" spans="1:50" ht="33">
      <c r="A608" s="107"/>
      <c r="B608" s="89" t="s">
        <v>71</v>
      </c>
      <c r="C608" s="90" t="s">
        <v>54</v>
      </c>
      <c r="D608" s="90" t="s">
        <v>35</v>
      </c>
      <c r="E608" s="95" t="s">
        <v>167</v>
      </c>
      <c r="F608" s="90"/>
      <c r="G608" s="132"/>
      <c r="H608" s="132"/>
      <c r="I608" s="132"/>
      <c r="J608" s="102"/>
      <c r="K608" s="132"/>
      <c r="L608" s="132"/>
      <c r="M608" s="132"/>
      <c r="N608" s="132"/>
      <c r="O608" s="93"/>
      <c r="P608" s="93"/>
      <c r="Q608" s="103"/>
      <c r="R608" s="103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102"/>
      <c r="AL608" s="102"/>
      <c r="AM608" s="96">
        <f t="shared" si="518"/>
        <v>0</v>
      </c>
      <c r="AN608" s="96">
        <f t="shared" si="518"/>
        <v>0</v>
      </c>
      <c r="AO608" s="96">
        <f t="shared" si="518"/>
        <v>4152</v>
      </c>
      <c r="AP608" s="96">
        <f t="shared" si="518"/>
        <v>0</v>
      </c>
      <c r="AQ608" s="96">
        <f t="shared" si="518"/>
        <v>4152</v>
      </c>
      <c r="AR608" s="96">
        <f t="shared" si="518"/>
        <v>0</v>
      </c>
      <c r="AS608" s="97"/>
      <c r="AT608" s="96">
        <f>AT609</f>
        <v>4152</v>
      </c>
      <c r="AU608" s="96">
        <f t="shared" si="519"/>
        <v>0</v>
      </c>
      <c r="AV608" s="96">
        <f t="shared" si="519"/>
        <v>0</v>
      </c>
      <c r="AW608" s="96">
        <f t="shared" si="519"/>
        <v>4152</v>
      </c>
      <c r="AX608" s="96">
        <f t="shared" si="519"/>
        <v>0</v>
      </c>
    </row>
    <row r="609" spans="1:50" ht="66">
      <c r="A609" s="107"/>
      <c r="B609" s="89" t="s">
        <v>45</v>
      </c>
      <c r="C609" s="90" t="s">
        <v>54</v>
      </c>
      <c r="D609" s="90" t="s">
        <v>35</v>
      </c>
      <c r="E609" s="95" t="s">
        <v>167</v>
      </c>
      <c r="F609" s="90" t="s">
        <v>46</v>
      </c>
      <c r="G609" s="132"/>
      <c r="H609" s="132"/>
      <c r="I609" s="132"/>
      <c r="J609" s="102"/>
      <c r="K609" s="132"/>
      <c r="L609" s="132"/>
      <c r="M609" s="132"/>
      <c r="N609" s="132"/>
      <c r="O609" s="93"/>
      <c r="P609" s="93"/>
      <c r="Q609" s="103"/>
      <c r="R609" s="103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102"/>
      <c r="AL609" s="102"/>
      <c r="AM609" s="96"/>
      <c r="AN609" s="96"/>
      <c r="AO609" s="96">
        <f>AQ609-AM609</f>
        <v>4152</v>
      </c>
      <c r="AP609" s="96"/>
      <c r="AQ609" s="96">
        <v>4152</v>
      </c>
      <c r="AR609" s="96"/>
      <c r="AS609" s="97"/>
      <c r="AT609" s="96">
        <v>4152</v>
      </c>
      <c r="AU609" s="96"/>
      <c r="AV609" s="97"/>
      <c r="AW609" s="92">
        <f>AT609+AV609</f>
        <v>4152</v>
      </c>
      <c r="AX609" s="96">
        <f>AU609</f>
        <v>0</v>
      </c>
    </row>
    <row r="610" spans="1:50" ht="16.5">
      <c r="A610" s="107"/>
      <c r="B610" s="89"/>
      <c r="C610" s="90"/>
      <c r="D610" s="90"/>
      <c r="E610" s="95"/>
      <c r="F610" s="90"/>
      <c r="G610" s="132"/>
      <c r="H610" s="132"/>
      <c r="I610" s="132"/>
      <c r="J610" s="102"/>
      <c r="K610" s="132"/>
      <c r="L610" s="132"/>
      <c r="M610" s="132"/>
      <c r="N610" s="132"/>
      <c r="O610" s="93"/>
      <c r="P610" s="93"/>
      <c r="Q610" s="103"/>
      <c r="R610" s="103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102"/>
      <c r="AL610" s="102"/>
      <c r="AM610" s="96"/>
      <c r="AN610" s="96"/>
      <c r="AO610" s="96"/>
      <c r="AP610" s="96"/>
      <c r="AQ610" s="96"/>
      <c r="AR610" s="96"/>
      <c r="AS610" s="97"/>
      <c r="AT610" s="96"/>
      <c r="AU610" s="96"/>
      <c r="AV610" s="97"/>
      <c r="AW610" s="97"/>
      <c r="AX610" s="96">
        <f>AU610</f>
        <v>0</v>
      </c>
    </row>
    <row r="611" spans="1:50" s="4" customFormat="1" ht="60.75">
      <c r="A611" s="75">
        <v>918</v>
      </c>
      <c r="B611" s="76" t="s">
        <v>361</v>
      </c>
      <c r="C611" s="79"/>
      <c r="D611" s="79"/>
      <c r="E611" s="78"/>
      <c r="F611" s="79"/>
      <c r="G611" s="120"/>
      <c r="H611" s="120"/>
      <c r="I611" s="120"/>
      <c r="J611" s="135"/>
      <c r="K611" s="120"/>
      <c r="L611" s="120"/>
      <c r="M611" s="120"/>
      <c r="N611" s="120"/>
      <c r="O611" s="80"/>
      <c r="P611" s="80"/>
      <c r="Q611" s="135"/>
      <c r="R611" s="135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156"/>
      <c r="AL611" s="156"/>
      <c r="AM611" s="157"/>
      <c r="AN611" s="157"/>
      <c r="AO611" s="158">
        <f>AO615+AO612</f>
        <v>500</v>
      </c>
      <c r="AP611" s="158">
        <f>AP615+AP612</f>
        <v>0</v>
      </c>
      <c r="AQ611" s="158">
        <f>AQ615+AQ612</f>
        <v>500</v>
      </c>
      <c r="AR611" s="158">
        <f>AR615+AR612</f>
        <v>0</v>
      </c>
      <c r="AS611" s="156"/>
      <c r="AT611" s="80">
        <f>AT615+AT612</f>
        <v>500</v>
      </c>
      <c r="AU611" s="80">
        <f>AU615+AU612</f>
        <v>0</v>
      </c>
      <c r="AV611" s="80">
        <f>AV615+AV612</f>
        <v>0</v>
      </c>
      <c r="AW611" s="80">
        <f>AW615+AW612</f>
        <v>500</v>
      </c>
      <c r="AX611" s="80">
        <f>AX615+AX612</f>
        <v>0</v>
      </c>
    </row>
    <row r="612" spans="1:50" s="6" customFormat="1" ht="37.5">
      <c r="A612" s="100"/>
      <c r="B612" s="83" t="s">
        <v>17</v>
      </c>
      <c r="C612" s="84" t="s">
        <v>34</v>
      </c>
      <c r="D612" s="84" t="s">
        <v>389</v>
      </c>
      <c r="E612" s="85"/>
      <c r="F612" s="84"/>
      <c r="G612" s="86"/>
      <c r="H612" s="86"/>
      <c r="I612" s="86"/>
      <c r="J612" s="126"/>
      <c r="K612" s="86"/>
      <c r="L612" s="86"/>
      <c r="M612" s="86"/>
      <c r="N612" s="86"/>
      <c r="O612" s="99"/>
      <c r="P612" s="99"/>
      <c r="Q612" s="126"/>
      <c r="R612" s="126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101"/>
      <c r="AL612" s="101"/>
      <c r="AM612" s="136"/>
      <c r="AN612" s="136"/>
      <c r="AO612" s="99">
        <f>AO613</f>
        <v>500</v>
      </c>
      <c r="AP612" s="99">
        <f aca="true" t="shared" si="520" ref="AP612:AR613">AP613</f>
        <v>0</v>
      </c>
      <c r="AQ612" s="99">
        <f t="shared" si="520"/>
        <v>500</v>
      </c>
      <c r="AR612" s="99">
        <f t="shared" si="520"/>
        <v>0</v>
      </c>
      <c r="AS612" s="101"/>
      <c r="AT612" s="99">
        <f>AT613</f>
        <v>500</v>
      </c>
      <c r="AU612" s="99">
        <f aca="true" t="shared" si="521" ref="AU612:AX613">AU613</f>
        <v>0</v>
      </c>
      <c r="AV612" s="99">
        <f t="shared" si="521"/>
        <v>0</v>
      </c>
      <c r="AW612" s="99">
        <f t="shared" si="521"/>
        <v>500</v>
      </c>
      <c r="AX612" s="99">
        <f t="shared" si="521"/>
        <v>0</v>
      </c>
    </row>
    <row r="613" spans="1:50" s="4" customFormat="1" ht="50.25">
      <c r="A613" s="75"/>
      <c r="B613" s="89" t="s">
        <v>18</v>
      </c>
      <c r="C613" s="90" t="s">
        <v>34</v>
      </c>
      <c r="D613" s="90" t="s">
        <v>389</v>
      </c>
      <c r="E613" s="95" t="s">
        <v>135</v>
      </c>
      <c r="F613" s="90"/>
      <c r="G613" s="120"/>
      <c r="H613" s="120"/>
      <c r="I613" s="120"/>
      <c r="J613" s="135"/>
      <c r="K613" s="120"/>
      <c r="L613" s="120"/>
      <c r="M613" s="120"/>
      <c r="N613" s="120"/>
      <c r="O613" s="80"/>
      <c r="P613" s="80"/>
      <c r="Q613" s="135"/>
      <c r="R613" s="135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156"/>
      <c r="AL613" s="156"/>
      <c r="AM613" s="157"/>
      <c r="AN613" s="157"/>
      <c r="AO613" s="96">
        <f>AO614</f>
        <v>500</v>
      </c>
      <c r="AP613" s="96">
        <f t="shared" si="520"/>
        <v>0</v>
      </c>
      <c r="AQ613" s="96">
        <f t="shared" si="520"/>
        <v>500</v>
      </c>
      <c r="AR613" s="96">
        <f t="shared" si="520"/>
        <v>0</v>
      </c>
      <c r="AS613" s="156"/>
      <c r="AT613" s="96">
        <f>AT614</f>
        <v>500</v>
      </c>
      <c r="AU613" s="96">
        <f t="shared" si="521"/>
        <v>0</v>
      </c>
      <c r="AV613" s="96">
        <f t="shared" si="521"/>
        <v>0</v>
      </c>
      <c r="AW613" s="96">
        <f t="shared" si="521"/>
        <v>500</v>
      </c>
      <c r="AX613" s="96">
        <f t="shared" si="521"/>
        <v>0</v>
      </c>
    </row>
    <row r="614" spans="1:50" s="4" customFormat="1" ht="66.75">
      <c r="A614" s="75"/>
      <c r="B614" s="89" t="s">
        <v>45</v>
      </c>
      <c r="C614" s="90" t="s">
        <v>34</v>
      </c>
      <c r="D614" s="90" t="s">
        <v>389</v>
      </c>
      <c r="E614" s="95" t="s">
        <v>135</v>
      </c>
      <c r="F614" s="90" t="s">
        <v>46</v>
      </c>
      <c r="G614" s="120"/>
      <c r="H614" s="120"/>
      <c r="I614" s="120"/>
      <c r="J614" s="135"/>
      <c r="K614" s="120"/>
      <c r="L614" s="120"/>
      <c r="M614" s="120"/>
      <c r="N614" s="120"/>
      <c r="O614" s="80"/>
      <c r="P614" s="80"/>
      <c r="Q614" s="135"/>
      <c r="R614" s="135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156"/>
      <c r="AL614" s="156"/>
      <c r="AM614" s="157"/>
      <c r="AN614" s="157"/>
      <c r="AO614" s="96">
        <f>AQ614-AM614</f>
        <v>500</v>
      </c>
      <c r="AP614" s="96"/>
      <c r="AQ614" s="96">
        <v>500</v>
      </c>
      <c r="AR614" s="96"/>
      <c r="AS614" s="156"/>
      <c r="AT614" s="96">
        <v>500</v>
      </c>
      <c r="AU614" s="96"/>
      <c r="AV614" s="156"/>
      <c r="AW614" s="92">
        <f>AT614+AV614</f>
        <v>500</v>
      </c>
      <c r="AX614" s="96">
        <f>AU614</f>
        <v>0</v>
      </c>
    </row>
    <row r="615" spans="1:50" s="11" customFormat="1" ht="37.5" hidden="1">
      <c r="A615" s="107"/>
      <c r="B615" s="83" t="s">
        <v>17</v>
      </c>
      <c r="C615" s="84" t="s">
        <v>34</v>
      </c>
      <c r="D615" s="84" t="s">
        <v>44</v>
      </c>
      <c r="E615" s="85"/>
      <c r="F615" s="84"/>
      <c r="G615" s="86"/>
      <c r="H615" s="86"/>
      <c r="I615" s="86"/>
      <c r="J615" s="159"/>
      <c r="K615" s="86"/>
      <c r="L615" s="86"/>
      <c r="M615" s="86"/>
      <c r="N615" s="86"/>
      <c r="O615" s="87"/>
      <c r="P615" s="87"/>
      <c r="Q615" s="159"/>
      <c r="R615" s="159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2"/>
      <c r="AL615" s="82"/>
      <c r="AM615" s="159"/>
      <c r="AN615" s="159"/>
      <c r="AO615" s="99">
        <f>AO616</f>
        <v>0</v>
      </c>
      <c r="AP615" s="99">
        <f aca="true" t="shared" si="522" ref="AP615:AR616">AP616</f>
        <v>0</v>
      </c>
      <c r="AQ615" s="99">
        <f t="shared" si="522"/>
        <v>0</v>
      </c>
      <c r="AR615" s="87">
        <f t="shared" si="522"/>
        <v>0</v>
      </c>
      <c r="AS615" s="88"/>
      <c r="AT615" s="99">
        <f>AT616</f>
        <v>0</v>
      </c>
      <c r="AU615" s="87">
        <f>AU616</f>
        <v>0</v>
      </c>
      <c r="AV615" s="88"/>
      <c r="AW615" s="88"/>
      <c r="AX615" s="96">
        <f>AU615</f>
        <v>0</v>
      </c>
    </row>
    <row r="616" spans="1:50" s="11" customFormat="1" ht="49.5" hidden="1">
      <c r="A616" s="107"/>
      <c r="B616" s="89" t="s">
        <v>18</v>
      </c>
      <c r="C616" s="90" t="s">
        <v>34</v>
      </c>
      <c r="D616" s="90" t="s">
        <v>44</v>
      </c>
      <c r="E616" s="95" t="s">
        <v>135</v>
      </c>
      <c r="F616" s="90"/>
      <c r="G616" s="132"/>
      <c r="H616" s="132"/>
      <c r="I616" s="132"/>
      <c r="J616" s="102"/>
      <c r="K616" s="132"/>
      <c r="L616" s="132"/>
      <c r="M616" s="132"/>
      <c r="N616" s="132"/>
      <c r="O616" s="96"/>
      <c r="P616" s="96"/>
      <c r="Q616" s="102"/>
      <c r="R616" s="102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88"/>
      <c r="AL616" s="88"/>
      <c r="AM616" s="102"/>
      <c r="AN616" s="102"/>
      <c r="AO616" s="96">
        <f>AO617</f>
        <v>0</v>
      </c>
      <c r="AP616" s="96">
        <f t="shared" si="522"/>
        <v>0</v>
      </c>
      <c r="AQ616" s="96">
        <f t="shared" si="522"/>
        <v>0</v>
      </c>
      <c r="AR616" s="96">
        <f t="shared" si="522"/>
        <v>0</v>
      </c>
      <c r="AS616" s="88"/>
      <c r="AT616" s="96">
        <f>AT617</f>
        <v>0</v>
      </c>
      <c r="AU616" s="96">
        <f>AU617</f>
        <v>0</v>
      </c>
      <c r="AV616" s="88"/>
      <c r="AW616" s="88"/>
      <c r="AX616" s="96">
        <f>AU616</f>
        <v>0</v>
      </c>
    </row>
    <row r="617" spans="1:50" s="11" customFormat="1" ht="66" hidden="1">
      <c r="A617" s="107"/>
      <c r="B617" s="89" t="s">
        <v>45</v>
      </c>
      <c r="C617" s="90" t="s">
        <v>34</v>
      </c>
      <c r="D617" s="90" t="s">
        <v>44</v>
      </c>
      <c r="E617" s="95" t="s">
        <v>135</v>
      </c>
      <c r="F617" s="90" t="s">
        <v>46</v>
      </c>
      <c r="G617" s="132"/>
      <c r="H617" s="132"/>
      <c r="I617" s="132"/>
      <c r="J617" s="102"/>
      <c r="K617" s="132"/>
      <c r="L617" s="132"/>
      <c r="M617" s="132"/>
      <c r="N617" s="132"/>
      <c r="O617" s="96"/>
      <c r="P617" s="96"/>
      <c r="Q617" s="102"/>
      <c r="R617" s="102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88"/>
      <c r="AL617" s="88"/>
      <c r="AM617" s="102"/>
      <c r="AN617" s="102"/>
      <c r="AO617" s="96">
        <f>AQ617-AM617</f>
        <v>0</v>
      </c>
      <c r="AP617" s="96">
        <f>AR617-AN617</f>
        <v>0</v>
      </c>
      <c r="AQ617" s="96"/>
      <c r="AR617" s="96"/>
      <c r="AS617" s="88"/>
      <c r="AT617" s="96"/>
      <c r="AU617" s="96"/>
      <c r="AV617" s="88"/>
      <c r="AW617" s="88"/>
      <c r="AX617" s="96">
        <f>AU617</f>
        <v>0</v>
      </c>
    </row>
    <row r="618" spans="1:50" ht="16.5">
      <c r="A618" s="107"/>
      <c r="B618" s="89"/>
      <c r="C618" s="90"/>
      <c r="D618" s="90"/>
      <c r="E618" s="95"/>
      <c r="F618" s="90"/>
      <c r="G618" s="132"/>
      <c r="H618" s="132"/>
      <c r="I618" s="132"/>
      <c r="J618" s="102"/>
      <c r="K618" s="132"/>
      <c r="L618" s="132"/>
      <c r="M618" s="132"/>
      <c r="N618" s="132"/>
      <c r="O618" s="93"/>
      <c r="P618" s="93"/>
      <c r="Q618" s="103"/>
      <c r="R618" s="103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7"/>
      <c r="AL618" s="97"/>
      <c r="AM618" s="104"/>
      <c r="AN618" s="104"/>
      <c r="AO618" s="105"/>
      <c r="AP618" s="105"/>
      <c r="AQ618" s="106"/>
      <c r="AR618" s="105"/>
      <c r="AS618" s="97"/>
      <c r="AT618" s="106"/>
      <c r="AU618" s="105"/>
      <c r="AV618" s="97"/>
      <c r="AW618" s="97"/>
      <c r="AX618" s="96">
        <f>AU618</f>
        <v>0</v>
      </c>
    </row>
    <row r="619" spans="1:50" s="5" customFormat="1" ht="60.75">
      <c r="A619" s="75">
        <v>919</v>
      </c>
      <c r="B619" s="76" t="s">
        <v>130</v>
      </c>
      <c r="C619" s="79"/>
      <c r="D619" s="79"/>
      <c r="E619" s="78"/>
      <c r="F619" s="79"/>
      <c r="G619" s="120">
        <f aca="true" t="shared" si="523" ref="G619:N619">G625+G628+G633+G639+G620</f>
        <v>176787</v>
      </c>
      <c r="H619" s="120">
        <f t="shared" si="523"/>
        <v>176787</v>
      </c>
      <c r="I619" s="120">
        <f t="shared" si="523"/>
        <v>0</v>
      </c>
      <c r="J619" s="120">
        <f t="shared" si="523"/>
        <v>-95637</v>
      </c>
      <c r="K619" s="120">
        <f t="shared" si="523"/>
        <v>81150</v>
      </c>
      <c r="L619" s="120">
        <f t="shared" si="523"/>
        <v>0</v>
      </c>
      <c r="M619" s="120"/>
      <c r="N619" s="120">
        <f t="shared" si="523"/>
        <v>87392</v>
      </c>
      <c r="O619" s="120">
        <f aca="true" t="shared" si="524" ref="O619:V619">O625+O628+O633+O639+O620</f>
        <v>0</v>
      </c>
      <c r="P619" s="120">
        <f t="shared" si="524"/>
        <v>0</v>
      </c>
      <c r="Q619" s="120">
        <f t="shared" si="524"/>
        <v>87392</v>
      </c>
      <c r="R619" s="120">
        <f t="shared" si="524"/>
        <v>0</v>
      </c>
      <c r="S619" s="120">
        <f t="shared" si="524"/>
        <v>-35654</v>
      </c>
      <c r="T619" s="120">
        <f t="shared" si="524"/>
        <v>51738</v>
      </c>
      <c r="U619" s="120">
        <f t="shared" si="524"/>
        <v>0</v>
      </c>
      <c r="V619" s="120">
        <f t="shared" si="524"/>
        <v>51738</v>
      </c>
      <c r="W619" s="120">
        <f aca="true" t="shared" si="525" ref="W619:AD619">W625+W628+W633+W639+W620</f>
        <v>0</v>
      </c>
      <c r="X619" s="120">
        <f t="shared" si="525"/>
        <v>0</v>
      </c>
      <c r="Y619" s="120">
        <f t="shared" si="525"/>
        <v>51738</v>
      </c>
      <c r="Z619" s="120">
        <f t="shared" si="525"/>
        <v>51738</v>
      </c>
      <c r="AA619" s="120">
        <f t="shared" si="525"/>
        <v>0</v>
      </c>
      <c r="AB619" s="120">
        <f t="shared" si="525"/>
        <v>0</v>
      </c>
      <c r="AC619" s="120">
        <f t="shared" si="525"/>
        <v>50880</v>
      </c>
      <c r="AD619" s="120">
        <f t="shared" si="525"/>
        <v>51738</v>
      </c>
      <c r="AE619" s="120">
        <f>AE625+AE628+AE633+AE639+AE620</f>
        <v>0</v>
      </c>
      <c r="AF619" s="120"/>
      <c r="AG619" s="120">
        <f>AG625+AG628+AG633+AG639+AG620</f>
        <v>0</v>
      </c>
      <c r="AH619" s="120">
        <f>AH625+AH628+AH633+AH639+AH620</f>
        <v>50880</v>
      </c>
      <c r="AI619" s="120"/>
      <c r="AJ619" s="120">
        <f aca="true" t="shared" si="526" ref="AJ619:AR619">AJ625+AJ628+AJ633+AJ639+AJ620</f>
        <v>51738</v>
      </c>
      <c r="AK619" s="120">
        <f t="shared" si="526"/>
        <v>-18993</v>
      </c>
      <c r="AL619" s="120">
        <f t="shared" si="526"/>
        <v>0</v>
      </c>
      <c r="AM619" s="120">
        <f t="shared" si="526"/>
        <v>31887</v>
      </c>
      <c r="AN619" s="120">
        <f t="shared" si="526"/>
        <v>0</v>
      </c>
      <c r="AO619" s="120">
        <f t="shared" si="526"/>
        <v>106806</v>
      </c>
      <c r="AP619" s="120">
        <f t="shared" si="526"/>
        <v>0</v>
      </c>
      <c r="AQ619" s="120">
        <f t="shared" si="526"/>
        <v>138693</v>
      </c>
      <c r="AR619" s="120">
        <f t="shared" si="526"/>
        <v>92611</v>
      </c>
      <c r="AS619" s="121"/>
      <c r="AT619" s="120">
        <f>AT625+AT628+AT633+AT639+AT620</f>
        <v>138693</v>
      </c>
      <c r="AU619" s="120">
        <f>AU625+AU628+AU633+AU639+AU620</f>
        <v>92611</v>
      </c>
      <c r="AV619" s="120">
        <f>AV625+AV628+AV633+AV639+AV620</f>
        <v>0</v>
      </c>
      <c r="AW619" s="120">
        <f>AW625+AW628+AW633+AW639+AW620</f>
        <v>138693</v>
      </c>
      <c r="AX619" s="120">
        <f>AX625+AX628+AX633+AX639+AX620</f>
        <v>92611</v>
      </c>
    </row>
    <row r="620" spans="1:50" s="2" customFormat="1" ht="128.25" customHeight="1">
      <c r="A620" s="100"/>
      <c r="B620" s="83" t="s">
        <v>39</v>
      </c>
      <c r="C620" s="84" t="s">
        <v>34</v>
      </c>
      <c r="D620" s="84" t="s">
        <v>37</v>
      </c>
      <c r="E620" s="85"/>
      <c r="F620" s="84"/>
      <c r="G620" s="86">
        <f>H620+I620</f>
        <v>973</v>
      </c>
      <c r="H620" s="86">
        <f>H621</f>
        <v>973</v>
      </c>
      <c r="I620" s="86">
        <f>I621</f>
        <v>0</v>
      </c>
      <c r="J620" s="86">
        <f aca="true" t="shared" si="527" ref="J620:AA621">J621</f>
        <v>3068</v>
      </c>
      <c r="K620" s="86">
        <f t="shared" si="527"/>
        <v>4041</v>
      </c>
      <c r="L620" s="86">
        <f t="shared" si="527"/>
        <v>0</v>
      </c>
      <c r="M620" s="86"/>
      <c r="N620" s="86">
        <f t="shared" si="527"/>
        <v>4329</v>
      </c>
      <c r="O620" s="86">
        <f t="shared" si="527"/>
        <v>0</v>
      </c>
      <c r="P620" s="86">
        <f t="shared" si="527"/>
        <v>0</v>
      </c>
      <c r="Q620" s="86">
        <f t="shared" si="527"/>
        <v>4329</v>
      </c>
      <c r="R620" s="86">
        <f t="shared" si="527"/>
        <v>0</v>
      </c>
      <c r="S620" s="86">
        <f t="shared" si="527"/>
        <v>-2476</v>
      </c>
      <c r="T620" s="86">
        <f t="shared" si="527"/>
        <v>1853</v>
      </c>
      <c r="U620" s="86">
        <f t="shared" si="527"/>
        <v>0</v>
      </c>
      <c r="V620" s="86">
        <f t="shared" si="527"/>
        <v>1853</v>
      </c>
      <c r="W620" s="86">
        <f t="shared" si="527"/>
        <v>0</v>
      </c>
      <c r="X620" s="86">
        <f t="shared" si="527"/>
        <v>0</v>
      </c>
      <c r="Y620" s="86">
        <f t="shared" si="527"/>
        <v>1853</v>
      </c>
      <c r="Z620" s="86">
        <f>Z621</f>
        <v>1853</v>
      </c>
      <c r="AA620" s="86">
        <f t="shared" si="527"/>
        <v>0</v>
      </c>
      <c r="AB620" s="86">
        <f aca="true" t="shared" si="528" ref="AB620:AO621">AB621</f>
        <v>0</v>
      </c>
      <c r="AC620" s="86">
        <f t="shared" si="528"/>
        <v>1853</v>
      </c>
      <c r="AD620" s="86">
        <f t="shared" si="528"/>
        <v>1853</v>
      </c>
      <c r="AE620" s="86">
        <f t="shared" si="528"/>
        <v>0</v>
      </c>
      <c r="AF620" s="86"/>
      <c r="AG620" s="86">
        <f t="shared" si="528"/>
        <v>0</v>
      </c>
      <c r="AH620" s="86">
        <f t="shared" si="528"/>
        <v>1853</v>
      </c>
      <c r="AI620" s="86"/>
      <c r="AJ620" s="86">
        <f t="shared" si="528"/>
        <v>1853</v>
      </c>
      <c r="AK620" s="86">
        <f t="shared" si="528"/>
        <v>0</v>
      </c>
      <c r="AL620" s="86">
        <f t="shared" si="528"/>
        <v>0</v>
      </c>
      <c r="AM620" s="86">
        <f t="shared" si="528"/>
        <v>1853</v>
      </c>
      <c r="AN620" s="86">
        <f t="shared" si="528"/>
        <v>0</v>
      </c>
      <c r="AO620" s="86">
        <f>AO621+AO623</f>
        <v>92661</v>
      </c>
      <c r="AP620" s="86">
        <f>AP621+AP623</f>
        <v>0</v>
      </c>
      <c r="AQ620" s="86">
        <f>AQ621+AQ623</f>
        <v>94514</v>
      </c>
      <c r="AR620" s="86">
        <f>AR621+AR623</f>
        <v>92611</v>
      </c>
      <c r="AS620" s="115"/>
      <c r="AT620" s="86">
        <f>AT621+AT623</f>
        <v>94514</v>
      </c>
      <c r="AU620" s="86">
        <f>AU621+AU623</f>
        <v>92611</v>
      </c>
      <c r="AV620" s="86">
        <f>AV621+AV623</f>
        <v>0</v>
      </c>
      <c r="AW620" s="86">
        <f>AW621+AW623</f>
        <v>94514</v>
      </c>
      <c r="AX620" s="86">
        <f>AX621+AX623</f>
        <v>92611</v>
      </c>
    </row>
    <row r="621" spans="1:50" s="3" customFormat="1" ht="82.5">
      <c r="A621" s="107"/>
      <c r="B621" s="89" t="s">
        <v>38</v>
      </c>
      <c r="C621" s="90" t="s">
        <v>34</v>
      </c>
      <c r="D621" s="90" t="s">
        <v>37</v>
      </c>
      <c r="E621" s="95" t="s">
        <v>118</v>
      </c>
      <c r="F621" s="122"/>
      <c r="G621" s="92">
        <f>H621+I621</f>
        <v>973</v>
      </c>
      <c r="H621" s="132">
        <f>H622</f>
        <v>973</v>
      </c>
      <c r="I621" s="132">
        <f>I622</f>
        <v>0</v>
      </c>
      <c r="J621" s="92">
        <f t="shared" si="527"/>
        <v>3068</v>
      </c>
      <c r="K621" s="92">
        <f t="shared" si="527"/>
        <v>4041</v>
      </c>
      <c r="L621" s="92">
        <f t="shared" si="527"/>
        <v>0</v>
      </c>
      <c r="M621" s="92"/>
      <c r="N621" s="92">
        <f t="shared" si="527"/>
        <v>4329</v>
      </c>
      <c r="O621" s="92">
        <f t="shared" si="527"/>
        <v>0</v>
      </c>
      <c r="P621" s="92">
        <f t="shared" si="527"/>
        <v>0</v>
      </c>
      <c r="Q621" s="92">
        <f t="shared" si="527"/>
        <v>4329</v>
      </c>
      <c r="R621" s="92">
        <f t="shared" si="527"/>
        <v>0</v>
      </c>
      <c r="S621" s="92">
        <f t="shared" si="527"/>
        <v>-2476</v>
      </c>
      <c r="T621" s="92">
        <f t="shared" si="527"/>
        <v>1853</v>
      </c>
      <c r="U621" s="92">
        <f t="shared" si="527"/>
        <v>0</v>
      </c>
      <c r="V621" s="92">
        <f t="shared" si="527"/>
        <v>1853</v>
      </c>
      <c r="W621" s="92">
        <f>W622</f>
        <v>0</v>
      </c>
      <c r="X621" s="92">
        <f>X622</f>
        <v>0</v>
      </c>
      <c r="Y621" s="92">
        <f>Y622</f>
        <v>1853</v>
      </c>
      <c r="Z621" s="92">
        <f>Z622</f>
        <v>1853</v>
      </c>
      <c r="AA621" s="92">
        <f>AA622</f>
        <v>0</v>
      </c>
      <c r="AB621" s="92">
        <f>AB622</f>
        <v>0</v>
      </c>
      <c r="AC621" s="92">
        <f>AC622</f>
        <v>1853</v>
      </c>
      <c r="AD621" s="92">
        <f>AD622</f>
        <v>1853</v>
      </c>
      <c r="AE621" s="92">
        <f>AE622</f>
        <v>0</v>
      </c>
      <c r="AF621" s="92"/>
      <c r="AG621" s="92">
        <f>AG622</f>
        <v>0</v>
      </c>
      <c r="AH621" s="92">
        <f>AH622</f>
        <v>1853</v>
      </c>
      <c r="AI621" s="92"/>
      <c r="AJ621" s="92">
        <f>AJ622</f>
        <v>1853</v>
      </c>
      <c r="AK621" s="92">
        <f t="shared" si="528"/>
        <v>0</v>
      </c>
      <c r="AL621" s="92">
        <f t="shared" si="528"/>
        <v>0</v>
      </c>
      <c r="AM621" s="92">
        <f t="shared" si="528"/>
        <v>1853</v>
      </c>
      <c r="AN621" s="92">
        <f t="shared" si="528"/>
        <v>0</v>
      </c>
      <c r="AO621" s="92">
        <f t="shared" si="528"/>
        <v>50</v>
      </c>
      <c r="AP621" s="92">
        <f>AP622</f>
        <v>0</v>
      </c>
      <c r="AQ621" s="92">
        <f>AQ622</f>
        <v>1903</v>
      </c>
      <c r="AR621" s="92">
        <f>AR622</f>
        <v>0</v>
      </c>
      <c r="AS621" s="134"/>
      <c r="AT621" s="92">
        <f>AT622</f>
        <v>1903</v>
      </c>
      <c r="AU621" s="92">
        <f>AU622</f>
        <v>0</v>
      </c>
      <c r="AV621" s="92">
        <f>AV622</f>
        <v>0</v>
      </c>
      <c r="AW621" s="92">
        <f>AW622</f>
        <v>1903</v>
      </c>
      <c r="AX621" s="92">
        <f>AX622</f>
        <v>0</v>
      </c>
    </row>
    <row r="622" spans="1:50" s="3" customFormat="1" ht="33">
      <c r="A622" s="107"/>
      <c r="B622" s="89" t="s">
        <v>41</v>
      </c>
      <c r="C622" s="90" t="s">
        <v>34</v>
      </c>
      <c r="D622" s="90" t="s">
        <v>37</v>
      </c>
      <c r="E622" s="95" t="s">
        <v>118</v>
      </c>
      <c r="F622" s="90" t="s">
        <v>42</v>
      </c>
      <c r="G622" s="92">
        <f>H622+I622</f>
        <v>973</v>
      </c>
      <c r="H622" s="92">
        <v>973</v>
      </c>
      <c r="I622" s="132"/>
      <c r="J622" s="96">
        <f>K622-G622</f>
        <v>3068</v>
      </c>
      <c r="K622" s="96">
        <v>4041</v>
      </c>
      <c r="L622" s="96"/>
      <c r="M622" s="96"/>
      <c r="N622" s="92">
        <v>4329</v>
      </c>
      <c r="O622" s="96"/>
      <c r="P622" s="96"/>
      <c r="Q622" s="96">
        <f>P622+N622</f>
        <v>4329</v>
      </c>
      <c r="R622" s="96">
        <f>O622</f>
        <v>0</v>
      </c>
      <c r="S622" s="96">
        <f>T622-Q622</f>
        <v>-2476</v>
      </c>
      <c r="T622" s="96">
        <v>1853</v>
      </c>
      <c r="U622" s="96">
        <f>R622</f>
        <v>0</v>
      </c>
      <c r="V622" s="96">
        <v>1853</v>
      </c>
      <c r="W622" s="96"/>
      <c r="X622" s="96"/>
      <c r="Y622" s="96">
        <f>W622+T622</f>
        <v>1853</v>
      </c>
      <c r="Z622" s="96">
        <f>X622+V622</f>
        <v>1853</v>
      </c>
      <c r="AA622" s="96"/>
      <c r="AB622" s="96"/>
      <c r="AC622" s="96">
        <f>AA622+Y622</f>
        <v>1853</v>
      </c>
      <c r="AD622" s="96">
        <f>AB622+Z622</f>
        <v>1853</v>
      </c>
      <c r="AE622" s="96"/>
      <c r="AF622" s="96"/>
      <c r="AG622" s="96"/>
      <c r="AH622" s="96">
        <f>AE622+AC622</f>
        <v>1853</v>
      </c>
      <c r="AI622" s="96"/>
      <c r="AJ622" s="96">
        <f>AG622+AD622</f>
        <v>1853</v>
      </c>
      <c r="AK622" s="134"/>
      <c r="AL622" s="134"/>
      <c r="AM622" s="96">
        <f>AK622+AH622</f>
        <v>1853</v>
      </c>
      <c r="AN622" s="96">
        <f>AI622</f>
        <v>0</v>
      </c>
      <c r="AO622" s="96">
        <f>AQ622-AM622</f>
        <v>50</v>
      </c>
      <c r="AP622" s="96">
        <f>AR622-AN622</f>
        <v>0</v>
      </c>
      <c r="AQ622" s="96">
        <v>1903</v>
      </c>
      <c r="AR622" s="96"/>
      <c r="AS622" s="134"/>
      <c r="AT622" s="96">
        <v>1903</v>
      </c>
      <c r="AU622" s="96"/>
      <c r="AV622" s="134"/>
      <c r="AW622" s="92">
        <f>AT622+AV622</f>
        <v>1903</v>
      </c>
      <c r="AX622" s="96">
        <f>AU622</f>
        <v>0</v>
      </c>
    </row>
    <row r="623" spans="1:50" s="3" customFormat="1" ht="115.5">
      <c r="A623" s="107"/>
      <c r="B623" s="89" t="s">
        <v>409</v>
      </c>
      <c r="C623" s="90" t="s">
        <v>34</v>
      </c>
      <c r="D623" s="90" t="s">
        <v>37</v>
      </c>
      <c r="E623" s="91" t="s">
        <v>410</v>
      </c>
      <c r="F623" s="90"/>
      <c r="G623" s="92"/>
      <c r="H623" s="92"/>
      <c r="I623" s="132"/>
      <c r="J623" s="96"/>
      <c r="K623" s="96"/>
      <c r="L623" s="96"/>
      <c r="M623" s="96"/>
      <c r="N623" s="92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134"/>
      <c r="AL623" s="134"/>
      <c r="AM623" s="96"/>
      <c r="AN623" s="96"/>
      <c r="AO623" s="96">
        <f>AO624</f>
        <v>92611</v>
      </c>
      <c r="AP623" s="96">
        <f>AP624</f>
        <v>0</v>
      </c>
      <c r="AQ623" s="96">
        <f>AQ624</f>
        <v>92611</v>
      </c>
      <c r="AR623" s="96">
        <f>AR624</f>
        <v>92611</v>
      </c>
      <c r="AS623" s="134"/>
      <c r="AT623" s="96">
        <f>AT624</f>
        <v>92611</v>
      </c>
      <c r="AU623" s="96">
        <f>AU624</f>
        <v>92611</v>
      </c>
      <c r="AV623" s="96">
        <f>AV624</f>
        <v>0</v>
      </c>
      <c r="AW623" s="96">
        <f>AW624</f>
        <v>92611</v>
      </c>
      <c r="AX623" s="96">
        <f>AX624</f>
        <v>92611</v>
      </c>
    </row>
    <row r="624" spans="1:50" s="3" customFormat="1" ht="33">
      <c r="A624" s="107"/>
      <c r="B624" s="89" t="s">
        <v>404</v>
      </c>
      <c r="C624" s="90" t="s">
        <v>34</v>
      </c>
      <c r="D624" s="90" t="s">
        <v>37</v>
      </c>
      <c r="E624" s="91" t="s">
        <v>410</v>
      </c>
      <c r="F624" s="90" t="s">
        <v>235</v>
      </c>
      <c r="G624" s="92"/>
      <c r="H624" s="92"/>
      <c r="I624" s="132"/>
      <c r="J624" s="96"/>
      <c r="K624" s="96"/>
      <c r="L624" s="96"/>
      <c r="M624" s="96"/>
      <c r="N624" s="92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134"/>
      <c r="AL624" s="134"/>
      <c r="AM624" s="96"/>
      <c r="AN624" s="96"/>
      <c r="AO624" s="96">
        <f>AQ624-AM624</f>
        <v>92611</v>
      </c>
      <c r="AP624" s="96"/>
      <c r="AQ624" s="96">
        <f>AR624</f>
        <v>92611</v>
      </c>
      <c r="AR624" s="96">
        <v>92611</v>
      </c>
      <c r="AS624" s="134"/>
      <c r="AT624" s="96">
        <f>AU624</f>
        <v>92611</v>
      </c>
      <c r="AU624" s="96">
        <v>92611</v>
      </c>
      <c r="AV624" s="134"/>
      <c r="AW624" s="92">
        <f>AT624+AV624</f>
        <v>92611</v>
      </c>
      <c r="AX624" s="96">
        <f>AU624</f>
        <v>92611</v>
      </c>
    </row>
    <row r="625" spans="1:50" s="2" customFormat="1" ht="18.75" hidden="1">
      <c r="A625" s="100"/>
      <c r="B625" s="83" t="s">
        <v>88</v>
      </c>
      <c r="C625" s="84" t="s">
        <v>6</v>
      </c>
      <c r="D625" s="84" t="s">
        <v>34</v>
      </c>
      <c r="E625" s="85"/>
      <c r="F625" s="84"/>
      <c r="G625" s="86">
        <f aca="true" t="shared" si="529" ref="G625:X626">G626</f>
        <v>19352</v>
      </c>
      <c r="H625" s="86">
        <f t="shared" si="529"/>
        <v>19352</v>
      </c>
      <c r="I625" s="86">
        <f t="shared" si="529"/>
        <v>0</v>
      </c>
      <c r="J625" s="86">
        <f t="shared" si="529"/>
        <v>-19352</v>
      </c>
      <c r="K625" s="86">
        <f t="shared" si="529"/>
        <v>0</v>
      </c>
      <c r="L625" s="86">
        <f t="shared" si="529"/>
        <v>0</v>
      </c>
      <c r="M625" s="86"/>
      <c r="N625" s="86">
        <f t="shared" si="529"/>
        <v>0</v>
      </c>
      <c r="O625" s="86">
        <f t="shared" si="529"/>
        <v>0</v>
      </c>
      <c r="P625" s="86">
        <f t="shared" si="529"/>
        <v>0</v>
      </c>
      <c r="Q625" s="86">
        <f t="shared" si="529"/>
        <v>0</v>
      </c>
      <c r="R625" s="86">
        <f t="shared" si="529"/>
        <v>0</v>
      </c>
      <c r="S625" s="96"/>
      <c r="T625" s="86">
        <f t="shared" si="529"/>
        <v>0</v>
      </c>
      <c r="U625" s="86">
        <f t="shared" si="529"/>
        <v>0</v>
      </c>
      <c r="V625" s="86">
        <f t="shared" si="529"/>
        <v>0</v>
      </c>
      <c r="W625" s="86">
        <f t="shared" si="529"/>
        <v>0</v>
      </c>
      <c r="X625" s="86">
        <f t="shared" si="529"/>
        <v>0</v>
      </c>
      <c r="Y625" s="86">
        <f aca="true" t="shared" si="530" ref="W625:AJ626">Y626</f>
        <v>0</v>
      </c>
      <c r="Z625" s="86">
        <f t="shared" si="530"/>
        <v>0</v>
      </c>
      <c r="AA625" s="86">
        <f t="shared" si="530"/>
        <v>0</v>
      </c>
      <c r="AB625" s="86">
        <f t="shared" si="530"/>
        <v>0</v>
      </c>
      <c r="AC625" s="86">
        <f t="shared" si="530"/>
        <v>0</v>
      </c>
      <c r="AD625" s="86">
        <f t="shared" si="530"/>
        <v>0</v>
      </c>
      <c r="AE625" s="86">
        <f t="shared" si="530"/>
        <v>0</v>
      </c>
      <c r="AF625" s="86"/>
      <c r="AG625" s="86">
        <f t="shared" si="530"/>
        <v>0</v>
      </c>
      <c r="AH625" s="86">
        <f t="shared" si="530"/>
        <v>0</v>
      </c>
      <c r="AI625" s="86"/>
      <c r="AJ625" s="86">
        <f t="shared" si="530"/>
        <v>0</v>
      </c>
      <c r="AK625" s="115"/>
      <c r="AL625" s="115"/>
      <c r="AM625" s="129"/>
      <c r="AN625" s="129"/>
      <c r="AO625" s="148"/>
      <c r="AP625" s="148"/>
      <c r="AQ625" s="148"/>
      <c r="AR625" s="148"/>
      <c r="AS625" s="115"/>
      <c r="AT625" s="148"/>
      <c r="AU625" s="148"/>
      <c r="AV625" s="115"/>
      <c r="AW625" s="115"/>
      <c r="AX625" s="96">
        <f>AU625</f>
        <v>0</v>
      </c>
    </row>
    <row r="626" spans="1:50" ht="33" hidden="1">
      <c r="A626" s="88"/>
      <c r="B626" s="89" t="s">
        <v>89</v>
      </c>
      <c r="C626" s="90" t="s">
        <v>6</v>
      </c>
      <c r="D626" s="90" t="s">
        <v>34</v>
      </c>
      <c r="E626" s="95" t="s">
        <v>201</v>
      </c>
      <c r="F626" s="90"/>
      <c r="G626" s="92">
        <f t="shared" si="529"/>
        <v>19352</v>
      </c>
      <c r="H626" s="92">
        <f t="shared" si="529"/>
        <v>19352</v>
      </c>
      <c r="I626" s="92">
        <f t="shared" si="529"/>
        <v>0</v>
      </c>
      <c r="J626" s="92">
        <f t="shared" si="529"/>
        <v>-19352</v>
      </c>
      <c r="K626" s="92">
        <f t="shared" si="529"/>
        <v>0</v>
      </c>
      <c r="L626" s="92">
        <f t="shared" si="529"/>
        <v>0</v>
      </c>
      <c r="M626" s="92"/>
      <c r="N626" s="92">
        <f t="shared" si="529"/>
        <v>0</v>
      </c>
      <c r="O626" s="92">
        <f t="shared" si="529"/>
        <v>0</v>
      </c>
      <c r="P626" s="92">
        <f t="shared" si="529"/>
        <v>0</v>
      </c>
      <c r="Q626" s="92">
        <f t="shared" si="529"/>
        <v>0</v>
      </c>
      <c r="R626" s="92">
        <f t="shared" si="529"/>
        <v>0</v>
      </c>
      <c r="S626" s="96"/>
      <c r="T626" s="92">
        <f t="shared" si="529"/>
        <v>0</v>
      </c>
      <c r="U626" s="92">
        <f t="shared" si="529"/>
        <v>0</v>
      </c>
      <c r="V626" s="92">
        <f t="shared" si="529"/>
        <v>0</v>
      </c>
      <c r="W626" s="92">
        <f t="shared" si="530"/>
        <v>0</v>
      </c>
      <c r="X626" s="92">
        <f t="shared" si="530"/>
        <v>0</v>
      </c>
      <c r="Y626" s="92">
        <f t="shared" si="530"/>
        <v>0</v>
      </c>
      <c r="Z626" s="92">
        <f t="shared" si="530"/>
        <v>0</v>
      </c>
      <c r="AA626" s="92">
        <f t="shared" si="530"/>
        <v>0</v>
      </c>
      <c r="AB626" s="92">
        <f t="shared" si="530"/>
        <v>0</v>
      </c>
      <c r="AC626" s="92">
        <f t="shared" si="530"/>
        <v>0</v>
      </c>
      <c r="AD626" s="92">
        <f t="shared" si="530"/>
        <v>0</v>
      </c>
      <c r="AE626" s="92">
        <f t="shared" si="530"/>
        <v>0</v>
      </c>
      <c r="AF626" s="92"/>
      <c r="AG626" s="92">
        <f t="shared" si="530"/>
        <v>0</v>
      </c>
      <c r="AH626" s="92">
        <f t="shared" si="530"/>
        <v>0</v>
      </c>
      <c r="AI626" s="92"/>
      <c r="AJ626" s="92">
        <f t="shared" si="530"/>
        <v>0</v>
      </c>
      <c r="AK626" s="97"/>
      <c r="AL626" s="97"/>
      <c r="AM626" s="104"/>
      <c r="AN626" s="104"/>
      <c r="AO626" s="105"/>
      <c r="AP626" s="105"/>
      <c r="AQ626" s="160"/>
      <c r="AR626" s="105"/>
      <c r="AS626" s="97"/>
      <c r="AT626" s="160"/>
      <c r="AU626" s="105"/>
      <c r="AV626" s="97"/>
      <c r="AW626" s="97"/>
      <c r="AX626" s="96">
        <f>AU626</f>
        <v>0</v>
      </c>
    </row>
    <row r="627" spans="1:50" ht="16.5" hidden="1">
      <c r="A627" s="88"/>
      <c r="B627" s="89" t="s">
        <v>195</v>
      </c>
      <c r="C627" s="90" t="s">
        <v>6</v>
      </c>
      <c r="D627" s="90" t="s">
        <v>34</v>
      </c>
      <c r="E627" s="95" t="s">
        <v>201</v>
      </c>
      <c r="F627" s="90" t="s">
        <v>83</v>
      </c>
      <c r="G627" s="92">
        <f>H627+I627</f>
        <v>19352</v>
      </c>
      <c r="H627" s="92">
        <v>19352</v>
      </c>
      <c r="I627" s="92"/>
      <c r="J627" s="96">
        <f>K627-G627</f>
        <v>-19352</v>
      </c>
      <c r="K627" s="96"/>
      <c r="L627" s="96"/>
      <c r="M627" s="96"/>
      <c r="N627" s="92"/>
      <c r="O627" s="93"/>
      <c r="P627" s="96"/>
      <c r="Q627" s="96">
        <f>P627+N627</f>
        <v>0</v>
      </c>
      <c r="R627" s="96">
        <f>O627</f>
        <v>0</v>
      </c>
      <c r="S627" s="96"/>
      <c r="T627" s="96">
        <f aca="true" t="shared" si="531" ref="T627:Z627">Q627</f>
        <v>0</v>
      </c>
      <c r="U627" s="96">
        <f t="shared" si="531"/>
        <v>0</v>
      </c>
      <c r="V627" s="96">
        <f t="shared" si="531"/>
        <v>0</v>
      </c>
      <c r="W627" s="96">
        <f t="shared" si="531"/>
        <v>0</v>
      </c>
      <c r="X627" s="96">
        <f t="shared" si="531"/>
        <v>0</v>
      </c>
      <c r="Y627" s="96">
        <f t="shared" si="531"/>
        <v>0</v>
      </c>
      <c r="Z627" s="96">
        <f t="shared" si="531"/>
        <v>0</v>
      </c>
      <c r="AA627" s="96">
        <f>X627</f>
        <v>0</v>
      </c>
      <c r="AB627" s="96">
        <f>Y627</f>
        <v>0</v>
      </c>
      <c r="AC627" s="96">
        <f>Z627</f>
        <v>0</v>
      </c>
      <c r="AD627" s="96">
        <f>AA627</f>
        <v>0</v>
      </c>
      <c r="AE627" s="96">
        <f>AB627</f>
        <v>0</v>
      </c>
      <c r="AF627" s="96"/>
      <c r="AG627" s="96">
        <f>AC627</f>
        <v>0</v>
      </c>
      <c r="AH627" s="96">
        <f>AD627</f>
        <v>0</v>
      </c>
      <c r="AI627" s="96"/>
      <c r="AJ627" s="96">
        <f>AE627</f>
        <v>0</v>
      </c>
      <c r="AK627" s="97"/>
      <c r="AL627" s="97"/>
      <c r="AM627" s="104"/>
      <c r="AN627" s="104"/>
      <c r="AO627" s="105"/>
      <c r="AP627" s="105"/>
      <c r="AQ627" s="160"/>
      <c r="AR627" s="105"/>
      <c r="AS627" s="97"/>
      <c r="AT627" s="160"/>
      <c r="AU627" s="105"/>
      <c r="AV627" s="97"/>
      <c r="AW627" s="97"/>
      <c r="AX627" s="96">
        <f>AU627</f>
        <v>0</v>
      </c>
    </row>
    <row r="628" spans="1:50" s="2" customFormat="1" ht="37.5">
      <c r="A628" s="100"/>
      <c r="B628" s="83" t="s">
        <v>84</v>
      </c>
      <c r="C628" s="84" t="s">
        <v>6</v>
      </c>
      <c r="D628" s="84" t="s">
        <v>35</v>
      </c>
      <c r="E628" s="85"/>
      <c r="F628" s="84"/>
      <c r="G628" s="86">
        <f aca="true" t="shared" si="532" ref="G628:X629">G629</f>
        <v>43934</v>
      </c>
      <c r="H628" s="86">
        <f t="shared" si="532"/>
        <v>43934</v>
      </c>
      <c r="I628" s="86">
        <f t="shared" si="532"/>
        <v>0</v>
      </c>
      <c r="J628" s="86">
        <f t="shared" si="532"/>
        <v>-21871</v>
      </c>
      <c r="K628" s="86">
        <f t="shared" si="532"/>
        <v>22063</v>
      </c>
      <c r="L628" s="86">
        <f t="shared" si="532"/>
        <v>0</v>
      </c>
      <c r="M628" s="86"/>
      <c r="N628" s="86">
        <f t="shared" si="532"/>
        <v>24207</v>
      </c>
      <c r="O628" s="86">
        <f t="shared" si="532"/>
        <v>0</v>
      </c>
      <c r="P628" s="86">
        <f t="shared" si="532"/>
        <v>0</v>
      </c>
      <c r="Q628" s="86">
        <f t="shared" si="532"/>
        <v>24207</v>
      </c>
      <c r="R628" s="86">
        <f t="shared" si="532"/>
        <v>0</v>
      </c>
      <c r="S628" s="86">
        <f aca="true" t="shared" si="533" ref="S628:Z628">S629+S631</f>
        <v>-4433</v>
      </c>
      <c r="T628" s="86">
        <f t="shared" si="533"/>
        <v>19774</v>
      </c>
      <c r="U628" s="86">
        <f t="shared" si="533"/>
        <v>0</v>
      </c>
      <c r="V628" s="86">
        <f t="shared" si="533"/>
        <v>19813</v>
      </c>
      <c r="W628" s="86">
        <f t="shared" si="533"/>
        <v>0</v>
      </c>
      <c r="X628" s="86">
        <f t="shared" si="533"/>
        <v>0</v>
      </c>
      <c r="Y628" s="86">
        <f t="shared" si="533"/>
        <v>19774</v>
      </c>
      <c r="Z628" s="86">
        <f t="shared" si="533"/>
        <v>19813</v>
      </c>
      <c r="AA628" s="86">
        <f aca="true" t="shared" si="534" ref="AA628:AJ628">AA629+AA631</f>
        <v>0</v>
      </c>
      <c r="AB628" s="86">
        <f t="shared" si="534"/>
        <v>0</v>
      </c>
      <c r="AC628" s="86">
        <f t="shared" si="534"/>
        <v>19774</v>
      </c>
      <c r="AD628" s="86">
        <f t="shared" si="534"/>
        <v>19813</v>
      </c>
      <c r="AE628" s="86">
        <f t="shared" si="534"/>
        <v>0</v>
      </c>
      <c r="AF628" s="86"/>
      <c r="AG628" s="86">
        <f t="shared" si="534"/>
        <v>0</v>
      </c>
      <c r="AH628" s="86">
        <f t="shared" si="534"/>
        <v>19774</v>
      </c>
      <c r="AI628" s="86"/>
      <c r="AJ628" s="86">
        <f t="shared" si="534"/>
        <v>19813</v>
      </c>
      <c r="AK628" s="86">
        <f aca="true" t="shared" si="535" ref="AK628:AR628">AK629+AK631</f>
        <v>0</v>
      </c>
      <c r="AL628" s="86">
        <f t="shared" si="535"/>
        <v>0</v>
      </c>
      <c r="AM628" s="86">
        <f t="shared" si="535"/>
        <v>19774</v>
      </c>
      <c r="AN628" s="86">
        <f t="shared" si="535"/>
        <v>0</v>
      </c>
      <c r="AO628" s="86">
        <f t="shared" si="535"/>
        <v>9653</v>
      </c>
      <c r="AP628" s="86">
        <f t="shared" si="535"/>
        <v>0</v>
      </c>
      <c r="AQ628" s="86">
        <f t="shared" si="535"/>
        <v>29427</v>
      </c>
      <c r="AR628" s="86">
        <f t="shared" si="535"/>
        <v>0</v>
      </c>
      <c r="AS628" s="115"/>
      <c r="AT628" s="86">
        <f>AT629+AT631</f>
        <v>29427</v>
      </c>
      <c r="AU628" s="86">
        <f>AU629+AU631</f>
        <v>0</v>
      </c>
      <c r="AV628" s="86">
        <f>AV629+AV631</f>
        <v>0</v>
      </c>
      <c r="AW628" s="86">
        <f>AW629+AW631</f>
        <v>29427</v>
      </c>
      <c r="AX628" s="86">
        <f>AX629+AX631</f>
        <v>0</v>
      </c>
    </row>
    <row r="629" spans="1:50" ht="16.5" hidden="1">
      <c r="A629" s="88"/>
      <c r="B629" s="89" t="s">
        <v>90</v>
      </c>
      <c r="C629" s="90" t="s">
        <v>6</v>
      </c>
      <c r="D629" s="90" t="s">
        <v>35</v>
      </c>
      <c r="E629" s="95" t="s">
        <v>164</v>
      </c>
      <c r="F629" s="90"/>
      <c r="G629" s="92">
        <f t="shared" si="532"/>
        <v>43934</v>
      </c>
      <c r="H629" s="92">
        <f t="shared" si="532"/>
        <v>43934</v>
      </c>
      <c r="I629" s="92">
        <f t="shared" si="532"/>
        <v>0</v>
      </c>
      <c r="J629" s="92">
        <f t="shared" si="532"/>
        <v>-21871</v>
      </c>
      <c r="K629" s="92">
        <f t="shared" si="532"/>
        <v>22063</v>
      </c>
      <c r="L629" s="92">
        <f t="shared" si="532"/>
        <v>0</v>
      </c>
      <c r="M629" s="92"/>
      <c r="N629" s="92">
        <f t="shared" si="532"/>
        <v>24207</v>
      </c>
      <c r="O629" s="92">
        <f t="shared" si="532"/>
        <v>0</v>
      </c>
      <c r="P629" s="92">
        <f t="shared" si="532"/>
        <v>0</v>
      </c>
      <c r="Q629" s="92">
        <f t="shared" si="532"/>
        <v>24207</v>
      </c>
      <c r="R629" s="92">
        <f t="shared" si="532"/>
        <v>0</v>
      </c>
      <c r="S629" s="92">
        <f>S630</f>
        <v>-24207</v>
      </c>
      <c r="T629" s="92">
        <f t="shared" si="532"/>
        <v>0</v>
      </c>
      <c r="U629" s="92">
        <f t="shared" si="532"/>
        <v>0</v>
      </c>
      <c r="V629" s="92">
        <f t="shared" si="532"/>
        <v>0</v>
      </c>
      <c r="W629" s="92">
        <f t="shared" si="532"/>
        <v>0</v>
      </c>
      <c r="X629" s="92">
        <f t="shared" si="532"/>
        <v>0</v>
      </c>
      <c r="Y629" s="92">
        <f aca="true" t="shared" si="536" ref="Y629:AR629">Y630</f>
        <v>0</v>
      </c>
      <c r="Z629" s="92">
        <f t="shared" si="536"/>
        <v>0</v>
      </c>
      <c r="AA629" s="92">
        <f t="shared" si="536"/>
        <v>0</v>
      </c>
      <c r="AB629" s="92">
        <f t="shared" si="536"/>
        <v>0</v>
      </c>
      <c r="AC629" s="92">
        <f t="shared" si="536"/>
        <v>0</v>
      </c>
      <c r="AD629" s="92">
        <f t="shared" si="536"/>
        <v>0</v>
      </c>
      <c r="AE629" s="92">
        <f t="shared" si="536"/>
        <v>0</v>
      </c>
      <c r="AF629" s="92"/>
      <c r="AG629" s="92">
        <f t="shared" si="536"/>
        <v>0</v>
      </c>
      <c r="AH629" s="92">
        <f t="shared" si="536"/>
        <v>0</v>
      </c>
      <c r="AI629" s="92"/>
      <c r="AJ629" s="92">
        <f t="shared" si="536"/>
        <v>0</v>
      </c>
      <c r="AK629" s="92">
        <f t="shared" si="536"/>
        <v>0</v>
      </c>
      <c r="AL629" s="92">
        <f t="shared" si="536"/>
        <v>0</v>
      </c>
      <c r="AM629" s="92">
        <f t="shared" si="536"/>
        <v>0</v>
      </c>
      <c r="AN629" s="92">
        <f t="shared" si="536"/>
        <v>0</v>
      </c>
      <c r="AO629" s="92">
        <f t="shared" si="536"/>
        <v>0</v>
      </c>
      <c r="AP629" s="92">
        <f t="shared" si="536"/>
        <v>0</v>
      </c>
      <c r="AQ629" s="92">
        <f t="shared" si="536"/>
        <v>0</v>
      </c>
      <c r="AR629" s="92">
        <f t="shared" si="536"/>
        <v>0</v>
      </c>
      <c r="AS629" s="97"/>
      <c r="AT629" s="92">
        <f>AT630</f>
        <v>0</v>
      </c>
      <c r="AU629" s="92">
        <f>AU630</f>
        <v>0</v>
      </c>
      <c r="AV629" s="92">
        <f>AV630</f>
        <v>0</v>
      </c>
      <c r="AW629" s="92">
        <f>AW630</f>
        <v>0</v>
      </c>
      <c r="AX629" s="92">
        <f>AX630</f>
        <v>0</v>
      </c>
    </row>
    <row r="630" spans="1:50" ht="33" hidden="1">
      <c r="A630" s="88"/>
      <c r="B630" s="89" t="s">
        <v>41</v>
      </c>
      <c r="C630" s="90" t="s">
        <v>6</v>
      </c>
      <c r="D630" s="90" t="s">
        <v>35</v>
      </c>
      <c r="E630" s="95" t="s">
        <v>164</v>
      </c>
      <c r="F630" s="90" t="s">
        <v>42</v>
      </c>
      <c r="G630" s="92">
        <f>H630+I630</f>
        <v>43934</v>
      </c>
      <c r="H630" s="92">
        <f>26434+17500</f>
        <v>43934</v>
      </c>
      <c r="I630" s="92"/>
      <c r="J630" s="96">
        <f>K630-G630</f>
        <v>-21871</v>
      </c>
      <c r="K630" s="96">
        <v>22063</v>
      </c>
      <c r="L630" s="96"/>
      <c r="M630" s="96"/>
      <c r="N630" s="92">
        <v>24207</v>
      </c>
      <c r="O630" s="93"/>
      <c r="P630" s="96"/>
      <c r="Q630" s="96">
        <f>P630+N630</f>
        <v>24207</v>
      </c>
      <c r="R630" s="96">
        <f>O630</f>
        <v>0</v>
      </c>
      <c r="S630" s="96">
        <f>T630-Q630</f>
        <v>-24207</v>
      </c>
      <c r="T630" s="96"/>
      <c r="U630" s="96">
        <f>R630</f>
        <v>0</v>
      </c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7"/>
      <c r="AT630" s="96"/>
      <c r="AU630" s="96"/>
      <c r="AV630" s="96"/>
      <c r="AW630" s="96"/>
      <c r="AX630" s="96"/>
    </row>
    <row r="631" spans="1:50" ht="16.5">
      <c r="A631" s="88"/>
      <c r="B631" s="89" t="s">
        <v>90</v>
      </c>
      <c r="C631" s="90" t="s">
        <v>6</v>
      </c>
      <c r="D631" s="90" t="s">
        <v>35</v>
      </c>
      <c r="E631" s="95" t="s">
        <v>250</v>
      </c>
      <c r="F631" s="90"/>
      <c r="G631" s="92"/>
      <c r="H631" s="92"/>
      <c r="I631" s="92"/>
      <c r="J631" s="96"/>
      <c r="K631" s="96"/>
      <c r="L631" s="96"/>
      <c r="M631" s="96"/>
      <c r="N631" s="92"/>
      <c r="O631" s="93"/>
      <c r="P631" s="96"/>
      <c r="Q631" s="96"/>
      <c r="R631" s="96"/>
      <c r="S631" s="96">
        <f aca="true" t="shared" si="537" ref="S631:AR631">S632</f>
        <v>19774</v>
      </c>
      <c r="T631" s="96">
        <f t="shared" si="537"/>
        <v>19774</v>
      </c>
      <c r="U631" s="96">
        <f t="shared" si="537"/>
        <v>0</v>
      </c>
      <c r="V631" s="96">
        <f t="shared" si="537"/>
        <v>19813</v>
      </c>
      <c r="W631" s="96">
        <f t="shared" si="537"/>
        <v>0</v>
      </c>
      <c r="X631" s="96">
        <f t="shared" si="537"/>
        <v>0</v>
      </c>
      <c r="Y631" s="96">
        <f t="shared" si="537"/>
        <v>19774</v>
      </c>
      <c r="Z631" s="96">
        <f t="shared" si="537"/>
        <v>19813</v>
      </c>
      <c r="AA631" s="96">
        <f t="shared" si="537"/>
        <v>0</v>
      </c>
      <c r="AB631" s="96">
        <f t="shared" si="537"/>
        <v>0</v>
      </c>
      <c r="AC631" s="96">
        <f t="shared" si="537"/>
        <v>19774</v>
      </c>
      <c r="AD631" s="96">
        <f t="shared" si="537"/>
        <v>19813</v>
      </c>
      <c r="AE631" s="96">
        <f t="shared" si="537"/>
        <v>0</v>
      </c>
      <c r="AF631" s="96"/>
      <c r="AG631" s="96">
        <f t="shared" si="537"/>
        <v>0</v>
      </c>
      <c r="AH631" s="96">
        <f t="shared" si="537"/>
        <v>19774</v>
      </c>
      <c r="AI631" s="96"/>
      <c r="AJ631" s="96">
        <f t="shared" si="537"/>
        <v>19813</v>
      </c>
      <c r="AK631" s="96">
        <f t="shared" si="537"/>
        <v>0</v>
      </c>
      <c r="AL631" s="96">
        <f t="shared" si="537"/>
        <v>0</v>
      </c>
      <c r="AM631" s="96">
        <f t="shared" si="537"/>
        <v>19774</v>
      </c>
      <c r="AN631" s="96">
        <f t="shared" si="537"/>
        <v>0</v>
      </c>
      <c r="AO631" s="96">
        <f t="shared" si="537"/>
        <v>9653</v>
      </c>
      <c r="AP631" s="96">
        <f t="shared" si="537"/>
        <v>0</v>
      </c>
      <c r="AQ631" s="96">
        <f t="shared" si="537"/>
        <v>29427</v>
      </c>
      <c r="AR631" s="96">
        <f t="shared" si="537"/>
        <v>0</v>
      </c>
      <c r="AS631" s="97"/>
      <c r="AT631" s="96">
        <f>AT632</f>
        <v>29427</v>
      </c>
      <c r="AU631" s="96">
        <f>AU632</f>
        <v>0</v>
      </c>
      <c r="AV631" s="96">
        <f>AV632</f>
        <v>0</v>
      </c>
      <c r="AW631" s="96">
        <f>AW632</f>
        <v>29427</v>
      </c>
      <c r="AX631" s="96">
        <f>AX632</f>
        <v>0</v>
      </c>
    </row>
    <row r="632" spans="1:50" ht="33">
      <c r="A632" s="88"/>
      <c r="B632" s="89" t="s">
        <v>41</v>
      </c>
      <c r="C632" s="90" t="s">
        <v>6</v>
      </c>
      <c r="D632" s="90" t="s">
        <v>35</v>
      </c>
      <c r="E632" s="95" t="s">
        <v>250</v>
      </c>
      <c r="F632" s="90" t="s">
        <v>42</v>
      </c>
      <c r="G632" s="92"/>
      <c r="H632" s="92"/>
      <c r="I632" s="92"/>
      <c r="J632" s="96"/>
      <c r="K632" s="96"/>
      <c r="L632" s="96"/>
      <c r="M632" s="96"/>
      <c r="N632" s="92"/>
      <c r="O632" s="93"/>
      <c r="P632" s="96"/>
      <c r="Q632" s="96"/>
      <c r="R632" s="96"/>
      <c r="S632" s="96">
        <f>T632-Q632</f>
        <v>19774</v>
      </c>
      <c r="T632" s="96">
        <v>19774</v>
      </c>
      <c r="U632" s="96"/>
      <c r="V632" s="96">
        <v>19813</v>
      </c>
      <c r="W632" s="96"/>
      <c r="X632" s="96"/>
      <c r="Y632" s="96">
        <f>W632+T632</f>
        <v>19774</v>
      </c>
      <c r="Z632" s="96">
        <f>X632+V632</f>
        <v>19813</v>
      </c>
      <c r="AA632" s="96"/>
      <c r="AB632" s="96"/>
      <c r="AC632" s="96">
        <f>AA632+Y632</f>
        <v>19774</v>
      </c>
      <c r="AD632" s="96">
        <f>AB632+Z632</f>
        <v>19813</v>
      </c>
      <c r="AE632" s="96"/>
      <c r="AF632" s="96"/>
      <c r="AG632" s="96"/>
      <c r="AH632" s="96">
        <f>AE632+AC632</f>
        <v>19774</v>
      </c>
      <c r="AI632" s="96"/>
      <c r="AJ632" s="96">
        <f>AG632+AD632</f>
        <v>19813</v>
      </c>
      <c r="AK632" s="97"/>
      <c r="AL632" s="97"/>
      <c r="AM632" s="96">
        <f>AK632+AH632</f>
        <v>19774</v>
      </c>
      <c r="AN632" s="96">
        <f>AI632</f>
        <v>0</v>
      </c>
      <c r="AO632" s="96">
        <f>AQ632-AM632</f>
        <v>9653</v>
      </c>
      <c r="AP632" s="96">
        <f>AR632-AN632</f>
        <v>0</v>
      </c>
      <c r="AQ632" s="96">
        <f>28829+598</f>
        <v>29427</v>
      </c>
      <c r="AR632" s="96"/>
      <c r="AS632" s="97"/>
      <c r="AT632" s="96">
        <f>28829+598</f>
        <v>29427</v>
      </c>
      <c r="AU632" s="96"/>
      <c r="AV632" s="97"/>
      <c r="AW632" s="92">
        <f>AT632+AV632</f>
        <v>29427</v>
      </c>
      <c r="AX632" s="96">
        <f>AU632</f>
        <v>0</v>
      </c>
    </row>
    <row r="633" spans="1:50" s="2" customFormat="1" ht="37.5">
      <c r="A633" s="100"/>
      <c r="B633" s="83" t="s">
        <v>82</v>
      </c>
      <c r="C633" s="84" t="s">
        <v>6</v>
      </c>
      <c r="D633" s="84" t="s">
        <v>36</v>
      </c>
      <c r="E633" s="85"/>
      <c r="F633" s="84"/>
      <c r="G633" s="86">
        <f aca="true" t="shared" si="538" ref="G633:N633">G634+G637</f>
        <v>53494</v>
      </c>
      <c r="H633" s="86">
        <f t="shared" si="538"/>
        <v>53494</v>
      </c>
      <c r="I633" s="86">
        <f t="shared" si="538"/>
        <v>0</v>
      </c>
      <c r="J633" s="86">
        <f t="shared" si="538"/>
        <v>-43344</v>
      </c>
      <c r="K633" s="86">
        <f t="shared" si="538"/>
        <v>10150</v>
      </c>
      <c r="L633" s="86">
        <f t="shared" si="538"/>
        <v>0</v>
      </c>
      <c r="M633" s="86"/>
      <c r="N633" s="86">
        <f t="shared" si="538"/>
        <v>10150</v>
      </c>
      <c r="O633" s="86">
        <f aca="true" t="shared" si="539" ref="O633:V633">O634+O637</f>
        <v>0</v>
      </c>
      <c r="P633" s="86">
        <f t="shared" si="539"/>
        <v>0</v>
      </c>
      <c r="Q633" s="86">
        <f t="shared" si="539"/>
        <v>10150</v>
      </c>
      <c r="R633" s="86">
        <f t="shared" si="539"/>
        <v>0</v>
      </c>
      <c r="S633" s="86">
        <f t="shared" si="539"/>
        <v>-600</v>
      </c>
      <c r="T633" s="86">
        <f t="shared" si="539"/>
        <v>9550</v>
      </c>
      <c r="U633" s="86">
        <f t="shared" si="539"/>
        <v>0</v>
      </c>
      <c r="V633" s="86">
        <f t="shared" si="539"/>
        <v>9550</v>
      </c>
      <c r="W633" s="86">
        <f aca="true" t="shared" si="540" ref="W633:AD633">W634+W637</f>
        <v>0</v>
      </c>
      <c r="X633" s="86">
        <f t="shared" si="540"/>
        <v>0</v>
      </c>
      <c r="Y633" s="86">
        <f t="shared" si="540"/>
        <v>9550</v>
      </c>
      <c r="Z633" s="86">
        <f t="shared" si="540"/>
        <v>9550</v>
      </c>
      <c r="AA633" s="86">
        <f t="shared" si="540"/>
        <v>0</v>
      </c>
      <c r="AB633" s="86">
        <f t="shared" si="540"/>
        <v>0</v>
      </c>
      <c r="AC633" s="86">
        <f t="shared" si="540"/>
        <v>9550</v>
      </c>
      <c r="AD633" s="86">
        <f t="shared" si="540"/>
        <v>9550</v>
      </c>
      <c r="AE633" s="86">
        <f>AE634+AE637</f>
        <v>0</v>
      </c>
      <c r="AF633" s="86"/>
      <c r="AG633" s="86">
        <f>AG634+AG637</f>
        <v>0</v>
      </c>
      <c r="AH633" s="86">
        <f>AH634+AH637</f>
        <v>9550</v>
      </c>
      <c r="AI633" s="86"/>
      <c r="AJ633" s="86">
        <f aca="true" t="shared" si="541" ref="AJ633:AO633">AJ634+AJ637</f>
        <v>9550</v>
      </c>
      <c r="AK633" s="86">
        <f t="shared" si="541"/>
        <v>0</v>
      </c>
      <c r="AL633" s="86">
        <f t="shared" si="541"/>
        <v>0</v>
      </c>
      <c r="AM633" s="86">
        <f t="shared" si="541"/>
        <v>9550</v>
      </c>
      <c r="AN633" s="86">
        <f t="shared" si="541"/>
        <v>0</v>
      </c>
      <c r="AO633" s="86">
        <f t="shared" si="541"/>
        <v>0</v>
      </c>
      <c r="AP633" s="86">
        <f>AP634+AP637</f>
        <v>0</v>
      </c>
      <c r="AQ633" s="86">
        <f>AQ634+AQ637</f>
        <v>9550</v>
      </c>
      <c r="AR633" s="86">
        <f>AR634+AR637</f>
        <v>0</v>
      </c>
      <c r="AS633" s="115"/>
      <c r="AT633" s="86">
        <f>AT634+AT637</f>
        <v>9550</v>
      </c>
      <c r="AU633" s="86">
        <f>AU634+AU637</f>
        <v>0</v>
      </c>
      <c r="AV633" s="86">
        <f>AV634+AV637</f>
        <v>0</v>
      </c>
      <c r="AW633" s="86">
        <f>AW634+AW637</f>
        <v>9550</v>
      </c>
      <c r="AX633" s="86">
        <f>AX634+AX637</f>
        <v>0</v>
      </c>
    </row>
    <row r="634" spans="1:50" ht="16.5">
      <c r="A634" s="88"/>
      <c r="B634" s="89" t="s">
        <v>91</v>
      </c>
      <c r="C634" s="90" t="s">
        <v>6</v>
      </c>
      <c r="D634" s="90" t="s">
        <v>36</v>
      </c>
      <c r="E634" s="95" t="s">
        <v>169</v>
      </c>
      <c r="F634" s="90"/>
      <c r="G634" s="92">
        <f aca="true" t="shared" si="542" ref="G634:N634">G636+G635</f>
        <v>10132</v>
      </c>
      <c r="H634" s="92">
        <f t="shared" si="542"/>
        <v>10132</v>
      </c>
      <c r="I634" s="92">
        <f t="shared" si="542"/>
        <v>0</v>
      </c>
      <c r="J634" s="92">
        <f t="shared" si="542"/>
        <v>18</v>
      </c>
      <c r="K634" s="92">
        <f t="shared" si="542"/>
        <v>10150</v>
      </c>
      <c r="L634" s="92">
        <f t="shared" si="542"/>
        <v>0</v>
      </c>
      <c r="M634" s="92"/>
      <c r="N634" s="92">
        <f t="shared" si="542"/>
        <v>10150</v>
      </c>
      <c r="O634" s="92">
        <f aca="true" t="shared" si="543" ref="O634:V634">O636+O635</f>
        <v>0</v>
      </c>
      <c r="P634" s="92">
        <f t="shared" si="543"/>
        <v>0</v>
      </c>
      <c r="Q634" s="92">
        <f t="shared" si="543"/>
        <v>10150</v>
      </c>
      <c r="R634" s="92">
        <f t="shared" si="543"/>
        <v>0</v>
      </c>
      <c r="S634" s="92">
        <f t="shared" si="543"/>
        <v>-600</v>
      </c>
      <c r="T634" s="92">
        <f t="shared" si="543"/>
        <v>9550</v>
      </c>
      <c r="U634" s="92">
        <f t="shared" si="543"/>
        <v>0</v>
      </c>
      <c r="V634" s="92">
        <f t="shared" si="543"/>
        <v>9550</v>
      </c>
      <c r="W634" s="92">
        <f aca="true" t="shared" si="544" ref="W634:AD634">W636+W635</f>
        <v>0</v>
      </c>
      <c r="X634" s="92">
        <f t="shared" si="544"/>
        <v>0</v>
      </c>
      <c r="Y634" s="92">
        <f t="shared" si="544"/>
        <v>9550</v>
      </c>
      <c r="Z634" s="92">
        <f t="shared" si="544"/>
        <v>9550</v>
      </c>
      <c r="AA634" s="92">
        <f t="shared" si="544"/>
        <v>0</v>
      </c>
      <c r="AB634" s="92">
        <f t="shared" si="544"/>
        <v>0</v>
      </c>
      <c r="AC634" s="92">
        <f t="shared" si="544"/>
        <v>9550</v>
      </c>
      <c r="AD634" s="92">
        <f t="shared" si="544"/>
        <v>9550</v>
      </c>
      <c r="AE634" s="92">
        <f>AE636+AE635</f>
        <v>0</v>
      </c>
      <c r="AF634" s="92"/>
      <c r="AG634" s="92">
        <f>AG636+AG635</f>
        <v>0</v>
      </c>
      <c r="AH634" s="92">
        <f>AH636+AH635</f>
        <v>9550</v>
      </c>
      <c r="AI634" s="92"/>
      <c r="AJ634" s="92">
        <f aca="true" t="shared" si="545" ref="AJ634:AO634">AJ636+AJ635</f>
        <v>9550</v>
      </c>
      <c r="AK634" s="92">
        <f t="shared" si="545"/>
        <v>0</v>
      </c>
      <c r="AL634" s="92">
        <f t="shared" si="545"/>
        <v>0</v>
      </c>
      <c r="AM634" s="92">
        <f t="shared" si="545"/>
        <v>9550</v>
      </c>
      <c r="AN634" s="92">
        <f t="shared" si="545"/>
        <v>0</v>
      </c>
      <c r="AO634" s="92">
        <f t="shared" si="545"/>
        <v>0</v>
      </c>
      <c r="AP634" s="92">
        <f>AP636+AP635</f>
        <v>0</v>
      </c>
      <c r="AQ634" s="92">
        <f>AQ636+AQ635</f>
        <v>9550</v>
      </c>
      <c r="AR634" s="92">
        <f>AR636+AR635</f>
        <v>0</v>
      </c>
      <c r="AS634" s="97"/>
      <c r="AT634" s="92">
        <f>AT636+AT635</f>
        <v>9550</v>
      </c>
      <c r="AU634" s="92">
        <f>AU636+AU635</f>
        <v>0</v>
      </c>
      <c r="AV634" s="92">
        <f>AV636+AV635</f>
        <v>0</v>
      </c>
      <c r="AW634" s="92">
        <f>AW636+AW635</f>
        <v>9550</v>
      </c>
      <c r="AX634" s="92">
        <f>AX636+AX635</f>
        <v>0</v>
      </c>
    </row>
    <row r="635" spans="1:50" ht="66" hidden="1">
      <c r="A635" s="88"/>
      <c r="B635" s="89" t="s">
        <v>45</v>
      </c>
      <c r="C635" s="90" t="s">
        <v>6</v>
      </c>
      <c r="D635" s="90" t="s">
        <v>36</v>
      </c>
      <c r="E635" s="95" t="s">
        <v>169</v>
      </c>
      <c r="F635" s="90" t="s">
        <v>46</v>
      </c>
      <c r="G635" s="92">
        <f>H635+I635</f>
        <v>760</v>
      </c>
      <c r="H635" s="92">
        <v>760</v>
      </c>
      <c r="I635" s="92"/>
      <c r="J635" s="96">
        <f>K635-G635</f>
        <v>-160</v>
      </c>
      <c r="K635" s="96">
        <v>600</v>
      </c>
      <c r="L635" s="96"/>
      <c r="M635" s="96"/>
      <c r="N635" s="92">
        <v>600</v>
      </c>
      <c r="O635" s="93"/>
      <c r="P635" s="96"/>
      <c r="Q635" s="96">
        <f>P635+N635</f>
        <v>600</v>
      </c>
      <c r="R635" s="96">
        <f>O635</f>
        <v>0</v>
      </c>
      <c r="S635" s="96">
        <f>T635-Q635</f>
        <v>-600</v>
      </c>
      <c r="T635" s="96"/>
      <c r="U635" s="96">
        <f>R635</f>
        <v>0</v>
      </c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7"/>
      <c r="AL635" s="97"/>
      <c r="AM635" s="102"/>
      <c r="AN635" s="102"/>
      <c r="AO635" s="96"/>
      <c r="AP635" s="96"/>
      <c r="AQ635" s="96"/>
      <c r="AR635" s="96"/>
      <c r="AS635" s="97"/>
      <c r="AT635" s="96"/>
      <c r="AU635" s="96"/>
      <c r="AV635" s="97"/>
      <c r="AW635" s="97"/>
      <c r="AX635" s="96">
        <f>AU635</f>
        <v>0</v>
      </c>
    </row>
    <row r="636" spans="1:50" ht="16.5">
      <c r="A636" s="88"/>
      <c r="B636" s="89" t="s">
        <v>195</v>
      </c>
      <c r="C636" s="90" t="s">
        <v>6</v>
      </c>
      <c r="D636" s="90" t="s">
        <v>36</v>
      </c>
      <c r="E636" s="95" t="s">
        <v>169</v>
      </c>
      <c r="F636" s="90" t="s">
        <v>83</v>
      </c>
      <c r="G636" s="92">
        <f>H636+I636</f>
        <v>9372</v>
      </c>
      <c r="H636" s="92">
        <f>9372</f>
        <v>9372</v>
      </c>
      <c r="I636" s="92"/>
      <c r="J636" s="96">
        <f>K636-G636</f>
        <v>178</v>
      </c>
      <c r="K636" s="96">
        <v>9550</v>
      </c>
      <c r="L636" s="96"/>
      <c r="M636" s="96"/>
      <c r="N636" s="92">
        <v>9550</v>
      </c>
      <c r="O636" s="93"/>
      <c r="P636" s="96"/>
      <c r="Q636" s="96">
        <f>P636+N636</f>
        <v>9550</v>
      </c>
      <c r="R636" s="96">
        <f>O636</f>
        <v>0</v>
      </c>
      <c r="S636" s="96"/>
      <c r="T636" s="96">
        <v>9550</v>
      </c>
      <c r="U636" s="96">
        <f>R636</f>
        <v>0</v>
      </c>
      <c r="V636" s="96">
        <v>9550</v>
      </c>
      <c r="W636" s="96"/>
      <c r="X636" s="96"/>
      <c r="Y636" s="96">
        <f>W636+T636</f>
        <v>9550</v>
      </c>
      <c r="Z636" s="96">
        <f>X636+V636</f>
        <v>9550</v>
      </c>
      <c r="AA636" s="96"/>
      <c r="AB636" s="96"/>
      <c r="AC636" s="96">
        <f>AA636+Y636</f>
        <v>9550</v>
      </c>
      <c r="AD636" s="96">
        <f>AB636+Z636</f>
        <v>9550</v>
      </c>
      <c r="AE636" s="96"/>
      <c r="AF636" s="96"/>
      <c r="AG636" s="96"/>
      <c r="AH636" s="96">
        <f>AE636+AC636</f>
        <v>9550</v>
      </c>
      <c r="AI636" s="96"/>
      <c r="AJ636" s="96">
        <f>AG636+AD636</f>
        <v>9550</v>
      </c>
      <c r="AK636" s="97"/>
      <c r="AL636" s="97"/>
      <c r="AM636" s="96">
        <f>AK636+AH636</f>
        <v>9550</v>
      </c>
      <c r="AN636" s="96">
        <f>AI636</f>
        <v>0</v>
      </c>
      <c r="AO636" s="96">
        <f>AQ636-AM636</f>
        <v>0</v>
      </c>
      <c r="AP636" s="96">
        <f>AR636-AN636</f>
        <v>0</v>
      </c>
      <c r="AQ636" s="96">
        <v>9550</v>
      </c>
      <c r="AR636" s="96"/>
      <c r="AS636" s="97"/>
      <c r="AT636" s="96">
        <v>9550</v>
      </c>
      <c r="AU636" s="96"/>
      <c r="AV636" s="97"/>
      <c r="AW636" s="92">
        <f>AT636+AV636</f>
        <v>9550</v>
      </c>
      <c r="AX636" s="96">
        <f>AU636</f>
        <v>0</v>
      </c>
    </row>
    <row r="637" spans="1:50" ht="33" hidden="1">
      <c r="A637" s="88"/>
      <c r="B637" s="89" t="s">
        <v>86</v>
      </c>
      <c r="C637" s="90" t="s">
        <v>6</v>
      </c>
      <c r="D637" s="90" t="s">
        <v>36</v>
      </c>
      <c r="E637" s="95" t="s">
        <v>124</v>
      </c>
      <c r="F637" s="90"/>
      <c r="G637" s="92">
        <f aca="true" t="shared" si="546" ref="G637:AJ637">G638</f>
        <v>43362</v>
      </c>
      <c r="H637" s="92">
        <f t="shared" si="546"/>
        <v>43362</v>
      </c>
      <c r="I637" s="92">
        <f t="shared" si="546"/>
        <v>0</v>
      </c>
      <c r="J637" s="92">
        <f t="shared" si="546"/>
        <v>-43362</v>
      </c>
      <c r="K637" s="92">
        <f t="shared" si="546"/>
        <v>0</v>
      </c>
      <c r="L637" s="92">
        <f t="shared" si="546"/>
        <v>0</v>
      </c>
      <c r="M637" s="92"/>
      <c r="N637" s="92">
        <f t="shared" si="546"/>
        <v>0</v>
      </c>
      <c r="O637" s="92">
        <f t="shared" si="546"/>
        <v>0</v>
      </c>
      <c r="P637" s="92">
        <f t="shared" si="546"/>
        <v>0</v>
      </c>
      <c r="Q637" s="92">
        <f t="shared" si="546"/>
        <v>0</v>
      </c>
      <c r="R637" s="92">
        <f t="shared" si="546"/>
        <v>0</v>
      </c>
      <c r="S637" s="96"/>
      <c r="T637" s="92">
        <f t="shared" si="546"/>
        <v>0</v>
      </c>
      <c r="U637" s="92">
        <f t="shared" si="546"/>
        <v>0</v>
      </c>
      <c r="V637" s="92">
        <f t="shared" si="546"/>
        <v>0</v>
      </c>
      <c r="W637" s="92">
        <f t="shared" si="546"/>
        <v>0</v>
      </c>
      <c r="X637" s="92">
        <f t="shared" si="546"/>
        <v>0</v>
      </c>
      <c r="Y637" s="92">
        <f t="shared" si="546"/>
        <v>0</v>
      </c>
      <c r="Z637" s="92">
        <f t="shared" si="546"/>
        <v>0</v>
      </c>
      <c r="AA637" s="92">
        <f t="shared" si="546"/>
        <v>0</v>
      </c>
      <c r="AB637" s="92">
        <f t="shared" si="546"/>
        <v>0</v>
      </c>
      <c r="AC637" s="92">
        <f t="shared" si="546"/>
        <v>0</v>
      </c>
      <c r="AD637" s="92">
        <f t="shared" si="546"/>
        <v>0</v>
      </c>
      <c r="AE637" s="92">
        <f t="shared" si="546"/>
        <v>0</v>
      </c>
      <c r="AF637" s="92"/>
      <c r="AG637" s="92">
        <f t="shared" si="546"/>
        <v>0</v>
      </c>
      <c r="AH637" s="92">
        <f t="shared" si="546"/>
        <v>0</v>
      </c>
      <c r="AI637" s="92"/>
      <c r="AJ637" s="92">
        <f t="shared" si="546"/>
        <v>0</v>
      </c>
      <c r="AK637" s="97"/>
      <c r="AL637" s="97"/>
      <c r="AM637" s="104"/>
      <c r="AN637" s="104"/>
      <c r="AO637" s="105"/>
      <c r="AP637" s="105"/>
      <c r="AQ637" s="106"/>
      <c r="AR637" s="105"/>
      <c r="AS637" s="97"/>
      <c r="AT637" s="106"/>
      <c r="AU637" s="105"/>
      <c r="AV637" s="97"/>
      <c r="AW637" s="97"/>
      <c r="AX637" s="96">
        <f>AU637</f>
        <v>0</v>
      </c>
    </row>
    <row r="638" spans="1:50" ht="16.5" hidden="1">
      <c r="A638" s="88"/>
      <c r="B638" s="89" t="s">
        <v>195</v>
      </c>
      <c r="C638" s="90" t="s">
        <v>6</v>
      </c>
      <c r="D638" s="90" t="s">
        <v>36</v>
      </c>
      <c r="E638" s="95" t="s">
        <v>124</v>
      </c>
      <c r="F638" s="90" t="s">
        <v>83</v>
      </c>
      <c r="G638" s="92">
        <f>H638+I638</f>
        <v>43362</v>
      </c>
      <c r="H638" s="92">
        <v>43362</v>
      </c>
      <c r="I638" s="92"/>
      <c r="J638" s="96">
        <f>K638-G638</f>
        <v>-43362</v>
      </c>
      <c r="K638" s="96"/>
      <c r="L638" s="96"/>
      <c r="M638" s="96"/>
      <c r="N638" s="92"/>
      <c r="O638" s="93"/>
      <c r="P638" s="96"/>
      <c r="Q638" s="96">
        <f>P638+N638</f>
        <v>0</v>
      </c>
      <c r="R638" s="96">
        <f>O638</f>
        <v>0</v>
      </c>
      <c r="S638" s="96"/>
      <c r="T638" s="96">
        <f aca="true" t="shared" si="547" ref="T638:Z638">Q638</f>
        <v>0</v>
      </c>
      <c r="U638" s="96">
        <f t="shared" si="547"/>
        <v>0</v>
      </c>
      <c r="V638" s="96">
        <f t="shared" si="547"/>
        <v>0</v>
      </c>
      <c r="W638" s="96">
        <f t="shared" si="547"/>
        <v>0</v>
      </c>
      <c r="X638" s="96">
        <f t="shared" si="547"/>
        <v>0</v>
      </c>
      <c r="Y638" s="96">
        <f t="shared" si="547"/>
        <v>0</v>
      </c>
      <c r="Z638" s="96">
        <f t="shared" si="547"/>
        <v>0</v>
      </c>
      <c r="AA638" s="96">
        <f>X638</f>
        <v>0</v>
      </c>
      <c r="AB638" s="96">
        <f>Y638</f>
        <v>0</v>
      </c>
      <c r="AC638" s="96">
        <f>Z638</f>
        <v>0</v>
      </c>
      <c r="AD638" s="96">
        <f>AA638</f>
        <v>0</v>
      </c>
      <c r="AE638" s="96">
        <f>AB638</f>
        <v>0</v>
      </c>
      <c r="AF638" s="96"/>
      <c r="AG638" s="96">
        <f>AC638</f>
        <v>0</v>
      </c>
      <c r="AH638" s="96">
        <f>AD638</f>
        <v>0</v>
      </c>
      <c r="AI638" s="96"/>
      <c r="AJ638" s="96">
        <f>AE638</f>
        <v>0</v>
      </c>
      <c r="AK638" s="97"/>
      <c r="AL638" s="97"/>
      <c r="AM638" s="104"/>
      <c r="AN638" s="104"/>
      <c r="AO638" s="105"/>
      <c r="AP638" s="105"/>
      <c r="AQ638" s="106"/>
      <c r="AR638" s="105"/>
      <c r="AS638" s="97"/>
      <c r="AT638" s="106"/>
      <c r="AU638" s="105"/>
      <c r="AV638" s="97"/>
      <c r="AW638" s="97"/>
      <c r="AX638" s="96">
        <f>AU638</f>
        <v>0</v>
      </c>
    </row>
    <row r="639" spans="1:50" s="2" customFormat="1" ht="37.5">
      <c r="A639" s="100"/>
      <c r="B639" s="83" t="s">
        <v>87</v>
      </c>
      <c r="C639" s="84" t="s">
        <v>6</v>
      </c>
      <c r="D639" s="84" t="s">
        <v>61</v>
      </c>
      <c r="E639" s="85"/>
      <c r="F639" s="84"/>
      <c r="G639" s="86">
        <f aca="true" t="shared" si="548" ref="G639:AR639">G640</f>
        <v>59034</v>
      </c>
      <c r="H639" s="86">
        <f t="shared" si="548"/>
        <v>59034</v>
      </c>
      <c r="I639" s="86">
        <f t="shared" si="548"/>
        <v>0</v>
      </c>
      <c r="J639" s="86">
        <f t="shared" si="548"/>
        <v>-14138</v>
      </c>
      <c r="K639" s="86">
        <f t="shared" si="548"/>
        <v>44896</v>
      </c>
      <c r="L639" s="86">
        <f t="shared" si="548"/>
        <v>0</v>
      </c>
      <c r="M639" s="86"/>
      <c r="N639" s="86">
        <f t="shared" si="548"/>
        <v>48706</v>
      </c>
      <c r="O639" s="86">
        <f t="shared" si="548"/>
        <v>0</v>
      </c>
      <c r="P639" s="86">
        <f t="shared" si="548"/>
        <v>0</v>
      </c>
      <c r="Q639" s="86">
        <f t="shared" si="548"/>
        <v>48706</v>
      </c>
      <c r="R639" s="86">
        <f t="shared" si="548"/>
        <v>0</v>
      </c>
      <c r="S639" s="86">
        <f t="shared" si="548"/>
        <v>-28145</v>
      </c>
      <c r="T639" s="86">
        <f t="shared" si="548"/>
        <v>20561</v>
      </c>
      <c r="U639" s="86">
        <f t="shared" si="548"/>
        <v>0</v>
      </c>
      <c r="V639" s="86">
        <f t="shared" si="548"/>
        <v>20522</v>
      </c>
      <c r="W639" s="86">
        <f t="shared" si="548"/>
        <v>0</v>
      </c>
      <c r="X639" s="86">
        <f t="shared" si="548"/>
        <v>0</v>
      </c>
      <c r="Y639" s="86">
        <f t="shared" si="548"/>
        <v>20561</v>
      </c>
      <c r="Z639" s="86">
        <f t="shared" si="548"/>
        <v>20522</v>
      </c>
      <c r="AA639" s="86">
        <f t="shared" si="548"/>
        <v>0</v>
      </c>
      <c r="AB639" s="86">
        <f t="shared" si="548"/>
        <v>0</v>
      </c>
      <c r="AC639" s="86">
        <f t="shared" si="548"/>
        <v>19703</v>
      </c>
      <c r="AD639" s="86">
        <f t="shared" si="548"/>
        <v>20522</v>
      </c>
      <c r="AE639" s="86">
        <f t="shared" si="548"/>
        <v>0</v>
      </c>
      <c r="AF639" s="86"/>
      <c r="AG639" s="86">
        <f t="shared" si="548"/>
        <v>0</v>
      </c>
      <c r="AH639" s="86">
        <f t="shared" si="548"/>
        <v>19703</v>
      </c>
      <c r="AI639" s="86"/>
      <c r="AJ639" s="86">
        <f t="shared" si="548"/>
        <v>20522</v>
      </c>
      <c r="AK639" s="86">
        <f t="shared" si="548"/>
        <v>-18993</v>
      </c>
      <c r="AL639" s="86">
        <f t="shared" si="548"/>
        <v>0</v>
      </c>
      <c r="AM639" s="86">
        <f t="shared" si="548"/>
        <v>710</v>
      </c>
      <c r="AN639" s="86">
        <f t="shared" si="548"/>
        <v>0</v>
      </c>
      <c r="AO639" s="86">
        <f t="shared" si="548"/>
        <v>4492</v>
      </c>
      <c r="AP639" s="86">
        <f t="shared" si="548"/>
        <v>0</v>
      </c>
      <c r="AQ639" s="86">
        <f t="shared" si="548"/>
        <v>5202</v>
      </c>
      <c r="AR639" s="86">
        <f t="shared" si="548"/>
        <v>0</v>
      </c>
      <c r="AS639" s="115"/>
      <c r="AT639" s="86">
        <f>AT640</f>
        <v>5202</v>
      </c>
      <c r="AU639" s="86">
        <f>AU640</f>
        <v>0</v>
      </c>
      <c r="AV639" s="86">
        <f>AV640</f>
        <v>0</v>
      </c>
      <c r="AW639" s="86">
        <f>AW640</f>
        <v>5202</v>
      </c>
      <c r="AX639" s="86">
        <f>AX640</f>
        <v>0</v>
      </c>
    </row>
    <row r="640" spans="1:50" ht="33">
      <c r="A640" s="88"/>
      <c r="B640" s="89" t="s">
        <v>86</v>
      </c>
      <c r="C640" s="90" t="s">
        <v>6</v>
      </c>
      <c r="D640" s="90" t="s">
        <v>61</v>
      </c>
      <c r="E640" s="95" t="s">
        <v>124</v>
      </c>
      <c r="F640" s="90"/>
      <c r="G640" s="92">
        <f aca="true" t="shared" si="549" ref="G640:N640">G641+G642+G646</f>
        <v>59034</v>
      </c>
      <c r="H640" s="92">
        <f t="shared" si="549"/>
        <v>59034</v>
      </c>
      <c r="I640" s="92">
        <f t="shared" si="549"/>
        <v>0</v>
      </c>
      <c r="J640" s="92">
        <f>J641+J642+J646</f>
        <v>-14138</v>
      </c>
      <c r="K640" s="92">
        <f t="shared" si="549"/>
        <v>44896</v>
      </c>
      <c r="L640" s="92">
        <f t="shared" si="549"/>
        <v>0</v>
      </c>
      <c r="M640" s="92"/>
      <c r="N640" s="92">
        <f t="shared" si="549"/>
        <v>48706</v>
      </c>
      <c r="O640" s="92">
        <f>O641+O642+O646</f>
        <v>0</v>
      </c>
      <c r="P640" s="92">
        <f>P641+P642+P646</f>
        <v>0</v>
      </c>
      <c r="Q640" s="92">
        <f>Q641+Q642+Q646</f>
        <v>48706</v>
      </c>
      <c r="R640" s="92">
        <f>R641+R642+R646</f>
        <v>0</v>
      </c>
      <c r="S640" s="92">
        <f aca="true" t="shared" si="550" ref="S640:AE640">S641+S642+S646+S644+S648+S655</f>
        <v>-28145</v>
      </c>
      <c r="T640" s="92">
        <f t="shared" si="550"/>
        <v>20561</v>
      </c>
      <c r="U640" s="92">
        <f t="shared" si="550"/>
        <v>0</v>
      </c>
      <c r="V640" s="92">
        <f t="shared" si="550"/>
        <v>20522</v>
      </c>
      <c r="W640" s="92">
        <f t="shared" si="550"/>
        <v>0</v>
      </c>
      <c r="X640" s="92">
        <f t="shared" si="550"/>
        <v>0</v>
      </c>
      <c r="Y640" s="92">
        <f t="shared" si="550"/>
        <v>20561</v>
      </c>
      <c r="Z640" s="92">
        <f t="shared" si="550"/>
        <v>20522</v>
      </c>
      <c r="AA640" s="92">
        <f t="shared" si="550"/>
        <v>0</v>
      </c>
      <c r="AB640" s="92">
        <f t="shared" si="550"/>
        <v>0</v>
      </c>
      <c r="AC640" s="92">
        <f t="shared" si="550"/>
        <v>19703</v>
      </c>
      <c r="AD640" s="92">
        <f t="shared" si="550"/>
        <v>20522</v>
      </c>
      <c r="AE640" s="92">
        <f t="shared" si="550"/>
        <v>0</v>
      </c>
      <c r="AF640" s="92"/>
      <c r="AG640" s="92">
        <f>AG641+AG642+AG646+AG644+AG648+AG655</f>
        <v>0</v>
      </c>
      <c r="AH640" s="92">
        <f>AH641+AH642+AH646+AH644+AH648+AH655</f>
        <v>19703</v>
      </c>
      <c r="AI640" s="92"/>
      <c r="AJ640" s="92">
        <f aca="true" t="shared" si="551" ref="AJ640:AR640">AJ641+AJ642+AJ646+AJ644+AJ648+AJ655</f>
        <v>20522</v>
      </c>
      <c r="AK640" s="92">
        <f t="shared" si="551"/>
        <v>-18993</v>
      </c>
      <c r="AL640" s="92">
        <f t="shared" si="551"/>
        <v>0</v>
      </c>
      <c r="AM640" s="92">
        <f t="shared" si="551"/>
        <v>710</v>
      </c>
      <c r="AN640" s="92">
        <f t="shared" si="551"/>
        <v>0</v>
      </c>
      <c r="AO640" s="92">
        <f t="shared" si="551"/>
        <v>4492</v>
      </c>
      <c r="AP640" s="92">
        <f t="shared" si="551"/>
        <v>0</v>
      </c>
      <c r="AQ640" s="92">
        <f t="shared" si="551"/>
        <v>5202</v>
      </c>
      <c r="AR640" s="92">
        <f t="shared" si="551"/>
        <v>0</v>
      </c>
      <c r="AS640" s="97"/>
      <c r="AT640" s="92">
        <f>AT641+AT642+AT646+AT644+AT648+AT655</f>
        <v>5202</v>
      </c>
      <c r="AU640" s="92">
        <f>AU641+AU642+AU646+AU644+AU648+AU655</f>
        <v>0</v>
      </c>
      <c r="AV640" s="92">
        <f>AV641+AV642+AV646+AV644+AV648+AV655</f>
        <v>0</v>
      </c>
      <c r="AW640" s="92">
        <f>AW641+AW642+AW646+AW644+AW648+AW655</f>
        <v>5202</v>
      </c>
      <c r="AX640" s="92">
        <f>AX641+AX642+AX646+AX644+AX648+AX655</f>
        <v>0</v>
      </c>
    </row>
    <row r="641" spans="1:50" ht="66" hidden="1">
      <c r="A641" s="88"/>
      <c r="B641" s="89" t="s">
        <v>45</v>
      </c>
      <c r="C641" s="90" t="s">
        <v>6</v>
      </c>
      <c r="D641" s="90" t="s">
        <v>61</v>
      </c>
      <c r="E641" s="95" t="s">
        <v>124</v>
      </c>
      <c r="F641" s="90" t="s">
        <v>46</v>
      </c>
      <c r="G641" s="92">
        <f>H641+I641</f>
        <v>56029</v>
      </c>
      <c r="H641" s="92">
        <f>84034-1500-1505-25000</f>
        <v>56029</v>
      </c>
      <c r="I641" s="92"/>
      <c r="J641" s="96">
        <f>K641-G641</f>
        <v>-14133</v>
      </c>
      <c r="K641" s="96">
        <v>41896</v>
      </c>
      <c r="L641" s="96"/>
      <c r="M641" s="96"/>
      <c r="N641" s="92">
        <v>45506</v>
      </c>
      <c r="O641" s="93"/>
      <c r="P641" s="96"/>
      <c r="Q641" s="96">
        <f>P641+N641</f>
        <v>45506</v>
      </c>
      <c r="R641" s="96">
        <f>O641</f>
        <v>0</v>
      </c>
      <c r="S641" s="96">
        <f>T641-Q641</f>
        <v>-45506</v>
      </c>
      <c r="T641" s="96"/>
      <c r="U641" s="96">
        <f>R641</f>
        <v>0</v>
      </c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7"/>
      <c r="AL641" s="97"/>
      <c r="AM641" s="102"/>
      <c r="AN641" s="102"/>
      <c r="AO641" s="96"/>
      <c r="AP641" s="96"/>
      <c r="AQ641" s="96"/>
      <c r="AR641" s="96"/>
      <c r="AS641" s="97"/>
      <c r="AT641" s="96"/>
      <c r="AU641" s="96"/>
      <c r="AV641" s="96"/>
      <c r="AW641" s="96"/>
      <c r="AX641" s="96"/>
    </row>
    <row r="642" spans="1:50" ht="66" hidden="1">
      <c r="A642" s="88"/>
      <c r="B642" s="89" t="s">
        <v>277</v>
      </c>
      <c r="C642" s="90" t="s">
        <v>6</v>
      </c>
      <c r="D642" s="90" t="s">
        <v>61</v>
      </c>
      <c r="E642" s="117" t="s">
        <v>178</v>
      </c>
      <c r="F642" s="90"/>
      <c r="G642" s="92">
        <f>H642+I642</f>
        <v>1500</v>
      </c>
      <c r="H642" s="92">
        <f aca="true" t="shared" si="552" ref="H642:R642">H643</f>
        <v>1500</v>
      </c>
      <c r="I642" s="92">
        <f t="shared" si="552"/>
        <v>0</v>
      </c>
      <c r="J642" s="92">
        <f t="shared" si="552"/>
        <v>0</v>
      </c>
      <c r="K642" s="92">
        <f t="shared" si="552"/>
        <v>1500</v>
      </c>
      <c r="L642" s="92">
        <f t="shared" si="552"/>
        <v>0</v>
      </c>
      <c r="M642" s="92"/>
      <c r="N642" s="92">
        <f t="shared" si="552"/>
        <v>1600</v>
      </c>
      <c r="O642" s="92">
        <f t="shared" si="552"/>
        <v>0</v>
      </c>
      <c r="P642" s="92">
        <f t="shared" si="552"/>
        <v>0</v>
      </c>
      <c r="Q642" s="92">
        <f t="shared" si="552"/>
        <v>1600</v>
      </c>
      <c r="R642" s="92">
        <f t="shared" si="552"/>
        <v>0</v>
      </c>
      <c r="S642" s="96">
        <f>S643</f>
        <v>-1600</v>
      </c>
      <c r="T642" s="96">
        <f>T643</f>
        <v>0</v>
      </c>
      <c r="U642" s="96">
        <f>U643</f>
        <v>0</v>
      </c>
      <c r="V642" s="92"/>
      <c r="W642" s="96">
        <f aca="true" t="shared" si="553" ref="W642:AJ642">W643</f>
        <v>0</v>
      </c>
      <c r="X642" s="96">
        <f t="shared" si="553"/>
        <v>0</v>
      </c>
      <c r="Y642" s="96">
        <f t="shared" si="553"/>
        <v>0</v>
      </c>
      <c r="Z642" s="96">
        <f t="shared" si="553"/>
        <v>0</v>
      </c>
      <c r="AA642" s="96">
        <f t="shared" si="553"/>
        <v>0</v>
      </c>
      <c r="AB642" s="96">
        <f t="shared" si="553"/>
        <v>0</v>
      </c>
      <c r="AC642" s="96">
        <f t="shared" si="553"/>
        <v>0</v>
      </c>
      <c r="AD642" s="96">
        <f t="shared" si="553"/>
        <v>0</v>
      </c>
      <c r="AE642" s="96">
        <f t="shared" si="553"/>
        <v>0</v>
      </c>
      <c r="AF642" s="96"/>
      <c r="AG642" s="96">
        <f t="shared" si="553"/>
        <v>0</v>
      </c>
      <c r="AH642" s="96">
        <f t="shared" si="553"/>
        <v>0</v>
      </c>
      <c r="AI642" s="96"/>
      <c r="AJ642" s="96">
        <f t="shared" si="553"/>
        <v>0</v>
      </c>
      <c r="AK642" s="97"/>
      <c r="AL642" s="97"/>
      <c r="AM642" s="102"/>
      <c r="AN642" s="102"/>
      <c r="AO642" s="96"/>
      <c r="AP642" s="96"/>
      <c r="AQ642" s="96"/>
      <c r="AR642" s="96"/>
      <c r="AS642" s="97"/>
      <c r="AT642" s="96"/>
      <c r="AU642" s="96"/>
      <c r="AV642" s="96"/>
      <c r="AW642" s="96"/>
      <c r="AX642" s="96"/>
    </row>
    <row r="643" spans="1:50" ht="99" hidden="1">
      <c r="A643" s="88"/>
      <c r="B643" s="112" t="s">
        <v>242</v>
      </c>
      <c r="C643" s="90" t="s">
        <v>6</v>
      </c>
      <c r="D643" s="90" t="s">
        <v>61</v>
      </c>
      <c r="E643" s="117" t="s">
        <v>178</v>
      </c>
      <c r="F643" s="90" t="s">
        <v>57</v>
      </c>
      <c r="G643" s="92">
        <f>H643</f>
        <v>1500</v>
      </c>
      <c r="H643" s="92">
        <v>1500</v>
      </c>
      <c r="I643" s="92"/>
      <c r="J643" s="96">
        <f>K643-G643</f>
        <v>0</v>
      </c>
      <c r="K643" s="96">
        <v>1500</v>
      </c>
      <c r="L643" s="96"/>
      <c r="M643" s="96"/>
      <c r="N643" s="92">
        <v>1600</v>
      </c>
      <c r="O643" s="93"/>
      <c r="P643" s="96"/>
      <c r="Q643" s="96">
        <f>P643+N643</f>
        <v>1600</v>
      </c>
      <c r="R643" s="96">
        <f>O643</f>
        <v>0</v>
      </c>
      <c r="S643" s="96">
        <f>T643-Q643</f>
        <v>-1600</v>
      </c>
      <c r="T643" s="96"/>
      <c r="U643" s="96">
        <f>R643</f>
        <v>0</v>
      </c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7"/>
      <c r="AL643" s="97"/>
      <c r="AM643" s="102"/>
      <c r="AN643" s="102"/>
      <c r="AO643" s="96"/>
      <c r="AP643" s="96"/>
      <c r="AQ643" s="96"/>
      <c r="AR643" s="96"/>
      <c r="AS643" s="97"/>
      <c r="AT643" s="96"/>
      <c r="AU643" s="96"/>
      <c r="AV643" s="96"/>
      <c r="AW643" s="96"/>
      <c r="AX643" s="96"/>
    </row>
    <row r="644" spans="1:50" s="7" customFormat="1" ht="82.5" hidden="1">
      <c r="A644" s="88"/>
      <c r="B644" s="112" t="s">
        <v>289</v>
      </c>
      <c r="C644" s="90" t="s">
        <v>6</v>
      </c>
      <c r="D644" s="90" t="s">
        <v>61</v>
      </c>
      <c r="E644" s="117" t="s">
        <v>178</v>
      </c>
      <c r="F644" s="90"/>
      <c r="G644" s="92"/>
      <c r="H644" s="92"/>
      <c r="I644" s="92"/>
      <c r="J644" s="96"/>
      <c r="K644" s="96"/>
      <c r="L644" s="96"/>
      <c r="M644" s="96"/>
      <c r="N644" s="92"/>
      <c r="O644" s="93"/>
      <c r="P644" s="96"/>
      <c r="Q644" s="96"/>
      <c r="R644" s="96"/>
      <c r="S644" s="96">
        <f aca="true" t="shared" si="554" ref="S644:AJ644">S645</f>
        <v>0</v>
      </c>
      <c r="T644" s="96">
        <f t="shared" si="554"/>
        <v>0</v>
      </c>
      <c r="U644" s="96">
        <f t="shared" si="554"/>
        <v>0</v>
      </c>
      <c r="V644" s="96">
        <f t="shared" si="554"/>
        <v>0</v>
      </c>
      <c r="W644" s="96">
        <f t="shared" si="554"/>
        <v>0</v>
      </c>
      <c r="X644" s="96">
        <f t="shared" si="554"/>
        <v>0</v>
      </c>
      <c r="Y644" s="96">
        <f t="shared" si="554"/>
        <v>0</v>
      </c>
      <c r="Z644" s="96">
        <f t="shared" si="554"/>
        <v>0</v>
      </c>
      <c r="AA644" s="96">
        <f t="shared" si="554"/>
        <v>0</v>
      </c>
      <c r="AB644" s="96">
        <f t="shared" si="554"/>
        <v>0</v>
      </c>
      <c r="AC644" s="96">
        <f t="shared" si="554"/>
        <v>0</v>
      </c>
      <c r="AD644" s="96">
        <f t="shared" si="554"/>
        <v>0</v>
      </c>
      <c r="AE644" s="96">
        <f t="shared" si="554"/>
        <v>0</v>
      </c>
      <c r="AF644" s="96"/>
      <c r="AG644" s="96">
        <f t="shared" si="554"/>
        <v>0</v>
      </c>
      <c r="AH644" s="96">
        <f t="shared" si="554"/>
        <v>0</v>
      </c>
      <c r="AI644" s="96"/>
      <c r="AJ644" s="96">
        <f t="shared" si="554"/>
        <v>0</v>
      </c>
      <c r="AK644" s="145"/>
      <c r="AL644" s="145"/>
      <c r="AM644" s="102"/>
      <c r="AN644" s="102"/>
      <c r="AO644" s="96"/>
      <c r="AP644" s="96"/>
      <c r="AQ644" s="96"/>
      <c r="AR644" s="96"/>
      <c r="AS644" s="145"/>
      <c r="AT644" s="96"/>
      <c r="AU644" s="96"/>
      <c r="AV644" s="96"/>
      <c r="AW644" s="96"/>
      <c r="AX644" s="96"/>
    </row>
    <row r="645" spans="1:50" ht="99" hidden="1">
      <c r="A645" s="88"/>
      <c r="B645" s="112" t="s">
        <v>242</v>
      </c>
      <c r="C645" s="90" t="s">
        <v>6</v>
      </c>
      <c r="D645" s="90" t="s">
        <v>61</v>
      </c>
      <c r="E645" s="117" t="s">
        <v>178</v>
      </c>
      <c r="F645" s="90" t="s">
        <v>57</v>
      </c>
      <c r="G645" s="92"/>
      <c r="H645" s="92"/>
      <c r="I645" s="92"/>
      <c r="J645" s="96"/>
      <c r="K645" s="96"/>
      <c r="L645" s="96"/>
      <c r="M645" s="96"/>
      <c r="N645" s="92"/>
      <c r="O645" s="93"/>
      <c r="P645" s="96"/>
      <c r="Q645" s="96"/>
      <c r="R645" s="96"/>
      <c r="S645" s="96">
        <f>T645-Q645</f>
        <v>0</v>
      </c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7"/>
      <c r="AL645" s="97"/>
      <c r="AM645" s="102"/>
      <c r="AN645" s="102"/>
      <c r="AO645" s="96"/>
      <c r="AP645" s="96"/>
      <c r="AQ645" s="96"/>
      <c r="AR645" s="96"/>
      <c r="AS645" s="97"/>
      <c r="AT645" s="96"/>
      <c r="AU645" s="96"/>
      <c r="AV645" s="96"/>
      <c r="AW645" s="96"/>
      <c r="AX645" s="96"/>
    </row>
    <row r="646" spans="1:50" ht="99" hidden="1">
      <c r="A646" s="88"/>
      <c r="B646" s="89" t="s">
        <v>278</v>
      </c>
      <c r="C646" s="90" t="s">
        <v>6</v>
      </c>
      <c r="D646" s="90" t="s">
        <v>61</v>
      </c>
      <c r="E646" s="117" t="s">
        <v>179</v>
      </c>
      <c r="F646" s="90"/>
      <c r="G646" s="92">
        <f>H646+I646</f>
        <v>1505</v>
      </c>
      <c r="H646" s="92">
        <f>H647</f>
        <v>1505</v>
      </c>
      <c r="I646" s="92">
        <f>I647</f>
        <v>0</v>
      </c>
      <c r="J646" s="92">
        <f>J647</f>
        <v>-5</v>
      </c>
      <c r="K646" s="92">
        <f>K647</f>
        <v>1500</v>
      </c>
      <c r="L646" s="92">
        <f>L647</f>
        <v>0</v>
      </c>
      <c r="M646" s="92"/>
      <c r="N646" s="92">
        <f aca="true" t="shared" si="555" ref="N646:AE646">N647</f>
        <v>1600</v>
      </c>
      <c r="O646" s="92">
        <f t="shared" si="555"/>
        <v>0</v>
      </c>
      <c r="P646" s="92">
        <f t="shared" si="555"/>
        <v>0</v>
      </c>
      <c r="Q646" s="92">
        <f t="shared" si="555"/>
        <v>1600</v>
      </c>
      <c r="R646" s="92">
        <f t="shared" si="555"/>
        <v>0</v>
      </c>
      <c r="S646" s="92">
        <f t="shared" si="555"/>
        <v>-1600</v>
      </c>
      <c r="T646" s="92">
        <f t="shared" si="555"/>
        <v>0</v>
      </c>
      <c r="U646" s="92">
        <f t="shared" si="555"/>
        <v>0</v>
      </c>
      <c r="V646" s="92">
        <f t="shared" si="555"/>
        <v>0</v>
      </c>
      <c r="W646" s="92">
        <f t="shared" si="555"/>
        <v>0</v>
      </c>
      <c r="X646" s="92">
        <f t="shared" si="555"/>
        <v>0</v>
      </c>
      <c r="Y646" s="92">
        <f t="shared" si="555"/>
        <v>0</v>
      </c>
      <c r="Z646" s="92">
        <f t="shared" si="555"/>
        <v>0</v>
      </c>
      <c r="AA646" s="92">
        <f t="shared" si="555"/>
        <v>0</v>
      </c>
      <c r="AB646" s="92">
        <f t="shared" si="555"/>
        <v>0</v>
      </c>
      <c r="AC646" s="92">
        <f t="shared" si="555"/>
        <v>0</v>
      </c>
      <c r="AD646" s="92">
        <f t="shared" si="555"/>
        <v>0</v>
      </c>
      <c r="AE646" s="92">
        <f t="shared" si="555"/>
        <v>0</v>
      </c>
      <c r="AF646" s="92"/>
      <c r="AG646" s="92">
        <f>AG647</f>
        <v>0</v>
      </c>
      <c r="AH646" s="92">
        <f>AH647</f>
        <v>0</v>
      </c>
      <c r="AI646" s="92"/>
      <c r="AJ646" s="92">
        <f>AJ647</f>
        <v>0</v>
      </c>
      <c r="AK646" s="97"/>
      <c r="AL646" s="97"/>
      <c r="AM646" s="102"/>
      <c r="AN646" s="102"/>
      <c r="AO646" s="96"/>
      <c r="AP646" s="96"/>
      <c r="AQ646" s="96"/>
      <c r="AR646" s="96"/>
      <c r="AS646" s="97"/>
      <c r="AT646" s="96"/>
      <c r="AU646" s="96"/>
      <c r="AV646" s="96"/>
      <c r="AW646" s="96"/>
      <c r="AX646" s="96"/>
    </row>
    <row r="647" spans="1:50" ht="99" hidden="1">
      <c r="A647" s="88"/>
      <c r="B647" s="112" t="s">
        <v>242</v>
      </c>
      <c r="C647" s="90" t="s">
        <v>6</v>
      </c>
      <c r="D647" s="90" t="s">
        <v>61</v>
      </c>
      <c r="E647" s="117" t="s">
        <v>179</v>
      </c>
      <c r="F647" s="90" t="s">
        <v>57</v>
      </c>
      <c r="G647" s="92">
        <f>H647</f>
        <v>1505</v>
      </c>
      <c r="H647" s="92">
        <v>1505</v>
      </c>
      <c r="I647" s="92"/>
      <c r="J647" s="96">
        <f>K647-G647</f>
        <v>-5</v>
      </c>
      <c r="K647" s="96">
        <v>1500</v>
      </c>
      <c r="L647" s="96"/>
      <c r="M647" s="96"/>
      <c r="N647" s="92">
        <v>1600</v>
      </c>
      <c r="O647" s="93"/>
      <c r="P647" s="96"/>
      <c r="Q647" s="96">
        <f>P647+N647</f>
        <v>1600</v>
      </c>
      <c r="R647" s="96">
        <f>O647</f>
        <v>0</v>
      </c>
      <c r="S647" s="96">
        <f>T647-Q647</f>
        <v>-1600</v>
      </c>
      <c r="T647" s="96"/>
      <c r="U647" s="96">
        <f>R647</f>
        <v>0</v>
      </c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7"/>
      <c r="AL647" s="97"/>
      <c r="AM647" s="102"/>
      <c r="AN647" s="102"/>
      <c r="AO647" s="96"/>
      <c r="AP647" s="96"/>
      <c r="AQ647" s="96"/>
      <c r="AR647" s="96"/>
      <c r="AS647" s="97"/>
      <c r="AT647" s="96"/>
      <c r="AU647" s="96"/>
      <c r="AV647" s="96"/>
      <c r="AW647" s="96"/>
      <c r="AX647" s="96"/>
    </row>
    <row r="648" spans="1:50" ht="99">
      <c r="A648" s="107"/>
      <c r="B648" s="89" t="s">
        <v>292</v>
      </c>
      <c r="C648" s="90" t="s">
        <v>6</v>
      </c>
      <c r="D648" s="90" t="s">
        <v>61</v>
      </c>
      <c r="E648" s="117" t="s">
        <v>293</v>
      </c>
      <c r="F648" s="90"/>
      <c r="G648" s="132"/>
      <c r="H648" s="132"/>
      <c r="I648" s="132"/>
      <c r="J648" s="132"/>
      <c r="K648" s="132"/>
      <c r="L648" s="132"/>
      <c r="M648" s="132"/>
      <c r="N648" s="132"/>
      <c r="O648" s="93"/>
      <c r="P648" s="93"/>
      <c r="Q648" s="103"/>
      <c r="R648" s="103"/>
      <c r="S648" s="96">
        <f aca="true" t="shared" si="556" ref="S648:Z648">S649+S651+S653</f>
        <v>20522</v>
      </c>
      <c r="T648" s="96">
        <f t="shared" si="556"/>
        <v>20522</v>
      </c>
      <c r="U648" s="96">
        <f t="shared" si="556"/>
        <v>0</v>
      </c>
      <c r="V648" s="96">
        <f t="shared" si="556"/>
        <v>20522</v>
      </c>
      <c r="W648" s="96">
        <f t="shared" si="556"/>
        <v>0</v>
      </c>
      <c r="X648" s="96">
        <f t="shared" si="556"/>
        <v>0</v>
      </c>
      <c r="Y648" s="96">
        <f t="shared" si="556"/>
        <v>20522</v>
      </c>
      <c r="Z648" s="96">
        <f t="shared" si="556"/>
        <v>20522</v>
      </c>
      <c r="AA648" s="96">
        <f aca="true" t="shared" si="557" ref="AA648:AO648">AA649+AA651+AA653</f>
        <v>0</v>
      </c>
      <c r="AB648" s="96">
        <f t="shared" si="557"/>
        <v>0</v>
      </c>
      <c r="AC648" s="96">
        <f t="shared" si="557"/>
        <v>19664</v>
      </c>
      <c r="AD648" s="96">
        <f t="shared" si="557"/>
        <v>20522</v>
      </c>
      <c r="AE648" s="96">
        <f t="shared" si="557"/>
        <v>0</v>
      </c>
      <c r="AF648" s="96"/>
      <c r="AG648" s="96">
        <f t="shared" si="557"/>
        <v>0</v>
      </c>
      <c r="AH648" s="96">
        <f t="shared" si="557"/>
        <v>19664</v>
      </c>
      <c r="AI648" s="96"/>
      <c r="AJ648" s="96">
        <f t="shared" si="557"/>
        <v>20522</v>
      </c>
      <c r="AK648" s="96">
        <f t="shared" si="557"/>
        <v>-18993</v>
      </c>
      <c r="AL648" s="96">
        <f>AL649+AL651+AL653</f>
        <v>0</v>
      </c>
      <c r="AM648" s="96">
        <f t="shared" si="557"/>
        <v>671</v>
      </c>
      <c r="AN648" s="96">
        <f t="shared" si="557"/>
        <v>0</v>
      </c>
      <c r="AO648" s="96">
        <f t="shared" si="557"/>
        <v>4492</v>
      </c>
      <c r="AP648" s="96">
        <f>AP649+AP651+AP653</f>
        <v>0</v>
      </c>
      <c r="AQ648" s="96">
        <f>AQ649+AQ651+AQ653</f>
        <v>5163</v>
      </c>
      <c r="AR648" s="96">
        <f>AR649+AR651+AR653</f>
        <v>0</v>
      </c>
      <c r="AS648" s="97"/>
      <c r="AT648" s="96">
        <f>AT649+AT651+AT653</f>
        <v>5163</v>
      </c>
      <c r="AU648" s="96">
        <f>AU649+AU651+AU653</f>
        <v>0</v>
      </c>
      <c r="AV648" s="96">
        <f>AV649+AV651+AV653</f>
        <v>0</v>
      </c>
      <c r="AW648" s="96">
        <f>AW649+AW651+AW653</f>
        <v>5163</v>
      </c>
      <c r="AX648" s="96">
        <f>AX649+AX651+AX653</f>
        <v>0</v>
      </c>
    </row>
    <row r="649" spans="1:50" ht="88.5" customHeight="1">
      <c r="A649" s="107"/>
      <c r="B649" s="89" t="s">
        <v>289</v>
      </c>
      <c r="C649" s="90" t="s">
        <v>6</v>
      </c>
      <c r="D649" s="90" t="s">
        <v>61</v>
      </c>
      <c r="E649" s="117" t="s">
        <v>304</v>
      </c>
      <c r="F649" s="90"/>
      <c r="G649" s="132"/>
      <c r="H649" s="132"/>
      <c r="I649" s="132"/>
      <c r="J649" s="132"/>
      <c r="K649" s="132"/>
      <c r="L649" s="132"/>
      <c r="M649" s="132"/>
      <c r="N649" s="132"/>
      <c r="O649" s="93"/>
      <c r="P649" s="93"/>
      <c r="Q649" s="103"/>
      <c r="R649" s="103"/>
      <c r="S649" s="96">
        <f aca="true" t="shared" si="558" ref="S649:AR649">S650</f>
        <v>250</v>
      </c>
      <c r="T649" s="96">
        <f t="shared" si="558"/>
        <v>250</v>
      </c>
      <c r="U649" s="96">
        <f t="shared" si="558"/>
        <v>0</v>
      </c>
      <c r="V649" s="96">
        <f t="shared" si="558"/>
        <v>250</v>
      </c>
      <c r="W649" s="96">
        <f t="shared" si="558"/>
        <v>0</v>
      </c>
      <c r="X649" s="96">
        <f t="shared" si="558"/>
        <v>0</v>
      </c>
      <c r="Y649" s="96">
        <f t="shared" si="558"/>
        <v>250</v>
      </c>
      <c r="Z649" s="96">
        <f t="shared" si="558"/>
        <v>250</v>
      </c>
      <c r="AA649" s="96">
        <f t="shared" si="558"/>
        <v>0</v>
      </c>
      <c r="AB649" s="96">
        <f t="shared" si="558"/>
        <v>0</v>
      </c>
      <c r="AC649" s="96">
        <f t="shared" si="558"/>
        <v>250</v>
      </c>
      <c r="AD649" s="96">
        <f t="shared" si="558"/>
        <v>250</v>
      </c>
      <c r="AE649" s="96">
        <f t="shared" si="558"/>
        <v>0</v>
      </c>
      <c r="AF649" s="96"/>
      <c r="AG649" s="96">
        <f t="shared" si="558"/>
        <v>0</v>
      </c>
      <c r="AH649" s="96">
        <f t="shared" si="558"/>
        <v>250</v>
      </c>
      <c r="AI649" s="96"/>
      <c r="AJ649" s="96">
        <f t="shared" si="558"/>
        <v>250</v>
      </c>
      <c r="AK649" s="96">
        <f t="shared" si="558"/>
        <v>0</v>
      </c>
      <c r="AL649" s="96">
        <f t="shared" si="558"/>
        <v>0</v>
      </c>
      <c r="AM649" s="96">
        <f t="shared" si="558"/>
        <v>250</v>
      </c>
      <c r="AN649" s="96">
        <f t="shared" si="558"/>
        <v>0</v>
      </c>
      <c r="AO649" s="96">
        <f t="shared" si="558"/>
        <v>380</v>
      </c>
      <c r="AP649" s="96">
        <f t="shared" si="558"/>
        <v>0</v>
      </c>
      <c r="AQ649" s="96">
        <f t="shared" si="558"/>
        <v>630</v>
      </c>
      <c r="AR649" s="96">
        <f t="shared" si="558"/>
        <v>0</v>
      </c>
      <c r="AS649" s="97"/>
      <c r="AT649" s="96">
        <f>AT650</f>
        <v>630</v>
      </c>
      <c r="AU649" s="96">
        <f>AU650</f>
        <v>0</v>
      </c>
      <c r="AV649" s="96">
        <f>AV650</f>
        <v>0</v>
      </c>
      <c r="AW649" s="96">
        <f>AW650</f>
        <v>630</v>
      </c>
      <c r="AX649" s="96">
        <f>AX650</f>
        <v>0</v>
      </c>
    </row>
    <row r="650" spans="1:50" ht="99">
      <c r="A650" s="107"/>
      <c r="B650" s="112" t="s">
        <v>242</v>
      </c>
      <c r="C650" s="90" t="s">
        <v>6</v>
      </c>
      <c r="D650" s="90" t="s">
        <v>61</v>
      </c>
      <c r="E650" s="117" t="s">
        <v>304</v>
      </c>
      <c r="F650" s="90" t="s">
        <v>57</v>
      </c>
      <c r="G650" s="132"/>
      <c r="H650" s="132"/>
      <c r="I650" s="132"/>
      <c r="J650" s="132"/>
      <c r="K650" s="132"/>
      <c r="L650" s="132"/>
      <c r="M650" s="132"/>
      <c r="N650" s="132"/>
      <c r="O650" s="93"/>
      <c r="P650" s="93"/>
      <c r="Q650" s="103"/>
      <c r="R650" s="103"/>
      <c r="S650" s="96">
        <f>T650-Q650</f>
        <v>250</v>
      </c>
      <c r="T650" s="96">
        <v>250</v>
      </c>
      <c r="U650" s="93"/>
      <c r="V650" s="96">
        <v>250</v>
      </c>
      <c r="W650" s="96"/>
      <c r="X650" s="96"/>
      <c r="Y650" s="96">
        <f>W650+T650</f>
        <v>250</v>
      </c>
      <c r="Z650" s="96">
        <f>X650+V650</f>
        <v>250</v>
      </c>
      <c r="AA650" s="96"/>
      <c r="AB650" s="96"/>
      <c r="AC650" s="96">
        <f>AA650+Y650</f>
        <v>250</v>
      </c>
      <c r="AD650" s="96">
        <f>AB650+Z650</f>
        <v>250</v>
      </c>
      <c r="AE650" s="96"/>
      <c r="AF650" s="96"/>
      <c r="AG650" s="96"/>
      <c r="AH650" s="96">
        <f>AE650+AC650</f>
        <v>250</v>
      </c>
      <c r="AI650" s="96"/>
      <c r="AJ650" s="96">
        <f>AG650+AD650</f>
        <v>250</v>
      </c>
      <c r="AK650" s="97"/>
      <c r="AL650" s="97"/>
      <c r="AM650" s="96">
        <f>AK650+AH650</f>
        <v>250</v>
      </c>
      <c r="AN650" s="96">
        <f>AI650</f>
        <v>0</v>
      </c>
      <c r="AO650" s="96">
        <f>AQ650-AM650</f>
        <v>380</v>
      </c>
      <c r="AP650" s="96">
        <f>AR650-AN650</f>
        <v>0</v>
      </c>
      <c r="AQ650" s="96">
        <v>630</v>
      </c>
      <c r="AR650" s="96"/>
      <c r="AS650" s="97"/>
      <c r="AT650" s="96">
        <v>630</v>
      </c>
      <c r="AU650" s="96"/>
      <c r="AV650" s="97"/>
      <c r="AW650" s="92">
        <f>AT650+AV650</f>
        <v>630</v>
      </c>
      <c r="AX650" s="96">
        <f>AU650</f>
        <v>0</v>
      </c>
    </row>
    <row r="651" spans="1:50" ht="135" customHeight="1">
      <c r="A651" s="107"/>
      <c r="B651" s="89" t="s">
        <v>330</v>
      </c>
      <c r="C651" s="90" t="s">
        <v>6</v>
      </c>
      <c r="D651" s="90" t="s">
        <v>61</v>
      </c>
      <c r="E651" s="117" t="s">
        <v>305</v>
      </c>
      <c r="F651" s="90"/>
      <c r="G651" s="132"/>
      <c r="H651" s="132"/>
      <c r="I651" s="132"/>
      <c r="J651" s="132"/>
      <c r="K651" s="132"/>
      <c r="L651" s="132"/>
      <c r="M651" s="132"/>
      <c r="N651" s="132"/>
      <c r="O651" s="93"/>
      <c r="P651" s="93"/>
      <c r="Q651" s="103"/>
      <c r="R651" s="103"/>
      <c r="S651" s="96">
        <f aca="true" t="shared" si="559" ref="S651:AR651">S652</f>
        <v>250</v>
      </c>
      <c r="T651" s="96">
        <f t="shared" si="559"/>
        <v>250</v>
      </c>
      <c r="U651" s="96">
        <f t="shared" si="559"/>
        <v>0</v>
      </c>
      <c r="V651" s="96">
        <f t="shared" si="559"/>
        <v>250</v>
      </c>
      <c r="W651" s="96">
        <f t="shared" si="559"/>
        <v>0</v>
      </c>
      <c r="X651" s="96">
        <f t="shared" si="559"/>
        <v>0</v>
      </c>
      <c r="Y651" s="96">
        <f t="shared" si="559"/>
        <v>250</v>
      </c>
      <c r="Z651" s="96">
        <f t="shared" si="559"/>
        <v>250</v>
      </c>
      <c r="AA651" s="96">
        <f t="shared" si="559"/>
        <v>0</v>
      </c>
      <c r="AB651" s="96">
        <f t="shared" si="559"/>
        <v>0</v>
      </c>
      <c r="AC651" s="96">
        <f t="shared" si="559"/>
        <v>250</v>
      </c>
      <c r="AD651" s="96">
        <f t="shared" si="559"/>
        <v>250</v>
      </c>
      <c r="AE651" s="96">
        <f t="shared" si="559"/>
        <v>0</v>
      </c>
      <c r="AF651" s="96"/>
      <c r="AG651" s="96">
        <f t="shared" si="559"/>
        <v>0</v>
      </c>
      <c r="AH651" s="96">
        <f t="shared" si="559"/>
        <v>250</v>
      </c>
      <c r="AI651" s="96"/>
      <c r="AJ651" s="96">
        <f t="shared" si="559"/>
        <v>250</v>
      </c>
      <c r="AK651" s="96">
        <f t="shared" si="559"/>
        <v>0</v>
      </c>
      <c r="AL651" s="96">
        <f t="shared" si="559"/>
        <v>0</v>
      </c>
      <c r="AM651" s="96">
        <f t="shared" si="559"/>
        <v>250</v>
      </c>
      <c r="AN651" s="96">
        <f t="shared" si="559"/>
        <v>0</v>
      </c>
      <c r="AO651" s="96">
        <f t="shared" si="559"/>
        <v>3750</v>
      </c>
      <c r="AP651" s="96">
        <f t="shared" si="559"/>
        <v>0</v>
      </c>
      <c r="AQ651" s="96">
        <f t="shared" si="559"/>
        <v>4000</v>
      </c>
      <c r="AR651" s="96">
        <f t="shared" si="559"/>
        <v>0</v>
      </c>
      <c r="AS651" s="97"/>
      <c r="AT651" s="96">
        <f>AT652</f>
        <v>4000</v>
      </c>
      <c r="AU651" s="96">
        <f>AU652</f>
        <v>0</v>
      </c>
      <c r="AV651" s="96">
        <f>AV652</f>
        <v>0</v>
      </c>
      <c r="AW651" s="96">
        <f>AW652</f>
        <v>4000</v>
      </c>
      <c r="AX651" s="96">
        <f>AX652</f>
        <v>0</v>
      </c>
    </row>
    <row r="652" spans="1:50" ht="107.25" customHeight="1">
      <c r="A652" s="107"/>
      <c r="B652" s="112" t="s">
        <v>242</v>
      </c>
      <c r="C652" s="90" t="s">
        <v>6</v>
      </c>
      <c r="D652" s="90" t="s">
        <v>61</v>
      </c>
      <c r="E652" s="117" t="s">
        <v>305</v>
      </c>
      <c r="F652" s="90" t="s">
        <v>57</v>
      </c>
      <c r="G652" s="132"/>
      <c r="H652" s="132"/>
      <c r="I652" s="132"/>
      <c r="J652" s="132"/>
      <c r="K652" s="132"/>
      <c r="L652" s="132"/>
      <c r="M652" s="132"/>
      <c r="N652" s="132"/>
      <c r="O652" s="93"/>
      <c r="P652" s="93"/>
      <c r="Q652" s="103"/>
      <c r="R652" s="103"/>
      <c r="S652" s="96">
        <f>T652-Q652</f>
        <v>250</v>
      </c>
      <c r="T652" s="96">
        <v>250</v>
      </c>
      <c r="U652" s="93"/>
      <c r="V652" s="96">
        <v>250</v>
      </c>
      <c r="W652" s="96"/>
      <c r="X652" s="96"/>
      <c r="Y652" s="96">
        <f>W652+T652</f>
        <v>250</v>
      </c>
      <c r="Z652" s="96">
        <f>X652+V652</f>
        <v>250</v>
      </c>
      <c r="AA652" s="96"/>
      <c r="AB652" s="96"/>
      <c r="AC652" s="96">
        <f>AA652+Y652</f>
        <v>250</v>
      </c>
      <c r="AD652" s="96">
        <f>AB652+Z652</f>
        <v>250</v>
      </c>
      <c r="AE652" s="96"/>
      <c r="AF652" s="96"/>
      <c r="AG652" s="96"/>
      <c r="AH652" s="96">
        <f>AE652+AC652</f>
        <v>250</v>
      </c>
      <c r="AI652" s="96"/>
      <c r="AJ652" s="96">
        <f>AG652+AD652</f>
        <v>250</v>
      </c>
      <c r="AK652" s="97"/>
      <c r="AL652" s="97"/>
      <c r="AM652" s="96">
        <f>AK652+AH652</f>
        <v>250</v>
      </c>
      <c r="AN652" s="96">
        <f>AI652</f>
        <v>0</v>
      </c>
      <c r="AO652" s="96">
        <f>AQ652-AM652</f>
        <v>3750</v>
      </c>
      <c r="AP652" s="96">
        <f>AR652-AN652</f>
        <v>0</v>
      </c>
      <c r="AQ652" s="96">
        <v>4000</v>
      </c>
      <c r="AR652" s="96"/>
      <c r="AS652" s="97"/>
      <c r="AT652" s="96">
        <v>4000</v>
      </c>
      <c r="AU652" s="96"/>
      <c r="AV652" s="97"/>
      <c r="AW652" s="92">
        <f>AT652+AV652</f>
        <v>4000</v>
      </c>
      <c r="AX652" s="96">
        <f>AU652</f>
        <v>0</v>
      </c>
    </row>
    <row r="653" spans="1:50" ht="66">
      <c r="A653" s="107"/>
      <c r="B653" s="113" t="s">
        <v>306</v>
      </c>
      <c r="C653" s="90" t="s">
        <v>6</v>
      </c>
      <c r="D653" s="90" t="s">
        <v>61</v>
      </c>
      <c r="E653" s="95" t="s">
        <v>294</v>
      </c>
      <c r="F653" s="90"/>
      <c r="G653" s="132"/>
      <c r="H653" s="132"/>
      <c r="I653" s="132"/>
      <c r="J653" s="132"/>
      <c r="K653" s="132"/>
      <c r="L653" s="132"/>
      <c r="M653" s="132"/>
      <c r="N653" s="132"/>
      <c r="O653" s="93"/>
      <c r="P653" s="93"/>
      <c r="Q653" s="103"/>
      <c r="R653" s="103"/>
      <c r="S653" s="96">
        <f aca="true" t="shared" si="560" ref="S653:AR653">S654</f>
        <v>20022</v>
      </c>
      <c r="T653" s="96">
        <f t="shared" si="560"/>
        <v>20022</v>
      </c>
      <c r="U653" s="96">
        <f t="shared" si="560"/>
        <v>0</v>
      </c>
      <c r="V653" s="96">
        <f t="shared" si="560"/>
        <v>20022</v>
      </c>
      <c r="W653" s="96">
        <f t="shared" si="560"/>
        <v>0</v>
      </c>
      <c r="X653" s="96">
        <f t="shared" si="560"/>
        <v>0</v>
      </c>
      <c r="Y653" s="96">
        <f t="shared" si="560"/>
        <v>20022</v>
      </c>
      <c r="Z653" s="96">
        <f t="shared" si="560"/>
        <v>20022</v>
      </c>
      <c r="AA653" s="96">
        <f t="shared" si="560"/>
        <v>0</v>
      </c>
      <c r="AB653" s="96">
        <f t="shared" si="560"/>
        <v>0</v>
      </c>
      <c r="AC653" s="96">
        <f t="shared" si="560"/>
        <v>19164</v>
      </c>
      <c r="AD653" s="96">
        <f t="shared" si="560"/>
        <v>20022</v>
      </c>
      <c r="AE653" s="96">
        <f t="shared" si="560"/>
        <v>0</v>
      </c>
      <c r="AF653" s="96"/>
      <c r="AG653" s="96">
        <f t="shared" si="560"/>
        <v>0</v>
      </c>
      <c r="AH653" s="96">
        <f t="shared" si="560"/>
        <v>19164</v>
      </c>
      <c r="AI653" s="96"/>
      <c r="AJ653" s="96">
        <f t="shared" si="560"/>
        <v>20022</v>
      </c>
      <c r="AK653" s="96">
        <f t="shared" si="560"/>
        <v>-18993</v>
      </c>
      <c r="AL653" s="96">
        <f t="shared" si="560"/>
        <v>0</v>
      </c>
      <c r="AM653" s="96">
        <f>AM654</f>
        <v>171</v>
      </c>
      <c r="AN653" s="96">
        <f t="shared" si="560"/>
        <v>0</v>
      </c>
      <c r="AO653" s="96">
        <f t="shared" si="560"/>
        <v>362</v>
      </c>
      <c r="AP653" s="96">
        <f t="shared" si="560"/>
        <v>0</v>
      </c>
      <c r="AQ653" s="96">
        <f t="shared" si="560"/>
        <v>533</v>
      </c>
      <c r="AR653" s="96">
        <f t="shared" si="560"/>
        <v>0</v>
      </c>
      <c r="AS653" s="97"/>
      <c r="AT653" s="96">
        <f>AT654</f>
        <v>533</v>
      </c>
      <c r="AU653" s="96">
        <f>AU654</f>
        <v>0</v>
      </c>
      <c r="AV653" s="96">
        <f>AV654</f>
        <v>0</v>
      </c>
      <c r="AW653" s="96">
        <f>AW654</f>
        <v>533</v>
      </c>
      <c r="AX653" s="96">
        <f>AX654</f>
        <v>0</v>
      </c>
    </row>
    <row r="654" spans="1:50" ht="72" customHeight="1">
      <c r="A654" s="107"/>
      <c r="B654" s="89" t="s">
        <v>45</v>
      </c>
      <c r="C654" s="90" t="s">
        <v>6</v>
      </c>
      <c r="D654" s="90" t="s">
        <v>61</v>
      </c>
      <c r="E654" s="95" t="s">
        <v>294</v>
      </c>
      <c r="F654" s="90" t="s">
        <v>46</v>
      </c>
      <c r="G654" s="132"/>
      <c r="H654" s="132"/>
      <c r="I654" s="132"/>
      <c r="J654" s="132"/>
      <c r="K654" s="132"/>
      <c r="L654" s="132"/>
      <c r="M654" s="132"/>
      <c r="N654" s="132"/>
      <c r="O654" s="93"/>
      <c r="P654" s="93"/>
      <c r="Q654" s="103"/>
      <c r="R654" s="103"/>
      <c r="S654" s="96">
        <f>T654-Q654</f>
        <v>20022</v>
      </c>
      <c r="T654" s="96">
        <v>20022</v>
      </c>
      <c r="U654" s="96"/>
      <c r="V654" s="96">
        <v>20022</v>
      </c>
      <c r="W654" s="96"/>
      <c r="X654" s="96"/>
      <c r="Y654" s="96">
        <f>W654+T654</f>
        <v>20022</v>
      </c>
      <c r="Z654" s="96">
        <f>X654+V654</f>
        <v>20022</v>
      </c>
      <c r="AA654" s="96"/>
      <c r="AB654" s="96"/>
      <c r="AC654" s="96">
        <f>AA654+Y654-858</f>
        <v>19164</v>
      </c>
      <c r="AD654" s="96">
        <f>AB654+Z654</f>
        <v>20022</v>
      </c>
      <c r="AE654" s="96"/>
      <c r="AF654" s="96"/>
      <c r="AG654" s="96"/>
      <c r="AH654" s="96">
        <f>AE654+AC654</f>
        <v>19164</v>
      </c>
      <c r="AI654" s="96"/>
      <c r="AJ654" s="96">
        <f>AG654+AD654</f>
        <v>20022</v>
      </c>
      <c r="AK654" s="96">
        <v>-18993</v>
      </c>
      <c r="AL654" s="96"/>
      <c r="AM654" s="96">
        <f>AK654+AH654</f>
        <v>171</v>
      </c>
      <c r="AN654" s="96">
        <f>AI654</f>
        <v>0</v>
      </c>
      <c r="AO654" s="96">
        <f>AQ654-AM654</f>
        <v>362</v>
      </c>
      <c r="AP654" s="96">
        <f>AR654-AN654</f>
        <v>0</v>
      </c>
      <c r="AQ654" s="96">
        <v>533</v>
      </c>
      <c r="AR654" s="96"/>
      <c r="AS654" s="97"/>
      <c r="AT654" s="96">
        <v>533</v>
      </c>
      <c r="AU654" s="96"/>
      <c r="AV654" s="97"/>
      <c r="AW654" s="92">
        <f>AT654+AV654</f>
        <v>533</v>
      </c>
      <c r="AX654" s="96">
        <f>AU654</f>
        <v>0</v>
      </c>
    </row>
    <row r="655" spans="1:50" s="3" customFormat="1" ht="49.5">
      <c r="A655" s="107"/>
      <c r="B655" s="113" t="s">
        <v>323</v>
      </c>
      <c r="C655" s="90" t="s">
        <v>6</v>
      </c>
      <c r="D655" s="90" t="s">
        <v>61</v>
      </c>
      <c r="E655" s="95" t="s">
        <v>296</v>
      </c>
      <c r="F655" s="90"/>
      <c r="G655" s="132"/>
      <c r="H655" s="132"/>
      <c r="I655" s="132"/>
      <c r="J655" s="132"/>
      <c r="K655" s="132"/>
      <c r="L655" s="132"/>
      <c r="M655" s="132"/>
      <c r="N655" s="132"/>
      <c r="O655" s="93"/>
      <c r="P655" s="93"/>
      <c r="Q655" s="103"/>
      <c r="R655" s="103"/>
      <c r="S655" s="96">
        <f>S656</f>
        <v>39</v>
      </c>
      <c r="T655" s="96">
        <f aca="true" t="shared" si="561" ref="T655:AL656">T656</f>
        <v>39</v>
      </c>
      <c r="U655" s="96">
        <f t="shared" si="561"/>
        <v>0</v>
      </c>
      <c r="V655" s="96">
        <f t="shared" si="561"/>
        <v>0</v>
      </c>
      <c r="W655" s="96">
        <f t="shared" si="561"/>
        <v>0</v>
      </c>
      <c r="X655" s="96">
        <f t="shared" si="561"/>
        <v>0</v>
      </c>
      <c r="Y655" s="96">
        <f t="shared" si="561"/>
        <v>39</v>
      </c>
      <c r="Z655" s="96">
        <f t="shared" si="561"/>
        <v>0</v>
      </c>
      <c r="AA655" s="96">
        <f t="shared" si="561"/>
        <v>0</v>
      </c>
      <c r="AB655" s="96">
        <f t="shared" si="561"/>
        <v>0</v>
      </c>
      <c r="AC655" s="96">
        <f t="shared" si="561"/>
        <v>39</v>
      </c>
      <c r="AD655" s="96">
        <f t="shared" si="561"/>
        <v>0</v>
      </c>
      <c r="AE655" s="96">
        <f t="shared" si="561"/>
        <v>0</v>
      </c>
      <c r="AF655" s="96"/>
      <c r="AG655" s="96">
        <f t="shared" si="561"/>
        <v>0</v>
      </c>
      <c r="AH655" s="96">
        <f t="shared" si="561"/>
        <v>39</v>
      </c>
      <c r="AI655" s="96"/>
      <c r="AJ655" s="96">
        <f t="shared" si="561"/>
        <v>0</v>
      </c>
      <c r="AK655" s="96">
        <f t="shared" si="561"/>
        <v>0</v>
      </c>
      <c r="AL655" s="96">
        <f t="shared" si="561"/>
        <v>0</v>
      </c>
      <c r="AM655" s="96">
        <f aca="true" t="shared" si="562" ref="AK655:AR656">AM656</f>
        <v>39</v>
      </c>
      <c r="AN655" s="96">
        <f t="shared" si="562"/>
        <v>0</v>
      </c>
      <c r="AO655" s="96">
        <f t="shared" si="562"/>
        <v>0</v>
      </c>
      <c r="AP655" s="96">
        <f t="shared" si="562"/>
        <v>0</v>
      </c>
      <c r="AQ655" s="96">
        <f t="shared" si="562"/>
        <v>39</v>
      </c>
      <c r="AR655" s="96">
        <f t="shared" si="562"/>
        <v>0</v>
      </c>
      <c r="AS655" s="134"/>
      <c r="AT655" s="96">
        <f>AT656</f>
        <v>39</v>
      </c>
      <c r="AU655" s="96">
        <f aca="true" t="shared" si="563" ref="AU655:AX656">AU656</f>
        <v>0</v>
      </c>
      <c r="AV655" s="96">
        <f t="shared" si="563"/>
        <v>0</v>
      </c>
      <c r="AW655" s="96">
        <f t="shared" si="563"/>
        <v>39</v>
      </c>
      <c r="AX655" s="96">
        <f t="shared" si="563"/>
        <v>0</v>
      </c>
    </row>
    <row r="656" spans="1:50" ht="66">
      <c r="A656" s="107"/>
      <c r="B656" s="144" t="s">
        <v>322</v>
      </c>
      <c r="C656" s="90" t="s">
        <v>6</v>
      </c>
      <c r="D656" s="90" t="s">
        <v>61</v>
      </c>
      <c r="E656" s="95" t="s">
        <v>299</v>
      </c>
      <c r="F656" s="90"/>
      <c r="G656" s="132"/>
      <c r="H656" s="132"/>
      <c r="I656" s="132"/>
      <c r="J656" s="132"/>
      <c r="K656" s="132"/>
      <c r="L656" s="132"/>
      <c r="M656" s="132"/>
      <c r="N656" s="132"/>
      <c r="O656" s="93"/>
      <c r="P656" s="93"/>
      <c r="Q656" s="103"/>
      <c r="R656" s="103"/>
      <c r="S656" s="96">
        <f>S657</f>
        <v>39</v>
      </c>
      <c r="T656" s="96">
        <f t="shared" si="561"/>
        <v>39</v>
      </c>
      <c r="U656" s="96">
        <f t="shared" si="561"/>
        <v>0</v>
      </c>
      <c r="V656" s="96">
        <f t="shared" si="561"/>
        <v>0</v>
      </c>
      <c r="W656" s="96">
        <f t="shared" si="561"/>
        <v>0</v>
      </c>
      <c r="X656" s="96">
        <f t="shared" si="561"/>
        <v>0</v>
      </c>
      <c r="Y656" s="96">
        <f t="shared" si="561"/>
        <v>39</v>
      </c>
      <c r="Z656" s="96">
        <f t="shared" si="561"/>
        <v>0</v>
      </c>
      <c r="AA656" s="96">
        <f t="shared" si="561"/>
        <v>0</v>
      </c>
      <c r="AB656" s="96">
        <f t="shared" si="561"/>
        <v>0</v>
      </c>
      <c r="AC656" s="96">
        <f t="shared" si="561"/>
        <v>39</v>
      </c>
      <c r="AD656" s="96">
        <f t="shared" si="561"/>
        <v>0</v>
      </c>
      <c r="AE656" s="96">
        <f t="shared" si="561"/>
        <v>0</v>
      </c>
      <c r="AF656" s="96"/>
      <c r="AG656" s="96">
        <f t="shared" si="561"/>
        <v>0</v>
      </c>
      <c r="AH656" s="96">
        <f t="shared" si="561"/>
        <v>39</v>
      </c>
      <c r="AI656" s="96"/>
      <c r="AJ656" s="96">
        <f t="shared" si="561"/>
        <v>0</v>
      </c>
      <c r="AK656" s="96">
        <f t="shared" si="562"/>
        <v>0</v>
      </c>
      <c r="AL656" s="96">
        <f t="shared" si="562"/>
        <v>0</v>
      </c>
      <c r="AM656" s="96">
        <f t="shared" si="562"/>
        <v>39</v>
      </c>
      <c r="AN656" s="96">
        <f t="shared" si="562"/>
        <v>0</v>
      </c>
      <c r="AO656" s="96">
        <f t="shared" si="562"/>
        <v>0</v>
      </c>
      <c r="AP656" s="96">
        <f t="shared" si="562"/>
        <v>0</v>
      </c>
      <c r="AQ656" s="96">
        <f t="shared" si="562"/>
        <v>39</v>
      </c>
      <c r="AR656" s="96">
        <f t="shared" si="562"/>
        <v>0</v>
      </c>
      <c r="AS656" s="97"/>
      <c r="AT656" s="96">
        <f>AT657</f>
        <v>39</v>
      </c>
      <c r="AU656" s="96">
        <f t="shared" si="563"/>
        <v>0</v>
      </c>
      <c r="AV656" s="96">
        <f t="shared" si="563"/>
        <v>0</v>
      </c>
      <c r="AW656" s="96">
        <f t="shared" si="563"/>
        <v>39</v>
      </c>
      <c r="AX656" s="96">
        <f t="shared" si="563"/>
        <v>0</v>
      </c>
    </row>
    <row r="657" spans="1:50" ht="66">
      <c r="A657" s="107"/>
      <c r="B657" s="89" t="s">
        <v>45</v>
      </c>
      <c r="C657" s="90" t="s">
        <v>6</v>
      </c>
      <c r="D657" s="90" t="s">
        <v>61</v>
      </c>
      <c r="E657" s="95" t="s">
        <v>299</v>
      </c>
      <c r="F657" s="90" t="s">
        <v>46</v>
      </c>
      <c r="G657" s="132"/>
      <c r="H657" s="132"/>
      <c r="I657" s="132"/>
      <c r="J657" s="132"/>
      <c r="K657" s="132"/>
      <c r="L657" s="132"/>
      <c r="M657" s="132"/>
      <c r="N657" s="132"/>
      <c r="O657" s="93"/>
      <c r="P657" s="93"/>
      <c r="Q657" s="103"/>
      <c r="R657" s="103"/>
      <c r="S657" s="96">
        <f>T657-Q657</f>
        <v>39</v>
      </c>
      <c r="T657" s="96">
        <v>39</v>
      </c>
      <c r="U657" s="96"/>
      <c r="V657" s="96"/>
      <c r="W657" s="96"/>
      <c r="X657" s="96"/>
      <c r="Y657" s="96">
        <f>W657+T657</f>
        <v>39</v>
      </c>
      <c r="Z657" s="96">
        <f>X657+V657</f>
        <v>0</v>
      </c>
      <c r="AA657" s="96"/>
      <c r="AB657" s="96"/>
      <c r="AC657" s="96">
        <f>AA657+Y657</f>
        <v>39</v>
      </c>
      <c r="AD657" s="96">
        <f>AB657+Z657</f>
        <v>0</v>
      </c>
      <c r="AE657" s="96"/>
      <c r="AF657" s="96"/>
      <c r="AG657" s="96"/>
      <c r="AH657" s="96">
        <f>AE657+AC657</f>
        <v>39</v>
      </c>
      <c r="AI657" s="96"/>
      <c r="AJ657" s="96">
        <f>AG657+AD657</f>
        <v>0</v>
      </c>
      <c r="AK657" s="97"/>
      <c r="AL657" s="97"/>
      <c r="AM657" s="96">
        <f>AK657+AH657</f>
        <v>39</v>
      </c>
      <c r="AN657" s="96">
        <f>AI657</f>
        <v>0</v>
      </c>
      <c r="AO657" s="96">
        <f>AQ657-AM657</f>
        <v>0</v>
      </c>
      <c r="AP657" s="96">
        <f>AR657-AN657</f>
        <v>0</v>
      </c>
      <c r="AQ657" s="96">
        <v>39</v>
      </c>
      <c r="AR657" s="96"/>
      <c r="AS657" s="97"/>
      <c r="AT657" s="96">
        <v>39</v>
      </c>
      <c r="AU657" s="96"/>
      <c r="AV657" s="97"/>
      <c r="AW657" s="92">
        <f>AT657+AV657</f>
        <v>39</v>
      </c>
      <c r="AX657" s="96">
        <f>AU657</f>
        <v>0</v>
      </c>
    </row>
    <row r="658" spans="1:50" ht="16.5">
      <c r="A658" s="107"/>
      <c r="B658" s="131"/>
      <c r="C658" s="122"/>
      <c r="D658" s="122"/>
      <c r="E658" s="123"/>
      <c r="F658" s="122"/>
      <c r="G658" s="132"/>
      <c r="H658" s="132"/>
      <c r="I658" s="132"/>
      <c r="J658" s="132"/>
      <c r="K658" s="132"/>
      <c r="L658" s="132"/>
      <c r="M658" s="132"/>
      <c r="N658" s="132"/>
      <c r="O658" s="93"/>
      <c r="P658" s="93"/>
      <c r="Q658" s="103"/>
      <c r="R658" s="103"/>
      <c r="S658" s="96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7"/>
      <c r="AL658" s="97"/>
      <c r="AM658" s="104"/>
      <c r="AN658" s="104"/>
      <c r="AO658" s="105"/>
      <c r="AP658" s="105"/>
      <c r="AQ658" s="106"/>
      <c r="AR658" s="105"/>
      <c r="AS658" s="97"/>
      <c r="AT658" s="106"/>
      <c r="AU658" s="105"/>
      <c r="AV658" s="97"/>
      <c r="AW658" s="97"/>
      <c r="AX658" s="96">
        <f>AU658</f>
        <v>0</v>
      </c>
    </row>
    <row r="659" spans="1:50" s="5" customFormat="1" ht="60.75">
      <c r="A659" s="75">
        <v>920</v>
      </c>
      <c r="B659" s="76" t="s">
        <v>206</v>
      </c>
      <c r="C659" s="79"/>
      <c r="D659" s="79"/>
      <c r="E659" s="78"/>
      <c r="F659" s="79"/>
      <c r="G659" s="120" t="e">
        <f aca="true" t="shared" si="564" ref="G659:L659">G663+G716+G735+G693+G741+G748+G660</f>
        <v>#REF!</v>
      </c>
      <c r="H659" s="120" t="e">
        <f t="shared" si="564"/>
        <v>#REF!</v>
      </c>
      <c r="I659" s="120" t="e">
        <f t="shared" si="564"/>
        <v>#REF!</v>
      </c>
      <c r="J659" s="120">
        <f t="shared" si="564"/>
        <v>453509</v>
      </c>
      <c r="K659" s="120">
        <f t="shared" si="564"/>
        <v>1299085</v>
      </c>
      <c r="L659" s="120">
        <f t="shared" si="564"/>
        <v>0</v>
      </c>
      <c r="M659" s="120"/>
      <c r="N659" s="120">
        <f aca="true" t="shared" si="565" ref="N659:AB659">N663+N716+N735+N693+N741+N748+N660</f>
        <v>1444196</v>
      </c>
      <c r="O659" s="120">
        <f t="shared" si="565"/>
        <v>0</v>
      </c>
      <c r="P659" s="120">
        <f t="shared" si="565"/>
        <v>0</v>
      </c>
      <c r="Q659" s="120">
        <f t="shared" si="565"/>
        <v>1444196</v>
      </c>
      <c r="R659" s="120">
        <f t="shared" si="565"/>
        <v>0</v>
      </c>
      <c r="S659" s="120">
        <f t="shared" si="565"/>
        <v>-856809</v>
      </c>
      <c r="T659" s="120">
        <f t="shared" si="565"/>
        <v>587387</v>
      </c>
      <c r="U659" s="120">
        <f t="shared" si="565"/>
        <v>0</v>
      </c>
      <c r="V659" s="120">
        <f t="shared" si="565"/>
        <v>587387</v>
      </c>
      <c r="W659" s="120">
        <f t="shared" si="565"/>
        <v>0</v>
      </c>
      <c r="X659" s="120">
        <f t="shared" si="565"/>
        <v>0</v>
      </c>
      <c r="Y659" s="120">
        <f t="shared" si="565"/>
        <v>587387</v>
      </c>
      <c r="Z659" s="120">
        <f t="shared" si="565"/>
        <v>587387</v>
      </c>
      <c r="AA659" s="120">
        <f t="shared" si="565"/>
        <v>0</v>
      </c>
      <c r="AB659" s="120">
        <f t="shared" si="565"/>
        <v>0</v>
      </c>
      <c r="AC659" s="120">
        <f aca="true" t="shared" si="566" ref="AC659:AN659">AC663+AC716+AC735+AC693+AC741+AC748+AC660+AC754</f>
        <v>588245</v>
      </c>
      <c r="AD659" s="120">
        <f t="shared" si="566"/>
        <v>587387</v>
      </c>
      <c r="AE659" s="120">
        <f t="shared" si="566"/>
        <v>3566</v>
      </c>
      <c r="AF659" s="120">
        <f t="shared" si="566"/>
        <v>3566</v>
      </c>
      <c r="AG659" s="120">
        <f t="shared" si="566"/>
        <v>0</v>
      </c>
      <c r="AH659" s="120">
        <f t="shared" si="566"/>
        <v>591811</v>
      </c>
      <c r="AI659" s="120">
        <f t="shared" si="566"/>
        <v>3566</v>
      </c>
      <c r="AJ659" s="120">
        <f t="shared" si="566"/>
        <v>587387</v>
      </c>
      <c r="AK659" s="120">
        <f t="shared" si="566"/>
        <v>0</v>
      </c>
      <c r="AL659" s="120">
        <f t="shared" si="566"/>
        <v>0</v>
      </c>
      <c r="AM659" s="120">
        <f t="shared" si="566"/>
        <v>591811</v>
      </c>
      <c r="AN659" s="120">
        <f t="shared" si="566"/>
        <v>3566</v>
      </c>
      <c r="AO659" s="120">
        <f>AO663+AO716+AO735+AO693+AO741+AO748+AO660+AO754+AO738</f>
        <v>313572</v>
      </c>
      <c r="AP659" s="120">
        <f>AP663+AP716+AP735+AP693+AP741+AP748+AP660+AP754+AP738</f>
        <v>-3566</v>
      </c>
      <c r="AQ659" s="120">
        <f>AQ663+AQ716+AQ735+AQ693+AQ741+AQ748+AQ660+AQ754+AQ738</f>
        <v>905383</v>
      </c>
      <c r="AR659" s="120">
        <f>AR663+AR716+AR735+AR693+AR741+AR748+AR660+AR754+AR738</f>
        <v>0</v>
      </c>
      <c r="AS659" s="121"/>
      <c r="AT659" s="120">
        <f>AT663+AT716+AT735+AT693+AT741+AT748+AT660+AT754+AT738</f>
        <v>905383</v>
      </c>
      <c r="AU659" s="120">
        <f>AU663+AU716+AU735+AU693+AU741+AU748+AU660+AU754+AU738</f>
        <v>0</v>
      </c>
      <c r="AV659" s="120">
        <f>AV663+AV716+AV735+AV693+AV741+AV748+AV660+AV754+AV738</f>
        <v>0</v>
      </c>
      <c r="AW659" s="120">
        <f>AW663+AW716+AW735+AW693+AW741+AW748+AW660+AW754+AW738</f>
        <v>905383</v>
      </c>
      <c r="AX659" s="120">
        <f>AX663+AX716+AX735+AX693+AX741+AX748+AX660+AX754+AX738</f>
        <v>0</v>
      </c>
    </row>
    <row r="660" spans="1:50" s="5" customFormat="1" ht="20.25">
      <c r="A660" s="75"/>
      <c r="B660" s="83" t="s">
        <v>63</v>
      </c>
      <c r="C660" s="84" t="s">
        <v>37</v>
      </c>
      <c r="D660" s="84" t="s">
        <v>47</v>
      </c>
      <c r="E660" s="118"/>
      <c r="F660" s="84"/>
      <c r="G660" s="86">
        <f>G661</f>
        <v>0</v>
      </c>
      <c r="H660" s="86">
        <f aca="true" t="shared" si="567" ref="H660:AR660">H661</f>
        <v>0</v>
      </c>
      <c r="I660" s="86">
        <f t="shared" si="567"/>
        <v>0</v>
      </c>
      <c r="J660" s="86">
        <f t="shared" si="567"/>
        <v>3469</v>
      </c>
      <c r="K660" s="86">
        <f t="shared" si="567"/>
        <v>3469</v>
      </c>
      <c r="L660" s="86">
        <f t="shared" si="567"/>
        <v>0</v>
      </c>
      <c r="M660" s="86"/>
      <c r="N660" s="86">
        <f t="shared" si="567"/>
        <v>3715</v>
      </c>
      <c r="O660" s="86">
        <f t="shared" si="567"/>
        <v>0</v>
      </c>
      <c r="P660" s="86">
        <f t="shared" si="567"/>
        <v>0</v>
      </c>
      <c r="Q660" s="86">
        <f t="shared" si="567"/>
        <v>3715</v>
      </c>
      <c r="R660" s="86">
        <f t="shared" si="567"/>
        <v>0</v>
      </c>
      <c r="S660" s="86">
        <f t="shared" si="567"/>
        <v>-408</v>
      </c>
      <c r="T660" s="86">
        <f t="shared" si="567"/>
        <v>3307</v>
      </c>
      <c r="U660" s="86">
        <f t="shared" si="567"/>
        <v>0</v>
      </c>
      <c r="V660" s="86">
        <f t="shared" si="567"/>
        <v>3307</v>
      </c>
      <c r="W660" s="86">
        <f t="shared" si="567"/>
        <v>0</v>
      </c>
      <c r="X660" s="86">
        <f t="shared" si="567"/>
        <v>0</v>
      </c>
      <c r="Y660" s="86">
        <f t="shared" si="567"/>
        <v>3307</v>
      </c>
      <c r="Z660" s="86">
        <f t="shared" si="567"/>
        <v>3307</v>
      </c>
      <c r="AA660" s="86">
        <f t="shared" si="567"/>
        <v>0</v>
      </c>
      <c r="AB660" s="86">
        <f t="shared" si="567"/>
        <v>0</v>
      </c>
      <c r="AC660" s="86">
        <f t="shared" si="567"/>
        <v>3307</v>
      </c>
      <c r="AD660" s="86">
        <f t="shared" si="567"/>
        <v>3307</v>
      </c>
      <c r="AE660" s="86">
        <f t="shared" si="567"/>
        <v>0</v>
      </c>
      <c r="AF660" s="86"/>
      <c r="AG660" s="86">
        <f t="shared" si="567"/>
        <v>0</v>
      </c>
      <c r="AH660" s="86">
        <f t="shared" si="567"/>
        <v>3307</v>
      </c>
      <c r="AI660" s="86"/>
      <c r="AJ660" s="86">
        <f t="shared" si="567"/>
        <v>3307</v>
      </c>
      <c r="AK660" s="86">
        <f t="shared" si="567"/>
        <v>0</v>
      </c>
      <c r="AL660" s="86">
        <f t="shared" si="567"/>
        <v>0</v>
      </c>
      <c r="AM660" s="86">
        <f t="shared" si="567"/>
        <v>3307</v>
      </c>
      <c r="AN660" s="86">
        <f t="shared" si="567"/>
        <v>0</v>
      </c>
      <c r="AO660" s="86">
        <f t="shared" si="567"/>
        <v>0</v>
      </c>
      <c r="AP660" s="86">
        <f t="shared" si="567"/>
        <v>0</v>
      </c>
      <c r="AQ660" s="86">
        <f t="shared" si="567"/>
        <v>3307</v>
      </c>
      <c r="AR660" s="86">
        <f t="shared" si="567"/>
        <v>0</v>
      </c>
      <c r="AS660" s="121"/>
      <c r="AT660" s="86">
        <f>AT661</f>
        <v>3307</v>
      </c>
      <c r="AU660" s="86">
        <f aca="true" t="shared" si="568" ref="AU660:AX661">AU661</f>
        <v>0</v>
      </c>
      <c r="AV660" s="86">
        <f t="shared" si="568"/>
        <v>0</v>
      </c>
      <c r="AW660" s="86">
        <f t="shared" si="568"/>
        <v>3307</v>
      </c>
      <c r="AX660" s="86">
        <f t="shared" si="568"/>
        <v>0</v>
      </c>
    </row>
    <row r="661" spans="1:50" s="5" customFormat="1" ht="20.25">
      <c r="A661" s="75"/>
      <c r="B661" s="89" t="s">
        <v>64</v>
      </c>
      <c r="C661" s="90" t="s">
        <v>37</v>
      </c>
      <c r="D661" s="90" t="s">
        <v>47</v>
      </c>
      <c r="E661" s="117" t="s">
        <v>136</v>
      </c>
      <c r="F661" s="90"/>
      <c r="G661" s="92">
        <f>G662</f>
        <v>0</v>
      </c>
      <c r="H661" s="92">
        <f aca="true" t="shared" si="569" ref="H661:AR661">H662</f>
        <v>0</v>
      </c>
      <c r="I661" s="92">
        <f t="shared" si="569"/>
        <v>0</v>
      </c>
      <c r="J661" s="92">
        <f t="shared" si="569"/>
        <v>3469</v>
      </c>
      <c r="K661" s="92">
        <f t="shared" si="569"/>
        <v>3469</v>
      </c>
      <c r="L661" s="92">
        <f t="shared" si="569"/>
        <v>0</v>
      </c>
      <c r="M661" s="92"/>
      <c r="N661" s="92">
        <f t="shared" si="569"/>
        <v>3715</v>
      </c>
      <c r="O661" s="92">
        <f t="shared" si="569"/>
        <v>0</v>
      </c>
      <c r="P661" s="92">
        <f t="shared" si="569"/>
        <v>0</v>
      </c>
      <c r="Q661" s="92">
        <f t="shared" si="569"/>
        <v>3715</v>
      </c>
      <c r="R661" s="92">
        <f t="shared" si="569"/>
        <v>0</v>
      </c>
      <c r="S661" s="92">
        <f t="shared" si="569"/>
        <v>-408</v>
      </c>
      <c r="T661" s="92">
        <f t="shared" si="569"/>
        <v>3307</v>
      </c>
      <c r="U661" s="92">
        <f t="shared" si="569"/>
        <v>0</v>
      </c>
      <c r="V661" s="92">
        <f t="shared" si="569"/>
        <v>3307</v>
      </c>
      <c r="W661" s="92">
        <f t="shared" si="569"/>
        <v>0</v>
      </c>
      <c r="X661" s="92">
        <f t="shared" si="569"/>
        <v>0</v>
      </c>
      <c r="Y661" s="92">
        <f t="shared" si="569"/>
        <v>3307</v>
      </c>
      <c r="Z661" s="92">
        <f t="shared" si="569"/>
        <v>3307</v>
      </c>
      <c r="AA661" s="92">
        <f t="shared" si="569"/>
        <v>0</v>
      </c>
      <c r="AB661" s="92">
        <f t="shared" si="569"/>
        <v>0</v>
      </c>
      <c r="AC661" s="92">
        <f t="shared" si="569"/>
        <v>3307</v>
      </c>
      <c r="AD661" s="92">
        <f t="shared" si="569"/>
        <v>3307</v>
      </c>
      <c r="AE661" s="92">
        <f t="shared" si="569"/>
        <v>0</v>
      </c>
      <c r="AF661" s="92"/>
      <c r="AG661" s="92">
        <f t="shared" si="569"/>
        <v>0</v>
      </c>
      <c r="AH661" s="92">
        <f t="shared" si="569"/>
        <v>3307</v>
      </c>
      <c r="AI661" s="92"/>
      <c r="AJ661" s="92">
        <f t="shared" si="569"/>
        <v>3307</v>
      </c>
      <c r="AK661" s="92">
        <f t="shared" si="569"/>
        <v>0</v>
      </c>
      <c r="AL661" s="92">
        <f t="shared" si="569"/>
        <v>0</v>
      </c>
      <c r="AM661" s="92">
        <f t="shared" si="569"/>
        <v>3307</v>
      </c>
      <c r="AN661" s="92">
        <f t="shared" si="569"/>
        <v>0</v>
      </c>
      <c r="AO661" s="92">
        <f t="shared" si="569"/>
        <v>0</v>
      </c>
      <c r="AP661" s="92">
        <f t="shared" si="569"/>
        <v>0</v>
      </c>
      <c r="AQ661" s="92">
        <f t="shared" si="569"/>
        <v>3307</v>
      </c>
      <c r="AR661" s="92">
        <f t="shared" si="569"/>
        <v>0</v>
      </c>
      <c r="AS661" s="121"/>
      <c r="AT661" s="92">
        <f>AT662</f>
        <v>3307</v>
      </c>
      <c r="AU661" s="92">
        <f t="shared" si="568"/>
        <v>0</v>
      </c>
      <c r="AV661" s="92">
        <f t="shared" si="568"/>
        <v>0</v>
      </c>
      <c r="AW661" s="92">
        <f t="shared" si="568"/>
        <v>3307</v>
      </c>
      <c r="AX661" s="92">
        <f t="shared" si="568"/>
        <v>0</v>
      </c>
    </row>
    <row r="662" spans="1:50" s="5" customFormat="1" ht="66.75">
      <c r="A662" s="75"/>
      <c r="B662" s="89" t="s">
        <v>45</v>
      </c>
      <c r="C662" s="90" t="s">
        <v>37</v>
      </c>
      <c r="D662" s="90" t="s">
        <v>47</v>
      </c>
      <c r="E662" s="117" t="s">
        <v>136</v>
      </c>
      <c r="F662" s="90" t="s">
        <v>46</v>
      </c>
      <c r="G662" s="92"/>
      <c r="H662" s="92"/>
      <c r="I662" s="92"/>
      <c r="J662" s="96">
        <f>K662-G662</f>
        <v>3469</v>
      </c>
      <c r="K662" s="92">
        <v>3469</v>
      </c>
      <c r="L662" s="92"/>
      <c r="M662" s="92"/>
      <c r="N662" s="92">
        <v>3715</v>
      </c>
      <c r="O662" s="81"/>
      <c r="P662" s="96"/>
      <c r="Q662" s="96">
        <f>P662+N662</f>
        <v>3715</v>
      </c>
      <c r="R662" s="96">
        <f>O662</f>
        <v>0</v>
      </c>
      <c r="S662" s="96">
        <f>T662-Q662</f>
        <v>-408</v>
      </c>
      <c r="T662" s="96">
        <v>3307</v>
      </c>
      <c r="U662" s="96">
        <f>R662</f>
        <v>0</v>
      </c>
      <c r="V662" s="96">
        <v>3307</v>
      </c>
      <c r="W662" s="96"/>
      <c r="X662" s="96"/>
      <c r="Y662" s="96">
        <f>W662+T662</f>
        <v>3307</v>
      </c>
      <c r="Z662" s="96">
        <f>X662+V662</f>
        <v>3307</v>
      </c>
      <c r="AA662" s="96"/>
      <c r="AB662" s="96"/>
      <c r="AC662" s="96">
        <f>AA662+Y662</f>
        <v>3307</v>
      </c>
      <c r="AD662" s="96">
        <f>AB662+Z662</f>
        <v>3307</v>
      </c>
      <c r="AE662" s="96"/>
      <c r="AF662" s="96"/>
      <c r="AG662" s="96"/>
      <c r="AH662" s="96">
        <f>AE662+AC662</f>
        <v>3307</v>
      </c>
      <c r="AI662" s="96"/>
      <c r="AJ662" s="96">
        <f>AG662+AD662</f>
        <v>3307</v>
      </c>
      <c r="AK662" s="121"/>
      <c r="AL662" s="121"/>
      <c r="AM662" s="96">
        <f>AK662+AH662</f>
        <v>3307</v>
      </c>
      <c r="AN662" s="96">
        <f>AI662</f>
        <v>0</v>
      </c>
      <c r="AO662" s="96">
        <f>AQ662-AM662</f>
        <v>0</v>
      </c>
      <c r="AP662" s="96">
        <f>AR662-AN662</f>
        <v>0</v>
      </c>
      <c r="AQ662" s="96">
        <v>3307</v>
      </c>
      <c r="AR662" s="96"/>
      <c r="AS662" s="121"/>
      <c r="AT662" s="96">
        <v>3307</v>
      </c>
      <c r="AU662" s="96"/>
      <c r="AV662" s="121"/>
      <c r="AW662" s="92">
        <f>AT662+AV662</f>
        <v>3307</v>
      </c>
      <c r="AX662" s="96">
        <f aca="true" t="shared" si="570" ref="AX662:AX725">AU662</f>
        <v>0</v>
      </c>
    </row>
    <row r="663" spans="1:50" s="2" customFormat="1" ht="18.75">
      <c r="A663" s="100"/>
      <c r="B663" s="119" t="s">
        <v>110</v>
      </c>
      <c r="C663" s="84" t="s">
        <v>62</v>
      </c>
      <c r="D663" s="84" t="s">
        <v>34</v>
      </c>
      <c r="E663" s="85"/>
      <c r="F663" s="84"/>
      <c r="G663" s="86" t="e">
        <f>G668</f>
        <v>#REF!</v>
      </c>
      <c r="H663" s="86" t="e">
        <f>H668</f>
        <v>#REF!</v>
      </c>
      <c r="I663" s="86" t="e">
        <f>I668</f>
        <v>#REF!</v>
      </c>
      <c r="J663" s="86">
        <f>J668+J665+J680</f>
        <v>-6100</v>
      </c>
      <c r="K663" s="86">
        <f>K668+K665+K680</f>
        <v>205982</v>
      </c>
      <c r="L663" s="86">
        <f>L668+L665+L680</f>
        <v>0</v>
      </c>
      <c r="M663" s="86"/>
      <c r="N663" s="86">
        <f>N668+N665+N680</f>
        <v>222894</v>
      </c>
      <c r="O663" s="86">
        <f>O668+O665+O680</f>
        <v>0</v>
      </c>
      <c r="P663" s="86">
        <f>P668+P665+P680</f>
        <v>0</v>
      </c>
      <c r="Q663" s="86">
        <f>Q668+Q665+Q680</f>
        <v>222894</v>
      </c>
      <c r="R663" s="86">
        <f>R668+R665+R680</f>
        <v>0</v>
      </c>
      <c r="S663" s="99">
        <f aca="true" t="shared" si="571" ref="S663:Z663">S665+S668+S680</f>
        <v>-174626</v>
      </c>
      <c r="T663" s="99">
        <f t="shared" si="571"/>
        <v>48268</v>
      </c>
      <c r="U663" s="99">
        <f t="shared" si="571"/>
        <v>0</v>
      </c>
      <c r="V663" s="99">
        <f t="shared" si="571"/>
        <v>48268</v>
      </c>
      <c r="W663" s="99">
        <f t="shared" si="571"/>
        <v>0</v>
      </c>
      <c r="X663" s="99">
        <f t="shared" si="571"/>
        <v>0</v>
      </c>
      <c r="Y663" s="99">
        <f t="shared" si="571"/>
        <v>48268</v>
      </c>
      <c r="Z663" s="99">
        <f t="shared" si="571"/>
        <v>48268</v>
      </c>
      <c r="AA663" s="99">
        <f aca="true" t="shared" si="572" ref="AA663:AJ663">AA665+AA668+AA680</f>
        <v>0</v>
      </c>
      <c r="AB663" s="99">
        <f t="shared" si="572"/>
        <v>0</v>
      </c>
      <c r="AC663" s="99">
        <f t="shared" si="572"/>
        <v>48268</v>
      </c>
      <c r="AD663" s="99">
        <f t="shared" si="572"/>
        <v>48268</v>
      </c>
      <c r="AE663" s="99">
        <f t="shared" si="572"/>
        <v>0</v>
      </c>
      <c r="AF663" s="99"/>
      <c r="AG663" s="99">
        <f t="shared" si="572"/>
        <v>0</v>
      </c>
      <c r="AH663" s="99">
        <f t="shared" si="572"/>
        <v>48268</v>
      </c>
      <c r="AI663" s="99"/>
      <c r="AJ663" s="99">
        <f t="shared" si="572"/>
        <v>48268</v>
      </c>
      <c r="AK663" s="99">
        <f>AK665+AK668+AK680</f>
        <v>0</v>
      </c>
      <c r="AL663" s="99">
        <f>AL665+AL668+AL680</f>
        <v>0</v>
      </c>
      <c r="AM663" s="99">
        <f>AM665+AM668+AM680</f>
        <v>48268</v>
      </c>
      <c r="AN663" s="99">
        <f>AN665+AN668+AN680</f>
        <v>0</v>
      </c>
      <c r="AO663" s="99">
        <f>AO664+AO668+AO680</f>
        <v>4996</v>
      </c>
      <c r="AP663" s="99">
        <f>AP664+AP668+AP680</f>
        <v>0</v>
      </c>
      <c r="AQ663" s="99">
        <f>AQ664+AQ668+AQ680</f>
        <v>53264</v>
      </c>
      <c r="AR663" s="99">
        <f>AR664+AR668+AR680</f>
        <v>0</v>
      </c>
      <c r="AS663" s="115"/>
      <c r="AT663" s="99">
        <f>AT664+AT668+AT680</f>
        <v>53264</v>
      </c>
      <c r="AU663" s="99">
        <f>AU664+AU668+AU680</f>
        <v>0</v>
      </c>
      <c r="AV663" s="99">
        <f>AV664+AV668+AV680</f>
        <v>0</v>
      </c>
      <c r="AW663" s="99">
        <f>AW664+AW668+AW680</f>
        <v>53264</v>
      </c>
      <c r="AX663" s="99">
        <f>AX664+AX668+AX680</f>
        <v>0</v>
      </c>
    </row>
    <row r="664" spans="1:50" s="2" customFormat="1" ht="66.75">
      <c r="A664" s="100"/>
      <c r="B664" s="112" t="s">
        <v>383</v>
      </c>
      <c r="C664" s="90" t="s">
        <v>62</v>
      </c>
      <c r="D664" s="90" t="s">
        <v>34</v>
      </c>
      <c r="E664" s="90" t="s">
        <v>384</v>
      </c>
      <c r="F664" s="84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6">
        <f>AO665</f>
        <v>19000</v>
      </c>
      <c r="AP664" s="96">
        <f>AP665</f>
        <v>0</v>
      </c>
      <c r="AQ664" s="96">
        <f>AQ665</f>
        <v>19000</v>
      </c>
      <c r="AR664" s="96">
        <f>AR665</f>
        <v>0</v>
      </c>
      <c r="AS664" s="115"/>
      <c r="AT664" s="96">
        <f aca="true" t="shared" si="573" ref="AT664:AX666">AT665</f>
        <v>19000</v>
      </c>
      <c r="AU664" s="96">
        <f t="shared" si="573"/>
        <v>0</v>
      </c>
      <c r="AV664" s="96">
        <f t="shared" si="573"/>
        <v>0</v>
      </c>
      <c r="AW664" s="96">
        <f t="shared" si="573"/>
        <v>19000</v>
      </c>
      <c r="AX664" s="96">
        <f t="shared" si="573"/>
        <v>0</v>
      </c>
    </row>
    <row r="665" spans="1:50" s="2" customFormat="1" ht="83.25">
      <c r="A665" s="100"/>
      <c r="B665" s="161" t="s">
        <v>387</v>
      </c>
      <c r="C665" s="90" t="s">
        <v>62</v>
      </c>
      <c r="D665" s="90" t="s">
        <v>34</v>
      </c>
      <c r="E665" s="90" t="s">
        <v>282</v>
      </c>
      <c r="F665" s="90"/>
      <c r="G665" s="86"/>
      <c r="H665" s="86"/>
      <c r="I665" s="86"/>
      <c r="J665" s="92">
        <f>J666</f>
        <v>98400</v>
      </c>
      <c r="K665" s="92">
        <f aca="true" t="shared" si="574" ref="K665:AA666">K666</f>
        <v>98400</v>
      </c>
      <c r="L665" s="92">
        <f t="shared" si="574"/>
        <v>0</v>
      </c>
      <c r="M665" s="92"/>
      <c r="N665" s="92">
        <f t="shared" si="574"/>
        <v>105000</v>
      </c>
      <c r="O665" s="92">
        <f t="shared" si="574"/>
        <v>0</v>
      </c>
      <c r="P665" s="92">
        <f t="shared" si="574"/>
        <v>0</v>
      </c>
      <c r="Q665" s="92">
        <f t="shared" si="574"/>
        <v>105000</v>
      </c>
      <c r="R665" s="92">
        <f t="shared" si="574"/>
        <v>0</v>
      </c>
      <c r="S665" s="92">
        <f t="shared" si="574"/>
        <v>-105000</v>
      </c>
      <c r="T665" s="92">
        <f t="shared" si="574"/>
        <v>0</v>
      </c>
      <c r="U665" s="92">
        <f t="shared" si="574"/>
        <v>0</v>
      </c>
      <c r="V665" s="92">
        <f t="shared" si="574"/>
        <v>0</v>
      </c>
      <c r="W665" s="92">
        <f t="shared" si="574"/>
        <v>0</v>
      </c>
      <c r="X665" s="92">
        <f t="shared" si="574"/>
        <v>0</v>
      </c>
      <c r="Y665" s="92">
        <f t="shared" si="574"/>
        <v>0</v>
      </c>
      <c r="Z665" s="92">
        <f t="shared" si="574"/>
        <v>0</v>
      </c>
      <c r="AA665" s="92">
        <f t="shared" si="574"/>
        <v>0</v>
      </c>
      <c r="AB665" s="92">
        <f aca="true" t="shared" si="575" ref="AA665:AP666">AB666</f>
        <v>0</v>
      </c>
      <c r="AC665" s="92">
        <f t="shared" si="575"/>
        <v>0</v>
      </c>
      <c r="AD665" s="92">
        <f t="shared" si="575"/>
        <v>0</v>
      </c>
      <c r="AE665" s="92">
        <f t="shared" si="575"/>
        <v>0</v>
      </c>
      <c r="AF665" s="92"/>
      <c r="AG665" s="92">
        <f t="shared" si="575"/>
        <v>0</v>
      </c>
      <c r="AH665" s="92">
        <f t="shared" si="575"/>
        <v>0</v>
      </c>
      <c r="AI665" s="92"/>
      <c r="AJ665" s="92">
        <f t="shared" si="575"/>
        <v>0</v>
      </c>
      <c r="AK665" s="92">
        <f t="shared" si="575"/>
        <v>0</v>
      </c>
      <c r="AL665" s="92">
        <f t="shared" si="575"/>
        <v>0</v>
      </c>
      <c r="AM665" s="92">
        <f t="shared" si="575"/>
        <v>0</v>
      </c>
      <c r="AN665" s="92">
        <f t="shared" si="575"/>
        <v>0</v>
      </c>
      <c r="AO665" s="92">
        <f t="shared" si="575"/>
        <v>19000</v>
      </c>
      <c r="AP665" s="92">
        <f t="shared" si="575"/>
        <v>0</v>
      </c>
      <c r="AQ665" s="92">
        <f aca="true" t="shared" si="576" ref="AP665:AR666">AQ666</f>
        <v>19000</v>
      </c>
      <c r="AR665" s="92">
        <f t="shared" si="576"/>
        <v>0</v>
      </c>
      <c r="AS665" s="115"/>
      <c r="AT665" s="92">
        <f t="shared" si="573"/>
        <v>19000</v>
      </c>
      <c r="AU665" s="92">
        <f t="shared" si="573"/>
        <v>0</v>
      </c>
      <c r="AV665" s="92">
        <f t="shared" si="573"/>
        <v>0</v>
      </c>
      <c r="AW665" s="92">
        <f t="shared" si="573"/>
        <v>19000</v>
      </c>
      <c r="AX665" s="92">
        <f t="shared" si="573"/>
        <v>0</v>
      </c>
    </row>
    <row r="666" spans="1:50" s="9" customFormat="1" ht="53.25" customHeight="1">
      <c r="A666" s="162"/>
      <c r="B666" s="161" t="s">
        <v>386</v>
      </c>
      <c r="C666" s="90" t="s">
        <v>62</v>
      </c>
      <c r="D666" s="90" t="s">
        <v>34</v>
      </c>
      <c r="E666" s="90" t="s">
        <v>281</v>
      </c>
      <c r="F666" s="90"/>
      <c r="G666" s="86"/>
      <c r="H666" s="86"/>
      <c r="I666" s="86"/>
      <c r="J666" s="92">
        <f>J667</f>
        <v>98400</v>
      </c>
      <c r="K666" s="92">
        <f t="shared" si="574"/>
        <v>98400</v>
      </c>
      <c r="L666" s="92">
        <f t="shared" si="574"/>
        <v>0</v>
      </c>
      <c r="M666" s="92"/>
      <c r="N666" s="92">
        <f t="shared" si="574"/>
        <v>105000</v>
      </c>
      <c r="O666" s="92">
        <f t="shared" si="574"/>
        <v>0</v>
      </c>
      <c r="P666" s="92">
        <f t="shared" si="574"/>
        <v>0</v>
      </c>
      <c r="Q666" s="92">
        <f t="shared" si="574"/>
        <v>105000</v>
      </c>
      <c r="R666" s="92">
        <f t="shared" si="574"/>
        <v>0</v>
      </c>
      <c r="S666" s="92">
        <f t="shared" si="574"/>
        <v>-105000</v>
      </c>
      <c r="T666" s="92">
        <f t="shared" si="574"/>
        <v>0</v>
      </c>
      <c r="U666" s="92">
        <f t="shared" si="574"/>
        <v>0</v>
      </c>
      <c r="V666" s="92">
        <f t="shared" si="574"/>
        <v>0</v>
      </c>
      <c r="W666" s="92">
        <f t="shared" si="574"/>
        <v>0</v>
      </c>
      <c r="X666" s="92">
        <f t="shared" si="574"/>
        <v>0</v>
      </c>
      <c r="Y666" s="92">
        <f t="shared" si="574"/>
        <v>0</v>
      </c>
      <c r="Z666" s="92">
        <f t="shared" si="574"/>
        <v>0</v>
      </c>
      <c r="AA666" s="92">
        <f t="shared" si="575"/>
        <v>0</v>
      </c>
      <c r="AB666" s="92">
        <f t="shared" si="575"/>
        <v>0</v>
      </c>
      <c r="AC666" s="92">
        <f t="shared" si="575"/>
        <v>0</v>
      </c>
      <c r="AD666" s="92">
        <f t="shared" si="575"/>
        <v>0</v>
      </c>
      <c r="AE666" s="92">
        <f t="shared" si="575"/>
        <v>0</v>
      </c>
      <c r="AF666" s="92"/>
      <c r="AG666" s="92">
        <f t="shared" si="575"/>
        <v>0</v>
      </c>
      <c r="AH666" s="92">
        <f t="shared" si="575"/>
        <v>0</v>
      </c>
      <c r="AI666" s="92"/>
      <c r="AJ666" s="92">
        <f t="shared" si="575"/>
        <v>0</v>
      </c>
      <c r="AK666" s="92">
        <f t="shared" si="575"/>
        <v>0</v>
      </c>
      <c r="AL666" s="92">
        <f t="shared" si="575"/>
        <v>0</v>
      </c>
      <c r="AM666" s="92">
        <f t="shared" si="575"/>
        <v>0</v>
      </c>
      <c r="AN666" s="92">
        <f t="shared" si="575"/>
        <v>0</v>
      </c>
      <c r="AO666" s="92">
        <f t="shared" si="575"/>
        <v>19000</v>
      </c>
      <c r="AP666" s="92">
        <f t="shared" si="576"/>
        <v>0</v>
      </c>
      <c r="AQ666" s="92">
        <f t="shared" si="576"/>
        <v>19000</v>
      </c>
      <c r="AR666" s="92">
        <f t="shared" si="576"/>
        <v>0</v>
      </c>
      <c r="AS666" s="163"/>
      <c r="AT666" s="92">
        <f t="shared" si="573"/>
        <v>19000</v>
      </c>
      <c r="AU666" s="92">
        <f t="shared" si="573"/>
        <v>0</v>
      </c>
      <c r="AV666" s="92">
        <f t="shared" si="573"/>
        <v>0</v>
      </c>
      <c r="AW666" s="92">
        <f t="shared" si="573"/>
        <v>19000</v>
      </c>
      <c r="AX666" s="92">
        <f t="shared" si="573"/>
        <v>0</v>
      </c>
    </row>
    <row r="667" spans="1:50" s="9" customFormat="1" ht="105.75" customHeight="1">
      <c r="A667" s="162"/>
      <c r="B667" s="161" t="s">
        <v>242</v>
      </c>
      <c r="C667" s="90" t="s">
        <v>62</v>
      </c>
      <c r="D667" s="90" t="s">
        <v>34</v>
      </c>
      <c r="E667" s="90" t="s">
        <v>281</v>
      </c>
      <c r="F667" s="90" t="s">
        <v>57</v>
      </c>
      <c r="G667" s="86"/>
      <c r="H667" s="86"/>
      <c r="I667" s="86"/>
      <c r="J667" s="96">
        <f>K667-G667</f>
        <v>98400</v>
      </c>
      <c r="K667" s="164">
        <v>98400</v>
      </c>
      <c r="L667" s="164"/>
      <c r="M667" s="164"/>
      <c r="N667" s="164">
        <v>105000</v>
      </c>
      <c r="O667" s="87"/>
      <c r="P667" s="96"/>
      <c r="Q667" s="96">
        <f>P667+N667</f>
        <v>105000</v>
      </c>
      <c r="R667" s="96">
        <f>O667</f>
        <v>0</v>
      </c>
      <c r="S667" s="96">
        <f>T667-Q667</f>
        <v>-105000</v>
      </c>
      <c r="T667" s="96"/>
      <c r="U667" s="96">
        <f>R667</f>
        <v>0</v>
      </c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>
        <f>AQ667-AM667</f>
        <v>19000</v>
      </c>
      <c r="AP667" s="96">
        <f>AR667-AN667</f>
        <v>0</v>
      </c>
      <c r="AQ667" s="96">
        <v>19000</v>
      </c>
      <c r="AR667" s="96"/>
      <c r="AS667" s="163"/>
      <c r="AT667" s="96">
        <v>19000</v>
      </c>
      <c r="AU667" s="96"/>
      <c r="AV667" s="163"/>
      <c r="AW667" s="92">
        <f>AT667+AV667</f>
        <v>19000</v>
      </c>
      <c r="AX667" s="96">
        <f t="shared" si="570"/>
        <v>0</v>
      </c>
    </row>
    <row r="668" spans="1:50" s="2" customFormat="1" ht="18.75">
      <c r="A668" s="100"/>
      <c r="B668" s="112" t="s">
        <v>279</v>
      </c>
      <c r="C668" s="90" t="s">
        <v>62</v>
      </c>
      <c r="D668" s="90" t="s">
        <v>34</v>
      </c>
      <c r="E668" s="95" t="s">
        <v>111</v>
      </c>
      <c r="F668" s="90"/>
      <c r="G668" s="92" t="e">
        <f>G669+G670+G672+G678+#REF!</f>
        <v>#REF!</v>
      </c>
      <c r="H668" s="92" t="e">
        <f>H669+H670+H672+H678+#REF!</f>
        <v>#REF!</v>
      </c>
      <c r="I668" s="92" t="e">
        <f>I669+I670+I672+I678+#REF!</f>
        <v>#REF!</v>
      </c>
      <c r="J668" s="92">
        <f>J669+J670+J672+J678</f>
        <v>-158807</v>
      </c>
      <c r="K668" s="92">
        <f>K669+K670+K672+K678</f>
        <v>53275</v>
      </c>
      <c r="L668" s="92">
        <f>L669+L670+L672+L678</f>
        <v>0</v>
      </c>
      <c r="M668" s="92"/>
      <c r="N668" s="92">
        <f>N669+N670+N672+N678</f>
        <v>59731</v>
      </c>
      <c r="O668" s="92">
        <f>O669+O670+O672+O678</f>
        <v>0</v>
      </c>
      <c r="P668" s="92">
        <f>P669+P670+P672+P678</f>
        <v>0</v>
      </c>
      <c r="Q668" s="92">
        <f>Q669+Q670+Q672+Q678</f>
        <v>59731</v>
      </c>
      <c r="R668" s="92">
        <f>R669+R670+R672+R678</f>
        <v>0</v>
      </c>
      <c r="S668" s="92">
        <f>S669+S670+S674+S676+S678</f>
        <v>-17583</v>
      </c>
      <c r="T668" s="92">
        <f>T669+T670+T674+T676+T678</f>
        <v>42148</v>
      </c>
      <c r="U668" s="92">
        <f>U669+U674+U676</f>
        <v>0</v>
      </c>
      <c r="V668" s="92">
        <f>V669+V674+V676</f>
        <v>42148</v>
      </c>
      <c r="W668" s="92">
        <f aca="true" t="shared" si="577" ref="W668:AD668">W669+W670+W674+W676+W678</f>
        <v>0</v>
      </c>
      <c r="X668" s="92">
        <f t="shared" si="577"/>
        <v>0</v>
      </c>
      <c r="Y668" s="92">
        <f t="shared" si="577"/>
        <v>42148</v>
      </c>
      <c r="Z668" s="92">
        <f t="shared" si="577"/>
        <v>42148</v>
      </c>
      <c r="AA668" s="92">
        <f t="shared" si="577"/>
        <v>0</v>
      </c>
      <c r="AB668" s="92">
        <f t="shared" si="577"/>
        <v>0</v>
      </c>
      <c r="AC668" s="92">
        <f t="shared" si="577"/>
        <v>42148</v>
      </c>
      <c r="AD668" s="92">
        <f t="shared" si="577"/>
        <v>42148</v>
      </c>
      <c r="AE668" s="92">
        <f>AE669+AE670+AE674+AE676+AE678</f>
        <v>0</v>
      </c>
      <c r="AF668" s="92"/>
      <c r="AG668" s="92">
        <f>AG669+AG670+AG674+AG676+AG678</f>
        <v>0</v>
      </c>
      <c r="AH668" s="92">
        <f>AH669+AH670+AH674+AH676+AH678</f>
        <v>42148</v>
      </c>
      <c r="AI668" s="92"/>
      <c r="AJ668" s="92">
        <f aca="true" t="shared" si="578" ref="AJ668:AR668">AJ669+AJ670+AJ674+AJ676+AJ678</f>
        <v>42148</v>
      </c>
      <c r="AK668" s="92">
        <f t="shared" si="578"/>
        <v>0</v>
      </c>
      <c r="AL668" s="92">
        <f t="shared" si="578"/>
        <v>0</v>
      </c>
      <c r="AM668" s="92">
        <f t="shared" si="578"/>
        <v>42148</v>
      </c>
      <c r="AN668" s="92">
        <f t="shared" si="578"/>
        <v>0</v>
      </c>
      <c r="AO668" s="92">
        <f t="shared" si="578"/>
        <v>-15964</v>
      </c>
      <c r="AP668" s="92">
        <f t="shared" si="578"/>
        <v>0</v>
      </c>
      <c r="AQ668" s="92">
        <f t="shared" si="578"/>
        <v>26184</v>
      </c>
      <c r="AR668" s="92">
        <f t="shared" si="578"/>
        <v>0</v>
      </c>
      <c r="AS668" s="115"/>
      <c r="AT668" s="92">
        <f>AT669+AT670+AT674+AT676+AT678</f>
        <v>26184</v>
      </c>
      <c r="AU668" s="92">
        <f>AU669+AU670+AU674+AU676+AU678</f>
        <v>0</v>
      </c>
      <c r="AV668" s="92">
        <f>AV669+AV670+AV674+AV676+AV678</f>
        <v>0</v>
      </c>
      <c r="AW668" s="92">
        <f>AW669+AW670+AW674+AW676+AW678</f>
        <v>26184</v>
      </c>
      <c r="AX668" s="92">
        <f>AX669+AX670+AX674+AX676+AX678</f>
        <v>0</v>
      </c>
    </row>
    <row r="669" spans="1:50" s="2" customFormat="1" ht="66.75">
      <c r="A669" s="100"/>
      <c r="B669" s="89" t="s">
        <v>45</v>
      </c>
      <c r="C669" s="90" t="s">
        <v>62</v>
      </c>
      <c r="D669" s="90" t="s">
        <v>34</v>
      </c>
      <c r="E669" s="95" t="s">
        <v>111</v>
      </c>
      <c r="F669" s="90" t="s">
        <v>46</v>
      </c>
      <c r="G669" s="92">
        <f>H669</f>
        <v>68234</v>
      </c>
      <c r="H669" s="92">
        <v>68234</v>
      </c>
      <c r="I669" s="92"/>
      <c r="J669" s="96">
        <f>K669-G669</f>
        <v>-56893</v>
      </c>
      <c r="K669" s="96">
        <v>11341</v>
      </c>
      <c r="L669" s="96"/>
      <c r="M669" s="96"/>
      <c r="N669" s="92">
        <v>12549</v>
      </c>
      <c r="O669" s="87"/>
      <c r="P669" s="96"/>
      <c r="Q669" s="96">
        <f>P669+N669</f>
        <v>12549</v>
      </c>
      <c r="R669" s="96">
        <f>O669</f>
        <v>0</v>
      </c>
      <c r="S669" s="96">
        <f>T669-Q669</f>
        <v>-672</v>
      </c>
      <c r="T669" s="96">
        <v>11877</v>
      </c>
      <c r="U669" s="96">
        <f>R669</f>
        <v>0</v>
      </c>
      <c r="V669" s="96">
        <v>11877</v>
      </c>
      <c r="W669" s="96"/>
      <c r="X669" s="96"/>
      <c r="Y669" s="96">
        <f>W669+T669</f>
        <v>11877</v>
      </c>
      <c r="Z669" s="96">
        <f>X669+V669</f>
        <v>11877</v>
      </c>
      <c r="AA669" s="96"/>
      <c r="AB669" s="96"/>
      <c r="AC669" s="96">
        <f>AA669+Y669</f>
        <v>11877</v>
      </c>
      <c r="AD669" s="96">
        <f>AB669+Z669</f>
        <v>11877</v>
      </c>
      <c r="AE669" s="96"/>
      <c r="AF669" s="96"/>
      <c r="AG669" s="96"/>
      <c r="AH669" s="96">
        <f>AE669+AC669</f>
        <v>11877</v>
      </c>
      <c r="AI669" s="96"/>
      <c r="AJ669" s="96">
        <f>AG669+AD669</f>
        <v>11877</v>
      </c>
      <c r="AK669" s="115"/>
      <c r="AL669" s="115"/>
      <c r="AM669" s="96">
        <f>AK669+AH669</f>
        <v>11877</v>
      </c>
      <c r="AN669" s="96">
        <f>AI669</f>
        <v>0</v>
      </c>
      <c r="AO669" s="96">
        <f>AQ669-AM669</f>
        <v>-3776</v>
      </c>
      <c r="AP669" s="96">
        <f>AR669-AN669</f>
        <v>0</v>
      </c>
      <c r="AQ669" s="96">
        <v>8101</v>
      </c>
      <c r="AR669" s="96"/>
      <c r="AS669" s="115"/>
      <c r="AT669" s="96">
        <v>8101</v>
      </c>
      <c r="AU669" s="96"/>
      <c r="AV669" s="115"/>
      <c r="AW669" s="92">
        <f>AT669+AV669</f>
        <v>8101</v>
      </c>
      <c r="AX669" s="96">
        <f t="shared" si="570"/>
        <v>0</v>
      </c>
    </row>
    <row r="670" spans="1:50" s="2" customFormat="1" ht="99.75" hidden="1">
      <c r="A670" s="100"/>
      <c r="B670" s="112" t="s">
        <v>207</v>
      </c>
      <c r="C670" s="90" t="s">
        <v>62</v>
      </c>
      <c r="D670" s="90" t="s">
        <v>34</v>
      </c>
      <c r="E670" s="117" t="s">
        <v>180</v>
      </c>
      <c r="F670" s="90"/>
      <c r="G670" s="92">
        <f aca="true" t="shared" si="579" ref="G670:AJ670">G671</f>
        <v>21620</v>
      </c>
      <c r="H670" s="92">
        <f t="shared" si="579"/>
        <v>21620</v>
      </c>
      <c r="I670" s="92">
        <f t="shared" si="579"/>
        <v>0</v>
      </c>
      <c r="J670" s="92">
        <f t="shared" si="579"/>
        <v>-4743</v>
      </c>
      <c r="K670" s="92">
        <f t="shared" si="579"/>
        <v>16877</v>
      </c>
      <c r="L670" s="92">
        <f t="shared" si="579"/>
        <v>0</v>
      </c>
      <c r="M670" s="92"/>
      <c r="N670" s="92">
        <f t="shared" si="579"/>
        <v>20337</v>
      </c>
      <c r="O670" s="92">
        <f t="shared" si="579"/>
        <v>0</v>
      </c>
      <c r="P670" s="92">
        <f t="shared" si="579"/>
        <v>0</v>
      </c>
      <c r="Q670" s="92">
        <f t="shared" si="579"/>
        <v>20337</v>
      </c>
      <c r="R670" s="92">
        <f t="shared" si="579"/>
        <v>0</v>
      </c>
      <c r="S670" s="92">
        <f t="shared" si="579"/>
        <v>-20337</v>
      </c>
      <c r="T670" s="92">
        <f t="shared" si="579"/>
        <v>0</v>
      </c>
      <c r="U670" s="92">
        <f t="shared" si="579"/>
        <v>0</v>
      </c>
      <c r="V670" s="92">
        <f t="shared" si="579"/>
        <v>0</v>
      </c>
      <c r="W670" s="92">
        <f t="shared" si="579"/>
        <v>0</v>
      </c>
      <c r="X670" s="92">
        <f t="shared" si="579"/>
        <v>0</v>
      </c>
      <c r="Y670" s="92">
        <f t="shared" si="579"/>
        <v>0</v>
      </c>
      <c r="Z670" s="92">
        <f t="shared" si="579"/>
        <v>0</v>
      </c>
      <c r="AA670" s="92">
        <f t="shared" si="579"/>
        <v>0</v>
      </c>
      <c r="AB670" s="92">
        <f t="shared" si="579"/>
        <v>0</v>
      </c>
      <c r="AC670" s="92">
        <f t="shared" si="579"/>
        <v>0</v>
      </c>
      <c r="AD670" s="92">
        <f t="shared" si="579"/>
        <v>0</v>
      </c>
      <c r="AE670" s="92">
        <f t="shared" si="579"/>
        <v>0</v>
      </c>
      <c r="AF670" s="92"/>
      <c r="AG670" s="92">
        <f t="shared" si="579"/>
        <v>0</v>
      </c>
      <c r="AH670" s="92">
        <f t="shared" si="579"/>
        <v>0</v>
      </c>
      <c r="AI670" s="92"/>
      <c r="AJ670" s="92">
        <f t="shared" si="579"/>
        <v>0</v>
      </c>
      <c r="AK670" s="115"/>
      <c r="AL670" s="115"/>
      <c r="AM670" s="102"/>
      <c r="AN670" s="102"/>
      <c r="AO670" s="96"/>
      <c r="AP670" s="96"/>
      <c r="AQ670" s="96"/>
      <c r="AR670" s="96"/>
      <c r="AS670" s="115"/>
      <c r="AT670" s="96"/>
      <c r="AU670" s="96"/>
      <c r="AV670" s="115"/>
      <c r="AW670" s="115"/>
      <c r="AX670" s="96">
        <f t="shared" si="570"/>
        <v>0</v>
      </c>
    </row>
    <row r="671" spans="1:50" s="2" customFormat="1" ht="99.75" hidden="1">
      <c r="A671" s="100"/>
      <c r="B671" s="112" t="s">
        <v>242</v>
      </c>
      <c r="C671" s="90" t="s">
        <v>62</v>
      </c>
      <c r="D671" s="90" t="s">
        <v>34</v>
      </c>
      <c r="E671" s="117" t="s">
        <v>180</v>
      </c>
      <c r="F671" s="90" t="s">
        <v>57</v>
      </c>
      <c r="G671" s="92">
        <f>H671</f>
        <v>21620</v>
      </c>
      <c r="H671" s="92">
        <v>21620</v>
      </c>
      <c r="I671" s="92"/>
      <c r="J671" s="96">
        <f>K671-G671</f>
        <v>-4743</v>
      </c>
      <c r="K671" s="96">
        <v>16877</v>
      </c>
      <c r="L671" s="96"/>
      <c r="M671" s="96"/>
      <c r="N671" s="92">
        <v>20337</v>
      </c>
      <c r="O671" s="87"/>
      <c r="P671" s="96"/>
      <c r="Q671" s="96">
        <f>P671+N671</f>
        <v>20337</v>
      </c>
      <c r="R671" s="96">
        <f>O671</f>
        <v>0</v>
      </c>
      <c r="S671" s="96">
        <f>T671-Q671</f>
        <v>-20337</v>
      </c>
      <c r="T671" s="96"/>
      <c r="U671" s="96">
        <f>R671</f>
        <v>0</v>
      </c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115"/>
      <c r="AL671" s="115"/>
      <c r="AM671" s="102"/>
      <c r="AN671" s="102"/>
      <c r="AO671" s="96"/>
      <c r="AP671" s="96"/>
      <c r="AQ671" s="96"/>
      <c r="AR671" s="96"/>
      <c r="AS671" s="115"/>
      <c r="AT671" s="96"/>
      <c r="AU671" s="96"/>
      <c r="AV671" s="115"/>
      <c r="AW671" s="115"/>
      <c r="AX671" s="96">
        <f t="shared" si="570"/>
        <v>0</v>
      </c>
    </row>
    <row r="672" spans="1:50" s="2" customFormat="1" ht="33.75" hidden="1">
      <c r="A672" s="100"/>
      <c r="B672" s="112" t="s">
        <v>208</v>
      </c>
      <c r="C672" s="90" t="s">
        <v>62</v>
      </c>
      <c r="D672" s="90" t="s">
        <v>34</v>
      </c>
      <c r="E672" s="117" t="s">
        <v>181</v>
      </c>
      <c r="F672" s="90"/>
      <c r="G672" s="92">
        <f aca="true" t="shared" si="580" ref="G672:AJ672">G673</f>
        <v>102576</v>
      </c>
      <c r="H672" s="92">
        <f t="shared" si="580"/>
        <v>102576</v>
      </c>
      <c r="I672" s="92">
        <f t="shared" si="580"/>
        <v>0</v>
      </c>
      <c r="J672" s="92">
        <f t="shared" si="580"/>
        <v>-102576</v>
      </c>
      <c r="K672" s="92">
        <f t="shared" si="580"/>
        <v>0</v>
      </c>
      <c r="L672" s="92">
        <f t="shared" si="580"/>
        <v>0</v>
      </c>
      <c r="M672" s="92"/>
      <c r="N672" s="92">
        <f t="shared" si="580"/>
        <v>0</v>
      </c>
      <c r="O672" s="92">
        <f t="shared" si="580"/>
        <v>0</v>
      </c>
      <c r="P672" s="92">
        <f t="shared" si="580"/>
        <v>0</v>
      </c>
      <c r="Q672" s="92">
        <f t="shared" si="580"/>
        <v>0</v>
      </c>
      <c r="R672" s="92">
        <f t="shared" si="580"/>
        <v>0</v>
      </c>
      <c r="S672" s="96"/>
      <c r="T672" s="92">
        <f t="shared" si="580"/>
        <v>0</v>
      </c>
      <c r="U672" s="92">
        <f t="shared" si="580"/>
        <v>0</v>
      </c>
      <c r="V672" s="92">
        <f t="shared" si="580"/>
        <v>0</v>
      </c>
      <c r="W672" s="92">
        <f t="shared" si="580"/>
        <v>0</v>
      </c>
      <c r="X672" s="92">
        <f t="shared" si="580"/>
        <v>0</v>
      </c>
      <c r="Y672" s="92">
        <f t="shared" si="580"/>
        <v>0</v>
      </c>
      <c r="Z672" s="92">
        <f t="shared" si="580"/>
        <v>0</v>
      </c>
      <c r="AA672" s="92">
        <f t="shared" si="580"/>
        <v>0</v>
      </c>
      <c r="AB672" s="92">
        <f t="shared" si="580"/>
        <v>0</v>
      </c>
      <c r="AC672" s="92">
        <f t="shared" si="580"/>
        <v>0</v>
      </c>
      <c r="AD672" s="92">
        <f t="shared" si="580"/>
        <v>0</v>
      </c>
      <c r="AE672" s="92">
        <f t="shared" si="580"/>
        <v>0</v>
      </c>
      <c r="AF672" s="92"/>
      <c r="AG672" s="92">
        <f t="shared" si="580"/>
        <v>0</v>
      </c>
      <c r="AH672" s="92">
        <f t="shared" si="580"/>
        <v>0</v>
      </c>
      <c r="AI672" s="92"/>
      <c r="AJ672" s="92">
        <f t="shared" si="580"/>
        <v>0</v>
      </c>
      <c r="AK672" s="115"/>
      <c r="AL672" s="115"/>
      <c r="AM672" s="102"/>
      <c r="AN672" s="102"/>
      <c r="AO672" s="96"/>
      <c r="AP672" s="96"/>
      <c r="AQ672" s="96"/>
      <c r="AR672" s="96"/>
      <c r="AS672" s="115"/>
      <c r="AT672" s="96"/>
      <c r="AU672" s="96"/>
      <c r="AV672" s="115"/>
      <c r="AW672" s="115"/>
      <c r="AX672" s="96">
        <f t="shared" si="570"/>
        <v>0</v>
      </c>
    </row>
    <row r="673" spans="1:50" s="2" customFormat="1" ht="99.75" hidden="1">
      <c r="A673" s="100"/>
      <c r="B673" s="112" t="s">
        <v>0</v>
      </c>
      <c r="C673" s="90" t="s">
        <v>62</v>
      </c>
      <c r="D673" s="90" t="s">
        <v>34</v>
      </c>
      <c r="E673" s="117" t="s">
        <v>181</v>
      </c>
      <c r="F673" s="90" t="s">
        <v>57</v>
      </c>
      <c r="G673" s="92">
        <f>H673</f>
        <v>102576</v>
      </c>
      <c r="H673" s="92">
        <v>102576</v>
      </c>
      <c r="I673" s="92"/>
      <c r="J673" s="96">
        <f>K673-G673</f>
        <v>-102576</v>
      </c>
      <c r="K673" s="96"/>
      <c r="L673" s="96"/>
      <c r="M673" s="96"/>
      <c r="N673" s="92"/>
      <c r="O673" s="87"/>
      <c r="P673" s="96"/>
      <c r="Q673" s="96">
        <f>P673+N673</f>
        <v>0</v>
      </c>
      <c r="R673" s="96">
        <f>O673</f>
        <v>0</v>
      </c>
      <c r="S673" s="96"/>
      <c r="T673" s="96">
        <f aca="true" t="shared" si="581" ref="T673:Z673">Q673</f>
        <v>0</v>
      </c>
      <c r="U673" s="96">
        <f t="shared" si="581"/>
        <v>0</v>
      </c>
      <c r="V673" s="96">
        <f t="shared" si="581"/>
        <v>0</v>
      </c>
      <c r="W673" s="96">
        <f t="shared" si="581"/>
        <v>0</v>
      </c>
      <c r="X673" s="96">
        <f t="shared" si="581"/>
        <v>0</v>
      </c>
      <c r="Y673" s="96">
        <f t="shared" si="581"/>
        <v>0</v>
      </c>
      <c r="Z673" s="96">
        <f t="shared" si="581"/>
        <v>0</v>
      </c>
      <c r="AA673" s="96">
        <f>X673</f>
        <v>0</v>
      </c>
      <c r="AB673" s="96">
        <f>Y673</f>
        <v>0</v>
      </c>
      <c r="AC673" s="96">
        <f>Z673</f>
        <v>0</v>
      </c>
      <c r="AD673" s="96">
        <f>AA673</f>
        <v>0</v>
      </c>
      <c r="AE673" s="96">
        <f>AB673</f>
        <v>0</v>
      </c>
      <c r="AF673" s="96"/>
      <c r="AG673" s="96">
        <f>AC673</f>
        <v>0</v>
      </c>
      <c r="AH673" s="96">
        <f>AD673</f>
        <v>0</v>
      </c>
      <c r="AI673" s="96"/>
      <c r="AJ673" s="96">
        <f>AE673</f>
        <v>0</v>
      </c>
      <c r="AK673" s="115"/>
      <c r="AL673" s="115"/>
      <c r="AM673" s="102"/>
      <c r="AN673" s="102"/>
      <c r="AO673" s="96"/>
      <c r="AP673" s="96"/>
      <c r="AQ673" s="96"/>
      <c r="AR673" s="96"/>
      <c r="AS673" s="115"/>
      <c r="AT673" s="96"/>
      <c r="AU673" s="96"/>
      <c r="AV673" s="115"/>
      <c r="AW673" s="115"/>
      <c r="AX673" s="96">
        <f t="shared" si="570"/>
        <v>0</v>
      </c>
    </row>
    <row r="674" spans="1:50" s="2" customFormat="1" ht="168.75" customHeight="1">
      <c r="A674" s="100"/>
      <c r="B674" s="112" t="s">
        <v>255</v>
      </c>
      <c r="C674" s="90" t="s">
        <v>62</v>
      </c>
      <c r="D674" s="90" t="s">
        <v>34</v>
      </c>
      <c r="E674" s="117" t="s">
        <v>180</v>
      </c>
      <c r="F674" s="90"/>
      <c r="G674" s="92"/>
      <c r="H674" s="92"/>
      <c r="I674" s="92"/>
      <c r="J674" s="96"/>
      <c r="K674" s="96"/>
      <c r="L674" s="96"/>
      <c r="M674" s="96"/>
      <c r="N674" s="92"/>
      <c r="O674" s="87"/>
      <c r="P674" s="96"/>
      <c r="Q674" s="96"/>
      <c r="R674" s="96"/>
      <c r="S674" s="96">
        <f aca="true" t="shared" si="582" ref="S674:AR674">S675</f>
        <v>14405</v>
      </c>
      <c r="T674" s="96">
        <f t="shared" si="582"/>
        <v>14405</v>
      </c>
      <c r="U674" s="96">
        <f t="shared" si="582"/>
        <v>0</v>
      </c>
      <c r="V674" s="96">
        <f t="shared" si="582"/>
        <v>14405</v>
      </c>
      <c r="W674" s="96">
        <f t="shared" si="582"/>
        <v>0</v>
      </c>
      <c r="X674" s="96">
        <f t="shared" si="582"/>
        <v>0</v>
      </c>
      <c r="Y674" s="96">
        <f t="shared" si="582"/>
        <v>14405</v>
      </c>
      <c r="Z674" s="96">
        <f t="shared" si="582"/>
        <v>14405</v>
      </c>
      <c r="AA674" s="96">
        <f t="shared" si="582"/>
        <v>0</v>
      </c>
      <c r="AB674" s="96">
        <f t="shared" si="582"/>
        <v>0</v>
      </c>
      <c r="AC674" s="96">
        <f t="shared" si="582"/>
        <v>14405</v>
      </c>
      <c r="AD674" s="96">
        <f t="shared" si="582"/>
        <v>14405</v>
      </c>
      <c r="AE674" s="96">
        <f t="shared" si="582"/>
        <v>0</v>
      </c>
      <c r="AF674" s="96"/>
      <c r="AG674" s="96">
        <f t="shared" si="582"/>
        <v>0</v>
      </c>
      <c r="AH674" s="96">
        <f t="shared" si="582"/>
        <v>14405</v>
      </c>
      <c r="AI674" s="96"/>
      <c r="AJ674" s="96">
        <f t="shared" si="582"/>
        <v>14405</v>
      </c>
      <c r="AK674" s="96">
        <f t="shared" si="582"/>
        <v>0</v>
      </c>
      <c r="AL674" s="96">
        <f t="shared" si="582"/>
        <v>0</v>
      </c>
      <c r="AM674" s="96">
        <f t="shared" si="582"/>
        <v>14405</v>
      </c>
      <c r="AN674" s="96">
        <f t="shared" si="582"/>
        <v>0</v>
      </c>
      <c r="AO674" s="96">
        <f t="shared" si="582"/>
        <v>2904</v>
      </c>
      <c r="AP674" s="96">
        <f t="shared" si="582"/>
        <v>0</v>
      </c>
      <c r="AQ674" s="96">
        <f t="shared" si="582"/>
        <v>17309</v>
      </c>
      <c r="AR674" s="96">
        <f t="shared" si="582"/>
        <v>0</v>
      </c>
      <c r="AS674" s="115"/>
      <c r="AT674" s="96">
        <f>AT675</f>
        <v>17309</v>
      </c>
      <c r="AU674" s="96">
        <f>AU675</f>
        <v>0</v>
      </c>
      <c r="AV674" s="96">
        <f>AV675</f>
        <v>0</v>
      </c>
      <c r="AW674" s="96">
        <f>AW675</f>
        <v>17309</v>
      </c>
      <c r="AX674" s="96">
        <f>AX675</f>
        <v>0</v>
      </c>
    </row>
    <row r="675" spans="1:50" s="2" customFormat="1" ht="99.75">
      <c r="A675" s="100"/>
      <c r="B675" s="112" t="s">
        <v>242</v>
      </c>
      <c r="C675" s="90" t="s">
        <v>62</v>
      </c>
      <c r="D675" s="90" t="s">
        <v>34</v>
      </c>
      <c r="E675" s="117" t="s">
        <v>180</v>
      </c>
      <c r="F675" s="90" t="s">
        <v>57</v>
      </c>
      <c r="G675" s="92"/>
      <c r="H675" s="92"/>
      <c r="I675" s="92"/>
      <c r="J675" s="96"/>
      <c r="K675" s="96"/>
      <c r="L675" s="96"/>
      <c r="M675" s="96"/>
      <c r="N675" s="92"/>
      <c r="O675" s="87"/>
      <c r="P675" s="96"/>
      <c r="Q675" s="96"/>
      <c r="R675" s="96"/>
      <c r="S675" s="96">
        <f>T675-Q675</f>
        <v>14405</v>
      </c>
      <c r="T675" s="96">
        <v>14405</v>
      </c>
      <c r="U675" s="96"/>
      <c r="V675" s="96">
        <v>14405</v>
      </c>
      <c r="W675" s="96"/>
      <c r="X675" s="96"/>
      <c r="Y675" s="96">
        <f>W675+T675</f>
        <v>14405</v>
      </c>
      <c r="Z675" s="96">
        <f>X675+V675</f>
        <v>14405</v>
      </c>
      <c r="AA675" s="96"/>
      <c r="AB675" s="96"/>
      <c r="AC675" s="96">
        <f>AA675+Y675</f>
        <v>14405</v>
      </c>
      <c r="AD675" s="96">
        <f>AB675+Z675</f>
        <v>14405</v>
      </c>
      <c r="AE675" s="96"/>
      <c r="AF675" s="96"/>
      <c r="AG675" s="96"/>
      <c r="AH675" s="96">
        <f>AE675+AC675</f>
        <v>14405</v>
      </c>
      <c r="AI675" s="96"/>
      <c r="AJ675" s="96">
        <f>AG675+AD675</f>
        <v>14405</v>
      </c>
      <c r="AK675" s="115"/>
      <c r="AL675" s="115"/>
      <c r="AM675" s="96">
        <f>AK675+AH675</f>
        <v>14405</v>
      </c>
      <c r="AN675" s="96">
        <f>AI675</f>
        <v>0</v>
      </c>
      <c r="AO675" s="96">
        <f>AQ675-AM675</f>
        <v>2904</v>
      </c>
      <c r="AP675" s="96">
        <f>AR675-AN675</f>
        <v>0</v>
      </c>
      <c r="AQ675" s="96">
        <v>17309</v>
      </c>
      <c r="AR675" s="96"/>
      <c r="AS675" s="115"/>
      <c r="AT675" s="96">
        <v>17309</v>
      </c>
      <c r="AU675" s="96"/>
      <c r="AV675" s="115"/>
      <c r="AW675" s="92">
        <f>AT675+AV675</f>
        <v>17309</v>
      </c>
      <c r="AX675" s="96">
        <f t="shared" si="570"/>
        <v>0</v>
      </c>
    </row>
    <row r="676" spans="1:50" s="2" customFormat="1" ht="66" hidden="1">
      <c r="A676" s="100"/>
      <c r="B676" s="165" t="s">
        <v>256</v>
      </c>
      <c r="C676" s="90" t="s">
        <v>62</v>
      </c>
      <c r="D676" s="90" t="s">
        <v>34</v>
      </c>
      <c r="E676" s="117" t="s">
        <v>181</v>
      </c>
      <c r="F676" s="90"/>
      <c r="G676" s="92"/>
      <c r="H676" s="92"/>
      <c r="I676" s="92"/>
      <c r="J676" s="96"/>
      <c r="K676" s="96"/>
      <c r="L676" s="96"/>
      <c r="M676" s="96"/>
      <c r="N676" s="92"/>
      <c r="O676" s="87"/>
      <c r="P676" s="96"/>
      <c r="Q676" s="96">
        <f aca="true" t="shared" si="583" ref="Q676:AR676">Q677</f>
        <v>0</v>
      </c>
      <c r="R676" s="96">
        <f t="shared" si="583"/>
        <v>0</v>
      </c>
      <c r="S676" s="96">
        <f t="shared" si="583"/>
        <v>15866</v>
      </c>
      <c r="T676" s="96">
        <f t="shared" si="583"/>
        <v>15866</v>
      </c>
      <c r="U676" s="96">
        <f t="shared" si="583"/>
        <v>0</v>
      </c>
      <c r="V676" s="96">
        <f t="shared" si="583"/>
        <v>15866</v>
      </c>
      <c r="W676" s="96">
        <f t="shared" si="583"/>
        <v>0</v>
      </c>
      <c r="X676" s="96">
        <f t="shared" si="583"/>
        <v>0</v>
      </c>
      <c r="Y676" s="96">
        <f t="shared" si="583"/>
        <v>15866</v>
      </c>
      <c r="Z676" s="96">
        <f t="shared" si="583"/>
        <v>15866</v>
      </c>
      <c r="AA676" s="96">
        <f t="shared" si="583"/>
        <v>0</v>
      </c>
      <c r="AB676" s="96">
        <f t="shared" si="583"/>
        <v>0</v>
      </c>
      <c r="AC676" s="96">
        <f t="shared" si="583"/>
        <v>15866</v>
      </c>
      <c r="AD676" s="96">
        <f t="shared" si="583"/>
        <v>15866</v>
      </c>
      <c r="AE676" s="96">
        <f t="shared" si="583"/>
        <v>0</v>
      </c>
      <c r="AF676" s="96"/>
      <c r="AG676" s="96">
        <f t="shared" si="583"/>
        <v>0</v>
      </c>
      <c r="AH676" s="96">
        <f t="shared" si="583"/>
        <v>15866</v>
      </c>
      <c r="AI676" s="96"/>
      <c r="AJ676" s="96">
        <f t="shared" si="583"/>
        <v>15866</v>
      </c>
      <c r="AK676" s="96">
        <f t="shared" si="583"/>
        <v>0</v>
      </c>
      <c r="AL676" s="96">
        <f t="shared" si="583"/>
        <v>0</v>
      </c>
      <c r="AM676" s="96">
        <f t="shared" si="583"/>
        <v>15866</v>
      </c>
      <c r="AN676" s="96">
        <f t="shared" si="583"/>
        <v>0</v>
      </c>
      <c r="AO676" s="96">
        <f t="shared" si="583"/>
        <v>-15866</v>
      </c>
      <c r="AP676" s="96">
        <f t="shared" si="583"/>
        <v>0</v>
      </c>
      <c r="AQ676" s="96">
        <f t="shared" si="583"/>
        <v>0</v>
      </c>
      <c r="AR676" s="96">
        <f t="shared" si="583"/>
        <v>0</v>
      </c>
      <c r="AS676" s="115"/>
      <c r="AT676" s="96">
        <f>AT677</f>
        <v>0</v>
      </c>
      <c r="AU676" s="96">
        <f>AU677</f>
        <v>0</v>
      </c>
      <c r="AV676" s="115"/>
      <c r="AW676" s="115"/>
      <c r="AX676" s="96">
        <f t="shared" si="570"/>
        <v>0</v>
      </c>
    </row>
    <row r="677" spans="1:50" s="2" customFormat="1" ht="99.75" hidden="1">
      <c r="A677" s="100"/>
      <c r="B677" s="112" t="s">
        <v>242</v>
      </c>
      <c r="C677" s="90" t="s">
        <v>62</v>
      </c>
      <c r="D677" s="90" t="s">
        <v>34</v>
      </c>
      <c r="E677" s="117" t="s">
        <v>181</v>
      </c>
      <c r="F677" s="90" t="s">
        <v>57</v>
      </c>
      <c r="G677" s="92"/>
      <c r="H677" s="92"/>
      <c r="I677" s="92"/>
      <c r="J677" s="96"/>
      <c r="K677" s="96"/>
      <c r="L677" s="96"/>
      <c r="M677" s="96"/>
      <c r="N677" s="92"/>
      <c r="O677" s="87"/>
      <c r="P677" s="96"/>
      <c r="Q677" s="96"/>
      <c r="R677" s="96"/>
      <c r="S677" s="96">
        <f>T677-Q677</f>
        <v>15866</v>
      </c>
      <c r="T677" s="96">
        <v>15866</v>
      </c>
      <c r="U677" s="96"/>
      <c r="V677" s="96">
        <v>15866</v>
      </c>
      <c r="W677" s="96"/>
      <c r="X677" s="96"/>
      <c r="Y677" s="96">
        <f>W677+T677</f>
        <v>15866</v>
      </c>
      <c r="Z677" s="96">
        <f>X677+V677</f>
        <v>15866</v>
      </c>
      <c r="AA677" s="96"/>
      <c r="AB677" s="96"/>
      <c r="AC677" s="96">
        <f>AA677+Y677</f>
        <v>15866</v>
      </c>
      <c r="AD677" s="96">
        <f>AB677+Z677</f>
        <v>15866</v>
      </c>
      <c r="AE677" s="96"/>
      <c r="AF677" s="96"/>
      <c r="AG677" s="96"/>
      <c r="AH677" s="96">
        <f>AE677+AC677</f>
        <v>15866</v>
      </c>
      <c r="AI677" s="96"/>
      <c r="AJ677" s="96">
        <f>AG677+AD677</f>
        <v>15866</v>
      </c>
      <c r="AK677" s="115"/>
      <c r="AL677" s="115"/>
      <c r="AM677" s="96">
        <f>AK677+AH677</f>
        <v>15866</v>
      </c>
      <c r="AN677" s="96">
        <f>AI677</f>
        <v>0</v>
      </c>
      <c r="AO677" s="96">
        <f>AQ677-AM677</f>
        <v>-15866</v>
      </c>
      <c r="AP677" s="96">
        <f>AR677-AN677</f>
        <v>0</v>
      </c>
      <c r="AQ677" s="96"/>
      <c r="AR677" s="96"/>
      <c r="AS677" s="115"/>
      <c r="AT677" s="96"/>
      <c r="AU677" s="96"/>
      <c r="AV677" s="115"/>
      <c r="AW677" s="115"/>
      <c r="AX677" s="96">
        <f t="shared" si="570"/>
        <v>0</v>
      </c>
    </row>
    <row r="678" spans="1:50" s="2" customFormat="1" ht="99.75">
      <c r="A678" s="100"/>
      <c r="B678" s="112" t="s">
        <v>446</v>
      </c>
      <c r="C678" s="90" t="s">
        <v>62</v>
      </c>
      <c r="D678" s="90" t="s">
        <v>34</v>
      </c>
      <c r="E678" s="117" t="s">
        <v>182</v>
      </c>
      <c r="F678" s="90"/>
      <c r="G678" s="92">
        <f aca="true" t="shared" si="584" ref="G678:AJ678">G679</f>
        <v>19652</v>
      </c>
      <c r="H678" s="92">
        <f t="shared" si="584"/>
        <v>19652</v>
      </c>
      <c r="I678" s="92">
        <f t="shared" si="584"/>
        <v>0</v>
      </c>
      <c r="J678" s="92">
        <f t="shared" si="584"/>
        <v>5405</v>
      </c>
      <c r="K678" s="92">
        <f t="shared" si="584"/>
        <v>25057</v>
      </c>
      <c r="L678" s="92">
        <f t="shared" si="584"/>
        <v>0</v>
      </c>
      <c r="M678" s="92"/>
      <c r="N678" s="92">
        <f t="shared" si="584"/>
        <v>26845</v>
      </c>
      <c r="O678" s="92">
        <f t="shared" si="584"/>
        <v>0</v>
      </c>
      <c r="P678" s="92">
        <f t="shared" si="584"/>
        <v>0</v>
      </c>
      <c r="Q678" s="92">
        <f t="shared" si="584"/>
        <v>26845</v>
      </c>
      <c r="R678" s="92">
        <f t="shared" si="584"/>
        <v>0</v>
      </c>
      <c r="S678" s="92">
        <f t="shared" si="584"/>
        <v>-26845</v>
      </c>
      <c r="T678" s="92">
        <f t="shared" si="584"/>
        <v>0</v>
      </c>
      <c r="U678" s="92">
        <f t="shared" si="584"/>
        <v>0</v>
      </c>
      <c r="V678" s="92">
        <f t="shared" si="584"/>
        <v>0</v>
      </c>
      <c r="W678" s="92">
        <f t="shared" si="584"/>
        <v>0</v>
      </c>
      <c r="X678" s="92">
        <f t="shared" si="584"/>
        <v>0</v>
      </c>
      <c r="Y678" s="92">
        <f t="shared" si="584"/>
        <v>0</v>
      </c>
      <c r="Z678" s="92">
        <f t="shared" si="584"/>
        <v>0</v>
      </c>
      <c r="AA678" s="92">
        <f t="shared" si="584"/>
        <v>0</v>
      </c>
      <c r="AB678" s="92">
        <f t="shared" si="584"/>
        <v>0</v>
      </c>
      <c r="AC678" s="92">
        <f t="shared" si="584"/>
        <v>0</v>
      </c>
      <c r="AD678" s="92">
        <f t="shared" si="584"/>
        <v>0</v>
      </c>
      <c r="AE678" s="92">
        <f t="shared" si="584"/>
        <v>0</v>
      </c>
      <c r="AF678" s="92"/>
      <c r="AG678" s="92">
        <f t="shared" si="584"/>
        <v>0</v>
      </c>
      <c r="AH678" s="92">
        <f t="shared" si="584"/>
        <v>0</v>
      </c>
      <c r="AI678" s="92"/>
      <c r="AJ678" s="92">
        <f t="shared" si="584"/>
        <v>0</v>
      </c>
      <c r="AK678" s="115"/>
      <c r="AL678" s="115"/>
      <c r="AM678" s="102"/>
      <c r="AN678" s="102"/>
      <c r="AO678" s="96">
        <f>AO679</f>
        <v>774</v>
      </c>
      <c r="AP678" s="96">
        <f>AP679</f>
        <v>0</v>
      </c>
      <c r="AQ678" s="96">
        <f>AQ679</f>
        <v>774</v>
      </c>
      <c r="AR678" s="96">
        <f>AR679</f>
        <v>0</v>
      </c>
      <c r="AS678" s="115"/>
      <c r="AT678" s="96">
        <f>AT679</f>
        <v>774</v>
      </c>
      <c r="AU678" s="96">
        <f>AU679</f>
        <v>0</v>
      </c>
      <c r="AV678" s="96">
        <f>AV679</f>
        <v>0</v>
      </c>
      <c r="AW678" s="96">
        <f>AW679</f>
        <v>774</v>
      </c>
      <c r="AX678" s="96">
        <f>AX679</f>
        <v>0</v>
      </c>
    </row>
    <row r="679" spans="1:50" s="2" customFormat="1" ht="99.75">
      <c r="A679" s="100"/>
      <c r="B679" s="112" t="s">
        <v>242</v>
      </c>
      <c r="C679" s="90" t="s">
        <v>62</v>
      </c>
      <c r="D679" s="90" t="s">
        <v>34</v>
      </c>
      <c r="E679" s="117" t="s">
        <v>182</v>
      </c>
      <c r="F679" s="90" t="s">
        <v>57</v>
      </c>
      <c r="G679" s="92">
        <f>H679</f>
        <v>19652</v>
      </c>
      <c r="H679" s="92">
        <v>19652</v>
      </c>
      <c r="I679" s="92"/>
      <c r="J679" s="96">
        <f>K679-G679</f>
        <v>5405</v>
      </c>
      <c r="K679" s="96">
        <v>25057</v>
      </c>
      <c r="L679" s="96"/>
      <c r="M679" s="96"/>
      <c r="N679" s="92">
        <v>26845</v>
      </c>
      <c r="O679" s="87"/>
      <c r="P679" s="96"/>
      <c r="Q679" s="96">
        <f>P679+N679</f>
        <v>26845</v>
      </c>
      <c r="R679" s="96">
        <f>O679</f>
        <v>0</v>
      </c>
      <c r="S679" s="96">
        <f>T679-Q679</f>
        <v>-26845</v>
      </c>
      <c r="T679" s="96"/>
      <c r="U679" s="96">
        <f>R679</f>
        <v>0</v>
      </c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115"/>
      <c r="AL679" s="115"/>
      <c r="AM679" s="102"/>
      <c r="AN679" s="102"/>
      <c r="AO679" s="96">
        <f>AQ679-AM679</f>
        <v>774</v>
      </c>
      <c r="AP679" s="96"/>
      <c r="AQ679" s="96">
        <v>774</v>
      </c>
      <c r="AR679" s="96"/>
      <c r="AS679" s="115"/>
      <c r="AT679" s="96">
        <v>774</v>
      </c>
      <c r="AU679" s="96"/>
      <c r="AV679" s="115"/>
      <c r="AW679" s="92">
        <f>AT679+AV679</f>
        <v>774</v>
      </c>
      <c r="AX679" s="96">
        <f t="shared" si="570"/>
        <v>0</v>
      </c>
    </row>
    <row r="680" spans="1:50" s="2" customFormat="1" ht="33.75">
      <c r="A680" s="100"/>
      <c r="B680" s="89" t="s">
        <v>86</v>
      </c>
      <c r="C680" s="90" t="s">
        <v>62</v>
      </c>
      <c r="D680" s="90" t="s">
        <v>34</v>
      </c>
      <c r="E680" s="111" t="s">
        <v>124</v>
      </c>
      <c r="F680" s="90"/>
      <c r="G680" s="92"/>
      <c r="H680" s="92"/>
      <c r="I680" s="92"/>
      <c r="J680" s="96">
        <f aca="true" t="shared" si="585" ref="J680:R680">J681</f>
        <v>54307</v>
      </c>
      <c r="K680" s="96">
        <f t="shared" si="585"/>
        <v>54307</v>
      </c>
      <c r="L680" s="96">
        <f t="shared" si="585"/>
        <v>0</v>
      </c>
      <c r="M680" s="96"/>
      <c r="N680" s="96">
        <f t="shared" si="585"/>
        <v>58163</v>
      </c>
      <c r="O680" s="96">
        <f t="shared" si="585"/>
        <v>0</v>
      </c>
      <c r="P680" s="96">
        <f t="shared" si="585"/>
        <v>0</v>
      </c>
      <c r="Q680" s="96">
        <f t="shared" si="585"/>
        <v>58163</v>
      </c>
      <c r="R680" s="96">
        <f t="shared" si="585"/>
        <v>0</v>
      </c>
      <c r="S680" s="96">
        <f aca="true" t="shared" si="586" ref="S680:Z680">S681+S682+S687+S690</f>
        <v>-52043</v>
      </c>
      <c r="T680" s="96">
        <f t="shared" si="586"/>
        <v>6120</v>
      </c>
      <c r="U680" s="96">
        <f t="shared" si="586"/>
        <v>0</v>
      </c>
      <c r="V680" s="96">
        <f t="shared" si="586"/>
        <v>6120</v>
      </c>
      <c r="W680" s="96">
        <f t="shared" si="586"/>
        <v>0</v>
      </c>
      <c r="X680" s="96">
        <f t="shared" si="586"/>
        <v>0</v>
      </c>
      <c r="Y680" s="96">
        <f t="shared" si="586"/>
        <v>6120</v>
      </c>
      <c r="Z680" s="96">
        <f t="shared" si="586"/>
        <v>6120</v>
      </c>
      <c r="AA680" s="96">
        <f aca="true" t="shared" si="587" ref="AA680:AJ680">AA681+AA682+AA687+AA690</f>
        <v>0</v>
      </c>
      <c r="AB680" s="96">
        <f t="shared" si="587"/>
        <v>0</v>
      </c>
      <c r="AC680" s="96">
        <f t="shared" si="587"/>
        <v>6120</v>
      </c>
      <c r="AD680" s="96">
        <f t="shared" si="587"/>
        <v>6120</v>
      </c>
      <c r="AE680" s="96">
        <f t="shared" si="587"/>
        <v>0</v>
      </c>
      <c r="AF680" s="96"/>
      <c r="AG680" s="96">
        <f t="shared" si="587"/>
        <v>0</v>
      </c>
      <c r="AH680" s="96">
        <f t="shared" si="587"/>
        <v>6120</v>
      </c>
      <c r="AI680" s="96"/>
      <c r="AJ680" s="96">
        <f t="shared" si="587"/>
        <v>6120</v>
      </c>
      <c r="AK680" s="96">
        <f>AK681+AK682+AK687+AK690</f>
        <v>0</v>
      </c>
      <c r="AL680" s="96">
        <f>AL681+AL682+AL687+AL690</f>
        <v>0</v>
      </c>
      <c r="AM680" s="96">
        <f>AM681+AM682+AM687+AM690</f>
        <v>6120</v>
      </c>
      <c r="AN680" s="96">
        <f>AN681+AN682+AN687+AN690</f>
        <v>0</v>
      </c>
      <c r="AO680" s="96">
        <f>AO687+AO690</f>
        <v>1960</v>
      </c>
      <c r="AP680" s="96">
        <f>AP687+AP690</f>
        <v>0</v>
      </c>
      <c r="AQ680" s="96">
        <f>AQ687+AQ690</f>
        <v>8080</v>
      </c>
      <c r="AR680" s="96">
        <f>AR687+AR690</f>
        <v>0</v>
      </c>
      <c r="AS680" s="115"/>
      <c r="AT680" s="96">
        <f>AT687+AT690</f>
        <v>8080</v>
      </c>
      <c r="AU680" s="96">
        <f>AU687+AU690</f>
        <v>0</v>
      </c>
      <c r="AV680" s="96">
        <f>AV687+AV690</f>
        <v>0</v>
      </c>
      <c r="AW680" s="96">
        <f>AW687+AW690</f>
        <v>8080</v>
      </c>
      <c r="AX680" s="96">
        <f>AX687+AX690</f>
        <v>0</v>
      </c>
    </row>
    <row r="681" spans="1:50" s="2" customFormat="1" ht="66.75" hidden="1">
      <c r="A681" s="100"/>
      <c r="B681" s="89" t="s">
        <v>45</v>
      </c>
      <c r="C681" s="90" t="s">
        <v>62</v>
      </c>
      <c r="D681" s="90" t="s">
        <v>34</v>
      </c>
      <c r="E681" s="111" t="s">
        <v>124</v>
      </c>
      <c r="F681" s="90" t="s">
        <v>46</v>
      </c>
      <c r="G681" s="92"/>
      <c r="H681" s="92"/>
      <c r="I681" s="92"/>
      <c r="J681" s="96">
        <f>K681-G681</f>
        <v>54307</v>
      </c>
      <c r="K681" s="96">
        <v>54307</v>
      </c>
      <c r="L681" s="96"/>
      <c r="M681" s="96"/>
      <c r="N681" s="92">
        <v>58163</v>
      </c>
      <c r="O681" s="87"/>
      <c r="P681" s="96"/>
      <c r="Q681" s="96">
        <f>P681+N681</f>
        <v>58163</v>
      </c>
      <c r="R681" s="96">
        <f>O681</f>
        <v>0</v>
      </c>
      <c r="S681" s="96">
        <f>T681-Q681</f>
        <v>-58163</v>
      </c>
      <c r="T681" s="96"/>
      <c r="U681" s="96">
        <f>R681</f>
        <v>0</v>
      </c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96"/>
      <c r="AO681" s="96"/>
      <c r="AP681" s="96"/>
      <c r="AQ681" s="96"/>
      <c r="AR681" s="96"/>
      <c r="AS681" s="115"/>
      <c r="AT681" s="96"/>
      <c r="AU681" s="96"/>
      <c r="AV681" s="96"/>
      <c r="AW681" s="96"/>
      <c r="AX681" s="96"/>
    </row>
    <row r="682" spans="1:50" s="9" customFormat="1" ht="99.75" hidden="1">
      <c r="A682" s="162"/>
      <c r="B682" s="112" t="s">
        <v>242</v>
      </c>
      <c r="C682" s="90" t="s">
        <v>62</v>
      </c>
      <c r="D682" s="90" t="s">
        <v>34</v>
      </c>
      <c r="E682" s="111" t="s">
        <v>257</v>
      </c>
      <c r="F682" s="154" t="s">
        <v>57</v>
      </c>
      <c r="G682" s="92"/>
      <c r="H682" s="92"/>
      <c r="I682" s="92"/>
      <c r="J682" s="96"/>
      <c r="K682" s="96"/>
      <c r="L682" s="96"/>
      <c r="M682" s="96"/>
      <c r="N682" s="92"/>
      <c r="O682" s="87"/>
      <c r="P682" s="96"/>
      <c r="Q682" s="96"/>
      <c r="R682" s="96"/>
      <c r="S682" s="96">
        <f aca="true" t="shared" si="588" ref="S682:Z682">S683+S685</f>
        <v>0</v>
      </c>
      <c r="T682" s="96">
        <f t="shared" si="588"/>
        <v>0</v>
      </c>
      <c r="U682" s="96">
        <f t="shared" si="588"/>
        <v>0</v>
      </c>
      <c r="V682" s="96">
        <f t="shared" si="588"/>
        <v>0</v>
      </c>
      <c r="W682" s="96">
        <f t="shared" si="588"/>
        <v>0</v>
      </c>
      <c r="X682" s="96">
        <f t="shared" si="588"/>
        <v>0</v>
      </c>
      <c r="Y682" s="96">
        <f t="shared" si="588"/>
        <v>0</v>
      </c>
      <c r="Z682" s="96">
        <f t="shared" si="588"/>
        <v>0</v>
      </c>
      <c r="AA682" s="96">
        <f aca="true" t="shared" si="589" ref="AA682:AJ682">AA683+AA685</f>
        <v>0</v>
      </c>
      <c r="AB682" s="96">
        <f t="shared" si="589"/>
        <v>0</v>
      </c>
      <c r="AC682" s="96">
        <f t="shared" si="589"/>
        <v>0</v>
      </c>
      <c r="AD682" s="96">
        <f t="shared" si="589"/>
        <v>0</v>
      </c>
      <c r="AE682" s="96">
        <f t="shared" si="589"/>
        <v>0</v>
      </c>
      <c r="AF682" s="96"/>
      <c r="AG682" s="96">
        <f t="shared" si="589"/>
        <v>0</v>
      </c>
      <c r="AH682" s="96">
        <f t="shared" si="589"/>
        <v>0</v>
      </c>
      <c r="AI682" s="96"/>
      <c r="AJ682" s="96">
        <f t="shared" si="589"/>
        <v>0</v>
      </c>
      <c r="AK682" s="96">
        <f aca="true" t="shared" si="590" ref="AK682:AR682">AK683+AK685</f>
        <v>0</v>
      </c>
      <c r="AL682" s="96">
        <f t="shared" si="590"/>
        <v>0</v>
      </c>
      <c r="AM682" s="96">
        <f t="shared" si="590"/>
        <v>0</v>
      </c>
      <c r="AN682" s="96">
        <f t="shared" si="590"/>
        <v>0</v>
      </c>
      <c r="AO682" s="96">
        <f t="shared" si="590"/>
        <v>0</v>
      </c>
      <c r="AP682" s="96">
        <f t="shared" si="590"/>
        <v>0</v>
      </c>
      <c r="AQ682" s="96">
        <f t="shared" si="590"/>
        <v>0</v>
      </c>
      <c r="AR682" s="96">
        <f t="shared" si="590"/>
        <v>0</v>
      </c>
      <c r="AS682" s="163"/>
      <c r="AT682" s="96">
        <f>AT683+AT685</f>
        <v>0</v>
      </c>
      <c r="AU682" s="96">
        <f>AU683+AU685</f>
        <v>0</v>
      </c>
      <c r="AV682" s="96">
        <f>AV683+AV685</f>
        <v>0</v>
      </c>
      <c r="AW682" s="96">
        <f>AW683+AW685</f>
        <v>0</v>
      </c>
      <c r="AX682" s="96">
        <f>AX683+AX685</f>
        <v>0</v>
      </c>
    </row>
    <row r="683" spans="1:50" s="9" customFormat="1" ht="180" customHeight="1" hidden="1">
      <c r="A683" s="162"/>
      <c r="B683" s="130" t="s">
        <v>286</v>
      </c>
      <c r="C683" s="90" t="s">
        <v>62</v>
      </c>
      <c r="D683" s="90" t="s">
        <v>34</v>
      </c>
      <c r="E683" s="90" t="s">
        <v>258</v>
      </c>
      <c r="F683" s="90"/>
      <c r="G683" s="92"/>
      <c r="H683" s="92"/>
      <c r="I683" s="92"/>
      <c r="J683" s="96"/>
      <c r="K683" s="96"/>
      <c r="L683" s="96"/>
      <c r="M683" s="96"/>
      <c r="N683" s="92"/>
      <c r="O683" s="87"/>
      <c r="P683" s="96"/>
      <c r="Q683" s="96"/>
      <c r="R683" s="96"/>
      <c r="S683" s="96">
        <f aca="true" t="shared" si="591" ref="S683:AR683">S684</f>
        <v>0</v>
      </c>
      <c r="T683" s="96">
        <f t="shared" si="591"/>
        <v>0</v>
      </c>
      <c r="U683" s="96">
        <f t="shared" si="591"/>
        <v>0</v>
      </c>
      <c r="V683" s="96">
        <f t="shared" si="591"/>
        <v>0</v>
      </c>
      <c r="W683" s="96">
        <f t="shared" si="591"/>
        <v>0</v>
      </c>
      <c r="X683" s="96">
        <f t="shared" si="591"/>
        <v>0</v>
      </c>
      <c r="Y683" s="96">
        <f t="shared" si="591"/>
        <v>0</v>
      </c>
      <c r="Z683" s="96">
        <f t="shared" si="591"/>
        <v>0</v>
      </c>
      <c r="AA683" s="96">
        <f t="shared" si="591"/>
        <v>0</v>
      </c>
      <c r="AB683" s="96">
        <f t="shared" si="591"/>
        <v>0</v>
      </c>
      <c r="AC683" s="96">
        <f t="shared" si="591"/>
        <v>0</v>
      </c>
      <c r="AD683" s="96">
        <f t="shared" si="591"/>
        <v>0</v>
      </c>
      <c r="AE683" s="96">
        <f t="shared" si="591"/>
        <v>0</v>
      </c>
      <c r="AF683" s="96"/>
      <c r="AG683" s="96">
        <f t="shared" si="591"/>
        <v>0</v>
      </c>
      <c r="AH683" s="96">
        <f t="shared" si="591"/>
        <v>0</v>
      </c>
      <c r="AI683" s="96"/>
      <c r="AJ683" s="96">
        <f t="shared" si="591"/>
        <v>0</v>
      </c>
      <c r="AK683" s="96">
        <f t="shared" si="591"/>
        <v>0</v>
      </c>
      <c r="AL683" s="96">
        <f t="shared" si="591"/>
        <v>0</v>
      </c>
      <c r="AM683" s="96">
        <f t="shared" si="591"/>
        <v>0</v>
      </c>
      <c r="AN683" s="96">
        <f t="shared" si="591"/>
        <v>0</v>
      </c>
      <c r="AO683" s="96">
        <f t="shared" si="591"/>
        <v>0</v>
      </c>
      <c r="AP683" s="96">
        <f t="shared" si="591"/>
        <v>0</v>
      </c>
      <c r="AQ683" s="96">
        <f t="shared" si="591"/>
        <v>0</v>
      </c>
      <c r="AR683" s="96">
        <f t="shared" si="591"/>
        <v>0</v>
      </c>
      <c r="AS683" s="163"/>
      <c r="AT683" s="96">
        <f>AT684</f>
        <v>0</v>
      </c>
      <c r="AU683" s="96">
        <f>AU684</f>
        <v>0</v>
      </c>
      <c r="AV683" s="96">
        <f>AV684</f>
        <v>0</v>
      </c>
      <c r="AW683" s="96">
        <f>AW684</f>
        <v>0</v>
      </c>
      <c r="AX683" s="96">
        <f>AX684</f>
        <v>0</v>
      </c>
    </row>
    <row r="684" spans="1:50" s="2" customFormat="1" ht="99.75" hidden="1">
      <c r="A684" s="100"/>
      <c r="B684" s="112" t="s">
        <v>242</v>
      </c>
      <c r="C684" s="90" t="s">
        <v>62</v>
      </c>
      <c r="D684" s="90" t="s">
        <v>34</v>
      </c>
      <c r="E684" s="154" t="s">
        <v>258</v>
      </c>
      <c r="F684" s="154" t="s">
        <v>57</v>
      </c>
      <c r="G684" s="92"/>
      <c r="H684" s="92"/>
      <c r="I684" s="92"/>
      <c r="J684" s="96"/>
      <c r="K684" s="96"/>
      <c r="L684" s="96"/>
      <c r="M684" s="96"/>
      <c r="N684" s="92"/>
      <c r="O684" s="87"/>
      <c r="P684" s="96"/>
      <c r="Q684" s="96"/>
      <c r="R684" s="96"/>
      <c r="S684" s="96">
        <f>T684-Q684</f>
        <v>0</v>
      </c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96"/>
      <c r="AO684" s="96"/>
      <c r="AP684" s="96"/>
      <c r="AQ684" s="96"/>
      <c r="AR684" s="96"/>
      <c r="AS684" s="115"/>
      <c r="AT684" s="96"/>
      <c r="AU684" s="96"/>
      <c r="AV684" s="96"/>
      <c r="AW684" s="96"/>
      <c r="AX684" s="96"/>
    </row>
    <row r="685" spans="1:50" s="2" customFormat="1" ht="116.25" hidden="1">
      <c r="A685" s="100"/>
      <c r="B685" s="144" t="s">
        <v>280</v>
      </c>
      <c r="C685" s="90" t="s">
        <v>62</v>
      </c>
      <c r="D685" s="90" t="s">
        <v>34</v>
      </c>
      <c r="E685" s="154" t="s">
        <v>259</v>
      </c>
      <c r="F685" s="154"/>
      <c r="G685" s="92"/>
      <c r="H685" s="92"/>
      <c r="I685" s="92"/>
      <c r="J685" s="96"/>
      <c r="K685" s="96"/>
      <c r="L685" s="96"/>
      <c r="M685" s="96"/>
      <c r="N685" s="92"/>
      <c r="O685" s="87"/>
      <c r="P685" s="96"/>
      <c r="Q685" s="96"/>
      <c r="R685" s="96"/>
      <c r="S685" s="96">
        <f aca="true" t="shared" si="592" ref="S685:AR685">S686</f>
        <v>0</v>
      </c>
      <c r="T685" s="96">
        <f t="shared" si="592"/>
        <v>0</v>
      </c>
      <c r="U685" s="96">
        <f t="shared" si="592"/>
        <v>0</v>
      </c>
      <c r="V685" s="96">
        <f t="shared" si="592"/>
        <v>0</v>
      </c>
      <c r="W685" s="96">
        <f t="shared" si="592"/>
        <v>0</v>
      </c>
      <c r="X685" s="96">
        <f t="shared" si="592"/>
        <v>0</v>
      </c>
      <c r="Y685" s="96">
        <f t="shared" si="592"/>
        <v>0</v>
      </c>
      <c r="Z685" s="96">
        <f t="shared" si="592"/>
        <v>0</v>
      </c>
      <c r="AA685" s="96">
        <f t="shared" si="592"/>
        <v>0</v>
      </c>
      <c r="AB685" s="96">
        <f t="shared" si="592"/>
        <v>0</v>
      </c>
      <c r="AC685" s="96">
        <f t="shared" si="592"/>
        <v>0</v>
      </c>
      <c r="AD685" s="96">
        <f t="shared" si="592"/>
        <v>0</v>
      </c>
      <c r="AE685" s="96">
        <f t="shared" si="592"/>
        <v>0</v>
      </c>
      <c r="AF685" s="96"/>
      <c r="AG685" s="96">
        <f t="shared" si="592"/>
        <v>0</v>
      </c>
      <c r="AH685" s="96">
        <f t="shared" si="592"/>
        <v>0</v>
      </c>
      <c r="AI685" s="96"/>
      <c r="AJ685" s="96">
        <f t="shared" si="592"/>
        <v>0</v>
      </c>
      <c r="AK685" s="96">
        <f t="shared" si="592"/>
        <v>0</v>
      </c>
      <c r="AL685" s="96">
        <f t="shared" si="592"/>
        <v>0</v>
      </c>
      <c r="AM685" s="96">
        <f t="shared" si="592"/>
        <v>0</v>
      </c>
      <c r="AN685" s="96">
        <f t="shared" si="592"/>
        <v>0</v>
      </c>
      <c r="AO685" s="96">
        <f t="shared" si="592"/>
        <v>0</v>
      </c>
      <c r="AP685" s="96">
        <f t="shared" si="592"/>
        <v>0</v>
      </c>
      <c r="AQ685" s="96">
        <f t="shared" si="592"/>
        <v>0</v>
      </c>
      <c r="AR685" s="96">
        <f t="shared" si="592"/>
        <v>0</v>
      </c>
      <c r="AS685" s="115"/>
      <c r="AT685" s="96">
        <f>AT686</f>
        <v>0</v>
      </c>
      <c r="AU685" s="96">
        <f>AU686</f>
        <v>0</v>
      </c>
      <c r="AV685" s="96">
        <f>AV686</f>
        <v>0</v>
      </c>
      <c r="AW685" s="96">
        <f>AW686</f>
        <v>0</v>
      </c>
      <c r="AX685" s="96">
        <f>AX686</f>
        <v>0</v>
      </c>
    </row>
    <row r="686" spans="1:50" s="2" customFormat="1" ht="99.75" hidden="1">
      <c r="A686" s="100"/>
      <c r="B686" s="112" t="s">
        <v>242</v>
      </c>
      <c r="C686" s="90" t="s">
        <v>62</v>
      </c>
      <c r="D686" s="90" t="s">
        <v>34</v>
      </c>
      <c r="E686" s="154" t="s">
        <v>259</v>
      </c>
      <c r="F686" s="154" t="s">
        <v>57</v>
      </c>
      <c r="G686" s="92"/>
      <c r="H686" s="92"/>
      <c r="I686" s="92"/>
      <c r="J686" s="96"/>
      <c r="K686" s="96"/>
      <c r="L686" s="96"/>
      <c r="M686" s="96"/>
      <c r="N686" s="92"/>
      <c r="O686" s="87"/>
      <c r="P686" s="96"/>
      <c r="Q686" s="96"/>
      <c r="R686" s="96"/>
      <c r="S686" s="96">
        <f>T686-Q686</f>
        <v>0</v>
      </c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96"/>
      <c r="AO686" s="96"/>
      <c r="AP686" s="96"/>
      <c r="AQ686" s="96"/>
      <c r="AR686" s="96"/>
      <c r="AS686" s="115"/>
      <c r="AT686" s="96"/>
      <c r="AU686" s="96"/>
      <c r="AV686" s="96"/>
      <c r="AW686" s="96"/>
      <c r="AX686" s="96"/>
    </row>
    <row r="687" spans="1:50" s="2" customFormat="1" ht="99.75">
      <c r="A687" s="100"/>
      <c r="B687" s="130" t="s">
        <v>309</v>
      </c>
      <c r="C687" s="90" t="s">
        <v>62</v>
      </c>
      <c r="D687" s="90" t="s">
        <v>34</v>
      </c>
      <c r="E687" s="154" t="s">
        <v>295</v>
      </c>
      <c r="F687" s="154"/>
      <c r="G687" s="92"/>
      <c r="H687" s="92"/>
      <c r="I687" s="92"/>
      <c r="J687" s="96"/>
      <c r="K687" s="96"/>
      <c r="L687" s="96"/>
      <c r="M687" s="96"/>
      <c r="N687" s="92"/>
      <c r="O687" s="87"/>
      <c r="P687" s="96"/>
      <c r="Q687" s="96"/>
      <c r="R687" s="96"/>
      <c r="S687" s="96">
        <f aca="true" t="shared" si="593" ref="S687:AL688">S688</f>
        <v>4080</v>
      </c>
      <c r="T687" s="96">
        <f t="shared" si="593"/>
        <v>4080</v>
      </c>
      <c r="U687" s="96">
        <f t="shared" si="593"/>
        <v>0</v>
      </c>
      <c r="V687" s="96">
        <f t="shared" si="593"/>
        <v>6120</v>
      </c>
      <c r="W687" s="96">
        <f t="shared" si="593"/>
        <v>0</v>
      </c>
      <c r="X687" s="96">
        <f t="shared" si="593"/>
        <v>0</v>
      </c>
      <c r="Y687" s="96">
        <f t="shared" si="593"/>
        <v>4080</v>
      </c>
      <c r="Z687" s="96">
        <f t="shared" si="593"/>
        <v>6120</v>
      </c>
      <c r="AA687" s="96">
        <f t="shared" si="593"/>
        <v>0</v>
      </c>
      <c r="AB687" s="96">
        <f t="shared" si="593"/>
        <v>0</v>
      </c>
      <c r="AC687" s="96">
        <f t="shared" si="593"/>
        <v>4080</v>
      </c>
      <c r="AD687" s="96">
        <f t="shared" si="593"/>
        <v>6120</v>
      </c>
      <c r="AE687" s="96">
        <f t="shared" si="593"/>
        <v>0</v>
      </c>
      <c r="AF687" s="96"/>
      <c r="AG687" s="96">
        <f t="shared" si="593"/>
        <v>0</v>
      </c>
      <c r="AH687" s="96">
        <f t="shared" si="593"/>
        <v>4080</v>
      </c>
      <c r="AI687" s="96"/>
      <c r="AJ687" s="96">
        <f t="shared" si="593"/>
        <v>6120</v>
      </c>
      <c r="AK687" s="96">
        <f t="shared" si="593"/>
        <v>0</v>
      </c>
      <c r="AL687" s="96">
        <f t="shared" si="593"/>
        <v>0</v>
      </c>
      <c r="AM687" s="96">
        <f aca="true" t="shared" si="594" ref="AM687:AR688">AM688</f>
        <v>4080</v>
      </c>
      <c r="AN687" s="96">
        <f t="shared" si="594"/>
        <v>0</v>
      </c>
      <c r="AO687" s="96">
        <f t="shared" si="594"/>
        <v>0</v>
      </c>
      <c r="AP687" s="96">
        <f t="shared" si="594"/>
        <v>0</v>
      </c>
      <c r="AQ687" s="96">
        <f t="shared" si="594"/>
        <v>4080</v>
      </c>
      <c r="AR687" s="96">
        <f t="shared" si="594"/>
        <v>0</v>
      </c>
      <c r="AS687" s="115"/>
      <c r="AT687" s="96">
        <f>AT688</f>
        <v>4080</v>
      </c>
      <c r="AU687" s="96">
        <f aca="true" t="shared" si="595" ref="AU687:AX688">AU688</f>
        <v>0</v>
      </c>
      <c r="AV687" s="96">
        <f t="shared" si="595"/>
        <v>0</v>
      </c>
      <c r="AW687" s="96">
        <f t="shared" si="595"/>
        <v>4080</v>
      </c>
      <c r="AX687" s="96">
        <f t="shared" si="595"/>
        <v>0</v>
      </c>
    </row>
    <row r="688" spans="1:50" s="2" customFormat="1" ht="183.75" customHeight="1">
      <c r="A688" s="100"/>
      <c r="B688" s="130" t="s">
        <v>286</v>
      </c>
      <c r="C688" s="90" t="s">
        <v>62</v>
      </c>
      <c r="D688" s="90" t="s">
        <v>34</v>
      </c>
      <c r="E688" s="154" t="s">
        <v>310</v>
      </c>
      <c r="F688" s="154"/>
      <c r="G688" s="92"/>
      <c r="H688" s="92"/>
      <c r="I688" s="92"/>
      <c r="J688" s="96"/>
      <c r="K688" s="96"/>
      <c r="L688" s="96"/>
      <c r="M688" s="96"/>
      <c r="N688" s="92"/>
      <c r="O688" s="87"/>
      <c r="P688" s="96"/>
      <c r="Q688" s="96"/>
      <c r="R688" s="96"/>
      <c r="S688" s="96">
        <f t="shared" si="593"/>
        <v>4080</v>
      </c>
      <c r="T688" s="96">
        <f t="shared" si="593"/>
        <v>4080</v>
      </c>
      <c r="U688" s="96">
        <f t="shared" si="593"/>
        <v>0</v>
      </c>
      <c r="V688" s="96">
        <f t="shared" si="593"/>
        <v>6120</v>
      </c>
      <c r="W688" s="96">
        <f t="shared" si="593"/>
        <v>0</v>
      </c>
      <c r="X688" s="96">
        <f t="shared" si="593"/>
        <v>0</v>
      </c>
      <c r="Y688" s="96">
        <f t="shared" si="593"/>
        <v>4080</v>
      </c>
      <c r="Z688" s="96">
        <f t="shared" si="593"/>
        <v>6120</v>
      </c>
      <c r="AA688" s="96">
        <f t="shared" si="593"/>
        <v>0</v>
      </c>
      <c r="AB688" s="96">
        <f t="shared" si="593"/>
        <v>0</v>
      </c>
      <c r="AC688" s="96">
        <f t="shared" si="593"/>
        <v>4080</v>
      </c>
      <c r="AD688" s="96">
        <f t="shared" si="593"/>
        <v>6120</v>
      </c>
      <c r="AE688" s="96">
        <f t="shared" si="593"/>
        <v>0</v>
      </c>
      <c r="AF688" s="96"/>
      <c r="AG688" s="96">
        <f t="shared" si="593"/>
        <v>0</v>
      </c>
      <c r="AH688" s="96">
        <f t="shared" si="593"/>
        <v>4080</v>
      </c>
      <c r="AI688" s="96"/>
      <c r="AJ688" s="96">
        <f t="shared" si="593"/>
        <v>6120</v>
      </c>
      <c r="AK688" s="96">
        <f t="shared" si="593"/>
        <v>0</v>
      </c>
      <c r="AL688" s="96">
        <f t="shared" si="593"/>
        <v>0</v>
      </c>
      <c r="AM688" s="96">
        <f t="shared" si="594"/>
        <v>4080</v>
      </c>
      <c r="AN688" s="96">
        <f t="shared" si="594"/>
        <v>0</v>
      </c>
      <c r="AO688" s="96">
        <f t="shared" si="594"/>
        <v>0</v>
      </c>
      <c r="AP688" s="96">
        <f t="shared" si="594"/>
        <v>0</v>
      </c>
      <c r="AQ688" s="96">
        <f t="shared" si="594"/>
        <v>4080</v>
      </c>
      <c r="AR688" s="96">
        <f t="shared" si="594"/>
        <v>0</v>
      </c>
      <c r="AS688" s="115"/>
      <c r="AT688" s="96">
        <f>AT689</f>
        <v>4080</v>
      </c>
      <c r="AU688" s="96">
        <f t="shared" si="595"/>
        <v>0</v>
      </c>
      <c r="AV688" s="96">
        <f t="shared" si="595"/>
        <v>0</v>
      </c>
      <c r="AW688" s="96">
        <f t="shared" si="595"/>
        <v>4080</v>
      </c>
      <c r="AX688" s="96">
        <f t="shared" si="595"/>
        <v>0</v>
      </c>
    </row>
    <row r="689" spans="1:50" s="2" customFormat="1" ht="106.5" customHeight="1">
      <c r="A689" s="100"/>
      <c r="B689" s="112" t="s">
        <v>242</v>
      </c>
      <c r="C689" s="90" t="s">
        <v>62</v>
      </c>
      <c r="D689" s="90" t="s">
        <v>34</v>
      </c>
      <c r="E689" s="154" t="s">
        <v>310</v>
      </c>
      <c r="F689" s="154" t="s">
        <v>57</v>
      </c>
      <c r="G689" s="92"/>
      <c r="H689" s="92"/>
      <c r="I689" s="92"/>
      <c r="J689" s="96"/>
      <c r="K689" s="96"/>
      <c r="L689" s="96"/>
      <c r="M689" s="96"/>
      <c r="N689" s="92"/>
      <c r="O689" s="87"/>
      <c r="P689" s="96"/>
      <c r="Q689" s="96"/>
      <c r="R689" s="96"/>
      <c r="S689" s="96">
        <f>T689-Q689</f>
        <v>4080</v>
      </c>
      <c r="T689" s="96">
        <v>4080</v>
      </c>
      <c r="U689" s="96"/>
      <c r="V689" s="96">
        <f>4080+2040</f>
        <v>6120</v>
      </c>
      <c r="W689" s="96"/>
      <c r="X689" s="96"/>
      <c r="Y689" s="96">
        <f>W689+T689</f>
        <v>4080</v>
      </c>
      <c r="Z689" s="96">
        <f>X689+V689</f>
        <v>6120</v>
      </c>
      <c r="AA689" s="96"/>
      <c r="AB689" s="96"/>
      <c r="AC689" s="96">
        <f>AA689+Y689</f>
        <v>4080</v>
      </c>
      <c r="AD689" s="96">
        <f>AB689+Z689</f>
        <v>6120</v>
      </c>
      <c r="AE689" s="96"/>
      <c r="AF689" s="96"/>
      <c r="AG689" s="96"/>
      <c r="AH689" s="96">
        <f>AE689+AC689</f>
        <v>4080</v>
      </c>
      <c r="AI689" s="96"/>
      <c r="AJ689" s="96">
        <f>AG689+AD689</f>
        <v>6120</v>
      </c>
      <c r="AK689" s="115"/>
      <c r="AL689" s="115"/>
      <c r="AM689" s="96">
        <f>AK689+AH689</f>
        <v>4080</v>
      </c>
      <c r="AN689" s="96">
        <f>AI689</f>
        <v>0</v>
      </c>
      <c r="AO689" s="96">
        <f>AQ689-AM689</f>
        <v>0</v>
      </c>
      <c r="AP689" s="96">
        <f>AR689-AN689</f>
        <v>0</v>
      </c>
      <c r="AQ689" s="96">
        <v>4080</v>
      </c>
      <c r="AR689" s="96"/>
      <c r="AS689" s="115"/>
      <c r="AT689" s="96">
        <v>4080</v>
      </c>
      <c r="AU689" s="96"/>
      <c r="AV689" s="115"/>
      <c r="AW689" s="92">
        <f>AT689+AV689</f>
        <v>4080</v>
      </c>
      <c r="AX689" s="96">
        <f t="shared" si="570"/>
        <v>0</v>
      </c>
    </row>
    <row r="690" spans="1:50" s="2" customFormat="1" ht="51.75" customHeight="1">
      <c r="A690" s="100"/>
      <c r="B690" s="113" t="s">
        <v>321</v>
      </c>
      <c r="C690" s="90" t="s">
        <v>62</v>
      </c>
      <c r="D690" s="90" t="s">
        <v>34</v>
      </c>
      <c r="E690" s="154" t="s">
        <v>296</v>
      </c>
      <c r="F690" s="154"/>
      <c r="G690" s="92"/>
      <c r="H690" s="92"/>
      <c r="I690" s="92"/>
      <c r="J690" s="96"/>
      <c r="K690" s="96"/>
      <c r="L690" s="96"/>
      <c r="M690" s="96"/>
      <c r="N690" s="92"/>
      <c r="O690" s="87"/>
      <c r="P690" s="96"/>
      <c r="Q690" s="96"/>
      <c r="R690" s="96"/>
      <c r="S690" s="96">
        <f aca="true" t="shared" si="596" ref="S690:AR691">S691</f>
        <v>2040</v>
      </c>
      <c r="T690" s="96">
        <f t="shared" si="596"/>
        <v>2040</v>
      </c>
      <c r="U690" s="96">
        <f t="shared" si="596"/>
        <v>0</v>
      </c>
      <c r="V690" s="96">
        <f t="shared" si="596"/>
        <v>0</v>
      </c>
      <c r="W690" s="96">
        <f t="shared" si="596"/>
        <v>0</v>
      </c>
      <c r="X690" s="96">
        <f t="shared" si="596"/>
        <v>0</v>
      </c>
      <c r="Y690" s="96">
        <f t="shared" si="596"/>
        <v>2040</v>
      </c>
      <c r="Z690" s="96">
        <f t="shared" si="596"/>
        <v>0</v>
      </c>
      <c r="AA690" s="96">
        <f t="shared" si="596"/>
        <v>0</v>
      </c>
      <c r="AB690" s="96">
        <f t="shared" si="596"/>
        <v>0</v>
      </c>
      <c r="AC690" s="96">
        <f t="shared" si="596"/>
        <v>2040</v>
      </c>
      <c r="AD690" s="96">
        <f t="shared" si="596"/>
        <v>0</v>
      </c>
      <c r="AE690" s="96">
        <f t="shared" si="596"/>
        <v>0</v>
      </c>
      <c r="AF690" s="96"/>
      <c r="AG690" s="96">
        <f t="shared" si="596"/>
        <v>0</v>
      </c>
      <c r="AH690" s="96">
        <f t="shared" si="596"/>
        <v>2040</v>
      </c>
      <c r="AI690" s="96"/>
      <c r="AJ690" s="96">
        <f t="shared" si="596"/>
        <v>0</v>
      </c>
      <c r="AK690" s="96">
        <f t="shared" si="596"/>
        <v>0</v>
      </c>
      <c r="AL690" s="96">
        <f t="shared" si="596"/>
        <v>0</v>
      </c>
      <c r="AM690" s="96">
        <f t="shared" si="596"/>
        <v>2040</v>
      </c>
      <c r="AN690" s="96">
        <f t="shared" si="596"/>
        <v>0</v>
      </c>
      <c r="AO690" s="96">
        <f t="shared" si="596"/>
        <v>1960</v>
      </c>
      <c r="AP690" s="96">
        <f t="shared" si="596"/>
        <v>0</v>
      </c>
      <c r="AQ690" s="96">
        <f t="shared" si="596"/>
        <v>4000</v>
      </c>
      <c r="AR690" s="96">
        <f t="shared" si="596"/>
        <v>0</v>
      </c>
      <c r="AS690" s="115"/>
      <c r="AT690" s="96">
        <f>AT691</f>
        <v>4000</v>
      </c>
      <c r="AU690" s="96">
        <f aca="true" t="shared" si="597" ref="AU690:AX691">AU691</f>
        <v>0</v>
      </c>
      <c r="AV690" s="96">
        <f t="shared" si="597"/>
        <v>0</v>
      </c>
      <c r="AW690" s="96">
        <f t="shared" si="597"/>
        <v>4000</v>
      </c>
      <c r="AX690" s="96">
        <f t="shared" si="597"/>
        <v>0</v>
      </c>
    </row>
    <row r="691" spans="1:50" s="2" customFormat="1" ht="116.25" customHeight="1">
      <c r="A691" s="100"/>
      <c r="B691" s="114" t="s">
        <v>324</v>
      </c>
      <c r="C691" s="90" t="s">
        <v>62</v>
      </c>
      <c r="D691" s="90" t="s">
        <v>34</v>
      </c>
      <c r="E691" s="154" t="s">
        <v>297</v>
      </c>
      <c r="F691" s="154"/>
      <c r="G691" s="92"/>
      <c r="H691" s="92"/>
      <c r="I691" s="92"/>
      <c r="J691" s="96"/>
      <c r="K691" s="96"/>
      <c r="L691" s="96"/>
      <c r="M691" s="96"/>
      <c r="N691" s="92"/>
      <c r="O691" s="87"/>
      <c r="P691" s="96"/>
      <c r="Q691" s="96"/>
      <c r="R691" s="96"/>
      <c r="S691" s="96">
        <f>T691-Q691</f>
        <v>2040</v>
      </c>
      <c r="T691" s="96">
        <v>2040</v>
      </c>
      <c r="U691" s="96"/>
      <c r="V691" s="96"/>
      <c r="W691" s="96"/>
      <c r="X691" s="96"/>
      <c r="Y691" s="96">
        <f>W691+T691</f>
        <v>2040</v>
      </c>
      <c r="Z691" s="96">
        <f>X691+V691</f>
        <v>0</v>
      </c>
      <c r="AA691" s="96"/>
      <c r="AB691" s="96"/>
      <c r="AC691" s="96">
        <f>AA691+Y691</f>
        <v>2040</v>
      </c>
      <c r="AD691" s="96">
        <f>AB691+Z691</f>
        <v>0</v>
      </c>
      <c r="AE691" s="96"/>
      <c r="AF691" s="96"/>
      <c r="AG691" s="96"/>
      <c r="AH691" s="96">
        <f>AE691+AC691</f>
        <v>2040</v>
      </c>
      <c r="AI691" s="96"/>
      <c r="AJ691" s="96">
        <f>AG691+AD691</f>
        <v>0</v>
      </c>
      <c r="AK691" s="115"/>
      <c r="AL691" s="115"/>
      <c r="AM691" s="96">
        <f t="shared" si="596"/>
        <v>2040</v>
      </c>
      <c r="AN691" s="96">
        <f t="shared" si="596"/>
        <v>0</v>
      </c>
      <c r="AO691" s="96">
        <f>AO692</f>
        <v>1960</v>
      </c>
      <c r="AP691" s="96">
        <f>AR691-AN691</f>
        <v>0</v>
      </c>
      <c r="AQ691" s="96">
        <v>4000</v>
      </c>
      <c r="AR691" s="96"/>
      <c r="AS691" s="115"/>
      <c r="AT691" s="96">
        <f>AT692</f>
        <v>4000</v>
      </c>
      <c r="AU691" s="96">
        <f t="shared" si="597"/>
        <v>0</v>
      </c>
      <c r="AV691" s="96">
        <f t="shared" si="597"/>
        <v>0</v>
      </c>
      <c r="AW691" s="96">
        <f t="shared" si="597"/>
        <v>4000</v>
      </c>
      <c r="AX691" s="96">
        <f t="shared" si="597"/>
        <v>0</v>
      </c>
    </row>
    <row r="692" spans="1:50" s="2" customFormat="1" ht="99.75">
      <c r="A692" s="100"/>
      <c r="B692" s="112" t="s">
        <v>242</v>
      </c>
      <c r="C692" s="90" t="s">
        <v>62</v>
      </c>
      <c r="D692" s="90" t="s">
        <v>34</v>
      </c>
      <c r="E692" s="154" t="s">
        <v>297</v>
      </c>
      <c r="F692" s="154" t="s">
        <v>57</v>
      </c>
      <c r="G692" s="92"/>
      <c r="H692" s="92"/>
      <c r="I692" s="92"/>
      <c r="J692" s="96"/>
      <c r="K692" s="96"/>
      <c r="L692" s="96"/>
      <c r="M692" s="96"/>
      <c r="N692" s="92"/>
      <c r="O692" s="87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115"/>
      <c r="AL692" s="115"/>
      <c r="AM692" s="96">
        <v>2040</v>
      </c>
      <c r="AN692" s="96"/>
      <c r="AO692" s="96">
        <f>AQ692-AM692</f>
        <v>1960</v>
      </c>
      <c r="AP692" s="96">
        <f>AR692-AN692</f>
        <v>0</v>
      </c>
      <c r="AQ692" s="96">
        <v>4000</v>
      </c>
      <c r="AR692" s="96"/>
      <c r="AS692" s="115"/>
      <c r="AT692" s="96">
        <v>4000</v>
      </c>
      <c r="AU692" s="96"/>
      <c r="AV692" s="115"/>
      <c r="AW692" s="92">
        <f>AT692+AV692</f>
        <v>4000</v>
      </c>
      <c r="AX692" s="96">
        <f t="shared" si="570"/>
        <v>0</v>
      </c>
    </row>
    <row r="693" spans="1:50" s="2" customFormat="1" ht="18.75">
      <c r="A693" s="100"/>
      <c r="B693" s="119" t="s">
        <v>112</v>
      </c>
      <c r="C693" s="84" t="s">
        <v>62</v>
      </c>
      <c r="D693" s="84" t="s">
        <v>35</v>
      </c>
      <c r="E693" s="85"/>
      <c r="F693" s="84"/>
      <c r="G693" s="86" t="e">
        <f>G695+G696+G698+#REF!</f>
        <v>#REF!</v>
      </c>
      <c r="H693" s="86" t="e">
        <f>H695+H696+H698+#REF!</f>
        <v>#REF!</v>
      </c>
      <c r="I693" s="86" t="e">
        <f>I695+I696+I698+#REF!</f>
        <v>#REF!</v>
      </c>
      <c r="J693" s="86">
        <f aca="true" t="shared" si="598" ref="J693:AN693">J694</f>
        <v>55117</v>
      </c>
      <c r="K693" s="86">
        <f t="shared" si="598"/>
        <v>200128</v>
      </c>
      <c r="L693" s="86">
        <f t="shared" si="598"/>
        <v>0</v>
      </c>
      <c r="M693" s="86"/>
      <c r="N693" s="86">
        <f t="shared" si="598"/>
        <v>214334</v>
      </c>
      <c r="O693" s="86">
        <f t="shared" si="598"/>
        <v>0</v>
      </c>
      <c r="P693" s="86">
        <f t="shared" si="598"/>
        <v>0</v>
      </c>
      <c r="Q693" s="86">
        <f t="shared" si="598"/>
        <v>214334</v>
      </c>
      <c r="R693" s="86">
        <f t="shared" si="598"/>
        <v>0</v>
      </c>
      <c r="S693" s="86">
        <f>S694</f>
        <v>-53263</v>
      </c>
      <c r="T693" s="86">
        <f t="shared" si="598"/>
        <v>161071</v>
      </c>
      <c r="U693" s="86">
        <f t="shared" si="598"/>
        <v>0</v>
      </c>
      <c r="V693" s="86">
        <f t="shared" si="598"/>
        <v>161071</v>
      </c>
      <c r="W693" s="86">
        <f t="shared" si="598"/>
        <v>0</v>
      </c>
      <c r="X693" s="86">
        <f t="shared" si="598"/>
        <v>0</v>
      </c>
      <c r="Y693" s="86">
        <f t="shared" si="598"/>
        <v>161071</v>
      </c>
      <c r="Z693" s="86">
        <f t="shared" si="598"/>
        <v>161071</v>
      </c>
      <c r="AA693" s="86">
        <f t="shared" si="598"/>
        <v>0</v>
      </c>
      <c r="AB693" s="86">
        <f t="shared" si="598"/>
        <v>0</v>
      </c>
      <c r="AC693" s="86">
        <f t="shared" si="598"/>
        <v>161071</v>
      </c>
      <c r="AD693" s="86">
        <f t="shared" si="598"/>
        <v>161071</v>
      </c>
      <c r="AE693" s="86">
        <f t="shared" si="598"/>
        <v>3566</v>
      </c>
      <c r="AF693" s="86">
        <f t="shared" si="598"/>
        <v>3566</v>
      </c>
      <c r="AG693" s="86">
        <f t="shared" si="598"/>
        <v>0</v>
      </c>
      <c r="AH693" s="86">
        <f t="shared" si="598"/>
        <v>164637</v>
      </c>
      <c r="AI693" s="86">
        <f t="shared" si="598"/>
        <v>3566</v>
      </c>
      <c r="AJ693" s="86">
        <f t="shared" si="598"/>
        <v>161071</v>
      </c>
      <c r="AK693" s="86">
        <f t="shared" si="598"/>
        <v>0</v>
      </c>
      <c r="AL693" s="86">
        <f t="shared" si="598"/>
        <v>0</v>
      </c>
      <c r="AM693" s="86">
        <f t="shared" si="598"/>
        <v>164637</v>
      </c>
      <c r="AN693" s="86">
        <f t="shared" si="598"/>
        <v>3566</v>
      </c>
      <c r="AO693" s="86">
        <f>AO694+AO712</f>
        <v>50538</v>
      </c>
      <c r="AP693" s="86">
        <f>AP694+AP712</f>
        <v>-3566</v>
      </c>
      <c r="AQ693" s="86">
        <f>AQ694+AQ712</f>
        <v>215175</v>
      </c>
      <c r="AR693" s="86">
        <f>AR694+AR712</f>
        <v>0</v>
      </c>
      <c r="AS693" s="115"/>
      <c r="AT693" s="86">
        <f>AT694+AT712</f>
        <v>215175</v>
      </c>
      <c r="AU693" s="86">
        <f>AU694+AU712</f>
        <v>0</v>
      </c>
      <c r="AV693" s="86">
        <f>AV694+AV712</f>
        <v>0</v>
      </c>
      <c r="AW693" s="86">
        <f>AW694+AW712</f>
        <v>215175</v>
      </c>
      <c r="AX693" s="86">
        <f>AX694+AX712</f>
        <v>0</v>
      </c>
    </row>
    <row r="694" spans="1:50" s="2" customFormat="1" ht="22.5" customHeight="1">
      <c r="A694" s="100"/>
      <c r="B694" s="112" t="s">
        <v>325</v>
      </c>
      <c r="C694" s="90" t="s">
        <v>62</v>
      </c>
      <c r="D694" s="90" t="s">
        <v>35</v>
      </c>
      <c r="E694" s="95" t="s">
        <v>113</v>
      </c>
      <c r="F694" s="84"/>
      <c r="G694" s="86"/>
      <c r="H694" s="86"/>
      <c r="I694" s="86"/>
      <c r="J694" s="92">
        <f>J695+J696+J698</f>
        <v>55117</v>
      </c>
      <c r="K694" s="92">
        <f>K695+K696+K698</f>
        <v>200128</v>
      </c>
      <c r="L694" s="92">
        <f>L695+L696+L698</f>
        <v>0</v>
      </c>
      <c r="M694" s="92"/>
      <c r="N694" s="92">
        <f>N695+N696+N698</f>
        <v>214334</v>
      </c>
      <c r="O694" s="92">
        <f>O695+O696+O698</f>
        <v>0</v>
      </c>
      <c r="P694" s="92">
        <f>P695+P696+P698</f>
        <v>0</v>
      </c>
      <c r="Q694" s="92">
        <f>Q695+Q696+Q698</f>
        <v>214334</v>
      </c>
      <c r="R694" s="92">
        <f>R695+R696+R698</f>
        <v>0</v>
      </c>
      <c r="S694" s="92">
        <f>S695+S696+S700+S704+S708+S710</f>
        <v>-53263</v>
      </c>
      <c r="T694" s="92">
        <f aca="true" t="shared" si="599" ref="T694:Z694">T695+T700+T704+T708+T710</f>
        <v>161071</v>
      </c>
      <c r="U694" s="92">
        <f t="shared" si="599"/>
        <v>0</v>
      </c>
      <c r="V694" s="92">
        <f t="shared" si="599"/>
        <v>161071</v>
      </c>
      <c r="W694" s="92">
        <f t="shared" si="599"/>
        <v>0</v>
      </c>
      <c r="X694" s="92">
        <f t="shared" si="599"/>
        <v>0</v>
      </c>
      <c r="Y694" s="92">
        <f t="shared" si="599"/>
        <v>161071</v>
      </c>
      <c r="Z694" s="92">
        <f t="shared" si="599"/>
        <v>161071</v>
      </c>
      <c r="AA694" s="92">
        <f aca="true" t="shared" si="600" ref="AA694:AJ694">AA695+AA700+AA704+AA708+AA710</f>
        <v>0</v>
      </c>
      <c r="AB694" s="92">
        <f t="shared" si="600"/>
        <v>0</v>
      </c>
      <c r="AC694" s="92">
        <f t="shared" si="600"/>
        <v>161071</v>
      </c>
      <c r="AD694" s="92">
        <f t="shared" si="600"/>
        <v>161071</v>
      </c>
      <c r="AE694" s="92">
        <f t="shared" si="600"/>
        <v>3566</v>
      </c>
      <c r="AF694" s="92">
        <f>AF695+AF700+AF704+AF708+AF710</f>
        <v>3566</v>
      </c>
      <c r="AG694" s="92">
        <f t="shared" si="600"/>
        <v>0</v>
      </c>
      <c r="AH694" s="92">
        <f t="shared" si="600"/>
        <v>164637</v>
      </c>
      <c r="AI694" s="92">
        <f>AI695+AI700+AI704+AI708+AI710</f>
        <v>3566</v>
      </c>
      <c r="AJ694" s="92">
        <f t="shared" si="600"/>
        <v>161071</v>
      </c>
      <c r="AK694" s="92">
        <f>AK695+AK700+AK704+AK708+AK710</f>
        <v>0</v>
      </c>
      <c r="AL694" s="92">
        <f>AL695+AL700+AL704+AL708+AL710</f>
        <v>0</v>
      </c>
      <c r="AM694" s="92">
        <f>AM695+AM700+AM704+AM708+AM710</f>
        <v>164637</v>
      </c>
      <c r="AN694" s="92">
        <f>AN695+AN700+AN704+AN708+AN710</f>
        <v>3566</v>
      </c>
      <c r="AO694" s="92">
        <f>AO695+AO700+AO704+AO708+AO710+AO706+AO702</f>
        <v>35354</v>
      </c>
      <c r="AP694" s="92">
        <f>AP695+AP700+AP704+AP708+AP710+AP706+AP702</f>
        <v>-3566</v>
      </c>
      <c r="AQ694" s="92">
        <f>AQ695+AQ700+AQ704+AQ708+AQ710+AQ706+AQ702</f>
        <v>199991</v>
      </c>
      <c r="AR694" s="92">
        <f>AR695+AR700+AR704+AR708+AR710+AR706+AR702</f>
        <v>0</v>
      </c>
      <c r="AS694" s="115"/>
      <c r="AT694" s="92">
        <f>AT695+AT700+AT704+AT708+AT710+AT706+AT702</f>
        <v>199991</v>
      </c>
      <c r="AU694" s="92">
        <f>AU695+AU700+AU704+AU708+AU710+AU706+AU702</f>
        <v>0</v>
      </c>
      <c r="AV694" s="92">
        <f>AV695+AV700+AV704+AV708+AV710+AV706+AV702</f>
        <v>0</v>
      </c>
      <c r="AW694" s="92">
        <f>AW695+AW700+AW704+AW708+AW710+AW706+AW702</f>
        <v>199991</v>
      </c>
      <c r="AX694" s="92">
        <f>AX695+AX700+AX704+AX708+AX710+AX706+AX702</f>
        <v>0</v>
      </c>
    </row>
    <row r="695" spans="1:50" s="2" customFormat="1" ht="73.5" customHeight="1">
      <c r="A695" s="100"/>
      <c r="B695" s="112" t="s">
        <v>45</v>
      </c>
      <c r="C695" s="90" t="s">
        <v>62</v>
      </c>
      <c r="D695" s="90" t="s">
        <v>35</v>
      </c>
      <c r="E695" s="95" t="s">
        <v>113</v>
      </c>
      <c r="F695" s="90" t="s">
        <v>46</v>
      </c>
      <c r="G695" s="92">
        <f>H695+I695</f>
        <v>78580</v>
      </c>
      <c r="H695" s="92">
        <v>78580</v>
      </c>
      <c r="I695" s="92"/>
      <c r="J695" s="96">
        <f>K695-G695</f>
        <v>47181</v>
      </c>
      <c r="K695" s="96">
        <v>125761</v>
      </c>
      <c r="L695" s="96"/>
      <c r="M695" s="96"/>
      <c r="N695" s="92">
        <v>134716</v>
      </c>
      <c r="O695" s="87"/>
      <c r="P695" s="96"/>
      <c r="Q695" s="96">
        <f>P695+N695</f>
        <v>134716</v>
      </c>
      <c r="R695" s="96">
        <f>O695</f>
        <v>0</v>
      </c>
      <c r="S695" s="96">
        <f>T695-Q695</f>
        <v>-90065</v>
      </c>
      <c r="T695" s="96">
        <v>44651</v>
      </c>
      <c r="U695" s="96">
        <f>R695</f>
        <v>0</v>
      </c>
      <c r="V695" s="96">
        <v>44651</v>
      </c>
      <c r="W695" s="96"/>
      <c r="X695" s="96"/>
      <c r="Y695" s="96">
        <f>W695+T695</f>
        <v>44651</v>
      </c>
      <c r="Z695" s="96">
        <f>X695+V695</f>
        <v>44651</v>
      </c>
      <c r="AA695" s="96"/>
      <c r="AB695" s="96"/>
      <c r="AC695" s="96">
        <f>AA695+Y695</f>
        <v>44651</v>
      </c>
      <c r="AD695" s="96">
        <f>AB695+Z695</f>
        <v>44651</v>
      </c>
      <c r="AE695" s="96">
        <v>3566</v>
      </c>
      <c r="AF695" s="96">
        <v>3566</v>
      </c>
      <c r="AG695" s="96"/>
      <c r="AH695" s="96">
        <f>AF695+AD695</f>
        <v>48217</v>
      </c>
      <c r="AI695" s="96">
        <f>AF695</f>
        <v>3566</v>
      </c>
      <c r="AJ695" s="96">
        <f>AG695+AD695</f>
        <v>44651</v>
      </c>
      <c r="AK695" s="115"/>
      <c r="AL695" s="115"/>
      <c r="AM695" s="96">
        <f>AK695+AH695</f>
        <v>48217</v>
      </c>
      <c r="AN695" s="96">
        <f>AI695</f>
        <v>3566</v>
      </c>
      <c r="AO695" s="96">
        <f>AQ695-AM695</f>
        <v>-8313</v>
      </c>
      <c r="AP695" s="96">
        <f>AR695-AN695</f>
        <v>-3566</v>
      </c>
      <c r="AQ695" s="96">
        <v>39904</v>
      </c>
      <c r="AR695" s="96"/>
      <c r="AS695" s="115"/>
      <c r="AT695" s="96">
        <v>39904</v>
      </c>
      <c r="AU695" s="96"/>
      <c r="AV695" s="115"/>
      <c r="AW695" s="92">
        <f>AT695+AV695</f>
        <v>39904</v>
      </c>
      <c r="AX695" s="96">
        <f t="shared" si="570"/>
        <v>0</v>
      </c>
    </row>
    <row r="696" spans="1:50" s="2" customFormat="1" ht="59.25" customHeight="1" hidden="1">
      <c r="A696" s="100"/>
      <c r="B696" s="112" t="s">
        <v>184</v>
      </c>
      <c r="C696" s="90" t="s">
        <v>62</v>
      </c>
      <c r="D696" s="90" t="s">
        <v>35</v>
      </c>
      <c r="E696" s="117" t="s">
        <v>185</v>
      </c>
      <c r="F696" s="141"/>
      <c r="G696" s="92">
        <f aca="true" t="shared" si="601" ref="G696:AJ696">G697</f>
        <v>66079</v>
      </c>
      <c r="H696" s="92">
        <f t="shared" si="601"/>
        <v>66079</v>
      </c>
      <c r="I696" s="92">
        <f t="shared" si="601"/>
        <v>0</v>
      </c>
      <c r="J696" s="92">
        <f t="shared" si="601"/>
        <v>8288</v>
      </c>
      <c r="K696" s="92">
        <f t="shared" si="601"/>
        <v>74367</v>
      </c>
      <c r="L696" s="92">
        <f t="shared" si="601"/>
        <v>0</v>
      </c>
      <c r="M696" s="92"/>
      <c r="N696" s="92">
        <f t="shared" si="601"/>
        <v>79618</v>
      </c>
      <c r="O696" s="92">
        <f t="shared" si="601"/>
        <v>0</v>
      </c>
      <c r="P696" s="92">
        <f t="shared" si="601"/>
        <v>0</v>
      </c>
      <c r="Q696" s="92">
        <f t="shared" si="601"/>
        <v>79618</v>
      </c>
      <c r="R696" s="92">
        <f t="shared" si="601"/>
        <v>0</v>
      </c>
      <c r="S696" s="92">
        <f t="shared" si="601"/>
        <v>-79618</v>
      </c>
      <c r="T696" s="92">
        <f t="shared" si="601"/>
        <v>0</v>
      </c>
      <c r="U696" s="92">
        <f t="shared" si="601"/>
        <v>0</v>
      </c>
      <c r="V696" s="92">
        <f t="shared" si="601"/>
        <v>0</v>
      </c>
      <c r="W696" s="92">
        <f t="shared" si="601"/>
        <v>0</v>
      </c>
      <c r="X696" s="92">
        <f t="shared" si="601"/>
        <v>0</v>
      </c>
      <c r="Y696" s="92">
        <f t="shared" si="601"/>
        <v>0</v>
      </c>
      <c r="Z696" s="92">
        <f t="shared" si="601"/>
        <v>0</v>
      </c>
      <c r="AA696" s="92">
        <f t="shared" si="601"/>
        <v>0</v>
      </c>
      <c r="AB696" s="92">
        <f t="shared" si="601"/>
        <v>0</v>
      </c>
      <c r="AC696" s="92">
        <f t="shared" si="601"/>
        <v>0</v>
      </c>
      <c r="AD696" s="92">
        <f t="shared" si="601"/>
        <v>0</v>
      </c>
      <c r="AE696" s="92">
        <f t="shared" si="601"/>
        <v>0</v>
      </c>
      <c r="AF696" s="92"/>
      <c r="AG696" s="92">
        <f t="shared" si="601"/>
        <v>0</v>
      </c>
      <c r="AH696" s="92">
        <f t="shared" si="601"/>
        <v>0</v>
      </c>
      <c r="AI696" s="92"/>
      <c r="AJ696" s="92">
        <f t="shared" si="601"/>
        <v>0</v>
      </c>
      <c r="AK696" s="115"/>
      <c r="AL696" s="115"/>
      <c r="AM696" s="102"/>
      <c r="AN696" s="102"/>
      <c r="AO696" s="96"/>
      <c r="AP696" s="96"/>
      <c r="AQ696" s="96"/>
      <c r="AR696" s="96"/>
      <c r="AS696" s="115"/>
      <c r="AT696" s="96"/>
      <c r="AU696" s="96"/>
      <c r="AV696" s="115"/>
      <c r="AW696" s="115"/>
      <c r="AX696" s="96">
        <f t="shared" si="570"/>
        <v>0</v>
      </c>
    </row>
    <row r="697" spans="1:50" s="2" customFormat="1" ht="112.5" customHeight="1" hidden="1">
      <c r="A697" s="100"/>
      <c r="B697" s="112" t="s">
        <v>242</v>
      </c>
      <c r="C697" s="90" t="s">
        <v>62</v>
      </c>
      <c r="D697" s="90" t="s">
        <v>35</v>
      </c>
      <c r="E697" s="117" t="s">
        <v>185</v>
      </c>
      <c r="F697" s="141" t="s">
        <v>57</v>
      </c>
      <c r="G697" s="92">
        <f>H697</f>
        <v>66079</v>
      </c>
      <c r="H697" s="92">
        <v>66079</v>
      </c>
      <c r="I697" s="92"/>
      <c r="J697" s="96">
        <f>K697-G697</f>
        <v>8288</v>
      </c>
      <c r="K697" s="96">
        <v>74367</v>
      </c>
      <c r="L697" s="96"/>
      <c r="M697" s="96"/>
      <c r="N697" s="92">
        <v>79618</v>
      </c>
      <c r="O697" s="87"/>
      <c r="P697" s="96"/>
      <c r="Q697" s="96">
        <f>P697+N697</f>
        <v>79618</v>
      </c>
      <c r="R697" s="96">
        <f>O697</f>
        <v>0</v>
      </c>
      <c r="S697" s="96">
        <f>T697-Q697</f>
        <v>-79618</v>
      </c>
      <c r="T697" s="96"/>
      <c r="U697" s="96">
        <f>R697</f>
        <v>0</v>
      </c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115"/>
      <c r="AL697" s="115"/>
      <c r="AM697" s="102"/>
      <c r="AN697" s="102"/>
      <c r="AO697" s="96"/>
      <c r="AP697" s="96"/>
      <c r="AQ697" s="96"/>
      <c r="AR697" s="96"/>
      <c r="AS697" s="115"/>
      <c r="AT697" s="96"/>
      <c r="AU697" s="96"/>
      <c r="AV697" s="115"/>
      <c r="AW697" s="115"/>
      <c r="AX697" s="96">
        <f t="shared" si="570"/>
        <v>0</v>
      </c>
    </row>
    <row r="698" spans="1:50" s="2" customFormat="1" ht="52.5" customHeight="1" hidden="1">
      <c r="A698" s="100"/>
      <c r="B698" s="112" t="s">
        <v>209</v>
      </c>
      <c r="C698" s="90" t="s">
        <v>62</v>
      </c>
      <c r="D698" s="90" t="s">
        <v>35</v>
      </c>
      <c r="E698" s="117" t="s">
        <v>186</v>
      </c>
      <c r="F698" s="90"/>
      <c r="G698" s="92">
        <f aca="true" t="shared" si="602" ref="G698:AJ698">G699</f>
        <v>352</v>
      </c>
      <c r="H698" s="92">
        <f t="shared" si="602"/>
        <v>352</v>
      </c>
      <c r="I698" s="92">
        <f t="shared" si="602"/>
        <v>0</v>
      </c>
      <c r="J698" s="92">
        <f t="shared" si="602"/>
        <v>-352</v>
      </c>
      <c r="K698" s="92">
        <f t="shared" si="602"/>
        <v>0</v>
      </c>
      <c r="L698" s="92">
        <f t="shared" si="602"/>
        <v>0</v>
      </c>
      <c r="M698" s="92"/>
      <c r="N698" s="92">
        <f t="shared" si="602"/>
        <v>0</v>
      </c>
      <c r="O698" s="92">
        <f t="shared" si="602"/>
        <v>0</v>
      </c>
      <c r="P698" s="92">
        <f t="shared" si="602"/>
        <v>0</v>
      </c>
      <c r="Q698" s="92">
        <f t="shared" si="602"/>
        <v>0</v>
      </c>
      <c r="R698" s="92">
        <f t="shared" si="602"/>
        <v>0</v>
      </c>
      <c r="S698" s="96"/>
      <c r="T698" s="92">
        <f t="shared" si="602"/>
        <v>0</v>
      </c>
      <c r="U698" s="92">
        <f t="shared" si="602"/>
        <v>0</v>
      </c>
      <c r="V698" s="92">
        <f t="shared" si="602"/>
        <v>0</v>
      </c>
      <c r="W698" s="92">
        <f t="shared" si="602"/>
        <v>0</v>
      </c>
      <c r="X698" s="92">
        <f t="shared" si="602"/>
        <v>0</v>
      </c>
      <c r="Y698" s="92">
        <f t="shared" si="602"/>
        <v>0</v>
      </c>
      <c r="Z698" s="92">
        <f t="shared" si="602"/>
        <v>0</v>
      </c>
      <c r="AA698" s="92">
        <f t="shared" si="602"/>
        <v>0</v>
      </c>
      <c r="AB698" s="92">
        <f t="shared" si="602"/>
        <v>0</v>
      </c>
      <c r="AC698" s="92">
        <f t="shared" si="602"/>
        <v>0</v>
      </c>
      <c r="AD698" s="92">
        <f t="shared" si="602"/>
        <v>0</v>
      </c>
      <c r="AE698" s="92">
        <f t="shared" si="602"/>
        <v>0</v>
      </c>
      <c r="AF698" s="92"/>
      <c r="AG698" s="92">
        <f t="shared" si="602"/>
        <v>0</v>
      </c>
      <c r="AH698" s="92">
        <f t="shared" si="602"/>
        <v>0</v>
      </c>
      <c r="AI698" s="92"/>
      <c r="AJ698" s="92">
        <f t="shared" si="602"/>
        <v>0</v>
      </c>
      <c r="AK698" s="115"/>
      <c r="AL698" s="115"/>
      <c r="AM698" s="102"/>
      <c r="AN698" s="102"/>
      <c r="AO698" s="96"/>
      <c r="AP698" s="96"/>
      <c r="AQ698" s="96"/>
      <c r="AR698" s="96"/>
      <c r="AS698" s="115"/>
      <c r="AT698" s="96"/>
      <c r="AU698" s="96"/>
      <c r="AV698" s="115"/>
      <c r="AW698" s="115"/>
      <c r="AX698" s="96">
        <f t="shared" si="570"/>
        <v>0</v>
      </c>
    </row>
    <row r="699" spans="1:50" s="2" customFormat="1" ht="111" customHeight="1" hidden="1">
      <c r="A699" s="100"/>
      <c r="B699" s="112" t="s">
        <v>0</v>
      </c>
      <c r="C699" s="90" t="s">
        <v>62</v>
      </c>
      <c r="D699" s="90" t="s">
        <v>35</v>
      </c>
      <c r="E699" s="117" t="s">
        <v>186</v>
      </c>
      <c r="F699" s="90" t="s">
        <v>57</v>
      </c>
      <c r="G699" s="92">
        <f>H699</f>
        <v>352</v>
      </c>
      <c r="H699" s="92">
        <v>352</v>
      </c>
      <c r="I699" s="92"/>
      <c r="J699" s="96">
        <f>K699-G699</f>
        <v>-352</v>
      </c>
      <c r="K699" s="96">
        <f>352-352</f>
        <v>0</v>
      </c>
      <c r="L699" s="96"/>
      <c r="M699" s="96"/>
      <c r="N699" s="92"/>
      <c r="O699" s="87"/>
      <c r="P699" s="96"/>
      <c r="Q699" s="96">
        <f>P699+N699</f>
        <v>0</v>
      </c>
      <c r="R699" s="96">
        <f>O699</f>
        <v>0</v>
      </c>
      <c r="S699" s="96"/>
      <c r="T699" s="96">
        <f aca="true" t="shared" si="603" ref="T699:Z699">Q699</f>
        <v>0</v>
      </c>
      <c r="U699" s="96">
        <f t="shared" si="603"/>
        <v>0</v>
      </c>
      <c r="V699" s="96">
        <f t="shared" si="603"/>
        <v>0</v>
      </c>
      <c r="W699" s="96">
        <f t="shared" si="603"/>
        <v>0</v>
      </c>
      <c r="X699" s="96">
        <f t="shared" si="603"/>
        <v>0</v>
      </c>
      <c r="Y699" s="96">
        <f t="shared" si="603"/>
        <v>0</v>
      </c>
      <c r="Z699" s="96">
        <f t="shared" si="603"/>
        <v>0</v>
      </c>
      <c r="AA699" s="96">
        <f>X699</f>
        <v>0</v>
      </c>
      <c r="AB699" s="96">
        <f>Y699</f>
        <v>0</v>
      </c>
      <c r="AC699" s="96">
        <f>Z699</f>
        <v>0</v>
      </c>
      <c r="AD699" s="96">
        <f>AA699</f>
        <v>0</v>
      </c>
      <c r="AE699" s="96">
        <f>AB699</f>
        <v>0</v>
      </c>
      <c r="AF699" s="96"/>
      <c r="AG699" s="96">
        <f>AC699</f>
        <v>0</v>
      </c>
      <c r="AH699" s="96">
        <f>AD699</f>
        <v>0</v>
      </c>
      <c r="AI699" s="96"/>
      <c r="AJ699" s="96">
        <f>AE699</f>
        <v>0</v>
      </c>
      <c r="AK699" s="115"/>
      <c r="AL699" s="115"/>
      <c r="AM699" s="102"/>
      <c r="AN699" s="102"/>
      <c r="AO699" s="96"/>
      <c r="AP699" s="96"/>
      <c r="AQ699" s="96"/>
      <c r="AR699" s="96"/>
      <c r="AS699" s="115"/>
      <c r="AT699" s="96"/>
      <c r="AU699" s="96"/>
      <c r="AV699" s="115"/>
      <c r="AW699" s="115"/>
      <c r="AX699" s="96">
        <f t="shared" si="570"/>
        <v>0</v>
      </c>
    </row>
    <row r="700" spans="1:50" s="2" customFormat="1" ht="198.75" customHeight="1" hidden="1">
      <c r="A700" s="100"/>
      <c r="B700" s="166" t="s">
        <v>287</v>
      </c>
      <c r="C700" s="90" t="s">
        <v>62</v>
      </c>
      <c r="D700" s="90" t="s">
        <v>35</v>
      </c>
      <c r="E700" s="117" t="s">
        <v>185</v>
      </c>
      <c r="F700" s="141"/>
      <c r="G700" s="92"/>
      <c r="H700" s="92"/>
      <c r="I700" s="92"/>
      <c r="J700" s="96"/>
      <c r="K700" s="96"/>
      <c r="L700" s="96"/>
      <c r="M700" s="96"/>
      <c r="N700" s="92"/>
      <c r="O700" s="87"/>
      <c r="P700" s="96"/>
      <c r="Q700" s="96"/>
      <c r="R700" s="96"/>
      <c r="S700" s="96">
        <f aca="true" t="shared" si="604" ref="S700:AR700">S701</f>
        <v>69241</v>
      </c>
      <c r="T700" s="96">
        <f t="shared" si="604"/>
        <v>69241</v>
      </c>
      <c r="U700" s="96">
        <f t="shared" si="604"/>
        <v>0</v>
      </c>
      <c r="V700" s="96">
        <f t="shared" si="604"/>
        <v>69241</v>
      </c>
      <c r="W700" s="96">
        <f t="shared" si="604"/>
        <v>0</v>
      </c>
      <c r="X700" s="96">
        <f t="shared" si="604"/>
        <v>0</v>
      </c>
      <c r="Y700" s="96">
        <f t="shared" si="604"/>
        <v>69241</v>
      </c>
      <c r="Z700" s="96">
        <f t="shared" si="604"/>
        <v>69241</v>
      </c>
      <c r="AA700" s="96">
        <f t="shared" si="604"/>
        <v>0</v>
      </c>
      <c r="AB700" s="96">
        <f t="shared" si="604"/>
        <v>0</v>
      </c>
      <c r="AC700" s="96">
        <f t="shared" si="604"/>
        <v>69241</v>
      </c>
      <c r="AD700" s="96">
        <f t="shared" si="604"/>
        <v>69241</v>
      </c>
      <c r="AE700" s="96">
        <f t="shared" si="604"/>
        <v>0</v>
      </c>
      <c r="AF700" s="96"/>
      <c r="AG700" s="96">
        <f t="shared" si="604"/>
        <v>0</v>
      </c>
      <c r="AH700" s="96">
        <f t="shared" si="604"/>
        <v>69241</v>
      </c>
      <c r="AI700" s="96"/>
      <c r="AJ700" s="96">
        <f t="shared" si="604"/>
        <v>69241</v>
      </c>
      <c r="AK700" s="96">
        <f t="shared" si="604"/>
        <v>0</v>
      </c>
      <c r="AL700" s="96">
        <f t="shared" si="604"/>
        <v>0</v>
      </c>
      <c r="AM700" s="96">
        <f t="shared" si="604"/>
        <v>69241</v>
      </c>
      <c r="AN700" s="96">
        <f t="shared" si="604"/>
        <v>0</v>
      </c>
      <c r="AO700" s="96">
        <f t="shared" si="604"/>
        <v>-69241</v>
      </c>
      <c r="AP700" s="96">
        <f t="shared" si="604"/>
        <v>0</v>
      </c>
      <c r="AQ700" s="96">
        <f t="shared" si="604"/>
        <v>0</v>
      </c>
      <c r="AR700" s="96">
        <f t="shared" si="604"/>
        <v>0</v>
      </c>
      <c r="AS700" s="115"/>
      <c r="AT700" s="96">
        <f>AT701</f>
        <v>0</v>
      </c>
      <c r="AU700" s="96">
        <f>AU701</f>
        <v>0</v>
      </c>
      <c r="AV700" s="115"/>
      <c r="AW700" s="115"/>
      <c r="AX700" s="96">
        <f t="shared" si="570"/>
        <v>0</v>
      </c>
    </row>
    <row r="701" spans="1:50" s="2" customFormat="1" ht="103.5" customHeight="1" hidden="1">
      <c r="A701" s="100"/>
      <c r="B701" s="112" t="s">
        <v>242</v>
      </c>
      <c r="C701" s="90" t="s">
        <v>62</v>
      </c>
      <c r="D701" s="90" t="s">
        <v>35</v>
      </c>
      <c r="E701" s="117" t="s">
        <v>185</v>
      </c>
      <c r="F701" s="90" t="s">
        <v>57</v>
      </c>
      <c r="G701" s="92"/>
      <c r="H701" s="92"/>
      <c r="I701" s="92"/>
      <c r="J701" s="96"/>
      <c r="K701" s="96"/>
      <c r="L701" s="96"/>
      <c r="M701" s="96"/>
      <c r="N701" s="92"/>
      <c r="O701" s="87"/>
      <c r="P701" s="96"/>
      <c r="Q701" s="96"/>
      <c r="R701" s="96"/>
      <c r="S701" s="96">
        <f>T701-Q701</f>
        <v>69241</v>
      </c>
      <c r="T701" s="96">
        <v>69241</v>
      </c>
      <c r="U701" s="96"/>
      <c r="V701" s="96">
        <v>69241</v>
      </c>
      <c r="W701" s="96"/>
      <c r="X701" s="96"/>
      <c r="Y701" s="96">
        <f>W701+T701</f>
        <v>69241</v>
      </c>
      <c r="Z701" s="96">
        <f>X701+V701</f>
        <v>69241</v>
      </c>
      <c r="AA701" s="96"/>
      <c r="AB701" s="96"/>
      <c r="AC701" s="96">
        <f>AA701+Y701</f>
        <v>69241</v>
      </c>
      <c r="AD701" s="96">
        <f>AB701+Z701</f>
        <v>69241</v>
      </c>
      <c r="AE701" s="96"/>
      <c r="AF701" s="96"/>
      <c r="AG701" s="96"/>
      <c r="AH701" s="96">
        <f>AE701+AC701</f>
        <v>69241</v>
      </c>
      <c r="AI701" s="96"/>
      <c r="AJ701" s="96">
        <f>AG701+AD701</f>
        <v>69241</v>
      </c>
      <c r="AK701" s="115"/>
      <c r="AL701" s="115"/>
      <c r="AM701" s="96">
        <f>AK701+AH701</f>
        <v>69241</v>
      </c>
      <c r="AN701" s="96">
        <f>AI701</f>
        <v>0</v>
      </c>
      <c r="AO701" s="96">
        <f>AQ701-AM701</f>
        <v>-69241</v>
      </c>
      <c r="AP701" s="96">
        <f>AR701-AN701</f>
        <v>0</v>
      </c>
      <c r="AQ701" s="96"/>
      <c r="AR701" s="96"/>
      <c r="AS701" s="115"/>
      <c r="AT701" s="96"/>
      <c r="AU701" s="96"/>
      <c r="AV701" s="115"/>
      <c r="AW701" s="115"/>
      <c r="AX701" s="96">
        <f t="shared" si="570"/>
        <v>0</v>
      </c>
    </row>
    <row r="702" spans="1:50" s="2" customFormat="1" ht="82.5" customHeight="1">
      <c r="A702" s="100"/>
      <c r="B702" s="165" t="s">
        <v>1</v>
      </c>
      <c r="C702" s="90" t="s">
        <v>62</v>
      </c>
      <c r="D702" s="90" t="s">
        <v>35</v>
      </c>
      <c r="E702" s="117" t="s">
        <v>186</v>
      </c>
      <c r="F702" s="90"/>
      <c r="G702" s="92"/>
      <c r="H702" s="92"/>
      <c r="I702" s="92"/>
      <c r="J702" s="96"/>
      <c r="K702" s="96"/>
      <c r="L702" s="96"/>
      <c r="M702" s="96"/>
      <c r="N702" s="92"/>
      <c r="O702" s="87"/>
      <c r="P702" s="96"/>
      <c r="Q702" s="96"/>
      <c r="R702" s="96"/>
      <c r="S702" s="96">
        <f aca="true" t="shared" si="605" ref="S702:AJ702">S703</f>
        <v>0</v>
      </c>
      <c r="T702" s="96">
        <f t="shared" si="605"/>
        <v>0</v>
      </c>
      <c r="U702" s="96">
        <f t="shared" si="605"/>
        <v>0</v>
      </c>
      <c r="V702" s="96">
        <f t="shared" si="605"/>
        <v>0</v>
      </c>
      <c r="W702" s="96">
        <f t="shared" si="605"/>
        <v>0</v>
      </c>
      <c r="X702" s="96">
        <f t="shared" si="605"/>
        <v>0</v>
      </c>
      <c r="Y702" s="96">
        <f t="shared" si="605"/>
        <v>0</v>
      </c>
      <c r="Z702" s="96">
        <f t="shared" si="605"/>
        <v>0</v>
      </c>
      <c r="AA702" s="96">
        <f t="shared" si="605"/>
        <v>0</v>
      </c>
      <c r="AB702" s="96">
        <f t="shared" si="605"/>
        <v>0</v>
      </c>
      <c r="AC702" s="96">
        <f t="shared" si="605"/>
        <v>0</v>
      </c>
      <c r="AD702" s="96">
        <f t="shared" si="605"/>
        <v>0</v>
      </c>
      <c r="AE702" s="96">
        <f t="shared" si="605"/>
        <v>0</v>
      </c>
      <c r="AF702" s="96"/>
      <c r="AG702" s="96">
        <f t="shared" si="605"/>
        <v>0</v>
      </c>
      <c r="AH702" s="96">
        <f t="shared" si="605"/>
        <v>0</v>
      </c>
      <c r="AI702" s="96"/>
      <c r="AJ702" s="96">
        <f t="shared" si="605"/>
        <v>0</v>
      </c>
      <c r="AK702" s="115"/>
      <c r="AL702" s="115"/>
      <c r="AM702" s="102"/>
      <c r="AN702" s="102"/>
      <c r="AO702" s="96">
        <f>AO703</f>
        <v>11000</v>
      </c>
      <c r="AP702" s="96">
        <f>AP703</f>
        <v>0</v>
      </c>
      <c r="AQ702" s="96">
        <f>AQ703</f>
        <v>11000</v>
      </c>
      <c r="AR702" s="96">
        <f>AR703</f>
        <v>0</v>
      </c>
      <c r="AS702" s="115"/>
      <c r="AT702" s="96">
        <f>AT703</f>
        <v>11000</v>
      </c>
      <c r="AU702" s="96">
        <f>AU703</f>
        <v>0</v>
      </c>
      <c r="AV702" s="96">
        <f>AV703</f>
        <v>0</v>
      </c>
      <c r="AW702" s="96">
        <f>AW703</f>
        <v>11000</v>
      </c>
      <c r="AX702" s="96">
        <f>AX703</f>
        <v>0</v>
      </c>
    </row>
    <row r="703" spans="1:50" s="2" customFormat="1" ht="106.5" customHeight="1">
      <c r="A703" s="100"/>
      <c r="B703" s="112" t="s">
        <v>242</v>
      </c>
      <c r="C703" s="90" t="s">
        <v>62</v>
      </c>
      <c r="D703" s="90" t="s">
        <v>35</v>
      </c>
      <c r="E703" s="117" t="s">
        <v>186</v>
      </c>
      <c r="F703" s="90" t="s">
        <v>57</v>
      </c>
      <c r="G703" s="92"/>
      <c r="H703" s="92"/>
      <c r="I703" s="92"/>
      <c r="J703" s="96"/>
      <c r="K703" s="96"/>
      <c r="L703" s="96"/>
      <c r="M703" s="96"/>
      <c r="N703" s="92"/>
      <c r="O703" s="87"/>
      <c r="P703" s="96"/>
      <c r="Q703" s="96"/>
      <c r="R703" s="96"/>
      <c r="S703" s="96">
        <f>T703-Q703</f>
        <v>0</v>
      </c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115"/>
      <c r="AL703" s="115"/>
      <c r="AM703" s="102"/>
      <c r="AN703" s="102"/>
      <c r="AO703" s="96">
        <f>AQ703-AM703</f>
        <v>11000</v>
      </c>
      <c r="AP703" s="96"/>
      <c r="AQ703" s="96">
        <v>11000</v>
      </c>
      <c r="AR703" s="96"/>
      <c r="AS703" s="115"/>
      <c r="AT703" s="96">
        <v>11000</v>
      </c>
      <c r="AU703" s="96"/>
      <c r="AV703" s="115"/>
      <c r="AW703" s="92">
        <f>AT703+AV703</f>
        <v>11000</v>
      </c>
      <c r="AX703" s="96">
        <f t="shared" si="570"/>
        <v>0</v>
      </c>
    </row>
    <row r="704" spans="1:50" s="2" customFormat="1" ht="177.75" customHeight="1">
      <c r="A704" s="100"/>
      <c r="B704" s="112" t="s">
        <v>260</v>
      </c>
      <c r="C704" s="90" t="s">
        <v>62</v>
      </c>
      <c r="D704" s="90" t="s">
        <v>35</v>
      </c>
      <c r="E704" s="117" t="s">
        <v>261</v>
      </c>
      <c r="F704" s="90"/>
      <c r="G704" s="92"/>
      <c r="H704" s="92"/>
      <c r="I704" s="92"/>
      <c r="J704" s="96"/>
      <c r="K704" s="96"/>
      <c r="L704" s="96"/>
      <c r="M704" s="96"/>
      <c r="N704" s="92"/>
      <c r="O704" s="87"/>
      <c r="P704" s="96"/>
      <c r="Q704" s="96"/>
      <c r="R704" s="96"/>
      <c r="S704" s="96">
        <f aca="true" t="shared" si="606" ref="S704:AR704">S705</f>
        <v>612</v>
      </c>
      <c r="T704" s="96">
        <f t="shared" si="606"/>
        <v>612</v>
      </c>
      <c r="U704" s="96">
        <f t="shared" si="606"/>
        <v>0</v>
      </c>
      <c r="V704" s="96">
        <f t="shared" si="606"/>
        <v>612</v>
      </c>
      <c r="W704" s="96">
        <f t="shared" si="606"/>
        <v>0</v>
      </c>
      <c r="X704" s="96">
        <f t="shared" si="606"/>
        <v>0</v>
      </c>
      <c r="Y704" s="96">
        <f t="shared" si="606"/>
        <v>612</v>
      </c>
      <c r="Z704" s="96">
        <f t="shared" si="606"/>
        <v>612</v>
      </c>
      <c r="AA704" s="96">
        <f t="shared" si="606"/>
        <v>0</v>
      </c>
      <c r="AB704" s="96">
        <f t="shared" si="606"/>
        <v>0</v>
      </c>
      <c r="AC704" s="96">
        <f t="shared" si="606"/>
        <v>612</v>
      </c>
      <c r="AD704" s="96">
        <f t="shared" si="606"/>
        <v>612</v>
      </c>
      <c r="AE704" s="96">
        <f t="shared" si="606"/>
        <v>0</v>
      </c>
      <c r="AF704" s="96"/>
      <c r="AG704" s="96">
        <f t="shared" si="606"/>
        <v>0</v>
      </c>
      <c r="AH704" s="96">
        <f t="shared" si="606"/>
        <v>612</v>
      </c>
      <c r="AI704" s="96"/>
      <c r="AJ704" s="96">
        <f t="shared" si="606"/>
        <v>612</v>
      </c>
      <c r="AK704" s="96">
        <f t="shared" si="606"/>
        <v>0</v>
      </c>
      <c r="AL704" s="96">
        <f t="shared" si="606"/>
        <v>0</v>
      </c>
      <c r="AM704" s="96">
        <f t="shared" si="606"/>
        <v>612</v>
      </c>
      <c r="AN704" s="96">
        <f t="shared" si="606"/>
        <v>0</v>
      </c>
      <c r="AO704" s="96">
        <f t="shared" si="606"/>
        <v>1388</v>
      </c>
      <c r="AP704" s="96">
        <f t="shared" si="606"/>
        <v>0</v>
      </c>
      <c r="AQ704" s="96">
        <f t="shared" si="606"/>
        <v>2000</v>
      </c>
      <c r="AR704" s="96">
        <f t="shared" si="606"/>
        <v>0</v>
      </c>
      <c r="AS704" s="115"/>
      <c r="AT704" s="96">
        <f>AT705</f>
        <v>2000</v>
      </c>
      <c r="AU704" s="96">
        <f>AU705</f>
        <v>0</v>
      </c>
      <c r="AV704" s="96">
        <f>AV705</f>
        <v>0</v>
      </c>
      <c r="AW704" s="96">
        <f>AW705</f>
        <v>2000</v>
      </c>
      <c r="AX704" s="96">
        <f>AX705</f>
        <v>0</v>
      </c>
    </row>
    <row r="705" spans="1:50" s="2" customFormat="1" ht="114.75" customHeight="1">
      <c r="A705" s="100"/>
      <c r="B705" s="112" t="s">
        <v>242</v>
      </c>
      <c r="C705" s="90" t="s">
        <v>62</v>
      </c>
      <c r="D705" s="90" t="s">
        <v>35</v>
      </c>
      <c r="E705" s="117" t="s">
        <v>261</v>
      </c>
      <c r="F705" s="90" t="s">
        <v>57</v>
      </c>
      <c r="G705" s="92"/>
      <c r="H705" s="92"/>
      <c r="I705" s="92"/>
      <c r="J705" s="96"/>
      <c r="K705" s="96"/>
      <c r="L705" s="96"/>
      <c r="M705" s="96"/>
      <c r="N705" s="92"/>
      <c r="O705" s="87"/>
      <c r="P705" s="96"/>
      <c r="Q705" s="96"/>
      <c r="R705" s="96"/>
      <c r="S705" s="96">
        <f>T705-Q705</f>
        <v>612</v>
      </c>
      <c r="T705" s="96">
        <v>612</v>
      </c>
      <c r="U705" s="96"/>
      <c r="V705" s="96">
        <v>612</v>
      </c>
      <c r="W705" s="96"/>
      <c r="X705" s="96"/>
      <c r="Y705" s="96">
        <f>W705+T705</f>
        <v>612</v>
      </c>
      <c r="Z705" s="96">
        <f>X705+V705</f>
        <v>612</v>
      </c>
      <c r="AA705" s="96"/>
      <c r="AB705" s="96"/>
      <c r="AC705" s="96">
        <f>AA705+Y705</f>
        <v>612</v>
      </c>
      <c r="AD705" s="96">
        <f>AB705+Z705</f>
        <v>612</v>
      </c>
      <c r="AE705" s="96"/>
      <c r="AF705" s="96"/>
      <c r="AG705" s="96"/>
      <c r="AH705" s="96">
        <f>AE705+AC705</f>
        <v>612</v>
      </c>
      <c r="AI705" s="96"/>
      <c r="AJ705" s="96">
        <f>AG705+AD705</f>
        <v>612</v>
      </c>
      <c r="AK705" s="115"/>
      <c r="AL705" s="115"/>
      <c r="AM705" s="96">
        <f>AK705+AH705</f>
        <v>612</v>
      </c>
      <c r="AN705" s="96">
        <f>AI705</f>
        <v>0</v>
      </c>
      <c r="AO705" s="96">
        <f>AQ705-AM705</f>
        <v>1388</v>
      </c>
      <c r="AP705" s="96">
        <f>AR705-AN705</f>
        <v>0</v>
      </c>
      <c r="AQ705" s="96">
        <v>2000</v>
      </c>
      <c r="AR705" s="96"/>
      <c r="AS705" s="115"/>
      <c r="AT705" s="96">
        <v>2000</v>
      </c>
      <c r="AU705" s="96"/>
      <c r="AV705" s="115"/>
      <c r="AW705" s="92">
        <f>AT705+AV705</f>
        <v>2000</v>
      </c>
      <c r="AX705" s="96">
        <f t="shared" si="570"/>
        <v>0</v>
      </c>
    </row>
    <row r="706" spans="1:50" s="2" customFormat="1" ht="121.5" customHeight="1">
      <c r="A706" s="100"/>
      <c r="B706" s="165" t="s">
        <v>368</v>
      </c>
      <c r="C706" s="90" t="s">
        <v>62</v>
      </c>
      <c r="D706" s="90" t="s">
        <v>35</v>
      </c>
      <c r="E706" s="117" t="s">
        <v>367</v>
      </c>
      <c r="F706" s="90"/>
      <c r="G706" s="92"/>
      <c r="H706" s="92"/>
      <c r="I706" s="92"/>
      <c r="J706" s="96"/>
      <c r="K706" s="96"/>
      <c r="L706" s="96"/>
      <c r="M706" s="96"/>
      <c r="N706" s="92"/>
      <c r="O706" s="87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115"/>
      <c r="AL706" s="115"/>
      <c r="AM706" s="96"/>
      <c r="AN706" s="96"/>
      <c r="AO706" s="96">
        <f>AO707</f>
        <v>4225</v>
      </c>
      <c r="AP706" s="96">
        <f>AP707</f>
        <v>0</v>
      </c>
      <c r="AQ706" s="96">
        <f>AQ707</f>
        <v>4225</v>
      </c>
      <c r="AR706" s="96">
        <f>AR707</f>
        <v>0</v>
      </c>
      <c r="AS706" s="115"/>
      <c r="AT706" s="96">
        <f>AT707</f>
        <v>4225</v>
      </c>
      <c r="AU706" s="96">
        <f>AU707</f>
        <v>0</v>
      </c>
      <c r="AV706" s="96">
        <f>AV707</f>
        <v>0</v>
      </c>
      <c r="AW706" s="96">
        <f>AW707</f>
        <v>4225</v>
      </c>
      <c r="AX706" s="96">
        <f>AX707</f>
        <v>0</v>
      </c>
    </row>
    <row r="707" spans="1:50" s="2" customFormat="1" ht="116.25" customHeight="1">
      <c r="A707" s="100"/>
      <c r="B707" s="112" t="s">
        <v>242</v>
      </c>
      <c r="C707" s="90" t="s">
        <v>62</v>
      </c>
      <c r="D707" s="90" t="s">
        <v>35</v>
      </c>
      <c r="E707" s="117" t="s">
        <v>367</v>
      </c>
      <c r="F707" s="90" t="s">
        <v>57</v>
      </c>
      <c r="G707" s="92"/>
      <c r="H707" s="92"/>
      <c r="I707" s="92"/>
      <c r="J707" s="96"/>
      <c r="K707" s="96"/>
      <c r="L707" s="96"/>
      <c r="M707" s="96"/>
      <c r="N707" s="92"/>
      <c r="O707" s="87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115"/>
      <c r="AL707" s="115"/>
      <c r="AM707" s="96"/>
      <c r="AN707" s="96"/>
      <c r="AO707" s="96">
        <f>AQ707-AM707</f>
        <v>4225</v>
      </c>
      <c r="AP707" s="96">
        <f>AR707-AN707</f>
        <v>0</v>
      </c>
      <c r="AQ707" s="96">
        <v>4225</v>
      </c>
      <c r="AR707" s="96"/>
      <c r="AS707" s="115"/>
      <c r="AT707" s="96">
        <v>4225</v>
      </c>
      <c r="AU707" s="96"/>
      <c r="AV707" s="115"/>
      <c r="AW707" s="92">
        <f>AT707+AV707</f>
        <v>4225</v>
      </c>
      <c r="AX707" s="96">
        <f t="shared" si="570"/>
        <v>0</v>
      </c>
    </row>
    <row r="708" spans="1:50" s="2" customFormat="1" ht="306.75" customHeight="1">
      <c r="A708" s="100"/>
      <c r="B708" s="112" t="s">
        <v>385</v>
      </c>
      <c r="C708" s="90" t="s">
        <v>62</v>
      </c>
      <c r="D708" s="90" t="s">
        <v>35</v>
      </c>
      <c r="E708" s="117" t="s">
        <v>262</v>
      </c>
      <c r="F708" s="90"/>
      <c r="G708" s="92"/>
      <c r="H708" s="92"/>
      <c r="I708" s="92"/>
      <c r="J708" s="96"/>
      <c r="K708" s="96"/>
      <c r="L708" s="96"/>
      <c r="M708" s="96"/>
      <c r="N708" s="92"/>
      <c r="O708" s="87"/>
      <c r="P708" s="96"/>
      <c r="Q708" s="96"/>
      <c r="R708" s="96"/>
      <c r="S708" s="96">
        <f aca="true" t="shared" si="607" ref="S708:AR708">S709</f>
        <v>8496</v>
      </c>
      <c r="T708" s="96">
        <f t="shared" si="607"/>
        <v>8496</v>
      </c>
      <c r="U708" s="96">
        <f t="shared" si="607"/>
        <v>0</v>
      </c>
      <c r="V708" s="96">
        <f t="shared" si="607"/>
        <v>8496</v>
      </c>
      <c r="W708" s="96">
        <f t="shared" si="607"/>
        <v>0</v>
      </c>
      <c r="X708" s="96">
        <f t="shared" si="607"/>
        <v>0</v>
      </c>
      <c r="Y708" s="96">
        <f t="shared" si="607"/>
        <v>8496</v>
      </c>
      <c r="Z708" s="96">
        <f t="shared" si="607"/>
        <v>8496</v>
      </c>
      <c r="AA708" s="96">
        <f t="shared" si="607"/>
        <v>0</v>
      </c>
      <c r="AB708" s="96">
        <f t="shared" si="607"/>
        <v>0</v>
      </c>
      <c r="AC708" s="96">
        <f t="shared" si="607"/>
        <v>8496</v>
      </c>
      <c r="AD708" s="96">
        <f t="shared" si="607"/>
        <v>8496</v>
      </c>
      <c r="AE708" s="96">
        <f t="shared" si="607"/>
        <v>0</v>
      </c>
      <c r="AF708" s="96"/>
      <c r="AG708" s="96">
        <f t="shared" si="607"/>
        <v>0</v>
      </c>
      <c r="AH708" s="96">
        <f t="shared" si="607"/>
        <v>8496</v>
      </c>
      <c r="AI708" s="96"/>
      <c r="AJ708" s="96">
        <f t="shared" si="607"/>
        <v>8496</v>
      </c>
      <c r="AK708" s="96">
        <f t="shared" si="607"/>
        <v>0</v>
      </c>
      <c r="AL708" s="96">
        <f t="shared" si="607"/>
        <v>0</v>
      </c>
      <c r="AM708" s="96">
        <f t="shared" si="607"/>
        <v>8496</v>
      </c>
      <c r="AN708" s="96">
        <f t="shared" si="607"/>
        <v>0</v>
      </c>
      <c r="AO708" s="96">
        <f t="shared" si="607"/>
        <v>27366</v>
      </c>
      <c r="AP708" s="96">
        <f t="shared" si="607"/>
        <v>0</v>
      </c>
      <c r="AQ708" s="96">
        <f t="shared" si="607"/>
        <v>35862</v>
      </c>
      <c r="AR708" s="96">
        <f t="shared" si="607"/>
        <v>0</v>
      </c>
      <c r="AS708" s="115"/>
      <c r="AT708" s="96">
        <f>AT709</f>
        <v>35862</v>
      </c>
      <c r="AU708" s="96">
        <f>AU709</f>
        <v>0</v>
      </c>
      <c r="AV708" s="96">
        <f>AV709</f>
        <v>0</v>
      </c>
      <c r="AW708" s="96">
        <f>AW709</f>
        <v>35862</v>
      </c>
      <c r="AX708" s="96">
        <f>AX709</f>
        <v>0</v>
      </c>
    </row>
    <row r="709" spans="1:50" s="2" customFormat="1" ht="105.75" customHeight="1">
      <c r="A709" s="100"/>
      <c r="B709" s="112" t="s">
        <v>242</v>
      </c>
      <c r="C709" s="90" t="s">
        <v>62</v>
      </c>
      <c r="D709" s="90" t="s">
        <v>35</v>
      </c>
      <c r="E709" s="117" t="s">
        <v>262</v>
      </c>
      <c r="F709" s="90" t="s">
        <v>57</v>
      </c>
      <c r="G709" s="92"/>
      <c r="H709" s="92"/>
      <c r="I709" s="92"/>
      <c r="J709" s="96"/>
      <c r="K709" s="96"/>
      <c r="L709" s="96"/>
      <c r="M709" s="96"/>
      <c r="N709" s="92"/>
      <c r="O709" s="87"/>
      <c r="P709" s="96"/>
      <c r="Q709" s="96"/>
      <c r="R709" s="96"/>
      <c r="S709" s="96">
        <f>T709-Q709</f>
        <v>8496</v>
      </c>
      <c r="T709" s="96">
        <v>8496</v>
      </c>
      <c r="U709" s="96"/>
      <c r="V709" s="96">
        <v>8496</v>
      </c>
      <c r="W709" s="96"/>
      <c r="X709" s="96"/>
      <c r="Y709" s="96">
        <f>W709+T709</f>
        <v>8496</v>
      </c>
      <c r="Z709" s="96">
        <f>X709+V709</f>
        <v>8496</v>
      </c>
      <c r="AA709" s="96"/>
      <c r="AB709" s="96"/>
      <c r="AC709" s="96">
        <f>AA709+Y709</f>
        <v>8496</v>
      </c>
      <c r="AD709" s="96">
        <f>AB709+Z709</f>
        <v>8496</v>
      </c>
      <c r="AE709" s="96"/>
      <c r="AF709" s="96"/>
      <c r="AG709" s="96"/>
      <c r="AH709" s="96">
        <f>AE709+AC709</f>
        <v>8496</v>
      </c>
      <c r="AI709" s="96"/>
      <c r="AJ709" s="96">
        <f>AG709+AD709</f>
        <v>8496</v>
      </c>
      <c r="AK709" s="115"/>
      <c r="AL709" s="115"/>
      <c r="AM709" s="96">
        <f>AK709+AH709</f>
        <v>8496</v>
      </c>
      <c r="AN709" s="96">
        <f>AI709</f>
        <v>0</v>
      </c>
      <c r="AO709" s="96">
        <f>AQ709-AM709</f>
        <v>27366</v>
      </c>
      <c r="AP709" s="96">
        <f>AR709-AN709</f>
        <v>0</v>
      </c>
      <c r="AQ709" s="96">
        <v>35862</v>
      </c>
      <c r="AR709" s="96"/>
      <c r="AS709" s="115"/>
      <c r="AT709" s="96">
        <v>35862</v>
      </c>
      <c r="AU709" s="96"/>
      <c r="AV709" s="115"/>
      <c r="AW709" s="92">
        <f>AT709+AV709</f>
        <v>35862</v>
      </c>
      <c r="AX709" s="96">
        <f t="shared" si="570"/>
        <v>0</v>
      </c>
    </row>
    <row r="710" spans="1:50" s="2" customFormat="1" ht="247.5" customHeight="1">
      <c r="A710" s="100"/>
      <c r="B710" s="112" t="s">
        <v>288</v>
      </c>
      <c r="C710" s="90" t="s">
        <v>62</v>
      </c>
      <c r="D710" s="90" t="s">
        <v>35</v>
      </c>
      <c r="E710" s="117" t="s">
        <v>263</v>
      </c>
      <c r="F710" s="90"/>
      <c r="G710" s="92"/>
      <c r="H710" s="92"/>
      <c r="I710" s="92"/>
      <c r="J710" s="96"/>
      <c r="K710" s="96"/>
      <c r="L710" s="96"/>
      <c r="M710" s="96"/>
      <c r="N710" s="92"/>
      <c r="O710" s="87"/>
      <c r="P710" s="96"/>
      <c r="Q710" s="96"/>
      <c r="R710" s="96"/>
      <c r="S710" s="96">
        <f aca="true" t="shared" si="608" ref="S710:AR710">S711</f>
        <v>38071</v>
      </c>
      <c r="T710" s="96">
        <f t="shared" si="608"/>
        <v>38071</v>
      </c>
      <c r="U710" s="96">
        <f t="shared" si="608"/>
        <v>0</v>
      </c>
      <c r="V710" s="96">
        <f t="shared" si="608"/>
        <v>38071</v>
      </c>
      <c r="W710" s="96">
        <f t="shared" si="608"/>
        <v>0</v>
      </c>
      <c r="X710" s="96">
        <f t="shared" si="608"/>
        <v>0</v>
      </c>
      <c r="Y710" s="96">
        <f t="shared" si="608"/>
        <v>38071</v>
      </c>
      <c r="Z710" s="96">
        <f t="shared" si="608"/>
        <v>38071</v>
      </c>
      <c r="AA710" s="96">
        <f t="shared" si="608"/>
        <v>0</v>
      </c>
      <c r="AB710" s="96">
        <f t="shared" si="608"/>
        <v>0</v>
      </c>
      <c r="AC710" s="96">
        <f t="shared" si="608"/>
        <v>38071</v>
      </c>
      <c r="AD710" s="96">
        <f t="shared" si="608"/>
        <v>38071</v>
      </c>
      <c r="AE710" s="96">
        <f t="shared" si="608"/>
        <v>0</v>
      </c>
      <c r="AF710" s="96"/>
      <c r="AG710" s="96">
        <f t="shared" si="608"/>
        <v>0</v>
      </c>
      <c r="AH710" s="96">
        <f t="shared" si="608"/>
        <v>38071</v>
      </c>
      <c r="AI710" s="96"/>
      <c r="AJ710" s="96">
        <f t="shared" si="608"/>
        <v>38071</v>
      </c>
      <c r="AK710" s="96">
        <f t="shared" si="608"/>
        <v>0</v>
      </c>
      <c r="AL710" s="96">
        <f t="shared" si="608"/>
        <v>0</v>
      </c>
      <c r="AM710" s="96">
        <f t="shared" si="608"/>
        <v>38071</v>
      </c>
      <c r="AN710" s="96">
        <f t="shared" si="608"/>
        <v>0</v>
      </c>
      <c r="AO710" s="96">
        <f t="shared" si="608"/>
        <v>68929</v>
      </c>
      <c r="AP710" s="96">
        <f t="shared" si="608"/>
        <v>0</v>
      </c>
      <c r="AQ710" s="96">
        <f t="shared" si="608"/>
        <v>107000</v>
      </c>
      <c r="AR710" s="96">
        <f t="shared" si="608"/>
        <v>0</v>
      </c>
      <c r="AS710" s="115"/>
      <c r="AT710" s="96">
        <f>AT711</f>
        <v>107000</v>
      </c>
      <c r="AU710" s="96">
        <f>AU711</f>
        <v>0</v>
      </c>
      <c r="AV710" s="96">
        <f>AV711</f>
        <v>0</v>
      </c>
      <c r="AW710" s="96">
        <f>AW711</f>
        <v>107000</v>
      </c>
      <c r="AX710" s="96">
        <f>AX711</f>
        <v>0</v>
      </c>
    </row>
    <row r="711" spans="1:50" s="2" customFormat="1" ht="114.75" customHeight="1">
      <c r="A711" s="100"/>
      <c r="B711" s="112" t="s">
        <v>242</v>
      </c>
      <c r="C711" s="90" t="s">
        <v>62</v>
      </c>
      <c r="D711" s="90" t="s">
        <v>35</v>
      </c>
      <c r="E711" s="117" t="s">
        <v>263</v>
      </c>
      <c r="F711" s="90" t="s">
        <v>57</v>
      </c>
      <c r="G711" s="92"/>
      <c r="H711" s="92"/>
      <c r="I711" s="92"/>
      <c r="J711" s="96"/>
      <c r="K711" s="96"/>
      <c r="L711" s="96"/>
      <c r="M711" s="96"/>
      <c r="N711" s="92"/>
      <c r="O711" s="87"/>
      <c r="P711" s="96"/>
      <c r="Q711" s="96"/>
      <c r="R711" s="96"/>
      <c r="S711" s="96">
        <f>T711-Q711</f>
        <v>38071</v>
      </c>
      <c r="T711" s="96">
        <v>38071</v>
      </c>
      <c r="U711" s="96"/>
      <c r="V711" s="96">
        <v>38071</v>
      </c>
      <c r="W711" s="96"/>
      <c r="X711" s="96"/>
      <c r="Y711" s="96">
        <f>W711+T711</f>
        <v>38071</v>
      </c>
      <c r="Z711" s="96">
        <f>X711+V711</f>
        <v>38071</v>
      </c>
      <c r="AA711" s="96"/>
      <c r="AB711" s="96"/>
      <c r="AC711" s="96">
        <f>AA711+Y711</f>
        <v>38071</v>
      </c>
      <c r="AD711" s="96">
        <f>AB711+Z711</f>
        <v>38071</v>
      </c>
      <c r="AE711" s="96"/>
      <c r="AF711" s="96"/>
      <c r="AG711" s="96"/>
      <c r="AH711" s="96">
        <f>AE711+AC711</f>
        <v>38071</v>
      </c>
      <c r="AI711" s="96"/>
      <c r="AJ711" s="96">
        <f>AG711+AD711</f>
        <v>38071</v>
      </c>
      <c r="AK711" s="115"/>
      <c r="AL711" s="115"/>
      <c r="AM711" s="96">
        <f>AK711+AH711</f>
        <v>38071</v>
      </c>
      <c r="AN711" s="96">
        <f>AI711</f>
        <v>0</v>
      </c>
      <c r="AO711" s="96">
        <f>AQ711-AM711</f>
        <v>68929</v>
      </c>
      <c r="AP711" s="96">
        <f>AR711-AN711</f>
        <v>0</v>
      </c>
      <c r="AQ711" s="96">
        <v>107000</v>
      </c>
      <c r="AR711" s="96"/>
      <c r="AS711" s="115"/>
      <c r="AT711" s="96">
        <v>107000</v>
      </c>
      <c r="AU711" s="96"/>
      <c r="AV711" s="115"/>
      <c r="AW711" s="92">
        <f>AT711+AV711</f>
        <v>107000</v>
      </c>
      <c r="AX711" s="96">
        <f t="shared" si="570"/>
        <v>0</v>
      </c>
    </row>
    <row r="712" spans="1:50" s="2" customFormat="1" ht="33.75">
      <c r="A712" s="100"/>
      <c r="B712" s="112" t="s">
        <v>86</v>
      </c>
      <c r="C712" s="90" t="s">
        <v>62</v>
      </c>
      <c r="D712" s="90" t="s">
        <v>35</v>
      </c>
      <c r="E712" s="90" t="s">
        <v>124</v>
      </c>
      <c r="F712" s="90"/>
      <c r="G712" s="92"/>
      <c r="H712" s="92"/>
      <c r="I712" s="92"/>
      <c r="J712" s="96"/>
      <c r="K712" s="96"/>
      <c r="L712" s="96"/>
      <c r="M712" s="96"/>
      <c r="N712" s="92"/>
      <c r="O712" s="87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115"/>
      <c r="AL712" s="115"/>
      <c r="AM712" s="96"/>
      <c r="AN712" s="96"/>
      <c r="AO712" s="96">
        <f>AO713</f>
        <v>15184</v>
      </c>
      <c r="AP712" s="96">
        <f>AP713</f>
        <v>0</v>
      </c>
      <c r="AQ712" s="96">
        <f>AQ713</f>
        <v>15184</v>
      </c>
      <c r="AR712" s="96">
        <f>AR713</f>
        <v>0</v>
      </c>
      <c r="AS712" s="115"/>
      <c r="AT712" s="96">
        <f aca="true" t="shared" si="609" ref="AT712:AX714">AT713</f>
        <v>15184</v>
      </c>
      <c r="AU712" s="96">
        <f t="shared" si="609"/>
        <v>0</v>
      </c>
      <c r="AV712" s="96">
        <f t="shared" si="609"/>
        <v>0</v>
      </c>
      <c r="AW712" s="96">
        <f t="shared" si="609"/>
        <v>15184</v>
      </c>
      <c r="AX712" s="96">
        <f t="shared" si="609"/>
        <v>0</v>
      </c>
    </row>
    <row r="713" spans="1:50" s="2" customFormat="1" ht="138" customHeight="1">
      <c r="A713" s="100"/>
      <c r="B713" s="112" t="s">
        <v>442</v>
      </c>
      <c r="C713" s="90" t="s">
        <v>62</v>
      </c>
      <c r="D713" s="90" t="s">
        <v>35</v>
      </c>
      <c r="E713" s="90" t="s">
        <v>369</v>
      </c>
      <c r="F713" s="90"/>
      <c r="G713" s="92"/>
      <c r="H713" s="92"/>
      <c r="I713" s="92"/>
      <c r="J713" s="96"/>
      <c r="K713" s="96"/>
      <c r="L713" s="96"/>
      <c r="M713" s="96"/>
      <c r="N713" s="92"/>
      <c r="O713" s="87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115"/>
      <c r="AL713" s="115"/>
      <c r="AM713" s="96"/>
      <c r="AN713" s="96"/>
      <c r="AO713" s="96">
        <f>AO714</f>
        <v>15184</v>
      </c>
      <c r="AP713" s="96">
        <f aca="true" t="shared" si="610" ref="AP713:AR714">AP714</f>
        <v>0</v>
      </c>
      <c r="AQ713" s="96">
        <f t="shared" si="610"/>
        <v>15184</v>
      </c>
      <c r="AR713" s="96">
        <f t="shared" si="610"/>
        <v>0</v>
      </c>
      <c r="AS713" s="115"/>
      <c r="AT713" s="96">
        <f t="shared" si="609"/>
        <v>15184</v>
      </c>
      <c r="AU713" s="96">
        <f t="shared" si="609"/>
        <v>0</v>
      </c>
      <c r="AV713" s="96">
        <f t="shared" si="609"/>
        <v>0</v>
      </c>
      <c r="AW713" s="96">
        <f t="shared" si="609"/>
        <v>15184</v>
      </c>
      <c r="AX713" s="96">
        <f t="shared" si="609"/>
        <v>0</v>
      </c>
    </row>
    <row r="714" spans="1:50" s="2" customFormat="1" ht="222.75" customHeight="1">
      <c r="A714" s="100"/>
      <c r="B714" s="167" t="s">
        <v>370</v>
      </c>
      <c r="C714" s="90" t="s">
        <v>62</v>
      </c>
      <c r="D714" s="90" t="s">
        <v>35</v>
      </c>
      <c r="E714" s="90" t="s">
        <v>371</v>
      </c>
      <c r="F714" s="90"/>
      <c r="G714" s="92"/>
      <c r="H714" s="92"/>
      <c r="I714" s="92"/>
      <c r="J714" s="96"/>
      <c r="K714" s="96"/>
      <c r="L714" s="96"/>
      <c r="M714" s="96"/>
      <c r="N714" s="92"/>
      <c r="O714" s="87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115"/>
      <c r="AL714" s="115"/>
      <c r="AM714" s="96"/>
      <c r="AN714" s="96"/>
      <c r="AO714" s="96">
        <f>AO715</f>
        <v>15184</v>
      </c>
      <c r="AP714" s="96">
        <f t="shared" si="610"/>
        <v>0</v>
      </c>
      <c r="AQ714" s="96">
        <f t="shared" si="610"/>
        <v>15184</v>
      </c>
      <c r="AR714" s="96">
        <f t="shared" si="610"/>
        <v>0</v>
      </c>
      <c r="AS714" s="115"/>
      <c r="AT714" s="96">
        <f t="shared" si="609"/>
        <v>15184</v>
      </c>
      <c r="AU714" s="96">
        <f t="shared" si="609"/>
        <v>0</v>
      </c>
      <c r="AV714" s="96">
        <f t="shared" si="609"/>
        <v>0</v>
      </c>
      <c r="AW714" s="96">
        <f t="shared" si="609"/>
        <v>15184</v>
      </c>
      <c r="AX714" s="96">
        <f t="shared" si="609"/>
        <v>0</v>
      </c>
    </row>
    <row r="715" spans="1:50" s="2" customFormat="1" ht="99.75">
      <c r="A715" s="100"/>
      <c r="B715" s="112" t="s">
        <v>242</v>
      </c>
      <c r="C715" s="90" t="s">
        <v>62</v>
      </c>
      <c r="D715" s="90" t="s">
        <v>35</v>
      </c>
      <c r="E715" s="90" t="s">
        <v>371</v>
      </c>
      <c r="F715" s="90" t="s">
        <v>57</v>
      </c>
      <c r="G715" s="92"/>
      <c r="H715" s="92"/>
      <c r="I715" s="92"/>
      <c r="J715" s="96"/>
      <c r="K715" s="96"/>
      <c r="L715" s="96"/>
      <c r="M715" s="96"/>
      <c r="N715" s="92"/>
      <c r="O715" s="87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115"/>
      <c r="AL715" s="115"/>
      <c r="AM715" s="96"/>
      <c r="AN715" s="96"/>
      <c r="AO715" s="96">
        <f>AQ715-AM715</f>
        <v>15184</v>
      </c>
      <c r="AP715" s="96">
        <f>AR715-AN715</f>
        <v>0</v>
      </c>
      <c r="AQ715" s="96">
        <v>15184</v>
      </c>
      <c r="AR715" s="96"/>
      <c r="AS715" s="115"/>
      <c r="AT715" s="96">
        <v>15184</v>
      </c>
      <c r="AU715" s="96"/>
      <c r="AV715" s="115"/>
      <c r="AW715" s="92">
        <f>AT715+AV715</f>
        <v>15184</v>
      </c>
      <c r="AX715" s="96">
        <f t="shared" si="570"/>
        <v>0</v>
      </c>
    </row>
    <row r="716" spans="1:50" s="2" customFormat="1" ht="31.5" customHeight="1">
      <c r="A716" s="100"/>
      <c r="B716" s="83" t="s">
        <v>114</v>
      </c>
      <c r="C716" s="84" t="s">
        <v>62</v>
      </c>
      <c r="D716" s="84" t="s">
        <v>36</v>
      </c>
      <c r="E716" s="85"/>
      <c r="F716" s="84"/>
      <c r="G716" s="86">
        <f aca="true" t="shared" si="611" ref="G716:AR716">G717</f>
        <v>472417</v>
      </c>
      <c r="H716" s="86">
        <f t="shared" si="611"/>
        <v>472417</v>
      </c>
      <c r="I716" s="86">
        <f t="shared" si="611"/>
        <v>0</v>
      </c>
      <c r="J716" s="86">
        <f t="shared" si="611"/>
        <v>386348</v>
      </c>
      <c r="K716" s="86">
        <f t="shared" si="611"/>
        <v>858765</v>
      </c>
      <c r="L716" s="86">
        <f t="shared" si="611"/>
        <v>0</v>
      </c>
      <c r="M716" s="86"/>
      <c r="N716" s="86">
        <f t="shared" si="611"/>
        <v>970038</v>
      </c>
      <c r="O716" s="86">
        <f t="shared" si="611"/>
        <v>0</v>
      </c>
      <c r="P716" s="86">
        <f t="shared" si="611"/>
        <v>0</v>
      </c>
      <c r="Q716" s="86">
        <f t="shared" si="611"/>
        <v>970038</v>
      </c>
      <c r="R716" s="86">
        <f t="shared" si="611"/>
        <v>0</v>
      </c>
      <c r="S716" s="86">
        <f t="shared" si="611"/>
        <v>-609573</v>
      </c>
      <c r="T716" s="86">
        <f t="shared" si="611"/>
        <v>360465</v>
      </c>
      <c r="U716" s="86">
        <f t="shared" si="611"/>
        <v>0</v>
      </c>
      <c r="V716" s="86">
        <f t="shared" si="611"/>
        <v>360465</v>
      </c>
      <c r="W716" s="86">
        <f t="shared" si="611"/>
        <v>0</v>
      </c>
      <c r="X716" s="86">
        <f t="shared" si="611"/>
        <v>0</v>
      </c>
      <c r="Y716" s="86">
        <f t="shared" si="611"/>
        <v>360465</v>
      </c>
      <c r="Z716" s="86">
        <f t="shared" si="611"/>
        <v>360465</v>
      </c>
      <c r="AA716" s="86">
        <f t="shared" si="611"/>
        <v>0</v>
      </c>
      <c r="AB716" s="86">
        <f t="shared" si="611"/>
        <v>0</v>
      </c>
      <c r="AC716" s="86">
        <f t="shared" si="611"/>
        <v>360465</v>
      </c>
      <c r="AD716" s="86">
        <f t="shared" si="611"/>
        <v>360465</v>
      </c>
      <c r="AE716" s="86">
        <f t="shared" si="611"/>
        <v>0</v>
      </c>
      <c r="AF716" s="86"/>
      <c r="AG716" s="86">
        <f t="shared" si="611"/>
        <v>0</v>
      </c>
      <c r="AH716" s="86">
        <f t="shared" si="611"/>
        <v>360465</v>
      </c>
      <c r="AI716" s="86"/>
      <c r="AJ716" s="86">
        <f t="shared" si="611"/>
        <v>360465</v>
      </c>
      <c r="AK716" s="86">
        <f t="shared" si="611"/>
        <v>0</v>
      </c>
      <c r="AL716" s="86">
        <f t="shared" si="611"/>
        <v>0</v>
      </c>
      <c r="AM716" s="86">
        <f t="shared" si="611"/>
        <v>360465</v>
      </c>
      <c r="AN716" s="86">
        <f t="shared" si="611"/>
        <v>0</v>
      </c>
      <c r="AO716" s="86">
        <f t="shared" si="611"/>
        <v>252289</v>
      </c>
      <c r="AP716" s="86">
        <f t="shared" si="611"/>
        <v>0</v>
      </c>
      <c r="AQ716" s="86">
        <f t="shared" si="611"/>
        <v>612754</v>
      </c>
      <c r="AR716" s="86">
        <f t="shared" si="611"/>
        <v>0</v>
      </c>
      <c r="AS716" s="115"/>
      <c r="AT716" s="86">
        <f>AT717</f>
        <v>612754</v>
      </c>
      <c r="AU716" s="86">
        <f>AU717</f>
        <v>0</v>
      </c>
      <c r="AV716" s="86">
        <f>AV717</f>
        <v>0</v>
      </c>
      <c r="AW716" s="86">
        <f>AW717</f>
        <v>612754</v>
      </c>
      <c r="AX716" s="86">
        <f>AX717</f>
        <v>0</v>
      </c>
    </row>
    <row r="717" spans="1:50" s="2" customFormat="1" ht="30" customHeight="1">
      <c r="A717" s="100"/>
      <c r="B717" s="89" t="s">
        <v>114</v>
      </c>
      <c r="C717" s="90" t="s">
        <v>62</v>
      </c>
      <c r="D717" s="90" t="s">
        <v>36</v>
      </c>
      <c r="E717" s="95" t="s">
        <v>115</v>
      </c>
      <c r="F717" s="84"/>
      <c r="G717" s="92">
        <f>G718+G719+G721+G725+G727+G729</f>
        <v>472417</v>
      </c>
      <c r="H717" s="92">
        <f>H718+H719+H721+H725+H727+H729</f>
        <v>472417</v>
      </c>
      <c r="I717" s="92">
        <f>I718+I719+I721+I725+I727+I729</f>
        <v>0</v>
      </c>
      <c r="J717" s="92">
        <f>J718+J719+J721+J725+J727+J729+J733</f>
        <v>386348</v>
      </c>
      <c r="K717" s="92">
        <f>K718+K719+K721+K725+K727+K729+K733</f>
        <v>858765</v>
      </c>
      <c r="L717" s="92">
        <f>L718+L719+L721+L725+L727+L729+L733</f>
        <v>0</v>
      </c>
      <c r="M717" s="92"/>
      <c r="N717" s="92">
        <f>N718+N719+N721+N725+N727+N729+N733</f>
        <v>970038</v>
      </c>
      <c r="O717" s="92">
        <f>O718+O719+O721+O725+O727+O729+O733</f>
        <v>0</v>
      </c>
      <c r="P717" s="92">
        <f>P718+P719+P721+P725+P727+P729+P733</f>
        <v>0</v>
      </c>
      <c r="Q717" s="92">
        <f>Q718+Q719+Q721+Q725+Q727+Q729+Q733</f>
        <v>970038</v>
      </c>
      <c r="R717" s="92">
        <f>R718+R719+R721+R725+R727+R729+R733</f>
        <v>0</v>
      </c>
      <c r="S717" s="92">
        <f>S718+S719+S721+S725+S727+S729+S731+S733</f>
        <v>-609573</v>
      </c>
      <c r="T717" s="92">
        <f aca="true" t="shared" si="612" ref="T717:AE717">T718+T731</f>
        <v>360465</v>
      </c>
      <c r="U717" s="92">
        <f t="shared" si="612"/>
        <v>0</v>
      </c>
      <c r="V717" s="92">
        <f t="shared" si="612"/>
        <v>360465</v>
      </c>
      <c r="W717" s="92">
        <f t="shared" si="612"/>
        <v>0</v>
      </c>
      <c r="X717" s="92">
        <f t="shared" si="612"/>
        <v>0</v>
      </c>
      <c r="Y717" s="92">
        <f t="shared" si="612"/>
        <v>360465</v>
      </c>
      <c r="Z717" s="92">
        <f t="shared" si="612"/>
        <v>360465</v>
      </c>
      <c r="AA717" s="92">
        <f t="shared" si="612"/>
        <v>0</v>
      </c>
      <c r="AB717" s="92">
        <f t="shared" si="612"/>
        <v>0</v>
      </c>
      <c r="AC717" s="92">
        <f t="shared" si="612"/>
        <v>360465</v>
      </c>
      <c r="AD717" s="92">
        <f t="shared" si="612"/>
        <v>360465</v>
      </c>
      <c r="AE717" s="92">
        <f t="shared" si="612"/>
        <v>0</v>
      </c>
      <c r="AF717" s="92"/>
      <c r="AG717" s="92">
        <f>AG718+AG731</f>
        <v>0</v>
      </c>
      <c r="AH717" s="92">
        <f>AH718+AH731</f>
        <v>360465</v>
      </c>
      <c r="AI717" s="92"/>
      <c r="AJ717" s="92">
        <f>AJ718+AJ731</f>
        <v>360465</v>
      </c>
      <c r="AK717" s="92">
        <f>AK718+AK731</f>
        <v>0</v>
      </c>
      <c r="AL717" s="92">
        <f>AL718+AL731</f>
        <v>0</v>
      </c>
      <c r="AM717" s="92">
        <f>AM718+AM731</f>
        <v>360465</v>
      </c>
      <c r="AN717" s="92">
        <f>AN718+AN731</f>
        <v>0</v>
      </c>
      <c r="AO717" s="92">
        <f>AO718+AO731+AO723</f>
        <v>252289</v>
      </c>
      <c r="AP717" s="92">
        <f>AP718+AP731+AP723</f>
        <v>0</v>
      </c>
      <c r="AQ717" s="92">
        <f>AQ718+AQ731+AQ723</f>
        <v>612754</v>
      </c>
      <c r="AR717" s="92">
        <f>AR718+AR731+AR723</f>
        <v>0</v>
      </c>
      <c r="AS717" s="115"/>
      <c r="AT717" s="92">
        <f>AT718+AT731+AT723</f>
        <v>612754</v>
      </c>
      <c r="AU717" s="92">
        <f>AU718+AU731+AU723</f>
        <v>0</v>
      </c>
      <c r="AV717" s="92">
        <f>AV718+AV731+AV723</f>
        <v>0</v>
      </c>
      <c r="AW717" s="92">
        <f>AW718+AW731+AW723</f>
        <v>612754</v>
      </c>
      <c r="AX717" s="92">
        <f>AX718+AX731+AX723</f>
        <v>0</v>
      </c>
    </row>
    <row r="718" spans="1:50" s="2" customFormat="1" ht="66.75">
      <c r="A718" s="100"/>
      <c r="B718" s="112" t="s">
        <v>45</v>
      </c>
      <c r="C718" s="90" t="s">
        <v>62</v>
      </c>
      <c r="D718" s="90" t="s">
        <v>36</v>
      </c>
      <c r="E718" s="95" t="s">
        <v>115</v>
      </c>
      <c r="F718" s="90" t="s">
        <v>46</v>
      </c>
      <c r="G718" s="92">
        <f>H718+I718</f>
        <v>428485</v>
      </c>
      <c r="H718" s="92">
        <f>632678-204193</f>
        <v>428485</v>
      </c>
      <c r="I718" s="92"/>
      <c r="J718" s="96">
        <f>K718-G718</f>
        <v>375082</v>
      </c>
      <c r="K718" s="96">
        <v>803567</v>
      </c>
      <c r="L718" s="96"/>
      <c r="M718" s="96"/>
      <c r="N718" s="92">
        <v>910940</v>
      </c>
      <c r="O718" s="87"/>
      <c r="P718" s="96"/>
      <c r="Q718" s="96">
        <f>P718+N718</f>
        <v>910940</v>
      </c>
      <c r="R718" s="96">
        <f>O718</f>
        <v>0</v>
      </c>
      <c r="S718" s="96">
        <f>T718-Q718</f>
        <v>-561869</v>
      </c>
      <c r="T718" s="96">
        <v>349071</v>
      </c>
      <c r="U718" s="96">
        <f>R718</f>
        <v>0</v>
      </c>
      <c r="V718" s="96">
        <v>349071</v>
      </c>
      <c r="W718" s="96"/>
      <c r="X718" s="96"/>
      <c r="Y718" s="96">
        <f>W718+T718</f>
        <v>349071</v>
      </c>
      <c r="Z718" s="96">
        <f>X718+V718</f>
        <v>349071</v>
      </c>
      <c r="AA718" s="96"/>
      <c r="AB718" s="96"/>
      <c r="AC718" s="96">
        <f>AA718+Y718</f>
        <v>349071</v>
      </c>
      <c r="AD718" s="96">
        <f>AB718+Z718</f>
        <v>349071</v>
      </c>
      <c r="AE718" s="96"/>
      <c r="AF718" s="96"/>
      <c r="AG718" s="96"/>
      <c r="AH718" s="96">
        <f>AE718+AC718</f>
        <v>349071</v>
      </c>
      <c r="AI718" s="96"/>
      <c r="AJ718" s="96">
        <f>AG718+AD718</f>
        <v>349071</v>
      </c>
      <c r="AK718" s="115"/>
      <c r="AL718" s="115"/>
      <c r="AM718" s="96">
        <f>AK718+AH718</f>
        <v>349071</v>
      </c>
      <c r="AN718" s="96">
        <f>AI718</f>
        <v>0</v>
      </c>
      <c r="AO718" s="96">
        <f>AQ718-AM718</f>
        <v>202750</v>
      </c>
      <c r="AP718" s="96">
        <f>AR718-AN718</f>
        <v>0</v>
      </c>
      <c r="AQ718" s="96">
        <v>551821</v>
      </c>
      <c r="AR718" s="96"/>
      <c r="AS718" s="115"/>
      <c r="AT718" s="96">
        <v>551821</v>
      </c>
      <c r="AU718" s="96"/>
      <c r="AV718" s="115"/>
      <c r="AW718" s="92">
        <f>AT718+AV718</f>
        <v>551821</v>
      </c>
      <c r="AX718" s="96">
        <f t="shared" si="570"/>
        <v>0</v>
      </c>
    </row>
    <row r="719" spans="1:50" s="2" customFormat="1" ht="33.75" hidden="1">
      <c r="A719" s="100"/>
      <c r="B719" s="112" t="s">
        <v>210</v>
      </c>
      <c r="C719" s="90" t="s">
        <v>62</v>
      </c>
      <c r="D719" s="90" t="s">
        <v>36</v>
      </c>
      <c r="E719" s="142" t="s">
        <v>187</v>
      </c>
      <c r="F719" s="90"/>
      <c r="G719" s="92">
        <f aca="true" t="shared" si="613" ref="G719:AJ719">G720</f>
        <v>1903</v>
      </c>
      <c r="H719" s="92">
        <f t="shared" si="613"/>
        <v>1903</v>
      </c>
      <c r="I719" s="92">
        <f t="shared" si="613"/>
        <v>0</v>
      </c>
      <c r="J719" s="92">
        <f t="shared" si="613"/>
        <v>-1903</v>
      </c>
      <c r="K719" s="92">
        <f t="shared" si="613"/>
        <v>0</v>
      </c>
      <c r="L719" s="92">
        <f t="shared" si="613"/>
        <v>0</v>
      </c>
      <c r="M719" s="92"/>
      <c r="N719" s="92">
        <f t="shared" si="613"/>
        <v>0</v>
      </c>
      <c r="O719" s="92">
        <f t="shared" si="613"/>
        <v>0</v>
      </c>
      <c r="P719" s="92">
        <f t="shared" si="613"/>
        <v>0</v>
      </c>
      <c r="Q719" s="92">
        <f t="shared" si="613"/>
        <v>0</v>
      </c>
      <c r="R719" s="92">
        <f t="shared" si="613"/>
        <v>0</v>
      </c>
      <c r="S719" s="96"/>
      <c r="T719" s="92">
        <f t="shared" si="613"/>
        <v>0</v>
      </c>
      <c r="U719" s="92">
        <f t="shared" si="613"/>
        <v>0</v>
      </c>
      <c r="V719" s="92">
        <f t="shared" si="613"/>
        <v>0</v>
      </c>
      <c r="W719" s="92">
        <f t="shared" si="613"/>
        <v>0</v>
      </c>
      <c r="X719" s="92">
        <f t="shared" si="613"/>
        <v>0</v>
      </c>
      <c r="Y719" s="92">
        <f t="shared" si="613"/>
        <v>0</v>
      </c>
      <c r="Z719" s="92">
        <f t="shared" si="613"/>
        <v>0</v>
      </c>
      <c r="AA719" s="92">
        <f t="shared" si="613"/>
        <v>0</v>
      </c>
      <c r="AB719" s="92">
        <f t="shared" si="613"/>
        <v>0</v>
      </c>
      <c r="AC719" s="92">
        <f t="shared" si="613"/>
        <v>0</v>
      </c>
      <c r="AD719" s="92">
        <f t="shared" si="613"/>
        <v>0</v>
      </c>
      <c r="AE719" s="92">
        <f t="shared" si="613"/>
        <v>0</v>
      </c>
      <c r="AF719" s="92"/>
      <c r="AG719" s="92">
        <f t="shared" si="613"/>
        <v>0</v>
      </c>
      <c r="AH719" s="92">
        <f t="shared" si="613"/>
        <v>0</v>
      </c>
      <c r="AI719" s="92"/>
      <c r="AJ719" s="92">
        <f t="shared" si="613"/>
        <v>0</v>
      </c>
      <c r="AK719" s="115"/>
      <c r="AL719" s="115"/>
      <c r="AM719" s="102"/>
      <c r="AN719" s="102"/>
      <c r="AO719" s="96"/>
      <c r="AP719" s="96"/>
      <c r="AQ719" s="96"/>
      <c r="AR719" s="96"/>
      <c r="AS719" s="115"/>
      <c r="AT719" s="96"/>
      <c r="AU719" s="96"/>
      <c r="AV719" s="115"/>
      <c r="AW719" s="115"/>
      <c r="AX719" s="96">
        <f t="shared" si="570"/>
        <v>0</v>
      </c>
    </row>
    <row r="720" spans="1:50" s="2" customFormat="1" ht="112.5" customHeight="1" hidden="1">
      <c r="A720" s="100"/>
      <c r="B720" s="112" t="s">
        <v>0</v>
      </c>
      <c r="C720" s="90" t="s">
        <v>62</v>
      </c>
      <c r="D720" s="90" t="s">
        <v>36</v>
      </c>
      <c r="E720" s="142" t="s">
        <v>187</v>
      </c>
      <c r="F720" s="90" t="s">
        <v>57</v>
      </c>
      <c r="G720" s="92">
        <f>H720</f>
        <v>1903</v>
      </c>
      <c r="H720" s="92">
        <v>1903</v>
      </c>
      <c r="I720" s="92"/>
      <c r="J720" s="96">
        <f>K720-G720</f>
        <v>-1903</v>
      </c>
      <c r="K720" s="96"/>
      <c r="L720" s="96"/>
      <c r="M720" s="96"/>
      <c r="N720" s="92"/>
      <c r="O720" s="87"/>
      <c r="P720" s="96"/>
      <c r="Q720" s="96">
        <f>P720+N720</f>
        <v>0</v>
      </c>
      <c r="R720" s="96">
        <f>O720</f>
        <v>0</v>
      </c>
      <c r="S720" s="96"/>
      <c r="T720" s="96">
        <f aca="true" t="shared" si="614" ref="T720:Z720">Q720</f>
        <v>0</v>
      </c>
      <c r="U720" s="96">
        <f t="shared" si="614"/>
        <v>0</v>
      </c>
      <c r="V720" s="96">
        <f t="shared" si="614"/>
        <v>0</v>
      </c>
      <c r="W720" s="96">
        <f t="shared" si="614"/>
        <v>0</v>
      </c>
      <c r="X720" s="96">
        <f t="shared" si="614"/>
        <v>0</v>
      </c>
      <c r="Y720" s="96">
        <f t="shared" si="614"/>
        <v>0</v>
      </c>
      <c r="Z720" s="96">
        <f t="shared" si="614"/>
        <v>0</v>
      </c>
      <c r="AA720" s="96">
        <f>X720</f>
        <v>0</v>
      </c>
      <c r="AB720" s="96">
        <f>Y720</f>
        <v>0</v>
      </c>
      <c r="AC720" s="96">
        <f>Z720</f>
        <v>0</v>
      </c>
      <c r="AD720" s="96">
        <f>AA720</f>
        <v>0</v>
      </c>
      <c r="AE720" s="96">
        <f>AB720</f>
        <v>0</v>
      </c>
      <c r="AF720" s="96"/>
      <c r="AG720" s="96">
        <f>AC720</f>
        <v>0</v>
      </c>
      <c r="AH720" s="96">
        <f>AD720</f>
        <v>0</v>
      </c>
      <c r="AI720" s="96"/>
      <c r="AJ720" s="96">
        <f>AE720</f>
        <v>0</v>
      </c>
      <c r="AK720" s="115"/>
      <c r="AL720" s="115"/>
      <c r="AM720" s="102"/>
      <c r="AN720" s="102"/>
      <c r="AO720" s="96"/>
      <c r="AP720" s="96"/>
      <c r="AQ720" s="96"/>
      <c r="AR720" s="96"/>
      <c r="AS720" s="115"/>
      <c r="AT720" s="96"/>
      <c r="AU720" s="96"/>
      <c r="AV720" s="115"/>
      <c r="AW720" s="115"/>
      <c r="AX720" s="96">
        <f t="shared" si="570"/>
        <v>0</v>
      </c>
    </row>
    <row r="721" spans="1:50" s="2" customFormat="1" ht="94.5" customHeight="1" hidden="1">
      <c r="A721" s="100"/>
      <c r="B721" s="112" t="s">
        <v>227</v>
      </c>
      <c r="C721" s="90" t="s">
        <v>62</v>
      </c>
      <c r="D721" s="90" t="s">
        <v>36</v>
      </c>
      <c r="E721" s="142" t="s">
        <v>188</v>
      </c>
      <c r="F721" s="90"/>
      <c r="G721" s="92">
        <f aca="true" t="shared" si="615" ref="G721:AJ721">G722</f>
        <v>1652</v>
      </c>
      <c r="H721" s="92">
        <f t="shared" si="615"/>
        <v>1652</v>
      </c>
      <c r="I721" s="92">
        <f t="shared" si="615"/>
        <v>0</v>
      </c>
      <c r="J721" s="92">
        <f t="shared" si="615"/>
        <v>-1652</v>
      </c>
      <c r="K721" s="92">
        <f t="shared" si="615"/>
        <v>0</v>
      </c>
      <c r="L721" s="92">
        <f t="shared" si="615"/>
        <v>0</v>
      </c>
      <c r="M721" s="92"/>
      <c r="N721" s="92">
        <f t="shared" si="615"/>
        <v>0</v>
      </c>
      <c r="O721" s="92">
        <f t="shared" si="615"/>
        <v>0</v>
      </c>
      <c r="P721" s="92">
        <f t="shared" si="615"/>
        <v>0</v>
      </c>
      <c r="Q721" s="92">
        <f t="shared" si="615"/>
        <v>0</v>
      </c>
      <c r="R721" s="92">
        <f t="shared" si="615"/>
        <v>0</v>
      </c>
      <c r="S721" s="96"/>
      <c r="T721" s="92">
        <f t="shared" si="615"/>
        <v>0</v>
      </c>
      <c r="U721" s="92">
        <f t="shared" si="615"/>
        <v>0</v>
      </c>
      <c r="V721" s="92">
        <f t="shared" si="615"/>
        <v>0</v>
      </c>
      <c r="W721" s="92">
        <f t="shared" si="615"/>
        <v>0</v>
      </c>
      <c r="X721" s="92">
        <f t="shared" si="615"/>
        <v>0</v>
      </c>
      <c r="Y721" s="92">
        <f t="shared" si="615"/>
        <v>0</v>
      </c>
      <c r="Z721" s="92">
        <f t="shared" si="615"/>
        <v>0</v>
      </c>
      <c r="AA721" s="92">
        <f t="shared" si="615"/>
        <v>0</v>
      </c>
      <c r="AB721" s="92">
        <f t="shared" si="615"/>
        <v>0</v>
      </c>
      <c r="AC721" s="92">
        <f t="shared" si="615"/>
        <v>0</v>
      </c>
      <c r="AD721" s="92">
        <f t="shared" si="615"/>
        <v>0</v>
      </c>
      <c r="AE721" s="92">
        <f t="shared" si="615"/>
        <v>0</v>
      </c>
      <c r="AF721" s="92"/>
      <c r="AG721" s="92">
        <f t="shared" si="615"/>
        <v>0</v>
      </c>
      <c r="AH721" s="92">
        <f t="shared" si="615"/>
        <v>0</v>
      </c>
      <c r="AI721" s="92"/>
      <c r="AJ721" s="92">
        <f t="shared" si="615"/>
        <v>0</v>
      </c>
      <c r="AK721" s="115"/>
      <c r="AL721" s="115"/>
      <c r="AM721" s="102"/>
      <c r="AN721" s="102"/>
      <c r="AO721" s="96"/>
      <c r="AP721" s="96"/>
      <c r="AQ721" s="96"/>
      <c r="AR721" s="96"/>
      <c r="AS721" s="115"/>
      <c r="AT721" s="96"/>
      <c r="AU721" s="96"/>
      <c r="AV721" s="115"/>
      <c r="AW721" s="115"/>
      <c r="AX721" s="96">
        <f t="shared" si="570"/>
        <v>0</v>
      </c>
    </row>
    <row r="722" spans="1:50" s="2" customFormat="1" ht="108" customHeight="1" hidden="1">
      <c r="A722" s="100"/>
      <c r="B722" s="112" t="s">
        <v>0</v>
      </c>
      <c r="C722" s="90" t="s">
        <v>62</v>
      </c>
      <c r="D722" s="90" t="s">
        <v>36</v>
      </c>
      <c r="E722" s="142" t="s">
        <v>188</v>
      </c>
      <c r="F722" s="90" t="s">
        <v>57</v>
      </c>
      <c r="G722" s="92">
        <f>H722</f>
        <v>1652</v>
      </c>
      <c r="H722" s="92">
        <v>1652</v>
      </c>
      <c r="I722" s="92"/>
      <c r="J722" s="96">
        <f>K722-G722</f>
        <v>-1652</v>
      </c>
      <c r="K722" s="96"/>
      <c r="L722" s="96"/>
      <c r="M722" s="96"/>
      <c r="N722" s="92"/>
      <c r="O722" s="87"/>
      <c r="P722" s="96"/>
      <c r="Q722" s="96">
        <f>P722+N722</f>
        <v>0</v>
      </c>
      <c r="R722" s="96">
        <f>O722</f>
        <v>0</v>
      </c>
      <c r="S722" s="96"/>
      <c r="T722" s="96">
        <f aca="true" t="shared" si="616" ref="T722:Z722">Q722</f>
        <v>0</v>
      </c>
      <c r="U722" s="96">
        <f t="shared" si="616"/>
        <v>0</v>
      </c>
      <c r="V722" s="96">
        <f t="shared" si="616"/>
        <v>0</v>
      </c>
      <c r="W722" s="96">
        <f t="shared" si="616"/>
        <v>0</v>
      </c>
      <c r="X722" s="96">
        <f t="shared" si="616"/>
        <v>0</v>
      </c>
      <c r="Y722" s="96">
        <f t="shared" si="616"/>
        <v>0</v>
      </c>
      <c r="Z722" s="96">
        <f t="shared" si="616"/>
        <v>0</v>
      </c>
      <c r="AA722" s="96">
        <f>X722</f>
        <v>0</v>
      </c>
      <c r="AB722" s="96">
        <f>Y722</f>
        <v>0</v>
      </c>
      <c r="AC722" s="96">
        <f>Z722</f>
        <v>0</v>
      </c>
      <c r="AD722" s="96">
        <f>AA722</f>
        <v>0</v>
      </c>
      <c r="AE722" s="96">
        <f>AB722</f>
        <v>0</v>
      </c>
      <c r="AF722" s="96"/>
      <c r="AG722" s="96">
        <f>AC722</f>
        <v>0</v>
      </c>
      <c r="AH722" s="96">
        <f>AD722</f>
        <v>0</v>
      </c>
      <c r="AI722" s="96"/>
      <c r="AJ722" s="96">
        <f>AE722</f>
        <v>0</v>
      </c>
      <c r="AK722" s="115"/>
      <c r="AL722" s="115"/>
      <c r="AM722" s="102"/>
      <c r="AN722" s="102"/>
      <c r="AO722" s="96"/>
      <c r="AP722" s="96"/>
      <c r="AQ722" s="96"/>
      <c r="AR722" s="96"/>
      <c r="AS722" s="115"/>
      <c r="AT722" s="96"/>
      <c r="AU722" s="96"/>
      <c r="AV722" s="115"/>
      <c r="AW722" s="115"/>
      <c r="AX722" s="96">
        <f t="shared" si="570"/>
        <v>0</v>
      </c>
    </row>
    <row r="723" spans="1:50" s="2" customFormat="1" ht="141" customHeight="1">
      <c r="A723" s="100"/>
      <c r="B723" s="167" t="s">
        <v>372</v>
      </c>
      <c r="C723" s="90" t="s">
        <v>62</v>
      </c>
      <c r="D723" s="90" t="s">
        <v>36</v>
      </c>
      <c r="E723" s="142" t="s">
        <v>188</v>
      </c>
      <c r="F723" s="90"/>
      <c r="G723" s="92"/>
      <c r="H723" s="92"/>
      <c r="I723" s="92"/>
      <c r="J723" s="96"/>
      <c r="K723" s="96"/>
      <c r="L723" s="96"/>
      <c r="M723" s="96"/>
      <c r="N723" s="92"/>
      <c r="O723" s="87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115"/>
      <c r="AL723" s="115"/>
      <c r="AM723" s="102"/>
      <c r="AN723" s="102"/>
      <c r="AO723" s="96">
        <f>AO724</f>
        <v>49762</v>
      </c>
      <c r="AP723" s="96">
        <f>AP724</f>
        <v>0</v>
      </c>
      <c r="AQ723" s="96">
        <f>AQ724</f>
        <v>49762</v>
      </c>
      <c r="AR723" s="96">
        <f>AR724</f>
        <v>0</v>
      </c>
      <c r="AS723" s="115"/>
      <c r="AT723" s="96">
        <f>AT724</f>
        <v>49762</v>
      </c>
      <c r="AU723" s="96">
        <f>AU724</f>
        <v>0</v>
      </c>
      <c r="AV723" s="96">
        <f>AV724</f>
        <v>0</v>
      </c>
      <c r="AW723" s="96">
        <f>AW724</f>
        <v>49762</v>
      </c>
      <c r="AX723" s="96">
        <f>AX724</f>
        <v>0</v>
      </c>
    </row>
    <row r="724" spans="1:50" s="2" customFormat="1" ht="99">
      <c r="A724" s="100"/>
      <c r="B724" s="165" t="s">
        <v>253</v>
      </c>
      <c r="C724" s="90" t="s">
        <v>62</v>
      </c>
      <c r="D724" s="90" t="s">
        <v>36</v>
      </c>
      <c r="E724" s="142" t="s">
        <v>188</v>
      </c>
      <c r="F724" s="90" t="s">
        <v>241</v>
      </c>
      <c r="G724" s="92"/>
      <c r="H724" s="92"/>
      <c r="I724" s="92"/>
      <c r="J724" s="96"/>
      <c r="K724" s="96"/>
      <c r="L724" s="96"/>
      <c r="M724" s="96"/>
      <c r="N724" s="92"/>
      <c r="O724" s="87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115"/>
      <c r="AL724" s="115"/>
      <c r="AM724" s="102"/>
      <c r="AN724" s="102"/>
      <c r="AO724" s="96">
        <f>AQ724-AM724</f>
        <v>49762</v>
      </c>
      <c r="AP724" s="96">
        <f>AR724-AN724</f>
        <v>0</v>
      </c>
      <c r="AQ724" s="96">
        <v>49762</v>
      </c>
      <c r="AR724" s="96"/>
      <c r="AS724" s="115"/>
      <c r="AT724" s="96">
        <v>49762</v>
      </c>
      <c r="AU724" s="96"/>
      <c r="AV724" s="115"/>
      <c r="AW724" s="92">
        <f>AT724+AV724</f>
        <v>49762</v>
      </c>
      <c r="AX724" s="96">
        <f t="shared" si="570"/>
        <v>0</v>
      </c>
    </row>
    <row r="725" spans="1:50" s="2" customFormat="1" ht="116.25" hidden="1">
      <c r="A725" s="100"/>
      <c r="B725" s="112" t="s">
        <v>2</v>
      </c>
      <c r="C725" s="90" t="s">
        <v>62</v>
      </c>
      <c r="D725" s="90" t="s">
        <v>36</v>
      </c>
      <c r="E725" s="142" t="s">
        <v>189</v>
      </c>
      <c r="F725" s="90"/>
      <c r="G725" s="92">
        <f aca="true" t="shared" si="617" ref="G725:AJ725">G726</f>
        <v>9073</v>
      </c>
      <c r="H725" s="92">
        <f t="shared" si="617"/>
        <v>9073</v>
      </c>
      <c r="I725" s="92">
        <f t="shared" si="617"/>
        <v>0</v>
      </c>
      <c r="J725" s="92">
        <f t="shared" si="617"/>
        <v>-9073</v>
      </c>
      <c r="K725" s="92">
        <f t="shared" si="617"/>
        <v>0</v>
      </c>
      <c r="L725" s="92">
        <f t="shared" si="617"/>
        <v>0</v>
      </c>
      <c r="M725" s="92"/>
      <c r="N725" s="92">
        <f t="shared" si="617"/>
        <v>0</v>
      </c>
      <c r="O725" s="92">
        <f t="shared" si="617"/>
        <v>0</v>
      </c>
      <c r="P725" s="92">
        <f t="shared" si="617"/>
        <v>0</v>
      </c>
      <c r="Q725" s="92">
        <f t="shared" si="617"/>
        <v>0</v>
      </c>
      <c r="R725" s="92">
        <f t="shared" si="617"/>
        <v>0</v>
      </c>
      <c r="S725" s="96"/>
      <c r="T725" s="92">
        <f t="shared" si="617"/>
        <v>0</v>
      </c>
      <c r="U725" s="92">
        <f t="shared" si="617"/>
        <v>0</v>
      </c>
      <c r="V725" s="92">
        <f t="shared" si="617"/>
        <v>0</v>
      </c>
      <c r="W725" s="92">
        <f t="shared" si="617"/>
        <v>0</v>
      </c>
      <c r="X725" s="92">
        <f t="shared" si="617"/>
        <v>0</v>
      </c>
      <c r="Y725" s="92">
        <f t="shared" si="617"/>
        <v>0</v>
      </c>
      <c r="Z725" s="92">
        <f t="shared" si="617"/>
        <v>0</v>
      </c>
      <c r="AA725" s="92">
        <f t="shared" si="617"/>
        <v>0</v>
      </c>
      <c r="AB725" s="92">
        <f t="shared" si="617"/>
        <v>0</v>
      </c>
      <c r="AC725" s="92">
        <f t="shared" si="617"/>
        <v>0</v>
      </c>
      <c r="AD725" s="92">
        <f t="shared" si="617"/>
        <v>0</v>
      </c>
      <c r="AE725" s="92">
        <f t="shared" si="617"/>
        <v>0</v>
      </c>
      <c r="AF725" s="92"/>
      <c r="AG725" s="92">
        <f t="shared" si="617"/>
        <v>0</v>
      </c>
      <c r="AH725" s="92">
        <f t="shared" si="617"/>
        <v>0</v>
      </c>
      <c r="AI725" s="92"/>
      <c r="AJ725" s="92">
        <f t="shared" si="617"/>
        <v>0</v>
      </c>
      <c r="AK725" s="115"/>
      <c r="AL725" s="115"/>
      <c r="AM725" s="102"/>
      <c r="AN725" s="102"/>
      <c r="AO725" s="96"/>
      <c r="AP725" s="96"/>
      <c r="AQ725" s="96"/>
      <c r="AR725" s="96"/>
      <c r="AS725" s="115"/>
      <c r="AT725" s="96"/>
      <c r="AU725" s="96"/>
      <c r="AV725" s="115"/>
      <c r="AW725" s="115"/>
      <c r="AX725" s="96">
        <f t="shared" si="570"/>
        <v>0</v>
      </c>
    </row>
    <row r="726" spans="1:50" s="2" customFormat="1" ht="99.75" hidden="1">
      <c r="A726" s="100"/>
      <c r="B726" s="112" t="s">
        <v>0</v>
      </c>
      <c r="C726" s="90" t="s">
        <v>62</v>
      </c>
      <c r="D726" s="90" t="s">
        <v>36</v>
      </c>
      <c r="E726" s="142" t="s">
        <v>189</v>
      </c>
      <c r="F726" s="90" t="s">
        <v>57</v>
      </c>
      <c r="G726" s="92">
        <f>H726</f>
        <v>9073</v>
      </c>
      <c r="H726" s="92">
        <v>9073</v>
      </c>
      <c r="I726" s="92"/>
      <c r="J726" s="96">
        <f>K726-G726</f>
        <v>-9073</v>
      </c>
      <c r="K726" s="96"/>
      <c r="L726" s="96"/>
      <c r="M726" s="96"/>
      <c r="N726" s="92"/>
      <c r="O726" s="87"/>
      <c r="P726" s="96"/>
      <c r="Q726" s="96">
        <f>P726+N726</f>
        <v>0</v>
      </c>
      <c r="R726" s="96">
        <f>O726</f>
        <v>0</v>
      </c>
      <c r="S726" s="96"/>
      <c r="T726" s="96">
        <f aca="true" t="shared" si="618" ref="T726:Z726">Q726</f>
        <v>0</v>
      </c>
      <c r="U726" s="96">
        <f t="shared" si="618"/>
        <v>0</v>
      </c>
      <c r="V726" s="96">
        <f t="shared" si="618"/>
        <v>0</v>
      </c>
      <c r="W726" s="96">
        <f t="shared" si="618"/>
        <v>0</v>
      </c>
      <c r="X726" s="96">
        <f t="shared" si="618"/>
        <v>0</v>
      </c>
      <c r="Y726" s="96">
        <f t="shared" si="618"/>
        <v>0</v>
      </c>
      <c r="Z726" s="96">
        <f t="shared" si="618"/>
        <v>0</v>
      </c>
      <c r="AA726" s="96">
        <f>X726</f>
        <v>0</v>
      </c>
      <c r="AB726" s="96">
        <f>Y726</f>
        <v>0</v>
      </c>
      <c r="AC726" s="96">
        <f>Z726</f>
        <v>0</v>
      </c>
      <c r="AD726" s="96">
        <f>AA726</f>
        <v>0</v>
      </c>
      <c r="AE726" s="96">
        <f>AB726</f>
        <v>0</v>
      </c>
      <c r="AF726" s="96"/>
      <c r="AG726" s="96">
        <f>AC726</f>
        <v>0</v>
      </c>
      <c r="AH726" s="96">
        <f>AD726</f>
        <v>0</v>
      </c>
      <c r="AI726" s="96"/>
      <c r="AJ726" s="96">
        <f>AE726</f>
        <v>0</v>
      </c>
      <c r="AK726" s="115"/>
      <c r="AL726" s="115"/>
      <c r="AM726" s="102"/>
      <c r="AN726" s="102"/>
      <c r="AO726" s="96"/>
      <c r="AP726" s="96"/>
      <c r="AQ726" s="96"/>
      <c r="AR726" s="96"/>
      <c r="AS726" s="115"/>
      <c r="AT726" s="96"/>
      <c r="AU726" s="96"/>
      <c r="AV726" s="115"/>
      <c r="AW726" s="115"/>
      <c r="AX726" s="96">
        <f aca="true" t="shared" si="619" ref="AX726:AX761">AU726</f>
        <v>0</v>
      </c>
    </row>
    <row r="727" spans="1:50" s="2" customFormat="1" ht="66.75" hidden="1">
      <c r="A727" s="100"/>
      <c r="B727" s="112" t="s">
        <v>211</v>
      </c>
      <c r="C727" s="90" t="s">
        <v>62</v>
      </c>
      <c r="D727" s="90" t="s">
        <v>36</v>
      </c>
      <c r="E727" s="142" t="s">
        <v>190</v>
      </c>
      <c r="F727" s="90"/>
      <c r="G727" s="92">
        <f aca="true" t="shared" si="620" ref="G727:AJ727">G728</f>
        <v>23259</v>
      </c>
      <c r="H727" s="92">
        <f t="shared" si="620"/>
        <v>23259</v>
      </c>
      <c r="I727" s="92">
        <f t="shared" si="620"/>
        <v>0</v>
      </c>
      <c r="J727" s="92">
        <f t="shared" si="620"/>
        <v>-23259</v>
      </c>
      <c r="K727" s="92">
        <f t="shared" si="620"/>
        <v>0</v>
      </c>
      <c r="L727" s="92">
        <f t="shared" si="620"/>
        <v>0</v>
      </c>
      <c r="M727" s="92"/>
      <c r="N727" s="92">
        <f t="shared" si="620"/>
        <v>0</v>
      </c>
      <c r="O727" s="92">
        <f t="shared" si="620"/>
        <v>0</v>
      </c>
      <c r="P727" s="92">
        <f t="shared" si="620"/>
        <v>0</v>
      </c>
      <c r="Q727" s="92">
        <f t="shared" si="620"/>
        <v>0</v>
      </c>
      <c r="R727" s="92">
        <f t="shared" si="620"/>
        <v>0</v>
      </c>
      <c r="S727" s="96"/>
      <c r="T727" s="92">
        <f t="shared" si="620"/>
        <v>0</v>
      </c>
      <c r="U727" s="92">
        <f t="shared" si="620"/>
        <v>0</v>
      </c>
      <c r="V727" s="92">
        <f t="shared" si="620"/>
        <v>0</v>
      </c>
      <c r="W727" s="92">
        <f t="shared" si="620"/>
        <v>0</v>
      </c>
      <c r="X727" s="92">
        <f t="shared" si="620"/>
        <v>0</v>
      </c>
      <c r="Y727" s="92">
        <f t="shared" si="620"/>
        <v>0</v>
      </c>
      <c r="Z727" s="92">
        <f t="shared" si="620"/>
        <v>0</v>
      </c>
      <c r="AA727" s="92">
        <f t="shared" si="620"/>
        <v>0</v>
      </c>
      <c r="AB727" s="92">
        <f t="shared" si="620"/>
        <v>0</v>
      </c>
      <c r="AC727" s="92">
        <f t="shared" si="620"/>
        <v>0</v>
      </c>
      <c r="AD727" s="92">
        <f t="shared" si="620"/>
        <v>0</v>
      </c>
      <c r="AE727" s="92">
        <f t="shared" si="620"/>
        <v>0</v>
      </c>
      <c r="AF727" s="92"/>
      <c r="AG727" s="92">
        <f t="shared" si="620"/>
        <v>0</v>
      </c>
      <c r="AH727" s="92">
        <f t="shared" si="620"/>
        <v>0</v>
      </c>
      <c r="AI727" s="92"/>
      <c r="AJ727" s="92">
        <f t="shared" si="620"/>
        <v>0</v>
      </c>
      <c r="AK727" s="115"/>
      <c r="AL727" s="115"/>
      <c r="AM727" s="102"/>
      <c r="AN727" s="102"/>
      <c r="AO727" s="96"/>
      <c r="AP727" s="96"/>
      <c r="AQ727" s="96"/>
      <c r="AR727" s="96"/>
      <c r="AS727" s="115"/>
      <c r="AT727" s="96"/>
      <c r="AU727" s="96"/>
      <c r="AV727" s="115"/>
      <c r="AW727" s="115"/>
      <c r="AX727" s="96">
        <f t="shared" si="619"/>
        <v>0</v>
      </c>
    </row>
    <row r="728" spans="1:50" s="2" customFormat="1" ht="99.75" hidden="1">
      <c r="A728" s="100"/>
      <c r="B728" s="112" t="s">
        <v>0</v>
      </c>
      <c r="C728" s="90" t="s">
        <v>62</v>
      </c>
      <c r="D728" s="90" t="s">
        <v>36</v>
      </c>
      <c r="E728" s="142" t="s">
        <v>190</v>
      </c>
      <c r="F728" s="90" t="s">
        <v>57</v>
      </c>
      <c r="G728" s="92">
        <f>H728</f>
        <v>23259</v>
      </c>
      <c r="H728" s="92">
        <v>23259</v>
      </c>
      <c r="I728" s="92"/>
      <c r="J728" s="96">
        <f>K728-G728</f>
        <v>-23259</v>
      </c>
      <c r="K728" s="96"/>
      <c r="L728" s="96"/>
      <c r="M728" s="96"/>
      <c r="N728" s="92"/>
      <c r="O728" s="87"/>
      <c r="P728" s="96"/>
      <c r="Q728" s="96">
        <f>P728+N728</f>
        <v>0</v>
      </c>
      <c r="R728" s="96">
        <f>O728</f>
        <v>0</v>
      </c>
      <c r="S728" s="96"/>
      <c r="T728" s="96">
        <f aca="true" t="shared" si="621" ref="T728:Z728">Q728</f>
        <v>0</v>
      </c>
      <c r="U728" s="96">
        <f t="shared" si="621"/>
        <v>0</v>
      </c>
      <c r="V728" s="96">
        <f t="shared" si="621"/>
        <v>0</v>
      </c>
      <c r="W728" s="96">
        <f t="shared" si="621"/>
        <v>0</v>
      </c>
      <c r="X728" s="96">
        <f t="shared" si="621"/>
        <v>0</v>
      </c>
      <c r="Y728" s="96">
        <f t="shared" si="621"/>
        <v>0</v>
      </c>
      <c r="Z728" s="96">
        <f t="shared" si="621"/>
        <v>0</v>
      </c>
      <c r="AA728" s="96">
        <f>X728</f>
        <v>0</v>
      </c>
      <c r="AB728" s="96">
        <f>Y728</f>
        <v>0</v>
      </c>
      <c r="AC728" s="96">
        <f>Z728</f>
        <v>0</v>
      </c>
      <c r="AD728" s="96">
        <f>AA728</f>
        <v>0</v>
      </c>
      <c r="AE728" s="96">
        <f>AB728</f>
        <v>0</v>
      </c>
      <c r="AF728" s="96"/>
      <c r="AG728" s="96">
        <f>AC728</f>
        <v>0</v>
      </c>
      <c r="AH728" s="96">
        <f>AD728</f>
        <v>0</v>
      </c>
      <c r="AI728" s="96"/>
      <c r="AJ728" s="96">
        <f>AE728</f>
        <v>0</v>
      </c>
      <c r="AK728" s="115"/>
      <c r="AL728" s="115"/>
      <c r="AM728" s="102"/>
      <c r="AN728" s="102"/>
      <c r="AO728" s="96"/>
      <c r="AP728" s="96"/>
      <c r="AQ728" s="96"/>
      <c r="AR728" s="96"/>
      <c r="AS728" s="115"/>
      <c r="AT728" s="96"/>
      <c r="AU728" s="96"/>
      <c r="AV728" s="115"/>
      <c r="AW728" s="115"/>
      <c r="AX728" s="96">
        <f t="shared" si="619"/>
        <v>0</v>
      </c>
    </row>
    <row r="729" spans="1:50" s="2" customFormat="1" ht="33.75" hidden="1">
      <c r="A729" s="100"/>
      <c r="B729" s="112" t="s">
        <v>213</v>
      </c>
      <c r="C729" s="90" t="s">
        <v>62</v>
      </c>
      <c r="D729" s="90" t="s">
        <v>36</v>
      </c>
      <c r="E729" s="142" t="s">
        <v>212</v>
      </c>
      <c r="F729" s="90"/>
      <c r="G729" s="92">
        <f aca="true" t="shared" si="622" ref="G729:AJ729">G730</f>
        <v>8045</v>
      </c>
      <c r="H729" s="92">
        <f t="shared" si="622"/>
        <v>8045</v>
      </c>
      <c r="I729" s="92">
        <f t="shared" si="622"/>
        <v>0</v>
      </c>
      <c r="J729" s="92">
        <f t="shared" si="622"/>
        <v>3908</v>
      </c>
      <c r="K729" s="92">
        <f t="shared" si="622"/>
        <v>11953</v>
      </c>
      <c r="L729" s="92">
        <f t="shared" si="622"/>
        <v>0</v>
      </c>
      <c r="M729" s="92"/>
      <c r="N729" s="92">
        <f t="shared" si="622"/>
        <v>12801</v>
      </c>
      <c r="O729" s="92">
        <f t="shared" si="622"/>
        <v>0</v>
      </c>
      <c r="P729" s="92">
        <f t="shared" si="622"/>
        <v>0</v>
      </c>
      <c r="Q729" s="92">
        <f t="shared" si="622"/>
        <v>12801</v>
      </c>
      <c r="R729" s="92">
        <f t="shared" si="622"/>
        <v>0</v>
      </c>
      <c r="S729" s="92">
        <f t="shared" si="622"/>
        <v>-12801</v>
      </c>
      <c r="T729" s="92">
        <f t="shared" si="622"/>
        <v>0</v>
      </c>
      <c r="U729" s="92">
        <f t="shared" si="622"/>
        <v>0</v>
      </c>
      <c r="V729" s="92">
        <f t="shared" si="622"/>
        <v>0</v>
      </c>
      <c r="W729" s="92">
        <f t="shared" si="622"/>
        <v>0</v>
      </c>
      <c r="X729" s="92">
        <f t="shared" si="622"/>
        <v>0</v>
      </c>
      <c r="Y729" s="92">
        <f t="shared" si="622"/>
        <v>0</v>
      </c>
      <c r="Z729" s="92">
        <f t="shared" si="622"/>
        <v>0</v>
      </c>
      <c r="AA729" s="92">
        <f t="shared" si="622"/>
        <v>0</v>
      </c>
      <c r="AB729" s="92">
        <f t="shared" si="622"/>
        <v>0</v>
      </c>
      <c r="AC729" s="92">
        <f t="shared" si="622"/>
        <v>0</v>
      </c>
      <c r="AD729" s="92">
        <f t="shared" si="622"/>
        <v>0</v>
      </c>
      <c r="AE729" s="92">
        <f t="shared" si="622"/>
        <v>0</v>
      </c>
      <c r="AF729" s="92"/>
      <c r="AG729" s="92">
        <f t="shared" si="622"/>
        <v>0</v>
      </c>
      <c r="AH729" s="92">
        <f t="shared" si="622"/>
        <v>0</v>
      </c>
      <c r="AI729" s="92"/>
      <c r="AJ729" s="92">
        <f t="shared" si="622"/>
        <v>0</v>
      </c>
      <c r="AK729" s="115"/>
      <c r="AL729" s="115"/>
      <c r="AM729" s="102"/>
      <c r="AN729" s="102"/>
      <c r="AO729" s="96"/>
      <c r="AP729" s="96"/>
      <c r="AQ729" s="96"/>
      <c r="AR729" s="96"/>
      <c r="AS729" s="115"/>
      <c r="AT729" s="96"/>
      <c r="AU729" s="96"/>
      <c r="AV729" s="115"/>
      <c r="AW729" s="115"/>
      <c r="AX729" s="96">
        <f t="shared" si="619"/>
        <v>0</v>
      </c>
    </row>
    <row r="730" spans="1:50" s="2" customFormat="1" ht="99.75" hidden="1">
      <c r="A730" s="100"/>
      <c r="B730" s="112" t="s">
        <v>242</v>
      </c>
      <c r="C730" s="90" t="s">
        <v>62</v>
      </c>
      <c r="D730" s="90" t="s">
        <v>36</v>
      </c>
      <c r="E730" s="142" t="s">
        <v>212</v>
      </c>
      <c r="F730" s="90" t="s">
        <v>57</v>
      </c>
      <c r="G730" s="92">
        <f>H730</f>
        <v>8045</v>
      </c>
      <c r="H730" s="92">
        <v>8045</v>
      </c>
      <c r="I730" s="92"/>
      <c r="J730" s="96">
        <f>K730-G730</f>
        <v>3908</v>
      </c>
      <c r="K730" s="96">
        <v>11953</v>
      </c>
      <c r="L730" s="96"/>
      <c r="M730" s="96"/>
      <c r="N730" s="92">
        <v>12801</v>
      </c>
      <c r="O730" s="87"/>
      <c r="P730" s="96"/>
      <c r="Q730" s="96">
        <f>P730+N730</f>
        <v>12801</v>
      </c>
      <c r="R730" s="96">
        <f>O730</f>
        <v>0</v>
      </c>
      <c r="S730" s="96">
        <f>T730-Q730</f>
        <v>-12801</v>
      </c>
      <c r="T730" s="96"/>
      <c r="U730" s="96">
        <f>R730</f>
        <v>0</v>
      </c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115"/>
      <c r="AL730" s="115"/>
      <c r="AM730" s="102"/>
      <c r="AN730" s="102"/>
      <c r="AO730" s="96"/>
      <c r="AP730" s="96"/>
      <c r="AQ730" s="96"/>
      <c r="AR730" s="96"/>
      <c r="AS730" s="115"/>
      <c r="AT730" s="96"/>
      <c r="AU730" s="96"/>
      <c r="AV730" s="115"/>
      <c r="AW730" s="115"/>
      <c r="AX730" s="96">
        <f t="shared" si="619"/>
        <v>0</v>
      </c>
    </row>
    <row r="731" spans="1:50" s="2" customFormat="1" ht="93.75" customHeight="1">
      <c r="A731" s="100"/>
      <c r="B731" s="165" t="s">
        <v>264</v>
      </c>
      <c r="C731" s="90" t="s">
        <v>62</v>
      </c>
      <c r="D731" s="90" t="s">
        <v>36</v>
      </c>
      <c r="E731" s="142" t="s">
        <v>212</v>
      </c>
      <c r="F731" s="90"/>
      <c r="G731" s="92"/>
      <c r="H731" s="92"/>
      <c r="I731" s="92"/>
      <c r="J731" s="96"/>
      <c r="K731" s="96"/>
      <c r="L731" s="96"/>
      <c r="M731" s="96"/>
      <c r="N731" s="92"/>
      <c r="O731" s="87"/>
      <c r="P731" s="96"/>
      <c r="Q731" s="96"/>
      <c r="R731" s="96"/>
      <c r="S731" s="96">
        <f aca="true" t="shared" si="623" ref="S731:AR731">S732</f>
        <v>11394</v>
      </c>
      <c r="T731" s="96">
        <f t="shared" si="623"/>
        <v>11394</v>
      </c>
      <c r="U731" s="96">
        <f t="shared" si="623"/>
        <v>0</v>
      </c>
      <c r="V731" s="96">
        <f t="shared" si="623"/>
        <v>11394</v>
      </c>
      <c r="W731" s="96">
        <f t="shared" si="623"/>
        <v>0</v>
      </c>
      <c r="X731" s="96">
        <f t="shared" si="623"/>
        <v>0</v>
      </c>
      <c r="Y731" s="96">
        <f t="shared" si="623"/>
        <v>11394</v>
      </c>
      <c r="Z731" s="96">
        <f t="shared" si="623"/>
        <v>11394</v>
      </c>
      <c r="AA731" s="96">
        <f t="shared" si="623"/>
        <v>0</v>
      </c>
      <c r="AB731" s="96">
        <f t="shared" si="623"/>
        <v>0</v>
      </c>
      <c r="AC731" s="96">
        <f t="shared" si="623"/>
        <v>11394</v>
      </c>
      <c r="AD731" s="96">
        <f t="shared" si="623"/>
        <v>11394</v>
      </c>
      <c r="AE731" s="96">
        <f t="shared" si="623"/>
        <v>0</v>
      </c>
      <c r="AF731" s="96"/>
      <c r="AG731" s="96">
        <f t="shared" si="623"/>
        <v>0</v>
      </c>
      <c r="AH731" s="96">
        <f t="shared" si="623"/>
        <v>11394</v>
      </c>
      <c r="AI731" s="96"/>
      <c r="AJ731" s="96">
        <f t="shared" si="623"/>
        <v>11394</v>
      </c>
      <c r="AK731" s="96">
        <f t="shared" si="623"/>
        <v>0</v>
      </c>
      <c r="AL731" s="96">
        <f t="shared" si="623"/>
        <v>0</v>
      </c>
      <c r="AM731" s="96">
        <f t="shared" si="623"/>
        <v>11394</v>
      </c>
      <c r="AN731" s="96">
        <f t="shared" si="623"/>
        <v>0</v>
      </c>
      <c r="AO731" s="96">
        <f t="shared" si="623"/>
        <v>-223</v>
      </c>
      <c r="AP731" s="96">
        <f t="shared" si="623"/>
        <v>0</v>
      </c>
      <c r="AQ731" s="96">
        <f t="shared" si="623"/>
        <v>11171</v>
      </c>
      <c r="AR731" s="96">
        <f t="shared" si="623"/>
        <v>0</v>
      </c>
      <c r="AS731" s="115"/>
      <c r="AT731" s="96">
        <f>AT732</f>
        <v>11171</v>
      </c>
      <c r="AU731" s="96">
        <f>AU732</f>
        <v>0</v>
      </c>
      <c r="AV731" s="96">
        <f>AV732</f>
        <v>0</v>
      </c>
      <c r="AW731" s="96">
        <f>AW732</f>
        <v>11171</v>
      </c>
      <c r="AX731" s="96">
        <f>AX732</f>
        <v>0</v>
      </c>
    </row>
    <row r="732" spans="1:50" s="2" customFormat="1" ht="99.75">
      <c r="A732" s="100"/>
      <c r="B732" s="112" t="s">
        <v>242</v>
      </c>
      <c r="C732" s="90" t="s">
        <v>62</v>
      </c>
      <c r="D732" s="90" t="s">
        <v>36</v>
      </c>
      <c r="E732" s="142" t="s">
        <v>212</v>
      </c>
      <c r="F732" s="90" t="s">
        <v>57</v>
      </c>
      <c r="G732" s="92"/>
      <c r="H732" s="92"/>
      <c r="I732" s="92"/>
      <c r="J732" s="96"/>
      <c r="K732" s="96"/>
      <c r="L732" s="96"/>
      <c r="M732" s="96"/>
      <c r="N732" s="92"/>
      <c r="O732" s="87"/>
      <c r="P732" s="96"/>
      <c r="Q732" s="96"/>
      <c r="R732" s="96"/>
      <c r="S732" s="96">
        <f>T732-Q732</f>
        <v>11394</v>
      </c>
      <c r="T732" s="96">
        <v>11394</v>
      </c>
      <c r="U732" s="96"/>
      <c r="V732" s="96">
        <v>11394</v>
      </c>
      <c r="W732" s="96"/>
      <c r="X732" s="96"/>
      <c r="Y732" s="96">
        <f>W732+T732</f>
        <v>11394</v>
      </c>
      <c r="Z732" s="96">
        <f>X732+V732</f>
        <v>11394</v>
      </c>
      <c r="AA732" s="96"/>
      <c r="AB732" s="96"/>
      <c r="AC732" s="96">
        <f>AA732+Y732</f>
        <v>11394</v>
      </c>
      <c r="AD732" s="96">
        <f>AB732+Z732</f>
        <v>11394</v>
      </c>
      <c r="AE732" s="96"/>
      <c r="AF732" s="96"/>
      <c r="AG732" s="96"/>
      <c r="AH732" s="96">
        <f>AE732+AC732</f>
        <v>11394</v>
      </c>
      <c r="AI732" s="96"/>
      <c r="AJ732" s="96">
        <f>AG732+AD732</f>
        <v>11394</v>
      </c>
      <c r="AK732" s="115"/>
      <c r="AL732" s="115"/>
      <c r="AM732" s="96">
        <f>AK732+AH732</f>
        <v>11394</v>
      </c>
      <c r="AN732" s="96">
        <f>AI732</f>
        <v>0</v>
      </c>
      <c r="AO732" s="96">
        <f>AQ732-AM732</f>
        <v>-223</v>
      </c>
      <c r="AP732" s="96">
        <f>AR732-AN732</f>
        <v>0</v>
      </c>
      <c r="AQ732" s="96">
        <v>11171</v>
      </c>
      <c r="AR732" s="96"/>
      <c r="AS732" s="115"/>
      <c r="AT732" s="96">
        <v>11171</v>
      </c>
      <c r="AU732" s="96"/>
      <c r="AV732" s="115"/>
      <c r="AW732" s="92">
        <f>AT732+AV732</f>
        <v>11171</v>
      </c>
      <c r="AX732" s="96">
        <f t="shared" si="619"/>
        <v>0</v>
      </c>
    </row>
    <row r="733" spans="1:50" s="2" customFormat="1" ht="33.75" hidden="1">
      <c r="A733" s="100"/>
      <c r="B733" s="112" t="s">
        <v>240</v>
      </c>
      <c r="C733" s="90" t="s">
        <v>62</v>
      </c>
      <c r="D733" s="90" t="s">
        <v>36</v>
      </c>
      <c r="E733" s="142" t="s">
        <v>239</v>
      </c>
      <c r="F733" s="90"/>
      <c r="G733" s="92">
        <f aca="true" t="shared" si="624" ref="G733:AJ733">G734</f>
        <v>23259</v>
      </c>
      <c r="H733" s="92">
        <f t="shared" si="624"/>
        <v>23259</v>
      </c>
      <c r="I733" s="92">
        <f t="shared" si="624"/>
        <v>0</v>
      </c>
      <c r="J733" s="92">
        <f t="shared" si="624"/>
        <v>43245</v>
      </c>
      <c r="K733" s="92">
        <f t="shared" si="624"/>
        <v>43245</v>
      </c>
      <c r="L733" s="92">
        <f t="shared" si="624"/>
        <v>0</v>
      </c>
      <c r="M733" s="92"/>
      <c r="N733" s="92">
        <f t="shared" si="624"/>
        <v>46297</v>
      </c>
      <c r="O733" s="92">
        <f t="shared" si="624"/>
        <v>0</v>
      </c>
      <c r="P733" s="92">
        <f t="shared" si="624"/>
        <v>0</v>
      </c>
      <c r="Q733" s="92">
        <f t="shared" si="624"/>
        <v>46297</v>
      </c>
      <c r="R733" s="92">
        <f t="shared" si="624"/>
        <v>0</v>
      </c>
      <c r="S733" s="92">
        <f t="shared" si="624"/>
        <v>-46297</v>
      </c>
      <c r="T733" s="92">
        <f t="shared" si="624"/>
        <v>0</v>
      </c>
      <c r="U733" s="92">
        <f t="shared" si="624"/>
        <v>0</v>
      </c>
      <c r="V733" s="92">
        <f t="shared" si="624"/>
        <v>0</v>
      </c>
      <c r="W733" s="92">
        <f t="shared" si="624"/>
        <v>0</v>
      </c>
      <c r="X733" s="92">
        <f t="shared" si="624"/>
        <v>0</v>
      </c>
      <c r="Y733" s="92">
        <f t="shared" si="624"/>
        <v>0</v>
      </c>
      <c r="Z733" s="92">
        <f t="shared" si="624"/>
        <v>0</v>
      </c>
      <c r="AA733" s="92">
        <f t="shared" si="624"/>
        <v>0</v>
      </c>
      <c r="AB733" s="92">
        <f t="shared" si="624"/>
        <v>0</v>
      </c>
      <c r="AC733" s="92">
        <f t="shared" si="624"/>
        <v>0</v>
      </c>
      <c r="AD733" s="92">
        <f t="shared" si="624"/>
        <v>0</v>
      </c>
      <c r="AE733" s="92">
        <f t="shared" si="624"/>
        <v>0</v>
      </c>
      <c r="AF733" s="92"/>
      <c r="AG733" s="92">
        <f t="shared" si="624"/>
        <v>0</v>
      </c>
      <c r="AH733" s="92">
        <f t="shared" si="624"/>
        <v>0</v>
      </c>
      <c r="AI733" s="92"/>
      <c r="AJ733" s="92">
        <f t="shared" si="624"/>
        <v>0</v>
      </c>
      <c r="AK733" s="115"/>
      <c r="AL733" s="115"/>
      <c r="AM733" s="129"/>
      <c r="AN733" s="129"/>
      <c r="AO733" s="148"/>
      <c r="AP733" s="148"/>
      <c r="AQ733" s="148"/>
      <c r="AR733" s="148"/>
      <c r="AS733" s="115"/>
      <c r="AT733" s="148"/>
      <c r="AU733" s="148"/>
      <c r="AV733" s="115"/>
      <c r="AW733" s="115"/>
      <c r="AX733" s="96">
        <f t="shared" si="619"/>
        <v>0</v>
      </c>
    </row>
    <row r="734" spans="1:50" s="2" customFormat="1" ht="99.75" hidden="1">
      <c r="A734" s="100"/>
      <c r="B734" s="112" t="s">
        <v>242</v>
      </c>
      <c r="C734" s="90" t="s">
        <v>62</v>
      </c>
      <c r="D734" s="90" t="s">
        <v>36</v>
      </c>
      <c r="E734" s="142" t="s">
        <v>239</v>
      </c>
      <c r="F734" s="90" t="s">
        <v>57</v>
      </c>
      <c r="G734" s="92">
        <f>H734</f>
        <v>23259</v>
      </c>
      <c r="H734" s="92">
        <v>23259</v>
      </c>
      <c r="I734" s="92"/>
      <c r="J734" s="96">
        <v>43245</v>
      </c>
      <c r="K734" s="96">
        <v>43245</v>
      </c>
      <c r="L734" s="96"/>
      <c r="M734" s="96"/>
      <c r="N734" s="92">
        <v>46297</v>
      </c>
      <c r="O734" s="87"/>
      <c r="P734" s="96"/>
      <c r="Q734" s="96">
        <f>P734+N734</f>
        <v>46297</v>
      </c>
      <c r="R734" s="96">
        <f>O734</f>
        <v>0</v>
      </c>
      <c r="S734" s="96">
        <f>T734-Q734</f>
        <v>-46297</v>
      </c>
      <c r="T734" s="96"/>
      <c r="U734" s="96">
        <f>R734</f>
        <v>0</v>
      </c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115"/>
      <c r="AL734" s="115"/>
      <c r="AM734" s="129"/>
      <c r="AN734" s="129"/>
      <c r="AO734" s="148"/>
      <c r="AP734" s="148"/>
      <c r="AQ734" s="148"/>
      <c r="AR734" s="148"/>
      <c r="AS734" s="115"/>
      <c r="AT734" s="148"/>
      <c r="AU734" s="148"/>
      <c r="AV734" s="115"/>
      <c r="AW734" s="115"/>
      <c r="AX734" s="96">
        <f t="shared" si="619"/>
        <v>0</v>
      </c>
    </row>
    <row r="735" spans="1:50" s="2" customFormat="1" ht="56.25">
      <c r="A735" s="100"/>
      <c r="B735" s="119" t="s">
        <v>116</v>
      </c>
      <c r="C735" s="84" t="s">
        <v>62</v>
      </c>
      <c r="D735" s="84" t="s">
        <v>62</v>
      </c>
      <c r="E735" s="85"/>
      <c r="F735" s="84"/>
      <c r="G735" s="86">
        <f aca="true" t="shared" si="625" ref="G735:W736">G736</f>
        <v>4617</v>
      </c>
      <c r="H735" s="86">
        <f t="shared" si="625"/>
        <v>4617</v>
      </c>
      <c r="I735" s="86">
        <f t="shared" si="625"/>
        <v>0</v>
      </c>
      <c r="J735" s="86">
        <f t="shared" si="625"/>
        <v>4296</v>
      </c>
      <c r="K735" s="86">
        <f t="shared" si="625"/>
        <v>8913</v>
      </c>
      <c r="L735" s="86">
        <f t="shared" si="625"/>
        <v>0</v>
      </c>
      <c r="M735" s="86"/>
      <c r="N735" s="86">
        <f t="shared" si="625"/>
        <v>9837</v>
      </c>
      <c r="O735" s="86">
        <f t="shared" si="625"/>
        <v>0</v>
      </c>
      <c r="P735" s="86">
        <f t="shared" si="625"/>
        <v>0</v>
      </c>
      <c r="Q735" s="86">
        <f t="shared" si="625"/>
        <v>9837</v>
      </c>
      <c r="R735" s="86">
        <f t="shared" si="625"/>
        <v>0</v>
      </c>
      <c r="S735" s="86">
        <f t="shared" si="625"/>
        <v>-2906</v>
      </c>
      <c r="T735" s="86">
        <f t="shared" si="625"/>
        <v>6931</v>
      </c>
      <c r="U735" s="86">
        <f t="shared" si="625"/>
        <v>0</v>
      </c>
      <c r="V735" s="86">
        <f t="shared" si="625"/>
        <v>6931</v>
      </c>
      <c r="W735" s="86">
        <f t="shared" si="625"/>
        <v>0</v>
      </c>
      <c r="X735" s="86">
        <f aca="true" t="shared" si="626" ref="W735:AM736">X736</f>
        <v>0</v>
      </c>
      <c r="Y735" s="86">
        <f t="shared" si="626"/>
        <v>6931</v>
      </c>
      <c r="Z735" s="86">
        <f t="shared" si="626"/>
        <v>6931</v>
      </c>
      <c r="AA735" s="86">
        <f t="shared" si="626"/>
        <v>0</v>
      </c>
      <c r="AB735" s="86">
        <f t="shared" si="626"/>
        <v>0</v>
      </c>
      <c r="AC735" s="86">
        <f t="shared" si="626"/>
        <v>6931</v>
      </c>
      <c r="AD735" s="86">
        <f t="shared" si="626"/>
        <v>6931</v>
      </c>
      <c r="AE735" s="86">
        <f t="shared" si="626"/>
        <v>0</v>
      </c>
      <c r="AF735" s="86"/>
      <c r="AG735" s="86">
        <f t="shared" si="626"/>
        <v>0</v>
      </c>
      <c r="AH735" s="86">
        <f t="shared" si="626"/>
        <v>6931</v>
      </c>
      <c r="AI735" s="86"/>
      <c r="AJ735" s="86">
        <f t="shared" si="626"/>
        <v>6931</v>
      </c>
      <c r="AK735" s="86">
        <f t="shared" si="626"/>
        <v>0</v>
      </c>
      <c r="AL735" s="86">
        <f t="shared" si="626"/>
        <v>0</v>
      </c>
      <c r="AM735" s="86">
        <f t="shared" si="626"/>
        <v>6931</v>
      </c>
      <c r="AN735" s="86">
        <f aca="true" t="shared" si="627" ref="AK735:AR736">AN736</f>
        <v>0</v>
      </c>
      <c r="AO735" s="86">
        <f t="shared" si="627"/>
        <v>5468</v>
      </c>
      <c r="AP735" s="86">
        <f t="shared" si="627"/>
        <v>0</v>
      </c>
      <c r="AQ735" s="86">
        <f t="shared" si="627"/>
        <v>12399</v>
      </c>
      <c r="AR735" s="86">
        <f t="shared" si="627"/>
        <v>0</v>
      </c>
      <c r="AS735" s="115"/>
      <c r="AT735" s="86">
        <f>AT736</f>
        <v>12399</v>
      </c>
      <c r="AU735" s="86">
        <f aca="true" t="shared" si="628" ref="AU735:AX736">AU736</f>
        <v>0</v>
      </c>
      <c r="AV735" s="86">
        <f t="shared" si="628"/>
        <v>0</v>
      </c>
      <c r="AW735" s="86">
        <f t="shared" si="628"/>
        <v>12399</v>
      </c>
      <c r="AX735" s="86">
        <f t="shared" si="628"/>
        <v>0</v>
      </c>
    </row>
    <row r="736" spans="1:50" s="2" customFormat="1" ht="83.25">
      <c r="A736" s="82"/>
      <c r="B736" s="112" t="s">
        <v>38</v>
      </c>
      <c r="C736" s="90" t="s">
        <v>62</v>
      </c>
      <c r="D736" s="90" t="s">
        <v>62</v>
      </c>
      <c r="E736" s="95" t="s">
        <v>117</v>
      </c>
      <c r="F736" s="141"/>
      <c r="G736" s="92">
        <f t="shared" si="625"/>
        <v>4617</v>
      </c>
      <c r="H736" s="92">
        <f t="shared" si="625"/>
        <v>4617</v>
      </c>
      <c r="I736" s="92">
        <f t="shared" si="625"/>
        <v>0</v>
      </c>
      <c r="J736" s="92">
        <f t="shared" si="625"/>
        <v>4296</v>
      </c>
      <c r="K736" s="92">
        <f t="shared" si="625"/>
        <v>8913</v>
      </c>
      <c r="L736" s="92">
        <f t="shared" si="625"/>
        <v>0</v>
      </c>
      <c r="M736" s="92"/>
      <c r="N736" s="92">
        <f t="shared" si="625"/>
        <v>9837</v>
      </c>
      <c r="O736" s="92">
        <f t="shared" si="625"/>
        <v>0</v>
      </c>
      <c r="P736" s="92">
        <f t="shared" si="625"/>
        <v>0</v>
      </c>
      <c r="Q736" s="92">
        <f t="shared" si="625"/>
        <v>9837</v>
      </c>
      <c r="R736" s="92">
        <f t="shared" si="625"/>
        <v>0</v>
      </c>
      <c r="S736" s="92">
        <f t="shared" si="625"/>
        <v>-2906</v>
      </c>
      <c r="T736" s="92">
        <f t="shared" si="625"/>
        <v>6931</v>
      </c>
      <c r="U736" s="92">
        <f t="shared" si="625"/>
        <v>0</v>
      </c>
      <c r="V736" s="92">
        <f t="shared" si="625"/>
        <v>6931</v>
      </c>
      <c r="W736" s="92">
        <f t="shared" si="626"/>
        <v>0</v>
      </c>
      <c r="X736" s="92">
        <f t="shared" si="626"/>
        <v>0</v>
      </c>
      <c r="Y736" s="92">
        <f t="shared" si="626"/>
        <v>6931</v>
      </c>
      <c r="Z736" s="92">
        <f t="shared" si="626"/>
        <v>6931</v>
      </c>
      <c r="AA736" s="92">
        <f t="shared" si="626"/>
        <v>0</v>
      </c>
      <c r="AB736" s="92">
        <f t="shared" si="626"/>
        <v>0</v>
      </c>
      <c r="AC736" s="92">
        <f t="shared" si="626"/>
        <v>6931</v>
      </c>
      <c r="AD736" s="92">
        <f t="shared" si="626"/>
        <v>6931</v>
      </c>
      <c r="AE736" s="92">
        <f t="shared" si="626"/>
        <v>0</v>
      </c>
      <c r="AF736" s="92"/>
      <c r="AG736" s="92">
        <f t="shared" si="626"/>
        <v>0</v>
      </c>
      <c r="AH736" s="92">
        <f t="shared" si="626"/>
        <v>6931</v>
      </c>
      <c r="AI736" s="92"/>
      <c r="AJ736" s="92">
        <f t="shared" si="626"/>
        <v>6931</v>
      </c>
      <c r="AK736" s="92">
        <f t="shared" si="627"/>
        <v>0</v>
      </c>
      <c r="AL736" s="92">
        <f t="shared" si="627"/>
        <v>0</v>
      </c>
      <c r="AM736" s="92">
        <f t="shared" si="627"/>
        <v>6931</v>
      </c>
      <c r="AN736" s="92">
        <f t="shared" si="627"/>
        <v>0</v>
      </c>
      <c r="AO736" s="92">
        <f t="shared" si="627"/>
        <v>5468</v>
      </c>
      <c r="AP736" s="92">
        <f t="shared" si="627"/>
        <v>0</v>
      </c>
      <c r="AQ736" s="92">
        <f t="shared" si="627"/>
        <v>12399</v>
      </c>
      <c r="AR736" s="92">
        <f t="shared" si="627"/>
        <v>0</v>
      </c>
      <c r="AS736" s="115"/>
      <c r="AT736" s="92">
        <f>AT737</f>
        <v>12399</v>
      </c>
      <c r="AU736" s="92">
        <f t="shared" si="628"/>
        <v>0</v>
      </c>
      <c r="AV736" s="92">
        <f t="shared" si="628"/>
        <v>0</v>
      </c>
      <c r="AW736" s="92">
        <f t="shared" si="628"/>
        <v>12399</v>
      </c>
      <c r="AX736" s="92">
        <f t="shared" si="628"/>
        <v>0</v>
      </c>
    </row>
    <row r="737" spans="1:50" s="2" customFormat="1" ht="33.75">
      <c r="A737" s="100"/>
      <c r="B737" s="112" t="s">
        <v>41</v>
      </c>
      <c r="C737" s="90" t="s">
        <v>62</v>
      </c>
      <c r="D737" s="90" t="s">
        <v>62</v>
      </c>
      <c r="E737" s="95" t="s">
        <v>118</v>
      </c>
      <c r="F737" s="90" t="s">
        <v>42</v>
      </c>
      <c r="G737" s="92">
        <f>H737+I737</f>
        <v>4617</v>
      </c>
      <c r="H737" s="92">
        <v>4617</v>
      </c>
      <c r="I737" s="92"/>
      <c r="J737" s="96">
        <f>K737-G737</f>
        <v>4296</v>
      </c>
      <c r="K737" s="96">
        <v>8913</v>
      </c>
      <c r="L737" s="96"/>
      <c r="M737" s="96"/>
      <c r="N737" s="92">
        <v>9837</v>
      </c>
      <c r="O737" s="87"/>
      <c r="P737" s="96"/>
      <c r="Q737" s="96">
        <f>P737+N737</f>
        <v>9837</v>
      </c>
      <c r="R737" s="96">
        <f>O737</f>
        <v>0</v>
      </c>
      <c r="S737" s="96">
        <f>T737-Q737</f>
        <v>-2906</v>
      </c>
      <c r="T737" s="96">
        <v>6931</v>
      </c>
      <c r="U737" s="96">
        <f>R737</f>
        <v>0</v>
      </c>
      <c r="V737" s="96">
        <v>6931</v>
      </c>
      <c r="W737" s="96"/>
      <c r="X737" s="96"/>
      <c r="Y737" s="96">
        <f>W737+T737</f>
        <v>6931</v>
      </c>
      <c r="Z737" s="96">
        <f>X737+V737</f>
        <v>6931</v>
      </c>
      <c r="AA737" s="96"/>
      <c r="AB737" s="96"/>
      <c r="AC737" s="96">
        <f>AA737+Y737</f>
        <v>6931</v>
      </c>
      <c r="AD737" s="96">
        <f>AB737+Z737</f>
        <v>6931</v>
      </c>
      <c r="AE737" s="96"/>
      <c r="AF737" s="96"/>
      <c r="AG737" s="96"/>
      <c r="AH737" s="96">
        <f>AE737+AC737</f>
        <v>6931</v>
      </c>
      <c r="AI737" s="96"/>
      <c r="AJ737" s="96">
        <f>AG737+AD737</f>
        <v>6931</v>
      </c>
      <c r="AK737" s="115"/>
      <c r="AL737" s="115"/>
      <c r="AM737" s="96">
        <f>AK737+AH737</f>
        <v>6931</v>
      </c>
      <c r="AN737" s="96">
        <f>AI737</f>
        <v>0</v>
      </c>
      <c r="AO737" s="96">
        <f>AQ737-AM737</f>
        <v>5468</v>
      </c>
      <c r="AP737" s="96">
        <f>AR737-AN737</f>
        <v>0</v>
      </c>
      <c r="AQ737" s="96">
        <v>12399</v>
      </c>
      <c r="AR737" s="96"/>
      <c r="AS737" s="115"/>
      <c r="AT737" s="96">
        <v>12399</v>
      </c>
      <c r="AU737" s="96"/>
      <c r="AV737" s="115"/>
      <c r="AW737" s="92">
        <f>AT737+AV737</f>
        <v>12399</v>
      </c>
      <c r="AX737" s="96">
        <f t="shared" si="619"/>
        <v>0</v>
      </c>
    </row>
    <row r="738" spans="1:50" s="2" customFormat="1" ht="37.5">
      <c r="A738" s="100"/>
      <c r="B738" s="119" t="s">
        <v>373</v>
      </c>
      <c r="C738" s="84" t="s">
        <v>61</v>
      </c>
      <c r="D738" s="84" t="s">
        <v>35</v>
      </c>
      <c r="E738" s="85"/>
      <c r="F738" s="84"/>
      <c r="G738" s="92"/>
      <c r="H738" s="92"/>
      <c r="I738" s="92"/>
      <c r="J738" s="96"/>
      <c r="K738" s="96"/>
      <c r="L738" s="96"/>
      <c r="M738" s="96"/>
      <c r="N738" s="92"/>
      <c r="O738" s="87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115"/>
      <c r="AL738" s="115"/>
      <c r="AM738" s="96"/>
      <c r="AN738" s="96"/>
      <c r="AO738" s="99">
        <f>AO739</f>
        <v>400</v>
      </c>
      <c r="AP738" s="99">
        <f aca="true" t="shared" si="629" ref="AP738:AR739">AP739</f>
        <v>0</v>
      </c>
      <c r="AQ738" s="99">
        <f t="shared" si="629"/>
        <v>400</v>
      </c>
      <c r="AR738" s="80">
        <f t="shared" si="629"/>
        <v>0</v>
      </c>
      <c r="AS738" s="115"/>
      <c r="AT738" s="99">
        <f>AT739</f>
        <v>400</v>
      </c>
      <c r="AU738" s="99">
        <f aca="true" t="shared" si="630" ref="AU738:AX739">AU739</f>
        <v>0</v>
      </c>
      <c r="AV738" s="99">
        <f t="shared" si="630"/>
        <v>0</v>
      </c>
      <c r="AW738" s="99">
        <f t="shared" si="630"/>
        <v>400</v>
      </c>
      <c r="AX738" s="99">
        <f t="shared" si="630"/>
        <v>0</v>
      </c>
    </row>
    <row r="739" spans="1:50" s="2" customFormat="1" ht="33.75">
      <c r="A739" s="100"/>
      <c r="B739" s="112" t="s">
        <v>103</v>
      </c>
      <c r="C739" s="90" t="s">
        <v>61</v>
      </c>
      <c r="D739" s="90" t="s">
        <v>35</v>
      </c>
      <c r="E739" s="95" t="s">
        <v>137</v>
      </c>
      <c r="F739" s="90"/>
      <c r="G739" s="92"/>
      <c r="H739" s="92"/>
      <c r="I739" s="92"/>
      <c r="J739" s="96"/>
      <c r="K739" s="96"/>
      <c r="L739" s="96"/>
      <c r="M739" s="96"/>
      <c r="N739" s="92"/>
      <c r="O739" s="87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115"/>
      <c r="AL739" s="115"/>
      <c r="AM739" s="96"/>
      <c r="AN739" s="96"/>
      <c r="AO739" s="96">
        <f>AO740</f>
        <v>400</v>
      </c>
      <c r="AP739" s="96">
        <f t="shared" si="629"/>
        <v>0</v>
      </c>
      <c r="AQ739" s="96">
        <f t="shared" si="629"/>
        <v>400</v>
      </c>
      <c r="AR739" s="96">
        <f t="shared" si="629"/>
        <v>0</v>
      </c>
      <c r="AS739" s="115"/>
      <c r="AT739" s="96">
        <f>AT740</f>
        <v>400</v>
      </c>
      <c r="AU739" s="96">
        <f t="shared" si="630"/>
        <v>0</v>
      </c>
      <c r="AV739" s="96">
        <f t="shared" si="630"/>
        <v>0</v>
      </c>
      <c r="AW739" s="96">
        <f t="shared" si="630"/>
        <v>400</v>
      </c>
      <c r="AX739" s="96">
        <f t="shared" si="630"/>
        <v>0</v>
      </c>
    </row>
    <row r="740" spans="1:50" s="2" customFormat="1" ht="66.75">
      <c r="A740" s="100"/>
      <c r="B740" s="112" t="s">
        <v>45</v>
      </c>
      <c r="C740" s="90" t="s">
        <v>61</v>
      </c>
      <c r="D740" s="90" t="s">
        <v>35</v>
      </c>
      <c r="E740" s="95" t="s">
        <v>137</v>
      </c>
      <c r="F740" s="90" t="s">
        <v>46</v>
      </c>
      <c r="G740" s="92"/>
      <c r="H740" s="92"/>
      <c r="I740" s="92"/>
      <c r="J740" s="96"/>
      <c r="K740" s="96"/>
      <c r="L740" s="96"/>
      <c r="M740" s="96"/>
      <c r="N740" s="92"/>
      <c r="O740" s="87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115"/>
      <c r="AL740" s="115"/>
      <c r="AM740" s="96"/>
      <c r="AN740" s="96"/>
      <c r="AO740" s="96">
        <f>AQ740-AM740</f>
        <v>400</v>
      </c>
      <c r="AP740" s="96">
        <f>AR740-AN740</f>
        <v>0</v>
      </c>
      <c r="AQ740" s="96">
        <v>400</v>
      </c>
      <c r="AR740" s="96"/>
      <c r="AS740" s="115"/>
      <c r="AT740" s="96">
        <v>400</v>
      </c>
      <c r="AU740" s="96"/>
      <c r="AV740" s="115"/>
      <c r="AW740" s="92">
        <f>AT740+AV740</f>
        <v>400</v>
      </c>
      <c r="AX740" s="96">
        <f t="shared" si="619"/>
        <v>0</v>
      </c>
    </row>
    <row r="741" spans="1:50" s="2" customFormat="1" ht="37.5">
      <c r="A741" s="82"/>
      <c r="B741" s="83" t="s">
        <v>102</v>
      </c>
      <c r="C741" s="84" t="s">
        <v>61</v>
      </c>
      <c r="D741" s="84" t="s">
        <v>62</v>
      </c>
      <c r="E741" s="85"/>
      <c r="F741" s="84"/>
      <c r="G741" s="99">
        <f aca="true" t="shared" si="631" ref="G741:W742">G742</f>
        <v>11448</v>
      </c>
      <c r="H741" s="99">
        <f t="shared" si="631"/>
        <v>11448</v>
      </c>
      <c r="I741" s="99">
        <f t="shared" si="631"/>
        <v>0</v>
      </c>
      <c r="J741" s="99">
        <f t="shared" si="631"/>
        <v>10380</v>
      </c>
      <c r="K741" s="99">
        <f t="shared" si="631"/>
        <v>21828</v>
      </c>
      <c r="L741" s="99">
        <f t="shared" si="631"/>
        <v>0</v>
      </c>
      <c r="M741" s="99"/>
      <c r="N741" s="99">
        <f t="shared" si="631"/>
        <v>23378</v>
      </c>
      <c r="O741" s="99">
        <f t="shared" si="631"/>
        <v>0</v>
      </c>
      <c r="P741" s="99">
        <f t="shared" si="631"/>
        <v>0</v>
      </c>
      <c r="Q741" s="99">
        <f t="shared" si="631"/>
        <v>23378</v>
      </c>
      <c r="R741" s="99">
        <f t="shared" si="631"/>
        <v>0</v>
      </c>
      <c r="S741" s="99">
        <f aca="true" t="shared" si="632" ref="S741:Z741">S742+S744</f>
        <v>-16033</v>
      </c>
      <c r="T741" s="99">
        <f t="shared" si="632"/>
        <v>7345</v>
      </c>
      <c r="U741" s="99">
        <f t="shared" si="632"/>
        <v>0</v>
      </c>
      <c r="V741" s="99">
        <f t="shared" si="632"/>
        <v>7345</v>
      </c>
      <c r="W741" s="99">
        <f t="shared" si="632"/>
        <v>0</v>
      </c>
      <c r="X741" s="99">
        <f t="shared" si="632"/>
        <v>0</v>
      </c>
      <c r="Y741" s="99">
        <f t="shared" si="632"/>
        <v>7345</v>
      </c>
      <c r="Z741" s="99">
        <f t="shared" si="632"/>
        <v>7345</v>
      </c>
      <c r="AA741" s="99">
        <f aca="true" t="shared" si="633" ref="AA741:AJ741">AA742+AA744</f>
        <v>0</v>
      </c>
      <c r="AB741" s="99">
        <f t="shared" si="633"/>
        <v>0</v>
      </c>
      <c r="AC741" s="99">
        <f t="shared" si="633"/>
        <v>7345</v>
      </c>
      <c r="AD741" s="99">
        <f t="shared" si="633"/>
        <v>7345</v>
      </c>
      <c r="AE741" s="99">
        <f t="shared" si="633"/>
        <v>0</v>
      </c>
      <c r="AF741" s="99"/>
      <c r="AG741" s="99">
        <f t="shared" si="633"/>
        <v>0</v>
      </c>
      <c r="AH741" s="99">
        <f t="shared" si="633"/>
        <v>7345</v>
      </c>
      <c r="AI741" s="99"/>
      <c r="AJ741" s="99">
        <f t="shared" si="633"/>
        <v>7345</v>
      </c>
      <c r="AK741" s="99">
        <f aca="true" t="shared" si="634" ref="AK741:AR741">AK742+AK744</f>
        <v>0</v>
      </c>
      <c r="AL741" s="99">
        <f t="shared" si="634"/>
        <v>0</v>
      </c>
      <c r="AM741" s="99">
        <f t="shared" si="634"/>
        <v>7345</v>
      </c>
      <c r="AN741" s="99">
        <f t="shared" si="634"/>
        <v>0</v>
      </c>
      <c r="AO741" s="99">
        <f t="shared" si="634"/>
        <v>-3096</v>
      </c>
      <c r="AP741" s="99">
        <f t="shared" si="634"/>
        <v>0</v>
      </c>
      <c r="AQ741" s="99">
        <f t="shared" si="634"/>
        <v>4249</v>
      </c>
      <c r="AR741" s="99">
        <f t="shared" si="634"/>
        <v>0</v>
      </c>
      <c r="AS741" s="115"/>
      <c r="AT741" s="99">
        <f>AT742+AT744</f>
        <v>4249</v>
      </c>
      <c r="AU741" s="99">
        <f>AU742+AU744</f>
        <v>0</v>
      </c>
      <c r="AV741" s="99">
        <f>AV742+AV744</f>
        <v>0</v>
      </c>
      <c r="AW741" s="99">
        <f>AW742+AW744</f>
        <v>4249</v>
      </c>
      <c r="AX741" s="99">
        <f>AX742+AX744</f>
        <v>0</v>
      </c>
    </row>
    <row r="742" spans="1:50" ht="33" hidden="1">
      <c r="A742" s="88"/>
      <c r="B742" s="89" t="s">
        <v>103</v>
      </c>
      <c r="C742" s="90" t="s">
        <v>61</v>
      </c>
      <c r="D742" s="90" t="s">
        <v>62</v>
      </c>
      <c r="E742" s="95" t="s">
        <v>137</v>
      </c>
      <c r="F742" s="90"/>
      <c r="G742" s="96">
        <f t="shared" si="631"/>
        <v>11448</v>
      </c>
      <c r="H742" s="96">
        <f t="shared" si="631"/>
        <v>11448</v>
      </c>
      <c r="I742" s="96">
        <f t="shared" si="631"/>
        <v>0</v>
      </c>
      <c r="J742" s="96">
        <f t="shared" si="631"/>
        <v>10380</v>
      </c>
      <c r="K742" s="96">
        <f t="shared" si="631"/>
        <v>21828</v>
      </c>
      <c r="L742" s="96">
        <f t="shared" si="631"/>
        <v>0</v>
      </c>
      <c r="M742" s="96"/>
      <c r="N742" s="96">
        <f t="shared" si="631"/>
        <v>23378</v>
      </c>
      <c r="O742" s="96">
        <f t="shared" si="631"/>
        <v>0</v>
      </c>
      <c r="P742" s="96">
        <f t="shared" si="631"/>
        <v>0</v>
      </c>
      <c r="Q742" s="96">
        <f t="shared" si="631"/>
        <v>23378</v>
      </c>
      <c r="R742" s="96">
        <f t="shared" si="631"/>
        <v>0</v>
      </c>
      <c r="S742" s="96">
        <f t="shared" si="631"/>
        <v>-23378</v>
      </c>
      <c r="T742" s="96">
        <f t="shared" si="631"/>
        <v>0</v>
      </c>
      <c r="U742" s="96">
        <f t="shared" si="631"/>
        <v>0</v>
      </c>
      <c r="V742" s="96">
        <f t="shared" si="631"/>
        <v>0</v>
      </c>
      <c r="W742" s="96">
        <f t="shared" si="631"/>
        <v>0</v>
      </c>
      <c r="X742" s="96">
        <f aca="true" t="shared" si="635" ref="X742:AR742">X743</f>
        <v>0</v>
      </c>
      <c r="Y742" s="96">
        <f t="shared" si="635"/>
        <v>0</v>
      </c>
      <c r="Z742" s="96">
        <f t="shared" si="635"/>
        <v>0</v>
      </c>
      <c r="AA742" s="96">
        <f t="shared" si="635"/>
        <v>0</v>
      </c>
      <c r="AB742" s="96">
        <f t="shared" si="635"/>
        <v>0</v>
      </c>
      <c r="AC742" s="96">
        <f t="shared" si="635"/>
        <v>0</v>
      </c>
      <c r="AD742" s="96">
        <f t="shared" si="635"/>
        <v>0</v>
      </c>
      <c r="AE742" s="96">
        <f t="shared" si="635"/>
        <v>0</v>
      </c>
      <c r="AF742" s="96"/>
      <c r="AG742" s="96">
        <f t="shared" si="635"/>
        <v>0</v>
      </c>
      <c r="AH742" s="96">
        <f t="shared" si="635"/>
        <v>0</v>
      </c>
      <c r="AI742" s="96"/>
      <c r="AJ742" s="96">
        <f t="shared" si="635"/>
        <v>0</v>
      </c>
      <c r="AK742" s="96">
        <f t="shared" si="635"/>
        <v>0</v>
      </c>
      <c r="AL742" s="96">
        <f t="shared" si="635"/>
        <v>0</v>
      </c>
      <c r="AM742" s="96">
        <f t="shared" si="635"/>
        <v>0</v>
      </c>
      <c r="AN742" s="96">
        <f t="shared" si="635"/>
        <v>0</v>
      </c>
      <c r="AO742" s="96">
        <f t="shared" si="635"/>
        <v>0</v>
      </c>
      <c r="AP742" s="96">
        <f t="shared" si="635"/>
        <v>0</v>
      </c>
      <c r="AQ742" s="96">
        <f t="shared" si="635"/>
        <v>0</v>
      </c>
      <c r="AR742" s="96">
        <f t="shared" si="635"/>
        <v>0</v>
      </c>
      <c r="AS742" s="97"/>
      <c r="AT742" s="96">
        <f>AT743</f>
        <v>0</v>
      </c>
      <c r="AU742" s="96">
        <f>AU743</f>
        <v>0</v>
      </c>
      <c r="AV742" s="96">
        <f>AV743</f>
        <v>0</v>
      </c>
      <c r="AW742" s="96">
        <f>AW743</f>
        <v>0</v>
      </c>
      <c r="AX742" s="96">
        <f>AX743</f>
        <v>0</v>
      </c>
    </row>
    <row r="743" spans="1:50" ht="66" hidden="1">
      <c r="A743" s="88"/>
      <c r="B743" s="89" t="s">
        <v>45</v>
      </c>
      <c r="C743" s="90" t="s">
        <v>61</v>
      </c>
      <c r="D743" s="90" t="s">
        <v>62</v>
      </c>
      <c r="E743" s="95" t="s">
        <v>137</v>
      </c>
      <c r="F743" s="90" t="s">
        <v>46</v>
      </c>
      <c r="G743" s="96">
        <f>H743+I743</f>
        <v>11448</v>
      </c>
      <c r="H743" s="96">
        <v>11448</v>
      </c>
      <c r="I743" s="96"/>
      <c r="J743" s="96">
        <f>K743-G743</f>
        <v>10380</v>
      </c>
      <c r="K743" s="96">
        <v>21828</v>
      </c>
      <c r="L743" s="96"/>
      <c r="M743" s="96"/>
      <c r="N743" s="96">
        <v>23378</v>
      </c>
      <c r="O743" s="93"/>
      <c r="P743" s="96"/>
      <c r="Q743" s="96">
        <f>P743+N743</f>
        <v>23378</v>
      </c>
      <c r="R743" s="96">
        <f>O743</f>
        <v>0</v>
      </c>
      <c r="S743" s="96">
        <f>T743-Q743</f>
        <v>-23378</v>
      </c>
      <c r="T743" s="96"/>
      <c r="U743" s="96">
        <f>R743</f>
        <v>0</v>
      </c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7"/>
      <c r="AT743" s="96"/>
      <c r="AU743" s="96"/>
      <c r="AV743" s="96"/>
      <c r="AW743" s="96"/>
      <c r="AX743" s="96"/>
    </row>
    <row r="744" spans="1:50" s="10" customFormat="1" ht="33">
      <c r="A744" s="168"/>
      <c r="B744" s="130" t="s">
        <v>86</v>
      </c>
      <c r="C744" s="90" t="s">
        <v>61</v>
      </c>
      <c r="D744" s="90" t="s">
        <v>62</v>
      </c>
      <c r="E744" s="90" t="s">
        <v>124</v>
      </c>
      <c r="F744" s="90"/>
      <c r="G744" s="96"/>
      <c r="H744" s="96"/>
      <c r="I744" s="96"/>
      <c r="J744" s="96"/>
      <c r="K744" s="96"/>
      <c r="L744" s="96"/>
      <c r="M744" s="96"/>
      <c r="N744" s="96"/>
      <c r="O744" s="93"/>
      <c r="P744" s="96"/>
      <c r="Q744" s="96"/>
      <c r="R744" s="96"/>
      <c r="S744" s="96">
        <f aca="true" t="shared" si="636" ref="S744:Z744">S745+S746</f>
        <v>7345</v>
      </c>
      <c r="T744" s="96">
        <f t="shared" si="636"/>
        <v>7345</v>
      </c>
      <c r="U744" s="96">
        <f t="shared" si="636"/>
        <v>0</v>
      </c>
      <c r="V744" s="96">
        <f t="shared" si="636"/>
        <v>7345</v>
      </c>
      <c r="W744" s="96">
        <f t="shared" si="636"/>
        <v>0</v>
      </c>
      <c r="X744" s="96">
        <f t="shared" si="636"/>
        <v>0</v>
      </c>
      <c r="Y744" s="96">
        <f t="shared" si="636"/>
        <v>7345</v>
      </c>
      <c r="Z744" s="96">
        <f t="shared" si="636"/>
        <v>7345</v>
      </c>
      <c r="AA744" s="96">
        <f aca="true" t="shared" si="637" ref="AA744:AJ744">AA745+AA746</f>
        <v>0</v>
      </c>
      <c r="AB744" s="96">
        <f t="shared" si="637"/>
        <v>0</v>
      </c>
      <c r="AC744" s="96">
        <f t="shared" si="637"/>
        <v>7345</v>
      </c>
      <c r="AD744" s="96">
        <f t="shared" si="637"/>
        <v>7345</v>
      </c>
      <c r="AE744" s="96">
        <f t="shared" si="637"/>
        <v>0</v>
      </c>
      <c r="AF744" s="96"/>
      <c r="AG744" s="96">
        <f t="shared" si="637"/>
        <v>0</v>
      </c>
      <c r="AH744" s="96">
        <f t="shared" si="637"/>
        <v>7345</v>
      </c>
      <c r="AI744" s="96"/>
      <c r="AJ744" s="96">
        <f t="shared" si="637"/>
        <v>7345</v>
      </c>
      <c r="AK744" s="96">
        <f aca="true" t="shared" si="638" ref="AK744:AR744">AK745+AK746</f>
        <v>0</v>
      </c>
      <c r="AL744" s="96">
        <f t="shared" si="638"/>
        <v>0</v>
      </c>
      <c r="AM744" s="96">
        <f t="shared" si="638"/>
        <v>7345</v>
      </c>
      <c r="AN744" s="96">
        <f t="shared" si="638"/>
        <v>0</v>
      </c>
      <c r="AO744" s="96">
        <f t="shared" si="638"/>
        <v>-3096</v>
      </c>
      <c r="AP744" s="96">
        <f t="shared" si="638"/>
        <v>0</v>
      </c>
      <c r="AQ744" s="96">
        <f t="shared" si="638"/>
        <v>4249</v>
      </c>
      <c r="AR744" s="96">
        <f t="shared" si="638"/>
        <v>0</v>
      </c>
      <c r="AS744" s="169"/>
      <c r="AT744" s="96">
        <f>AT745+AT746</f>
        <v>4249</v>
      </c>
      <c r="AU744" s="96">
        <f>AU745+AU746</f>
        <v>0</v>
      </c>
      <c r="AV744" s="96">
        <f>AV745+AV746</f>
        <v>0</v>
      </c>
      <c r="AW744" s="96">
        <f>AW745+AW746</f>
        <v>4249</v>
      </c>
      <c r="AX744" s="96">
        <f>AX745+AX746</f>
        <v>0</v>
      </c>
    </row>
    <row r="745" spans="1:50" ht="66" hidden="1">
      <c r="A745" s="88"/>
      <c r="B745" s="161" t="s">
        <v>45</v>
      </c>
      <c r="C745" s="90" t="s">
        <v>61</v>
      </c>
      <c r="D745" s="90" t="s">
        <v>62</v>
      </c>
      <c r="E745" s="90" t="s">
        <v>124</v>
      </c>
      <c r="F745" s="90" t="s">
        <v>46</v>
      </c>
      <c r="G745" s="96"/>
      <c r="H745" s="96"/>
      <c r="I745" s="96"/>
      <c r="J745" s="96"/>
      <c r="K745" s="96"/>
      <c r="L745" s="96"/>
      <c r="M745" s="96"/>
      <c r="N745" s="96"/>
      <c r="O745" s="93"/>
      <c r="P745" s="96"/>
      <c r="Q745" s="96"/>
      <c r="R745" s="96"/>
      <c r="S745" s="96">
        <f>T745-Q745</f>
        <v>0</v>
      </c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7"/>
      <c r="AL745" s="97"/>
      <c r="AM745" s="102"/>
      <c r="AN745" s="102"/>
      <c r="AO745" s="96"/>
      <c r="AP745" s="96"/>
      <c r="AQ745" s="96"/>
      <c r="AR745" s="96"/>
      <c r="AS745" s="97"/>
      <c r="AT745" s="96"/>
      <c r="AU745" s="96"/>
      <c r="AV745" s="96"/>
      <c r="AW745" s="96"/>
      <c r="AX745" s="96"/>
    </row>
    <row r="746" spans="1:50" ht="49.5">
      <c r="A746" s="88"/>
      <c r="B746" s="112" t="s">
        <v>326</v>
      </c>
      <c r="C746" s="90" t="s">
        <v>61</v>
      </c>
      <c r="D746" s="90" t="s">
        <v>62</v>
      </c>
      <c r="E746" s="90" t="s">
        <v>298</v>
      </c>
      <c r="F746" s="90"/>
      <c r="G746" s="96"/>
      <c r="H746" s="96"/>
      <c r="I746" s="96"/>
      <c r="J746" s="96"/>
      <c r="K746" s="96"/>
      <c r="L746" s="96"/>
      <c r="M746" s="96"/>
      <c r="N746" s="96"/>
      <c r="O746" s="93"/>
      <c r="P746" s="96"/>
      <c r="Q746" s="96"/>
      <c r="R746" s="96"/>
      <c r="S746" s="96">
        <f aca="true" t="shared" si="639" ref="S746:AR746">S747</f>
        <v>7345</v>
      </c>
      <c r="T746" s="96">
        <f t="shared" si="639"/>
        <v>7345</v>
      </c>
      <c r="U746" s="96">
        <f t="shared" si="639"/>
        <v>0</v>
      </c>
      <c r="V746" s="96">
        <f t="shared" si="639"/>
        <v>7345</v>
      </c>
      <c r="W746" s="96">
        <f t="shared" si="639"/>
        <v>0</v>
      </c>
      <c r="X746" s="96">
        <f t="shared" si="639"/>
        <v>0</v>
      </c>
      <c r="Y746" s="96">
        <f t="shared" si="639"/>
        <v>7345</v>
      </c>
      <c r="Z746" s="96">
        <f t="shared" si="639"/>
        <v>7345</v>
      </c>
      <c r="AA746" s="96">
        <f t="shared" si="639"/>
        <v>0</v>
      </c>
      <c r="AB746" s="96">
        <f t="shared" si="639"/>
        <v>0</v>
      </c>
      <c r="AC746" s="96">
        <f t="shared" si="639"/>
        <v>7345</v>
      </c>
      <c r="AD746" s="96">
        <f t="shared" si="639"/>
        <v>7345</v>
      </c>
      <c r="AE746" s="96">
        <f t="shared" si="639"/>
        <v>0</v>
      </c>
      <c r="AF746" s="96"/>
      <c r="AG746" s="96">
        <f t="shared" si="639"/>
        <v>0</v>
      </c>
      <c r="AH746" s="96">
        <f t="shared" si="639"/>
        <v>7345</v>
      </c>
      <c r="AI746" s="96"/>
      <c r="AJ746" s="96">
        <f t="shared" si="639"/>
        <v>7345</v>
      </c>
      <c r="AK746" s="96">
        <f t="shared" si="639"/>
        <v>0</v>
      </c>
      <c r="AL746" s="96">
        <f t="shared" si="639"/>
        <v>0</v>
      </c>
      <c r="AM746" s="96">
        <f t="shared" si="639"/>
        <v>7345</v>
      </c>
      <c r="AN746" s="96">
        <f t="shared" si="639"/>
        <v>0</v>
      </c>
      <c r="AO746" s="96">
        <f t="shared" si="639"/>
        <v>-3096</v>
      </c>
      <c r="AP746" s="96">
        <f t="shared" si="639"/>
        <v>0</v>
      </c>
      <c r="AQ746" s="96">
        <f t="shared" si="639"/>
        <v>4249</v>
      </c>
      <c r="AR746" s="96">
        <f t="shared" si="639"/>
        <v>0</v>
      </c>
      <c r="AS746" s="97"/>
      <c r="AT746" s="96">
        <f>AT747</f>
        <v>4249</v>
      </c>
      <c r="AU746" s="96">
        <f>AU747</f>
        <v>0</v>
      </c>
      <c r="AV746" s="96">
        <f>AV747</f>
        <v>0</v>
      </c>
      <c r="AW746" s="96">
        <f>AW747</f>
        <v>4249</v>
      </c>
      <c r="AX746" s="96">
        <f>AX747</f>
        <v>0</v>
      </c>
    </row>
    <row r="747" spans="1:50" ht="66">
      <c r="A747" s="88"/>
      <c r="B747" s="89" t="s">
        <v>45</v>
      </c>
      <c r="C747" s="90" t="s">
        <v>61</v>
      </c>
      <c r="D747" s="90" t="s">
        <v>62</v>
      </c>
      <c r="E747" s="90" t="s">
        <v>298</v>
      </c>
      <c r="F747" s="90" t="s">
        <v>46</v>
      </c>
      <c r="G747" s="96"/>
      <c r="H747" s="96"/>
      <c r="I747" s="96"/>
      <c r="J747" s="96"/>
      <c r="K747" s="96"/>
      <c r="L747" s="96"/>
      <c r="M747" s="96"/>
      <c r="N747" s="96"/>
      <c r="O747" s="93"/>
      <c r="P747" s="96"/>
      <c r="Q747" s="96"/>
      <c r="R747" s="96"/>
      <c r="S747" s="96">
        <f>T747-Q747</f>
        <v>7345</v>
      </c>
      <c r="T747" s="96">
        <v>7345</v>
      </c>
      <c r="U747" s="96"/>
      <c r="V747" s="96">
        <v>7345</v>
      </c>
      <c r="W747" s="96"/>
      <c r="X747" s="96"/>
      <c r="Y747" s="96">
        <f>W747+T747</f>
        <v>7345</v>
      </c>
      <c r="Z747" s="96">
        <f>X747+V747</f>
        <v>7345</v>
      </c>
      <c r="AA747" s="96"/>
      <c r="AB747" s="96"/>
      <c r="AC747" s="96">
        <f>AA747+Y747</f>
        <v>7345</v>
      </c>
      <c r="AD747" s="96">
        <f>AB747+Z747</f>
        <v>7345</v>
      </c>
      <c r="AE747" s="96"/>
      <c r="AF747" s="96"/>
      <c r="AG747" s="96"/>
      <c r="AH747" s="96">
        <f>AE747+AC747</f>
        <v>7345</v>
      </c>
      <c r="AI747" s="96"/>
      <c r="AJ747" s="96">
        <f>AG747+AD747</f>
        <v>7345</v>
      </c>
      <c r="AK747" s="97"/>
      <c r="AL747" s="97"/>
      <c r="AM747" s="96">
        <f>AK747+AH747</f>
        <v>7345</v>
      </c>
      <c r="AN747" s="96">
        <f>AI747</f>
        <v>0</v>
      </c>
      <c r="AO747" s="96">
        <f>AQ747-AM747</f>
        <v>-3096</v>
      </c>
      <c r="AP747" s="96">
        <f>AR747-AN747</f>
        <v>0</v>
      </c>
      <c r="AQ747" s="96">
        <v>4249</v>
      </c>
      <c r="AR747" s="96"/>
      <c r="AS747" s="97"/>
      <c r="AT747" s="96">
        <v>4249</v>
      </c>
      <c r="AU747" s="96"/>
      <c r="AV747" s="97"/>
      <c r="AW747" s="92">
        <f>AT747+AV747</f>
        <v>4249</v>
      </c>
      <c r="AX747" s="96">
        <f t="shared" si="619"/>
        <v>0</v>
      </c>
    </row>
    <row r="748" spans="1:50" s="2" customFormat="1" ht="37.5">
      <c r="A748" s="82"/>
      <c r="B748" s="83" t="s">
        <v>82</v>
      </c>
      <c r="C748" s="84" t="s">
        <v>6</v>
      </c>
      <c r="D748" s="84" t="s">
        <v>36</v>
      </c>
      <c r="E748" s="118"/>
      <c r="F748" s="84"/>
      <c r="G748" s="99">
        <f>G749</f>
        <v>1</v>
      </c>
      <c r="H748" s="99">
        <f>H749</f>
        <v>1</v>
      </c>
      <c r="I748" s="99">
        <f aca="true" t="shared" si="640" ref="I748:X749">I749</f>
        <v>0</v>
      </c>
      <c r="J748" s="99">
        <f t="shared" si="640"/>
        <v>-1</v>
      </c>
      <c r="K748" s="99">
        <f t="shared" si="640"/>
        <v>0</v>
      </c>
      <c r="L748" s="99">
        <f t="shared" si="640"/>
        <v>0</v>
      </c>
      <c r="M748" s="99"/>
      <c r="N748" s="99">
        <f>N749</f>
        <v>0</v>
      </c>
      <c r="O748" s="99">
        <f t="shared" si="640"/>
        <v>0</v>
      </c>
      <c r="P748" s="99">
        <f t="shared" si="640"/>
        <v>0</v>
      </c>
      <c r="Q748" s="99">
        <f t="shared" si="640"/>
        <v>0</v>
      </c>
      <c r="R748" s="99">
        <f t="shared" si="640"/>
        <v>0</v>
      </c>
      <c r="S748" s="96"/>
      <c r="T748" s="99">
        <f t="shared" si="640"/>
        <v>0</v>
      </c>
      <c r="U748" s="99">
        <f t="shared" si="640"/>
        <v>0</v>
      </c>
      <c r="V748" s="99">
        <f t="shared" si="640"/>
        <v>0</v>
      </c>
      <c r="W748" s="99">
        <f t="shared" si="640"/>
        <v>0</v>
      </c>
      <c r="X748" s="99">
        <f t="shared" si="640"/>
        <v>0</v>
      </c>
      <c r="Y748" s="99">
        <f aca="true" t="shared" si="641" ref="W748:AJ749">Y749</f>
        <v>0</v>
      </c>
      <c r="Z748" s="99">
        <f t="shared" si="641"/>
        <v>0</v>
      </c>
      <c r="AA748" s="99">
        <f t="shared" si="641"/>
        <v>0</v>
      </c>
      <c r="AB748" s="99">
        <f t="shared" si="641"/>
        <v>0</v>
      </c>
      <c r="AC748" s="99">
        <f t="shared" si="641"/>
        <v>0</v>
      </c>
      <c r="AD748" s="99">
        <f t="shared" si="641"/>
        <v>0</v>
      </c>
      <c r="AE748" s="99">
        <f t="shared" si="641"/>
        <v>0</v>
      </c>
      <c r="AF748" s="99"/>
      <c r="AG748" s="99">
        <f t="shared" si="641"/>
        <v>0</v>
      </c>
      <c r="AH748" s="99">
        <f t="shared" si="641"/>
        <v>0</v>
      </c>
      <c r="AI748" s="99"/>
      <c r="AJ748" s="99">
        <f t="shared" si="641"/>
        <v>0</v>
      </c>
      <c r="AK748" s="115"/>
      <c r="AL748" s="115"/>
      <c r="AM748" s="129"/>
      <c r="AN748" s="129"/>
      <c r="AO748" s="139">
        <f>AO749+AO751</f>
        <v>1211</v>
      </c>
      <c r="AP748" s="139">
        <f>AP749+AP751</f>
        <v>0</v>
      </c>
      <c r="AQ748" s="139">
        <f>AQ749+AQ751</f>
        <v>1211</v>
      </c>
      <c r="AR748" s="139">
        <f>AR749+AR751</f>
        <v>0</v>
      </c>
      <c r="AS748" s="115"/>
      <c r="AT748" s="99">
        <f>AT749+AT751</f>
        <v>1211</v>
      </c>
      <c r="AU748" s="99">
        <f>AU749+AU751</f>
        <v>0</v>
      </c>
      <c r="AV748" s="99">
        <f>AV749+AV751</f>
        <v>0</v>
      </c>
      <c r="AW748" s="99">
        <f>AW749+AW751</f>
        <v>1211</v>
      </c>
      <c r="AX748" s="99">
        <f>AX749+AX751</f>
        <v>0</v>
      </c>
    </row>
    <row r="749" spans="1:50" ht="16.5">
      <c r="A749" s="88"/>
      <c r="B749" s="89" t="s">
        <v>91</v>
      </c>
      <c r="C749" s="90" t="s">
        <v>6</v>
      </c>
      <c r="D749" s="90" t="s">
        <v>36</v>
      </c>
      <c r="E749" s="117" t="s">
        <v>169</v>
      </c>
      <c r="F749" s="90"/>
      <c r="G749" s="96">
        <f>G750</f>
        <v>1</v>
      </c>
      <c r="H749" s="96">
        <f>H750</f>
        <v>1</v>
      </c>
      <c r="I749" s="96">
        <f t="shared" si="640"/>
        <v>0</v>
      </c>
      <c r="J749" s="96">
        <f t="shared" si="640"/>
        <v>-1</v>
      </c>
      <c r="K749" s="96">
        <f t="shared" si="640"/>
        <v>0</v>
      </c>
      <c r="L749" s="96">
        <f t="shared" si="640"/>
        <v>0</v>
      </c>
      <c r="M749" s="96"/>
      <c r="N749" s="96">
        <f>N750</f>
        <v>0</v>
      </c>
      <c r="O749" s="96">
        <f t="shared" si="640"/>
        <v>0</v>
      </c>
      <c r="P749" s="96">
        <f t="shared" si="640"/>
        <v>0</v>
      </c>
      <c r="Q749" s="96">
        <f t="shared" si="640"/>
        <v>0</v>
      </c>
      <c r="R749" s="96">
        <f t="shared" si="640"/>
        <v>0</v>
      </c>
      <c r="S749" s="96"/>
      <c r="T749" s="96">
        <f t="shared" si="640"/>
        <v>0</v>
      </c>
      <c r="U749" s="96">
        <f t="shared" si="640"/>
        <v>0</v>
      </c>
      <c r="V749" s="96">
        <f t="shared" si="640"/>
        <v>0</v>
      </c>
      <c r="W749" s="96">
        <f t="shared" si="641"/>
        <v>0</v>
      </c>
      <c r="X749" s="96">
        <f t="shared" si="641"/>
        <v>0</v>
      </c>
      <c r="Y749" s="96">
        <f t="shared" si="641"/>
        <v>0</v>
      </c>
      <c r="Z749" s="96">
        <f t="shared" si="641"/>
        <v>0</v>
      </c>
      <c r="AA749" s="96">
        <f t="shared" si="641"/>
        <v>0</v>
      </c>
      <c r="AB749" s="96">
        <f t="shared" si="641"/>
        <v>0</v>
      </c>
      <c r="AC749" s="96">
        <f t="shared" si="641"/>
        <v>0</v>
      </c>
      <c r="AD749" s="96">
        <f t="shared" si="641"/>
        <v>0</v>
      </c>
      <c r="AE749" s="96">
        <f t="shared" si="641"/>
        <v>0</v>
      </c>
      <c r="AF749" s="96"/>
      <c r="AG749" s="96">
        <f t="shared" si="641"/>
        <v>0</v>
      </c>
      <c r="AH749" s="96">
        <f t="shared" si="641"/>
        <v>0</v>
      </c>
      <c r="AI749" s="96"/>
      <c r="AJ749" s="96">
        <f t="shared" si="641"/>
        <v>0</v>
      </c>
      <c r="AK749" s="97"/>
      <c r="AL749" s="97"/>
      <c r="AM749" s="104"/>
      <c r="AN749" s="104"/>
      <c r="AO749" s="96">
        <f>AO750</f>
        <v>1211</v>
      </c>
      <c r="AP749" s="96">
        <f>AP750</f>
        <v>0</v>
      </c>
      <c r="AQ749" s="96">
        <f>AQ750</f>
        <v>1211</v>
      </c>
      <c r="AR749" s="96">
        <f>AR750</f>
        <v>0</v>
      </c>
      <c r="AS749" s="97"/>
      <c r="AT749" s="96">
        <f>AT750</f>
        <v>1211</v>
      </c>
      <c r="AU749" s="96">
        <f>AU750</f>
        <v>0</v>
      </c>
      <c r="AV749" s="96">
        <f>AV750</f>
        <v>0</v>
      </c>
      <c r="AW749" s="96">
        <f>AW750</f>
        <v>1211</v>
      </c>
      <c r="AX749" s="96">
        <f>AX750</f>
        <v>0</v>
      </c>
    </row>
    <row r="750" spans="1:50" ht="16.5">
      <c r="A750" s="88"/>
      <c r="B750" s="89" t="s">
        <v>195</v>
      </c>
      <c r="C750" s="90" t="s">
        <v>6</v>
      </c>
      <c r="D750" s="90" t="s">
        <v>36</v>
      </c>
      <c r="E750" s="117" t="s">
        <v>183</v>
      </c>
      <c r="F750" s="90" t="s">
        <v>83</v>
      </c>
      <c r="G750" s="96">
        <f>H750</f>
        <v>1</v>
      </c>
      <c r="H750" s="96">
        <v>1</v>
      </c>
      <c r="I750" s="96"/>
      <c r="J750" s="96">
        <f>K750-G750</f>
        <v>-1</v>
      </c>
      <c r="K750" s="96"/>
      <c r="L750" s="96"/>
      <c r="M750" s="96"/>
      <c r="N750" s="96"/>
      <c r="O750" s="93"/>
      <c r="P750" s="96"/>
      <c r="Q750" s="96">
        <f>P750+N750</f>
        <v>0</v>
      </c>
      <c r="R750" s="96">
        <f>O750</f>
        <v>0</v>
      </c>
      <c r="S750" s="96"/>
      <c r="T750" s="96">
        <f aca="true" t="shared" si="642" ref="T750:Z750">Q750</f>
        <v>0</v>
      </c>
      <c r="U750" s="96">
        <f t="shared" si="642"/>
        <v>0</v>
      </c>
      <c r="V750" s="96">
        <f t="shared" si="642"/>
        <v>0</v>
      </c>
      <c r="W750" s="96">
        <f t="shared" si="642"/>
        <v>0</v>
      </c>
      <c r="X750" s="96">
        <f t="shared" si="642"/>
        <v>0</v>
      </c>
      <c r="Y750" s="96">
        <f t="shared" si="642"/>
        <v>0</v>
      </c>
      <c r="Z750" s="96">
        <f t="shared" si="642"/>
        <v>0</v>
      </c>
      <c r="AA750" s="96">
        <f>X750</f>
        <v>0</v>
      </c>
      <c r="AB750" s="96">
        <f>Y750</f>
        <v>0</v>
      </c>
      <c r="AC750" s="96">
        <f>Z750</f>
        <v>0</v>
      </c>
      <c r="AD750" s="96">
        <f>AA750</f>
        <v>0</v>
      </c>
      <c r="AE750" s="96">
        <f>AB750</f>
        <v>0</v>
      </c>
      <c r="AF750" s="96"/>
      <c r="AG750" s="96">
        <f>AC750</f>
        <v>0</v>
      </c>
      <c r="AH750" s="96">
        <f>AD750</f>
        <v>0</v>
      </c>
      <c r="AI750" s="96"/>
      <c r="AJ750" s="96">
        <f>AE750</f>
        <v>0</v>
      </c>
      <c r="AK750" s="97"/>
      <c r="AL750" s="97"/>
      <c r="AM750" s="104"/>
      <c r="AN750" s="104"/>
      <c r="AO750" s="96">
        <f>AQ750-AM750</f>
        <v>1211</v>
      </c>
      <c r="AP750" s="96">
        <f>AR750-AN750</f>
        <v>0</v>
      </c>
      <c r="AQ750" s="96">
        <f>1+1210</f>
        <v>1211</v>
      </c>
      <c r="AR750" s="96"/>
      <c r="AS750" s="97"/>
      <c r="AT750" s="96">
        <f>1+1210</f>
        <v>1211</v>
      </c>
      <c r="AU750" s="96"/>
      <c r="AV750" s="97"/>
      <c r="AW750" s="92">
        <f>AT750+AV750</f>
        <v>1211</v>
      </c>
      <c r="AX750" s="96">
        <f t="shared" si="619"/>
        <v>0</v>
      </c>
    </row>
    <row r="751" spans="1:50" ht="33" hidden="1">
      <c r="A751" s="88"/>
      <c r="B751" s="89" t="s">
        <v>374</v>
      </c>
      <c r="C751" s="90" t="s">
        <v>6</v>
      </c>
      <c r="D751" s="90" t="s">
        <v>36</v>
      </c>
      <c r="E751" s="117" t="s">
        <v>375</v>
      </c>
      <c r="F751" s="90"/>
      <c r="G751" s="96"/>
      <c r="H751" s="96"/>
      <c r="I751" s="96"/>
      <c r="J751" s="96"/>
      <c r="K751" s="96"/>
      <c r="L751" s="96"/>
      <c r="M751" s="96"/>
      <c r="N751" s="96"/>
      <c r="O751" s="93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7"/>
      <c r="AL751" s="97"/>
      <c r="AM751" s="104"/>
      <c r="AN751" s="104"/>
      <c r="AO751" s="96">
        <f>AO752</f>
        <v>0</v>
      </c>
      <c r="AP751" s="96">
        <f aca="true" t="shared" si="643" ref="AP751:AR752">AP752</f>
        <v>0</v>
      </c>
      <c r="AQ751" s="96">
        <f t="shared" si="643"/>
        <v>0</v>
      </c>
      <c r="AR751" s="96">
        <f t="shared" si="643"/>
        <v>0</v>
      </c>
      <c r="AS751" s="97"/>
      <c r="AT751" s="96">
        <f>AT752</f>
        <v>0</v>
      </c>
      <c r="AU751" s="96">
        <f>AU752</f>
        <v>0</v>
      </c>
      <c r="AV751" s="97"/>
      <c r="AW751" s="97"/>
      <c r="AX751" s="96">
        <f t="shared" si="619"/>
        <v>0</v>
      </c>
    </row>
    <row r="752" spans="1:50" ht="123.75" customHeight="1" hidden="1">
      <c r="A752" s="88"/>
      <c r="B752" s="89" t="s">
        <v>376</v>
      </c>
      <c r="C752" s="90" t="s">
        <v>6</v>
      </c>
      <c r="D752" s="90" t="s">
        <v>36</v>
      </c>
      <c r="E752" s="117" t="s">
        <v>377</v>
      </c>
      <c r="F752" s="90"/>
      <c r="G752" s="96"/>
      <c r="H752" s="96"/>
      <c r="I752" s="96"/>
      <c r="J752" s="96"/>
      <c r="K752" s="96"/>
      <c r="L752" s="96"/>
      <c r="M752" s="96"/>
      <c r="N752" s="96"/>
      <c r="O752" s="93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7"/>
      <c r="AL752" s="97"/>
      <c r="AM752" s="104"/>
      <c r="AN752" s="104"/>
      <c r="AO752" s="96">
        <f>AO753</f>
        <v>0</v>
      </c>
      <c r="AP752" s="96">
        <f t="shared" si="643"/>
        <v>0</v>
      </c>
      <c r="AQ752" s="96">
        <f t="shared" si="643"/>
        <v>0</v>
      </c>
      <c r="AR752" s="96">
        <f t="shared" si="643"/>
        <v>0</v>
      </c>
      <c r="AS752" s="97"/>
      <c r="AT752" s="96">
        <f>AT753</f>
        <v>0</v>
      </c>
      <c r="AU752" s="96">
        <f>AU753</f>
        <v>0</v>
      </c>
      <c r="AV752" s="97"/>
      <c r="AW752" s="97"/>
      <c r="AX752" s="96">
        <f t="shared" si="619"/>
        <v>0</v>
      </c>
    </row>
    <row r="753" spans="1:50" ht="16.5" hidden="1">
      <c r="A753" s="88"/>
      <c r="B753" s="89" t="s">
        <v>195</v>
      </c>
      <c r="C753" s="90" t="s">
        <v>6</v>
      </c>
      <c r="D753" s="90" t="s">
        <v>36</v>
      </c>
      <c r="E753" s="117" t="s">
        <v>377</v>
      </c>
      <c r="F753" s="90" t="s">
        <v>83</v>
      </c>
      <c r="G753" s="96"/>
      <c r="H753" s="96"/>
      <c r="I753" s="96"/>
      <c r="J753" s="96"/>
      <c r="K753" s="96"/>
      <c r="L753" s="96"/>
      <c r="M753" s="96"/>
      <c r="N753" s="96"/>
      <c r="O753" s="93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7"/>
      <c r="AL753" s="97"/>
      <c r="AM753" s="104"/>
      <c r="AN753" s="104"/>
      <c r="AO753" s="96">
        <f>AQ753-AM753</f>
        <v>0</v>
      </c>
      <c r="AP753" s="96">
        <f>AR753-AN753</f>
        <v>0</v>
      </c>
      <c r="AQ753" s="96">
        <f>1210-1210</f>
        <v>0</v>
      </c>
      <c r="AR753" s="96"/>
      <c r="AS753" s="97"/>
      <c r="AT753" s="96">
        <f>1210-1210</f>
        <v>0</v>
      </c>
      <c r="AU753" s="96"/>
      <c r="AV753" s="97"/>
      <c r="AW753" s="97"/>
      <c r="AX753" s="96">
        <f t="shared" si="619"/>
        <v>0</v>
      </c>
    </row>
    <row r="754" spans="1:50" s="5" customFormat="1" ht="52.5" customHeight="1">
      <c r="A754" s="170"/>
      <c r="B754" s="83" t="s">
        <v>87</v>
      </c>
      <c r="C754" s="84" t="s">
        <v>6</v>
      </c>
      <c r="D754" s="84" t="s">
        <v>61</v>
      </c>
      <c r="E754" s="117"/>
      <c r="F754" s="9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>
        <f aca="true" t="shared" si="644" ref="AC754:AR757">AC755</f>
        <v>858</v>
      </c>
      <c r="AD754" s="80">
        <f t="shared" si="644"/>
        <v>0</v>
      </c>
      <c r="AE754" s="80">
        <f t="shared" si="644"/>
        <v>0</v>
      </c>
      <c r="AF754" s="80"/>
      <c r="AG754" s="80">
        <f t="shared" si="644"/>
        <v>0</v>
      </c>
      <c r="AH754" s="80">
        <f t="shared" si="644"/>
        <v>858</v>
      </c>
      <c r="AI754" s="80"/>
      <c r="AJ754" s="80">
        <f t="shared" si="644"/>
        <v>0</v>
      </c>
      <c r="AK754" s="80">
        <f t="shared" si="644"/>
        <v>0</v>
      </c>
      <c r="AL754" s="80">
        <f t="shared" si="644"/>
        <v>0</v>
      </c>
      <c r="AM754" s="80">
        <f t="shared" si="644"/>
        <v>858</v>
      </c>
      <c r="AN754" s="80">
        <f t="shared" si="644"/>
        <v>0</v>
      </c>
      <c r="AO754" s="99">
        <f>AO755</f>
        <v>1766</v>
      </c>
      <c r="AP754" s="99">
        <f>AP755</f>
        <v>0</v>
      </c>
      <c r="AQ754" s="99">
        <f>AQ755</f>
        <v>2624</v>
      </c>
      <c r="AR754" s="99">
        <f>AR755</f>
        <v>0</v>
      </c>
      <c r="AS754" s="121"/>
      <c r="AT754" s="99">
        <f>AT755</f>
        <v>2624</v>
      </c>
      <c r="AU754" s="99">
        <f>AU755</f>
        <v>0</v>
      </c>
      <c r="AV754" s="99">
        <f>AV755</f>
        <v>0</v>
      </c>
      <c r="AW754" s="99">
        <f>AW755</f>
        <v>2624</v>
      </c>
      <c r="AX754" s="99">
        <f>AX755</f>
        <v>0</v>
      </c>
    </row>
    <row r="755" spans="1:50" s="5" customFormat="1" ht="33.75">
      <c r="A755" s="170"/>
      <c r="B755" s="112" t="s">
        <v>86</v>
      </c>
      <c r="C755" s="90" t="s">
        <v>6</v>
      </c>
      <c r="D755" s="90" t="s">
        <v>61</v>
      </c>
      <c r="E755" s="117" t="s">
        <v>124</v>
      </c>
      <c r="F755" s="9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96">
        <f t="shared" si="644"/>
        <v>858</v>
      </c>
      <c r="AD755" s="96">
        <f t="shared" si="644"/>
        <v>0</v>
      </c>
      <c r="AE755" s="96">
        <f t="shared" si="644"/>
        <v>0</v>
      </c>
      <c r="AF755" s="96"/>
      <c r="AG755" s="96">
        <f t="shared" si="644"/>
        <v>0</v>
      </c>
      <c r="AH755" s="96">
        <f t="shared" si="644"/>
        <v>858</v>
      </c>
      <c r="AI755" s="96"/>
      <c r="AJ755" s="96">
        <f t="shared" si="644"/>
        <v>0</v>
      </c>
      <c r="AK755" s="96">
        <f t="shared" si="644"/>
        <v>0</v>
      </c>
      <c r="AL755" s="96">
        <f t="shared" si="644"/>
        <v>0</v>
      </c>
      <c r="AM755" s="96">
        <f t="shared" si="644"/>
        <v>858</v>
      </c>
      <c r="AN755" s="96">
        <f t="shared" si="644"/>
        <v>0</v>
      </c>
      <c r="AO755" s="96">
        <f>AO756+AO759</f>
        <v>1766</v>
      </c>
      <c r="AP755" s="96">
        <f>AP756+AP759</f>
        <v>0</v>
      </c>
      <c r="AQ755" s="96">
        <f>AQ756+AQ759</f>
        <v>2624</v>
      </c>
      <c r="AR755" s="96">
        <f>AR756+AR759</f>
        <v>0</v>
      </c>
      <c r="AS755" s="121"/>
      <c r="AT755" s="96">
        <f>AT756+AT759</f>
        <v>2624</v>
      </c>
      <c r="AU755" s="96">
        <f>AU756+AU759</f>
        <v>0</v>
      </c>
      <c r="AV755" s="96">
        <f>AV756+AV759</f>
        <v>0</v>
      </c>
      <c r="AW755" s="96">
        <f>AW756+AW759</f>
        <v>2624</v>
      </c>
      <c r="AX755" s="96">
        <f>AX756+AX759</f>
        <v>0</v>
      </c>
    </row>
    <row r="756" spans="1:50" s="5" customFormat="1" ht="115.5" customHeight="1" hidden="1">
      <c r="A756" s="170"/>
      <c r="B756" s="89" t="s">
        <v>292</v>
      </c>
      <c r="C756" s="90" t="s">
        <v>6</v>
      </c>
      <c r="D756" s="90" t="s">
        <v>61</v>
      </c>
      <c r="E756" s="117" t="s">
        <v>293</v>
      </c>
      <c r="F756" s="9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96">
        <f t="shared" si="644"/>
        <v>858</v>
      </c>
      <c r="AD756" s="96">
        <f t="shared" si="644"/>
        <v>0</v>
      </c>
      <c r="AE756" s="96">
        <f t="shared" si="644"/>
        <v>0</v>
      </c>
      <c r="AF756" s="96"/>
      <c r="AG756" s="96">
        <f t="shared" si="644"/>
        <v>0</v>
      </c>
      <c r="AH756" s="96">
        <f t="shared" si="644"/>
        <v>858</v>
      </c>
      <c r="AI756" s="96"/>
      <c r="AJ756" s="96">
        <f t="shared" si="644"/>
        <v>0</v>
      </c>
      <c r="AK756" s="96">
        <f t="shared" si="644"/>
        <v>0</v>
      </c>
      <c r="AL756" s="96">
        <f t="shared" si="644"/>
        <v>0</v>
      </c>
      <c r="AM756" s="96">
        <f t="shared" si="644"/>
        <v>858</v>
      </c>
      <c r="AN756" s="96">
        <f t="shared" si="644"/>
        <v>0</v>
      </c>
      <c r="AO756" s="96">
        <f t="shared" si="644"/>
        <v>-858</v>
      </c>
      <c r="AP756" s="96">
        <f t="shared" si="644"/>
        <v>0</v>
      </c>
      <c r="AQ756" s="96">
        <f t="shared" si="644"/>
        <v>0</v>
      </c>
      <c r="AR756" s="96">
        <f t="shared" si="644"/>
        <v>0</v>
      </c>
      <c r="AS756" s="121"/>
      <c r="AT756" s="96">
        <f>AT757</f>
        <v>0</v>
      </c>
      <c r="AU756" s="96">
        <f>AU757</f>
        <v>0</v>
      </c>
      <c r="AV756" s="121"/>
      <c r="AW756" s="121"/>
      <c r="AX756" s="96">
        <f t="shared" si="619"/>
        <v>0</v>
      </c>
    </row>
    <row r="757" spans="1:50" s="5" customFormat="1" ht="66" hidden="1">
      <c r="A757" s="170"/>
      <c r="B757" s="113" t="s">
        <v>306</v>
      </c>
      <c r="C757" s="90" t="s">
        <v>6</v>
      </c>
      <c r="D757" s="90" t="s">
        <v>61</v>
      </c>
      <c r="E757" s="95" t="s">
        <v>294</v>
      </c>
      <c r="F757" s="9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96">
        <f t="shared" si="644"/>
        <v>858</v>
      </c>
      <c r="AD757" s="96">
        <f t="shared" si="644"/>
        <v>0</v>
      </c>
      <c r="AE757" s="96">
        <f t="shared" si="644"/>
        <v>0</v>
      </c>
      <c r="AF757" s="96"/>
      <c r="AG757" s="96">
        <f t="shared" si="644"/>
        <v>0</v>
      </c>
      <c r="AH757" s="96">
        <f t="shared" si="644"/>
        <v>858</v>
      </c>
      <c r="AI757" s="96"/>
      <c r="AJ757" s="96">
        <f t="shared" si="644"/>
        <v>0</v>
      </c>
      <c r="AK757" s="96">
        <f t="shared" si="644"/>
        <v>0</v>
      </c>
      <c r="AL757" s="96">
        <f t="shared" si="644"/>
        <v>0</v>
      </c>
      <c r="AM757" s="96">
        <f t="shared" si="644"/>
        <v>858</v>
      </c>
      <c r="AN757" s="96">
        <f t="shared" si="644"/>
        <v>0</v>
      </c>
      <c r="AO757" s="96">
        <f t="shared" si="644"/>
        <v>-858</v>
      </c>
      <c r="AP757" s="96">
        <f t="shared" si="644"/>
        <v>0</v>
      </c>
      <c r="AQ757" s="96">
        <f t="shared" si="644"/>
        <v>0</v>
      </c>
      <c r="AR757" s="96">
        <f t="shared" si="644"/>
        <v>0</v>
      </c>
      <c r="AS757" s="121"/>
      <c r="AT757" s="96">
        <f>AT758</f>
        <v>0</v>
      </c>
      <c r="AU757" s="96">
        <f>AU758</f>
        <v>0</v>
      </c>
      <c r="AV757" s="121"/>
      <c r="AW757" s="121"/>
      <c r="AX757" s="96">
        <f t="shared" si="619"/>
        <v>0</v>
      </c>
    </row>
    <row r="758" spans="1:50" s="5" customFormat="1" ht="66.75" hidden="1">
      <c r="A758" s="170"/>
      <c r="B758" s="89" t="s">
        <v>45</v>
      </c>
      <c r="C758" s="90" t="s">
        <v>6</v>
      </c>
      <c r="D758" s="90" t="s">
        <v>61</v>
      </c>
      <c r="E758" s="117" t="s">
        <v>294</v>
      </c>
      <c r="F758" s="90" t="s">
        <v>46</v>
      </c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96">
        <v>858</v>
      </c>
      <c r="AD758" s="80"/>
      <c r="AE758" s="80"/>
      <c r="AF758" s="80"/>
      <c r="AG758" s="80"/>
      <c r="AH758" s="96">
        <f>AE758+AC758</f>
        <v>858</v>
      </c>
      <c r="AI758" s="96"/>
      <c r="AJ758" s="96">
        <f>AG758+AD758</f>
        <v>0</v>
      </c>
      <c r="AK758" s="121"/>
      <c r="AL758" s="121"/>
      <c r="AM758" s="96">
        <f>AK758+AH758</f>
        <v>858</v>
      </c>
      <c r="AN758" s="96">
        <f>AI758</f>
        <v>0</v>
      </c>
      <c r="AO758" s="96">
        <f>AQ758-AM758</f>
        <v>-858</v>
      </c>
      <c r="AP758" s="96">
        <f>AR758-AN758</f>
        <v>0</v>
      </c>
      <c r="AQ758" s="96">
        <f>AL758</f>
        <v>0</v>
      </c>
      <c r="AR758" s="96"/>
      <c r="AS758" s="121"/>
      <c r="AT758" s="96">
        <f>AP758</f>
        <v>0</v>
      </c>
      <c r="AU758" s="96"/>
      <c r="AV758" s="121"/>
      <c r="AW758" s="121"/>
      <c r="AX758" s="96">
        <f t="shared" si="619"/>
        <v>0</v>
      </c>
    </row>
    <row r="759" spans="1:50" s="5" customFormat="1" ht="124.5" customHeight="1">
      <c r="A759" s="170"/>
      <c r="B759" s="89" t="s">
        <v>432</v>
      </c>
      <c r="C759" s="90" t="s">
        <v>6</v>
      </c>
      <c r="D759" s="90" t="s">
        <v>61</v>
      </c>
      <c r="E759" s="117" t="s">
        <v>430</v>
      </c>
      <c r="F759" s="9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96"/>
      <c r="AD759" s="80"/>
      <c r="AE759" s="80"/>
      <c r="AF759" s="80"/>
      <c r="AG759" s="80"/>
      <c r="AH759" s="96"/>
      <c r="AI759" s="96"/>
      <c r="AJ759" s="96"/>
      <c r="AK759" s="121"/>
      <c r="AL759" s="121"/>
      <c r="AM759" s="96"/>
      <c r="AN759" s="96"/>
      <c r="AO759" s="96">
        <f>AO760</f>
        <v>2624</v>
      </c>
      <c r="AP759" s="96">
        <f>AP760</f>
        <v>0</v>
      </c>
      <c r="AQ759" s="96">
        <f>AQ760</f>
        <v>2624</v>
      </c>
      <c r="AR759" s="96">
        <f>AR760</f>
        <v>0</v>
      </c>
      <c r="AS759" s="121"/>
      <c r="AT759" s="96">
        <f>AT760</f>
        <v>2624</v>
      </c>
      <c r="AU759" s="96">
        <f>AU760</f>
        <v>0</v>
      </c>
      <c r="AV759" s="96">
        <f>AV760</f>
        <v>0</v>
      </c>
      <c r="AW759" s="96">
        <f>AW760</f>
        <v>2624</v>
      </c>
      <c r="AX759" s="96">
        <f>AX760</f>
        <v>0</v>
      </c>
    </row>
    <row r="760" spans="1:50" s="5" customFormat="1" ht="66.75">
      <c r="A760" s="170"/>
      <c r="B760" s="89" t="s">
        <v>45</v>
      </c>
      <c r="C760" s="90" t="s">
        <v>6</v>
      </c>
      <c r="D760" s="90" t="s">
        <v>61</v>
      </c>
      <c r="E760" s="117" t="s">
        <v>430</v>
      </c>
      <c r="F760" s="90" t="s">
        <v>46</v>
      </c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96"/>
      <c r="AD760" s="80"/>
      <c r="AE760" s="80"/>
      <c r="AF760" s="80"/>
      <c r="AG760" s="80"/>
      <c r="AH760" s="96"/>
      <c r="AI760" s="96"/>
      <c r="AJ760" s="96"/>
      <c r="AK760" s="121"/>
      <c r="AL760" s="121"/>
      <c r="AM760" s="96"/>
      <c r="AN760" s="96"/>
      <c r="AO760" s="96">
        <f>AQ760-AM760</f>
        <v>2624</v>
      </c>
      <c r="AP760" s="96"/>
      <c r="AQ760" s="96">
        <v>2624</v>
      </c>
      <c r="AR760" s="96"/>
      <c r="AS760" s="121"/>
      <c r="AT760" s="96">
        <v>2624</v>
      </c>
      <c r="AU760" s="96"/>
      <c r="AV760" s="121"/>
      <c r="AW760" s="92">
        <f>AT760+AV760</f>
        <v>2624</v>
      </c>
      <c r="AX760" s="96">
        <f t="shared" si="619"/>
        <v>0</v>
      </c>
    </row>
    <row r="761" spans="1:50" s="5" customFormat="1" ht="20.25">
      <c r="A761" s="170"/>
      <c r="B761" s="89"/>
      <c r="C761" s="90"/>
      <c r="D761" s="90"/>
      <c r="E761" s="117"/>
      <c r="F761" s="9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96"/>
      <c r="AD761" s="80"/>
      <c r="AE761" s="80"/>
      <c r="AF761" s="80"/>
      <c r="AG761" s="80"/>
      <c r="AH761" s="96"/>
      <c r="AI761" s="96"/>
      <c r="AJ761" s="96"/>
      <c r="AK761" s="121"/>
      <c r="AL761" s="121"/>
      <c r="AM761" s="96"/>
      <c r="AN761" s="96"/>
      <c r="AO761" s="96"/>
      <c r="AP761" s="96"/>
      <c r="AQ761" s="96"/>
      <c r="AR761" s="96"/>
      <c r="AS761" s="121"/>
      <c r="AT761" s="96"/>
      <c r="AU761" s="96"/>
      <c r="AV761" s="121"/>
      <c r="AW761" s="92">
        <f>AT761+AV761</f>
        <v>0</v>
      </c>
      <c r="AX761" s="96">
        <f t="shared" si="619"/>
        <v>0</v>
      </c>
    </row>
    <row r="762" spans="1:50" s="5" customFormat="1" ht="40.5" hidden="1">
      <c r="A762" s="170"/>
      <c r="B762" s="76" t="s">
        <v>131</v>
      </c>
      <c r="C762" s="77"/>
      <c r="D762" s="77"/>
      <c r="E762" s="78"/>
      <c r="F762" s="79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>
        <v>460000</v>
      </c>
      <c r="R762" s="80"/>
      <c r="S762" s="80">
        <f>T762-Q762</f>
        <v>-213694</v>
      </c>
      <c r="T762" s="80">
        <v>246306</v>
      </c>
      <c r="U762" s="80"/>
      <c r="V762" s="80">
        <v>284324</v>
      </c>
      <c r="W762" s="80"/>
      <c r="X762" s="80"/>
      <c r="Y762" s="80">
        <f>W762+T762</f>
        <v>246306</v>
      </c>
      <c r="Z762" s="80">
        <f>X762+V762</f>
        <v>284324</v>
      </c>
      <c r="AA762" s="80"/>
      <c r="AB762" s="80"/>
      <c r="AC762" s="80">
        <f>AA762+Y762-7021-1500</f>
        <v>237785</v>
      </c>
      <c r="AD762" s="80">
        <f>AB762+Z762</f>
        <v>284324</v>
      </c>
      <c r="AE762" s="80"/>
      <c r="AF762" s="80"/>
      <c r="AG762" s="80"/>
      <c r="AH762" s="80">
        <f>AE762+AC762</f>
        <v>237785</v>
      </c>
      <c r="AI762" s="80"/>
      <c r="AJ762" s="80">
        <f>AG762+AD762</f>
        <v>284324</v>
      </c>
      <c r="AK762" s="121"/>
      <c r="AL762" s="121"/>
      <c r="AM762" s="80">
        <f>AH762-47380</f>
        <v>190405</v>
      </c>
      <c r="AN762" s="135"/>
      <c r="AO762" s="80">
        <f>AQ762-AM762</f>
        <v>-190405</v>
      </c>
      <c r="AP762" s="80"/>
      <c r="AQ762" s="80"/>
      <c r="AR762" s="80"/>
      <c r="AS762" s="121"/>
      <c r="AT762" s="80"/>
      <c r="AU762" s="80"/>
      <c r="AV762" s="121"/>
      <c r="AW762" s="121"/>
      <c r="AX762" s="121"/>
    </row>
    <row r="763" spans="1:50" s="5" customFormat="1" ht="20.25" hidden="1">
      <c r="A763" s="170"/>
      <c r="B763" s="76"/>
      <c r="C763" s="77"/>
      <c r="D763" s="77"/>
      <c r="E763" s="78"/>
      <c r="F763" s="79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121"/>
      <c r="AL763" s="121"/>
      <c r="AM763" s="171"/>
      <c r="AN763" s="171"/>
      <c r="AO763" s="172"/>
      <c r="AP763" s="172"/>
      <c r="AQ763" s="172"/>
      <c r="AR763" s="172"/>
      <c r="AS763" s="121"/>
      <c r="AT763" s="172"/>
      <c r="AU763" s="172"/>
      <c r="AV763" s="121"/>
      <c r="AW763" s="121"/>
      <c r="AX763" s="121"/>
    </row>
    <row r="764" spans="1:50" s="2" customFormat="1" ht="36" customHeight="1">
      <c r="A764" s="82"/>
      <c r="B764" s="76" t="s">
        <v>133</v>
      </c>
      <c r="C764" s="173"/>
      <c r="D764" s="173"/>
      <c r="E764" s="85"/>
      <c r="F764" s="84"/>
      <c r="G764" s="99"/>
      <c r="H764" s="80" t="e">
        <f>#REF!+H762</f>
        <v>#REF!</v>
      </c>
      <c r="I764" s="80" t="e">
        <f>#REF!+I762</f>
        <v>#REF!</v>
      </c>
      <c r="J764" s="80" t="e">
        <f>#REF!+J762</f>
        <v>#REF!</v>
      </c>
      <c r="K764" s="80" t="e">
        <f>#REF!+K762</f>
        <v>#REF!</v>
      </c>
      <c r="L764" s="80" t="e">
        <f>#REF!+L762</f>
        <v>#REF!</v>
      </c>
      <c r="M764" s="80" t="e">
        <f>#REF!+M762</f>
        <v>#REF!</v>
      </c>
      <c r="N764" s="80" t="e">
        <f>#REF!+N762</f>
        <v>#REF!</v>
      </c>
      <c r="O764" s="80" t="e">
        <f>#REF!+O762</f>
        <v>#REF!</v>
      </c>
      <c r="P764" s="80" t="e">
        <f>#REF!+P762</f>
        <v>#REF!</v>
      </c>
      <c r="Q764" s="80" t="e">
        <f>#REF!+Q762</f>
        <v>#REF!</v>
      </c>
      <c r="R764" s="159"/>
      <c r="S764" s="80" t="e">
        <f>S762+#REF!</f>
        <v>#REF!</v>
      </c>
      <c r="T764" s="80" t="e">
        <f>T762+#REF!</f>
        <v>#REF!</v>
      </c>
      <c r="U764" s="80" t="e">
        <f>U762+#REF!</f>
        <v>#REF!</v>
      </c>
      <c r="V764" s="80" t="e">
        <f>V762+#REF!</f>
        <v>#REF!</v>
      </c>
      <c r="W764" s="80" t="e">
        <f>W762+#REF!</f>
        <v>#REF!</v>
      </c>
      <c r="X764" s="80" t="e">
        <f>X762+#REF!</f>
        <v>#REF!</v>
      </c>
      <c r="Y764" s="80" t="e">
        <f>Y762+#REF!</f>
        <v>#REF!</v>
      </c>
      <c r="Z764" s="80" t="e">
        <f>Z762+#REF!</f>
        <v>#REF!</v>
      </c>
      <c r="AA764" s="80" t="e">
        <f>AA762+#REF!</f>
        <v>#REF!</v>
      </c>
      <c r="AB764" s="80" t="e">
        <f>AB762+#REF!</f>
        <v>#REF!</v>
      </c>
      <c r="AC764" s="80" t="e">
        <f>AC762+#REF!</f>
        <v>#REF!</v>
      </c>
      <c r="AD764" s="80" t="e">
        <f>AD762+#REF!</f>
        <v>#REF!</v>
      </c>
      <c r="AE764" s="80" t="e">
        <f>AE762+#REF!</f>
        <v>#REF!</v>
      </c>
      <c r="AF764" s="80" t="e">
        <f>AF762+#REF!</f>
        <v>#REF!</v>
      </c>
      <c r="AG764" s="80" t="e">
        <f>AG762+#REF!</f>
        <v>#REF!</v>
      </c>
      <c r="AH764" s="80" t="e">
        <f aca="true" t="shared" si="645" ref="AH764:AN764">AH18+AH33+AH113+AH139+AH157+AH179+AH206+AH220+AH268+AH313+AH364+AH404+AH445+AH510+AH545+AH573+AH619+AH659+AH762</f>
        <v>#REF!</v>
      </c>
      <c r="AI764" s="80">
        <f t="shared" si="645"/>
        <v>3566</v>
      </c>
      <c r="AJ764" s="80" t="e">
        <f t="shared" si="645"/>
        <v>#REF!</v>
      </c>
      <c r="AK764" s="80" t="e">
        <f t="shared" si="645"/>
        <v>#REF!</v>
      </c>
      <c r="AL764" s="80" t="e">
        <f t="shared" si="645"/>
        <v>#REF!</v>
      </c>
      <c r="AM764" s="80" t="e">
        <f t="shared" si="645"/>
        <v>#REF!</v>
      </c>
      <c r="AN764" s="80" t="e">
        <f t="shared" si="645"/>
        <v>#REF!</v>
      </c>
      <c r="AO764" s="80">
        <f>AO18+AO33+AO113+AO139+AO157+AO179+AO206+AO220+AO268+AO313+AO364+AO404+AO445+AO510+AO545+AO573+AO619+AO659+AO762+AO215+AO611+AO151</f>
        <v>2395243</v>
      </c>
      <c r="AP764" s="80" t="e">
        <f>AP18+AP33+AP113+AP139+AP157+AP179+AP206+AP220+AP268+AP313+AP364+AP404+AP445+AP510+AP545+AP573+AP619+AP659+AP762+AP215+AP611+AP151</f>
        <v>#REF!</v>
      </c>
      <c r="AQ764" s="80">
        <f>AQ18+AQ33+AQ113+AQ139+AQ157+AQ179+AQ206+AQ220+AQ268+AQ313+AQ364+AQ404+AQ445+AQ510+AQ545+AQ573+AQ619+AQ659+AQ762+AQ215+AQ611+AQ151</f>
        <v>7922016</v>
      </c>
      <c r="AR764" s="80">
        <f>AR18+AR33+AR113+AR139+AR157+AR179+AR206+AR220+AR268+AR313+AR364+AR404+AR445+AR510+AR545+AR573+AR619+AR659+AR762+AR215+AR611+AR151</f>
        <v>901871</v>
      </c>
      <c r="AS764" s="115"/>
      <c r="AT764" s="80">
        <f>AT18+AT33+AT113+AT139+AT157+AT179+AT206+AT220+AT268+AT313+AT364+AT404+AT445+AT510+AT545+AT573+AT619+AT659+AT762+AT215+AT611+AT151</f>
        <v>7922016</v>
      </c>
      <c r="AU764" s="80">
        <f>AU18+AU33+AU113+AU139+AU157+AU179+AU206+AU220+AU268+AU313+AU364+AU404+AU445+AU510+AU545+AU573+AU619+AU659+AU762+AU215+AU611+AU151</f>
        <v>901871</v>
      </c>
      <c r="AV764" s="80">
        <f>AV18+AV33+AV113+AV139+AV157+AV179+AV206+AV220+AV268+AV313+AV364+AV404+AV445+AV510+AV545+AV573+AV619+AV659+AV762+AV215+AV611+AV151</f>
        <v>200060</v>
      </c>
      <c r="AW764" s="80">
        <f>AW18+AW33+AW113+AW139+AW157+AW179+AW206+AW220+AW268+AW313+AW364+AW404+AW445+AW510+AW545+AW573+AW619+AW659+AW762+AW215+AW611+AW151</f>
        <v>8122076</v>
      </c>
      <c r="AX764" s="80">
        <f>AX18+AX33+AX113+AX139+AX157+AX179+AX206+AX220+AX268+AX313+AX364+AX404+AX445+AX510+AX545+AX573+AX619+AX659+AX762+AX215+AX611+AX151</f>
        <v>901871</v>
      </c>
    </row>
    <row r="765" spans="1:39" ht="75" customHeight="1">
      <c r="A765" s="12"/>
      <c r="B765" s="40"/>
      <c r="C765" s="41"/>
      <c r="D765" s="41"/>
      <c r="E765" s="42"/>
      <c r="F765" s="39"/>
      <c r="G765" s="35"/>
      <c r="H765" s="35"/>
      <c r="I765" s="35"/>
      <c r="N765" s="35"/>
      <c r="AM765" s="28"/>
    </row>
    <row r="766" spans="1:44" s="175" customFormat="1" ht="23.25">
      <c r="A766" s="213" t="s">
        <v>333</v>
      </c>
      <c r="B766" s="213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  <c r="AA766" s="174"/>
      <c r="AB766" s="174"/>
      <c r="AC766" s="174"/>
      <c r="AD766" s="174"/>
      <c r="AL766" s="176"/>
      <c r="AM766" s="177"/>
      <c r="AN766" s="178"/>
      <c r="AO766" s="177"/>
      <c r="AP766" s="177"/>
      <c r="AQ766" s="177"/>
      <c r="AR766" s="177"/>
    </row>
    <row r="767" spans="1:50" s="175" customFormat="1" ht="23.25">
      <c r="A767" s="213" t="s">
        <v>331</v>
      </c>
      <c r="B767" s="213"/>
      <c r="C767" s="174"/>
      <c r="D767" s="174"/>
      <c r="E767" s="174"/>
      <c r="F767" s="174"/>
      <c r="G767" s="174"/>
      <c r="H767" s="174" t="s">
        <v>332</v>
      </c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  <c r="AA767" s="174"/>
      <c r="AB767" s="174"/>
      <c r="AC767" s="180" t="s">
        <v>334</v>
      </c>
      <c r="AD767" s="180"/>
      <c r="AH767" s="180" t="s">
        <v>334</v>
      </c>
      <c r="AI767" s="180"/>
      <c r="AJ767" s="180"/>
      <c r="AM767" s="178"/>
      <c r="AN767" s="192"/>
      <c r="AO767" s="192"/>
      <c r="AP767" s="179"/>
      <c r="AQ767" s="180" t="s">
        <v>334</v>
      </c>
      <c r="AR767" s="180"/>
      <c r="AT767" s="185" t="s">
        <v>334</v>
      </c>
      <c r="AU767" s="185"/>
      <c r="AW767" s="180" t="s">
        <v>334</v>
      </c>
      <c r="AX767" s="180"/>
    </row>
    <row r="769" spans="6:39" ht="16.5">
      <c r="F769" s="45"/>
      <c r="G769" s="46"/>
      <c r="H769" s="46"/>
      <c r="I769" s="46"/>
      <c r="J769" s="21"/>
      <c r="N769" s="23"/>
      <c r="AH769" s="44"/>
      <c r="AI769" s="44"/>
      <c r="AJ769" s="44"/>
      <c r="AM769" s="28"/>
    </row>
    <row r="770" spans="6:14" ht="16.5">
      <c r="F770" s="45"/>
      <c r="G770" s="46"/>
      <c r="H770" s="46"/>
      <c r="I770" s="46"/>
      <c r="J770" s="21"/>
      <c r="N770" s="23"/>
    </row>
    <row r="771" spans="6:14" ht="16.5">
      <c r="F771" s="45"/>
      <c r="G771" s="46"/>
      <c r="H771" s="46"/>
      <c r="I771" s="46"/>
      <c r="N771" s="23"/>
    </row>
    <row r="772" spans="6:39" ht="16.5">
      <c r="F772" s="45"/>
      <c r="G772" s="46"/>
      <c r="H772" s="46"/>
      <c r="I772" s="46"/>
      <c r="J772" s="47"/>
      <c r="L772" s="19">
        <f>J790-K772</f>
        <v>0</v>
      </c>
      <c r="N772" s="23"/>
      <c r="AM772" s="28"/>
    </row>
    <row r="773" spans="6:14" ht="16.5">
      <c r="F773" s="39"/>
      <c r="G773" s="46"/>
      <c r="H773" s="46"/>
      <c r="I773" s="46"/>
      <c r="J773" s="47"/>
      <c r="N773" s="23"/>
    </row>
    <row r="774" spans="6:14" ht="16.5">
      <c r="F774" s="45"/>
      <c r="G774" s="46"/>
      <c r="H774" s="46"/>
      <c r="I774" s="46"/>
      <c r="J774" s="47"/>
      <c r="N774" s="23"/>
    </row>
    <row r="775" spans="6:14" ht="16.5">
      <c r="F775" s="45"/>
      <c r="G775" s="46"/>
      <c r="H775" s="46"/>
      <c r="I775" s="46"/>
      <c r="J775" s="47"/>
      <c r="N775" s="23"/>
    </row>
    <row r="776" spans="1:44" s="7" customFormat="1" ht="18.75">
      <c r="A776" s="11"/>
      <c r="B776" s="17"/>
      <c r="C776" s="11"/>
      <c r="D776" s="11"/>
      <c r="E776" s="18"/>
      <c r="F776" s="48"/>
      <c r="G776" s="49"/>
      <c r="H776" s="49"/>
      <c r="I776" s="49"/>
      <c r="J776" s="47"/>
      <c r="K776" s="19"/>
      <c r="L776" s="19"/>
      <c r="M776" s="19"/>
      <c r="N776" s="50"/>
      <c r="O776" s="21"/>
      <c r="P776" s="51"/>
      <c r="Q776" s="52"/>
      <c r="R776" s="22"/>
      <c r="S776" s="23"/>
      <c r="T776" s="27"/>
      <c r="U776" s="27"/>
      <c r="V776" s="27"/>
      <c r="W776" s="22"/>
      <c r="X776" s="22"/>
      <c r="Y776" s="22"/>
      <c r="Z776" s="22"/>
      <c r="AM776" s="53"/>
      <c r="AN776" s="53"/>
      <c r="AO776" s="54"/>
      <c r="AP776" s="54"/>
      <c r="AQ776" s="43"/>
      <c r="AR776" s="54"/>
    </row>
    <row r="777" spans="6:10" ht="16.5">
      <c r="F777" s="48"/>
      <c r="H777" s="55"/>
      <c r="J777" s="47"/>
    </row>
    <row r="778" spans="6:14" ht="16.5">
      <c r="F778" s="45"/>
      <c r="G778" s="46"/>
      <c r="H778" s="46"/>
      <c r="I778" s="46"/>
      <c r="J778" s="47"/>
      <c r="N778" s="23"/>
    </row>
    <row r="779" spans="6:14" ht="16.5">
      <c r="F779" s="45"/>
      <c r="G779" s="46"/>
      <c r="H779" s="46"/>
      <c r="I779" s="46"/>
      <c r="J779" s="47"/>
      <c r="N779" s="23"/>
    </row>
    <row r="780" spans="6:14" ht="16.5">
      <c r="F780" s="48"/>
      <c r="G780" s="49"/>
      <c r="H780" s="49"/>
      <c r="I780" s="49"/>
      <c r="J780" s="47"/>
      <c r="N780" s="50"/>
    </row>
    <row r="781" spans="6:10" ht="16.5">
      <c r="F781" s="45"/>
      <c r="J781" s="47"/>
    </row>
    <row r="782" spans="6:14" ht="16.5">
      <c r="F782" s="45"/>
      <c r="G782" s="46"/>
      <c r="J782" s="47"/>
      <c r="N782" s="23"/>
    </row>
    <row r="783" spans="6:14" ht="16.5">
      <c r="F783" s="45"/>
      <c r="G783" s="46"/>
      <c r="J783" s="47"/>
      <c r="N783" s="23"/>
    </row>
    <row r="784" spans="6:14" ht="16.5">
      <c r="F784" s="45"/>
      <c r="G784" s="46"/>
      <c r="J784" s="47"/>
      <c r="N784" s="23"/>
    </row>
    <row r="785" spans="6:14" ht="16.5">
      <c r="F785" s="45"/>
      <c r="G785" s="46"/>
      <c r="J785" s="47"/>
      <c r="N785" s="23"/>
    </row>
    <row r="786" spans="6:14" ht="16.5">
      <c r="F786" s="45"/>
      <c r="G786" s="46"/>
      <c r="J786" s="47"/>
      <c r="N786" s="23"/>
    </row>
    <row r="787" spans="6:14" ht="16.5">
      <c r="F787" s="48"/>
      <c r="G787" s="49"/>
      <c r="H787" s="49"/>
      <c r="I787" s="49"/>
      <c r="J787" s="47"/>
      <c r="N787" s="50"/>
    </row>
    <row r="788" spans="6:10" ht="16.5">
      <c r="F788" s="45"/>
      <c r="J788" s="47"/>
    </row>
    <row r="789" spans="6:14" ht="16.5">
      <c r="F789" s="45"/>
      <c r="G789" s="46"/>
      <c r="J789" s="47"/>
      <c r="N789" s="23"/>
    </row>
    <row r="790" spans="1:44" s="8" customFormat="1" ht="16.5">
      <c r="A790" s="56"/>
      <c r="B790" s="57"/>
      <c r="C790" s="56"/>
      <c r="D790" s="56"/>
      <c r="E790" s="58"/>
      <c r="F790" s="48"/>
      <c r="G790" s="49"/>
      <c r="H790" s="56"/>
      <c r="I790" s="56"/>
      <c r="J790" s="59"/>
      <c r="K790" s="60"/>
      <c r="L790" s="60"/>
      <c r="M790" s="60"/>
      <c r="N790" s="50"/>
      <c r="O790" s="61"/>
      <c r="P790" s="61"/>
      <c r="Q790" s="60"/>
      <c r="R790" s="62"/>
      <c r="S790" s="50"/>
      <c r="T790" s="63"/>
      <c r="U790" s="63"/>
      <c r="V790" s="63"/>
      <c r="W790" s="62"/>
      <c r="X790" s="62"/>
      <c r="Y790" s="62"/>
      <c r="Z790" s="62"/>
      <c r="AM790" s="64"/>
      <c r="AN790" s="64"/>
      <c r="AO790" s="65"/>
      <c r="AP790" s="65"/>
      <c r="AQ790" s="65"/>
      <c r="AR790" s="65"/>
    </row>
    <row r="791" ht="16.5">
      <c r="F791" s="45"/>
    </row>
    <row r="792" spans="6:14" ht="16.5">
      <c r="F792" s="45"/>
      <c r="G792" s="46"/>
      <c r="N792" s="23"/>
    </row>
    <row r="793" spans="6:14" ht="16.5">
      <c r="F793" s="45"/>
      <c r="G793" s="46"/>
      <c r="N793" s="23"/>
    </row>
    <row r="794" spans="6:14" ht="16.5">
      <c r="F794" s="45"/>
      <c r="G794" s="46"/>
      <c r="N794" s="23"/>
    </row>
    <row r="795" spans="6:14" ht="16.5">
      <c r="F795" s="45"/>
      <c r="G795" s="46"/>
      <c r="H795" s="46">
        <f>H735</f>
        <v>4617</v>
      </c>
      <c r="I795" s="46">
        <f>I735</f>
        <v>0</v>
      </c>
      <c r="N795" s="23"/>
    </row>
    <row r="796" spans="1:44" s="8" customFormat="1" ht="16.5">
      <c r="A796" s="56"/>
      <c r="B796" s="57"/>
      <c r="C796" s="56"/>
      <c r="D796" s="56"/>
      <c r="E796" s="58"/>
      <c r="F796" s="48"/>
      <c r="G796" s="49"/>
      <c r="H796" s="56"/>
      <c r="I796" s="56"/>
      <c r="J796" s="60"/>
      <c r="K796" s="60"/>
      <c r="L796" s="60"/>
      <c r="M796" s="60"/>
      <c r="N796" s="50"/>
      <c r="O796" s="61"/>
      <c r="P796" s="61"/>
      <c r="Q796" s="60"/>
      <c r="R796" s="62"/>
      <c r="S796" s="50"/>
      <c r="T796" s="63"/>
      <c r="U796" s="63"/>
      <c r="V796" s="63"/>
      <c r="W796" s="62"/>
      <c r="X796" s="62"/>
      <c r="Y796" s="62"/>
      <c r="Z796" s="62"/>
      <c r="AM796" s="64"/>
      <c r="AN796" s="64"/>
      <c r="AO796" s="65"/>
      <c r="AP796" s="65"/>
      <c r="AQ796" s="65"/>
      <c r="AR796" s="65"/>
    </row>
    <row r="797" spans="1:44" s="8" customFormat="1" ht="16.5">
      <c r="A797" s="56"/>
      <c r="B797" s="57"/>
      <c r="C797" s="56"/>
      <c r="D797" s="56"/>
      <c r="E797" s="58"/>
      <c r="F797" s="48"/>
      <c r="G797" s="56"/>
      <c r="H797" s="56"/>
      <c r="I797" s="56"/>
      <c r="J797" s="60"/>
      <c r="K797" s="60"/>
      <c r="L797" s="60"/>
      <c r="M797" s="60"/>
      <c r="N797" s="66"/>
      <c r="O797" s="61"/>
      <c r="P797" s="61"/>
      <c r="Q797" s="60"/>
      <c r="R797" s="62"/>
      <c r="S797" s="50"/>
      <c r="T797" s="63"/>
      <c r="U797" s="63"/>
      <c r="V797" s="63"/>
      <c r="W797" s="62"/>
      <c r="X797" s="62"/>
      <c r="Y797" s="62"/>
      <c r="Z797" s="62"/>
      <c r="AM797" s="64"/>
      <c r="AN797" s="64"/>
      <c r="AO797" s="65"/>
      <c r="AP797" s="65"/>
      <c r="AQ797" s="65"/>
      <c r="AR797" s="65"/>
    </row>
    <row r="798" spans="6:14" ht="16.5">
      <c r="F798" s="45"/>
      <c r="G798" s="46"/>
      <c r="H798" s="46">
        <f>H405</f>
        <v>1038669</v>
      </c>
      <c r="I798" s="46">
        <f>I405</f>
        <v>0</v>
      </c>
      <c r="N798" s="23"/>
    </row>
    <row r="799" spans="6:14" ht="16.5">
      <c r="F799" s="45"/>
      <c r="G799" s="46"/>
      <c r="H799" s="46">
        <f>H369+H408+H574</f>
        <v>1040675</v>
      </c>
      <c r="I799" s="46">
        <f>I369+I408+I574</f>
        <v>0</v>
      </c>
      <c r="N799" s="23"/>
    </row>
    <row r="800" spans="6:14" ht="16.5">
      <c r="F800" s="45"/>
      <c r="G800" s="46"/>
      <c r="H800" s="46">
        <f>H91+H202</f>
        <v>4930</v>
      </c>
      <c r="I800" s="46">
        <f>I91+I202</f>
        <v>0</v>
      </c>
      <c r="N800" s="23"/>
    </row>
    <row r="801" spans="6:14" ht="16.5">
      <c r="F801" s="45"/>
      <c r="G801" s="46"/>
      <c r="H801" s="46">
        <f>H372</f>
        <v>43777</v>
      </c>
      <c r="I801" s="46">
        <f>I372</f>
        <v>0</v>
      </c>
      <c r="N801" s="23"/>
    </row>
    <row r="802" spans="6:14" ht="16.5">
      <c r="F802" s="45"/>
      <c r="G802" s="46"/>
      <c r="H802" s="46" t="e">
        <f>H413+H511+H557</f>
        <v>#REF!</v>
      </c>
      <c r="I802" s="46" t="e">
        <f>I413+I511+I557</f>
        <v>#REF!</v>
      </c>
      <c r="N802" s="23"/>
    </row>
    <row r="803" spans="6:14" ht="16.5">
      <c r="F803" s="45"/>
      <c r="G803" s="46"/>
      <c r="H803" s="46" t="e">
        <f>#REF!+H416+#REF!</f>
        <v>#REF!</v>
      </c>
      <c r="I803" s="46" t="e">
        <f>#REF!+I416+#REF!</f>
        <v>#REF!</v>
      </c>
      <c r="N803" s="23"/>
    </row>
    <row r="804" spans="6:14" ht="16.5">
      <c r="F804" s="48"/>
      <c r="G804" s="49"/>
      <c r="H804" s="49" t="e">
        <f>SUM(H798:H803)</f>
        <v>#REF!</v>
      </c>
      <c r="I804" s="49" t="e">
        <f>SUM(I798:I803)</f>
        <v>#REF!</v>
      </c>
      <c r="N804" s="50"/>
    </row>
    <row r="805" ht="16.5">
      <c r="F805" s="45"/>
    </row>
    <row r="806" spans="6:14" ht="16.5">
      <c r="F806" s="45"/>
      <c r="G806" s="46"/>
      <c r="H806" s="46">
        <f>H375</f>
        <v>199511</v>
      </c>
      <c r="I806" s="46">
        <f>I375</f>
        <v>0</v>
      </c>
      <c r="N806" s="23"/>
    </row>
    <row r="807" spans="6:14" ht="16.5">
      <c r="F807" s="45"/>
      <c r="G807" s="46"/>
      <c r="H807" s="46">
        <f>H94</f>
        <v>4856</v>
      </c>
      <c r="I807" s="46">
        <f>I94</f>
        <v>0</v>
      </c>
      <c r="N807" s="23"/>
    </row>
    <row r="808" spans="6:14" ht="16.5">
      <c r="F808" s="45"/>
      <c r="G808" s="46"/>
      <c r="H808" s="46">
        <f>H97</f>
        <v>780</v>
      </c>
      <c r="I808" s="46">
        <f>I97</f>
        <v>0</v>
      </c>
      <c r="N808" s="23"/>
    </row>
    <row r="809" spans="6:14" ht="16.5">
      <c r="F809" s="48"/>
      <c r="G809" s="49"/>
      <c r="H809" s="49">
        <f>H806+H807+H808</f>
        <v>205147</v>
      </c>
      <c r="I809" s="49">
        <f>I806+I807+I808</f>
        <v>0</v>
      </c>
      <c r="N809" s="50"/>
    </row>
    <row r="810" ht="16.5">
      <c r="F810" s="48"/>
    </row>
    <row r="811" spans="6:14" ht="16.5">
      <c r="F811" s="45"/>
      <c r="G811" s="46"/>
      <c r="H811" s="46">
        <f>H314</f>
        <v>445615</v>
      </c>
      <c r="I811" s="46">
        <f>I314</f>
        <v>0</v>
      </c>
      <c r="N811" s="23"/>
    </row>
    <row r="812" spans="6:14" ht="16.5">
      <c r="F812" s="45"/>
      <c r="G812" s="46"/>
      <c r="H812" s="46">
        <f>H317</f>
        <v>176479</v>
      </c>
      <c r="I812" s="46">
        <f>I317</f>
        <v>0</v>
      </c>
      <c r="N812" s="23"/>
    </row>
    <row r="813" spans="6:14" ht="16.5">
      <c r="F813" s="45"/>
      <c r="G813" s="46"/>
      <c r="H813" s="46"/>
      <c r="I813" s="46"/>
      <c r="N813" s="23"/>
    </row>
    <row r="814" spans="6:14" ht="16.5">
      <c r="F814" s="45"/>
      <c r="G814" s="46"/>
      <c r="H814" s="46">
        <f>H320</f>
        <v>229141</v>
      </c>
      <c r="I814" s="46">
        <f>I320</f>
        <v>0</v>
      </c>
      <c r="N814" s="23"/>
    </row>
    <row r="815" spans="6:14" ht="16.5">
      <c r="F815" s="45"/>
      <c r="G815" s="46"/>
      <c r="H815" s="46">
        <f>H323</f>
        <v>90724</v>
      </c>
      <c r="I815" s="46">
        <f>I323</f>
        <v>0</v>
      </c>
      <c r="N815" s="23"/>
    </row>
    <row r="816" spans="6:14" ht="16.5">
      <c r="F816" s="45"/>
      <c r="G816" s="46"/>
      <c r="H816" s="46">
        <f>H588</f>
        <v>51703</v>
      </c>
      <c r="I816" s="46">
        <f>I588</f>
        <v>0</v>
      </c>
      <c r="N816" s="23"/>
    </row>
    <row r="817" spans="6:14" ht="16.5">
      <c r="F817" s="45"/>
      <c r="G817" s="46"/>
      <c r="H817" s="46">
        <f>H337</f>
        <v>229448</v>
      </c>
      <c r="I817" s="46">
        <f>I337</f>
        <v>0</v>
      </c>
      <c r="N817" s="23"/>
    </row>
    <row r="818" spans="6:14" ht="16.5">
      <c r="F818" s="48"/>
      <c r="G818" s="49"/>
      <c r="H818" s="49">
        <f>SUM(H811:H817)</f>
        <v>1223110</v>
      </c>
      <c r="I818" s="49">
        <f>SUM(I811:I817)</f>
        <v>0</v>
      </c>
      <c r="N818" s="50"/>
    </row>
    <row r="819" ht="16.5">
      <c r="F819" s="45"/>
    </row>
    <row r="820" spans="6:14" ht="16.5">
      <c r="F820" s="45"/>
      <c r="G820" s="46"/>
      <c r="H820" s="46">
        <f>H625</f>
        <v>19352</v>
      </c>
      <c r="I820" s="46">
        <f>I625</f>
        <v>0</v>
      </c>
      <c r="N820" s="23"/>
    </row>
    <row r="821" spans="6:14" ht="16.5">
      <c r="F821" s="45"/>
      <c r="G821" s="46"/>
      <c r="H821" s="46">
        <f>H628+H518</f>
        <v>67125</v>
      </c>
      <c r="I821" s="46">
        <f>I628+I518</f>
        <v>0</v>
      </c>
      <c r="N821" s="23"/>
    </row>
    <row r="822" spans="6:14" ht="16.5">
      <c r="F822" s="45"/>
      <c r="G822" s="46"/>
      <c r="H822" s="46" t="e">
        <f>H348+H526+H633+#REF!</f>
        <v>#REF!</v>
      </c>
      <c r="I822" s="46" t="e">
        <f>I348+I526+I633+#REF!</f>
        <v>#REF!</v>
      </c>
      <c r="N822" s="23"/>
    </row>
    <row r="823" spans="6:14" ht="16.5">
      <c r="F823" s="45"/>
      <c r="G823" s="46"/>
      <c r="H823" s="46" t="e">
        <f>#REF!</f>
        <v>#REF!</v>
      </c>
      <c r="I823" s="46" t="e">
        <f>#REF!</f>
        <v>#REF!</v>
      </c>
      <c r="N823" s="23"/>
    </row>
    <row r="824" spans="6:14" ht="16.5">
      <c r="F824" s="45"/>
      <c r="G824" s="46"/>
      <c r="H824" s="46">
        <f>H639+H537</f>
        <v>60400</v>
      </c>
      <c r="I824" s="46">
        <f>I639+I537</f>
        <v>0</v>
      </c>
      <c r="N824" s="23"/>
    </row>
    <row r="825" spans="6:14" ht="16.5">
      <c r="F825" s="48"/>
      <c r="G825" s="49"/>
      <c r="H825" s="49" t="e">
        <f>SUM(H820:H824)</f>
        <v>#REF!</v>
      </c>
      <c r="I825" s="49" t="e">
        <f>SUM(I820:I824)</f>
        <v>#REF!</v>
      </c>
      <c r="N825" s="50"/>
    </row>
    <row r="826" spans="7:14" ht="16.5">
      <c r="G826" s="49"/>
      <c r="H826" s="46" t="e">
        <f>H825+H818+H809+H804+H787+H780+H776+H790</f>
        <v>#REF!</v>
      </c>
      <c r="I826" s="46" t="e">
        <f>I825+I818+I809+I804+I787+I780+I776+I790</f>
        <v>#REF!</v>
      </c>
      <c r="N826" s="50"/>
    </row>
    <row r="828" spans="2:14" ht="16.5">
      <c r="B828" s="40"/>
      <c r="C828" s="39"/>
      <c r="D828" s="39"/>
      <c r="E828" s="42"/>
      <c r="F828" s="39"/>
      <c r="G828" s="35"/>
      <c r="N828" s="35"/>
    </row>
    <row r="829" spans="2:14" ht="16.5">
      <c r="B829" s="67"/>
      <c r="C829" s="12"/>
      <c r="D829" s="12"/>
      <c r="E829" s="68"/>
      <c r="F829" s="12"/>
      <c r="G829" s="12"/>
      <c r="N829" s="38"/>
    </row>
    <row r="830" spans="7:14" ht="16.5">
      <c r="G830" s="46"/>
      <c r="N830" s="23"/>
    </row>
  </sheetData>
  <autoFilter ref="A13:G764"/>
  <mergeCells count="80">
    <mergeCell ref="AW14:AW17"/>
    <mergeCell ref="AX14:AX17"/>
    <mergeCell ref="AV14:AV17"/>
    <mergeCell ref="AW13:AX13"/>
    <mergeCell ref="W14:W17"/>
    <mergeCell ref="T14:T17"/>
    <mergeCell ref="U14:U17"/>
    <mergeCell ref="B13:B17"/>
    <mergeCell ref="F13:F17"/>
    <mergeCell ref="V14:V17"/>
    <mergeCell ref="I14:I17"/>
    <mergeCell ref="G13:G17"/>
    <mergeCell ref="J14:J17"/>
    <mergeCell ref="H14:H17"/>
    <mergeCell ref="H13:I13"/>
    <mergeCell ref="J13:L13"/>
    <mergeCell ref="S14:S17"/>
    <mergeCell ref="O13:O17"/>
    <mergeCell ref="P13:R13"/>
    <mergeCell ref="R14:R17"/>
    <mergeCell ref="S13:V13"/>
    <mergeCell ref="A767:B767"/>
    <mergeCell ref="Q14:Q17"/>
    <mergeCell ref="N13:N17"/>
    <mergeCell ref="C13:C17"/>
    <mergeCell ref="D13:D17"/>
    <mergeCell ref="E13:E17"/>
    <mergeCell ref="A13:A17"/>
    <mergeCell ref="A766:B766"/>
    <mergeCell ref="K14:K17"/>
    <mergeCell ref="L14:L17"/>
    <mergeCell ref="AB14:AB17"/>
    <mergeCell ref="AC13:AD13"/>
    <mergeCell ref="AC14:AC17"/>
    <mergeCell ref="X14:X17"/>
    <mergeCell ref="Y13:Z13"/>
    <mergeCell ref="AA14:AA17"/>
    <mergeCell ref="Y14:Y17"/>
    <mergeCell ref="Z14:Z17"/>
    <mergeCell ref="AD14:AD17"/>
    <mergeCell ref="W13:X13"/>
    <mergeCell ref="AE13:AG13"/>
    <mergeCell ref="AI15:AI17"/>
    <mergeCell ref="AE14:AF14"/>
    <mergeCell ref="AE15:AE17"/>
    <mergeCell ref="AF15:AF17"/>
    <mergeCell ref="AH13:AJ13"/>
    <mergeCell ref="AG14:AG17"/>
    <mergeCell ref="AJ14:AJ17"/>
    <mergeCell ref="AH767:AJ767"/>
    <mergeCell ref="AK13:AK17"/>
    <mergeCell ref="AM14:AN14"/>
    <mergeCell ref="AO14:AO17"/>
    <mergeCell ref="AM15:AM17"/>
    <mergeCell ref="AN15:AN17"/>
    <mergeCell ref="AL14:AL17"/>
    <mergeCell ref="AM13:AN13"/>
    <mergeCell ref="AH14:AI14"/>
    <mergeCell ref="AH15:AH17"/>
    <mergeCell ref="AQ767:AR767"/>
    <mergeCell ref="AN767:AO767"/>
    <mergeCell ref="AO13:AR13"/>
    <mergeCell ref="AQ14:AQ17"/>
    <mergeCell ref="AR14:AR17"/>
    <mergeCell ref="AP14:AP17"/>
    <mergeCell ref="AT767:AU767"/>
    <mergeCell ref="AS13:AU13"/>
    <mergeCell ref="AS14:AS17"/>
    <mergeCell ref="AT14:AT17"/>
    <mergeCell ref="AU14:AU17"/>
    <mergeCell ref="AW767:AX767"/>
    <mergeCell ref="AW1:AX1"/>
    <mergeCell ref="AW2:AX2"/>
    <mergeCell ref="AW3:AX3"/>
    <mergeCell ref="AW5:AX5"/>
    <mergeCell ref="AW6:AX6"/>
    <mergeCell ref="AW7:AX7"/>
    <mergeCell ref="A8:AX11"/>
    <mergeCell ref="AA13:AB13"/>
    <mergeCell ref="AC767:AD767"/>
  </mergeCells>
  <printOptions/>
  <pageMargins left="0.5905511811023623" right="0.1968503937007874" top="0.5118110236220472" bottom="0.31496062992125984" header="0.5118110236220472" footer="0.2755905511811024"/>
  <pageSetup fitToHeight="37" fitToWidth="1" horizontalDpi="600" verticalDpi="600" orientation="portrait" paperSize="9" scale="81" r:id="rId1"/>
  <rowBreaks count="1" manualBreakCount="1">
    <brk id="735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2011-01-26T06:35:20Z</cp:lastPrinted>
  <dcterms:created xsi:type="dcterms:W3CDTF">2007-01-25T06:11:58Z</dcterms:created>
  <dcterms:modified xsi:type="dcterms:W3CDTF">2011-01-26T06:35:56Z</dcterms:modified>
  <cp:category/>
  <cp:version/>
  <cp:contentType/>
  <cp:contentStatus/>
</cp:coreProperties>
</file>