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-2010" sheetId="1" r:id="rId1"/>
  </sheets>
  <definedNames>
    <definedName name="_xlnm._FilterDatabase" localSheetId="0" hidden="1">'проект 2009-2010'!$A$14:$G$692</definedName>
    <definedName name="_xlnm.Print_Titles" localSheetId="0">'проект 2009-2010'!$14:$18</definedName>
    <definedName name="_xlnm.Print_Area" localSheetId="0">'проект 2009-2010'!$A$2:$BK$696</definedName>
  </definedNames>
  <calcPr fullCalcOnLoad="1"/>
</workbook>
</file>

<file path=xl/sharedStrings.xml><?xml version="1.0" encoding="utf-8"?>
<sst xmlns="http://schemas.openxmlformats.org/spreadsheetml/2006/main" count="2781" uniqueCount="407">
  <si>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</si>
  <si>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</si>
  <si>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</si>
  <si>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</si>
  <si>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</si>
  <si>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</si>
  <si>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</si>
  <si>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</si>
  <si>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</si>
  <si>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</si>
  <si>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</si>
  <si>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</si>
  <si>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</si>
  <si>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</si>
  <si>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</si>
  <si>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</si>
  <si>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</si>
  <si>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</si>
  <si>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</si>
  <si>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</si>
  <si>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</si>
  <si>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</si>
  <si>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</si>
  <si>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</si>
  <si>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</si>
  <si>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</si>
  <si>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</si>
  <si>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</si>
  <si>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</si>
  <si>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</si>
  <si>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</si>
  <si>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</si>
  <si>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</si>
  <si>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</si>
  <si>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</si>
  <si>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</si>
  <si>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</si>
  <si>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</si>
  <si>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</si>
  <si>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</si>
  <si>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</si>
  <si>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</si>
  <si>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</si>
  <si>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</si>
  <si>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</si>
  <si>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</si>
  <si>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</si>
  <si>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</si>
  <si>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</si>
  <si>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</si>
  <si>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</si>
  <si>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</si>
  <si>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</si>
  <si>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</si>
  <si>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</si>
  <si>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</si>
  <si>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</si>
  <si>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</si>
  <si>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</si>
  <si>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</si>
  <si>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</si>
  <si>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</si>
  <si>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</si>
  <si>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</si>
  <si>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</si>
  <si>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</si>
  <si>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</si>
  <si>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</si>
  <si>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</si>
  <si>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</si>
  <si>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</si>
  <si>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</si>
  <si>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</si>
  <si>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</si>
  <si>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</si>
  <si>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</si>
  <si>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</si>
  <si>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</si>
  <si>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</si>
  <si>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</si>
  <si>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</si>
  <si>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</si>
  <si>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</si>
  <si>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</si>
  <si>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</si>
  <si>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</si>
  <si>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</si>
  <si>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</si>
  <si>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</si>
  <si>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</si>
  <si>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</si>
  <si>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</si>
  <si>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</si>
  <si>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</si>
  <si>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</si>
  <si>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</si>
  <si>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</si>
  <si>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</si>
  <si>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</si>
  <si>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</si>
  <si>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</si>
  <si>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</si>
  <si>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</si>
  <si>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</si>
  <si>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</si>
  <si>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</si>
  <si>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</si>
  <si>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</si>
  <si>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</si>
  <si>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</si>
  <si>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</si>
  <si>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</si>
  <si>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</si>
  <si>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</si>
  <si>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</si>
  <si>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</si>
  <si>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</si>
  <si>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</si>
  <si>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</si>
  <si>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</si>
  <si>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</si>
  <si>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</si>
  <si>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</si>
  <si>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</si>
  <si>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</si>
  <si>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</si>
  <si>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</si>
  <si>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</si>
  <si>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</si>
  <si>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</si>
  <si>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</si>
  <si>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</si>
  <si>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</si>
  <si>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</si>
  <si>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</si>
  <si>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</si>
  <si>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</si>
  <si>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</si>
  <si>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</si>
  <si>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</si>
  <si>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</si>
  <si>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</si>
  <si>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</si>
  <si>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</si>
  <si>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</si>
  <si>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</si>
  <si>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</si>
  <si>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</si>
  <si>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</si>
  <si>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</si>
  <si>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</si>
  <si>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</si>
  <si>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</si>
  <si>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</si>
  <si>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</si>
  <si>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</si>
  <si>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</si>
  <si>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</si>
  <si>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</si>
  <si>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</si>
  <si>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</si>
  <si>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</si>
  <si>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</si>
  <si>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</si>
  <si>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</si>
  <si>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</si>
  <si>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</si>
  <si>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</si>
  <si>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</si>
  <si>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</si>
  <si>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</si>
  <si>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</si>
  <si>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</si>
  <si>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</si>
  <si>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</si>
  <si>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</si>
  <si>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</si>
  <si>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</si>
  <si>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</si>
  <si>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</si>
  <si>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</si>
  <si>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</si>
  <si>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</si>
  <si>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</si>
  <si>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</si>
  <si>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</si>
  <si>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</si>
  <si>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</si>
  <si>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</si>
  <si>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</si>
  <si>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</si>
  <si>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</si>
  <si>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</si>
  <si>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</si>
  <si>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</si>
  <si>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</si>
  <si>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</si>
  <si>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</si>
  <si>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№ _______от________2008г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</si>
  <si>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</si>
  <si>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</si>
  <si>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</si>
  <si>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</si>
  <si>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</si>
  <si>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</si>
  <si>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</si>
  <si>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</si>
  <si>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</si>
  <si>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</si>
  <si>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</si>
  <si>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</si>
  <si>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</si>
  <si>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</si>
  <si>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</si>
  <si>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</si>
  <si>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</si>
  <si>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</si>
  <si>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</si>
  <si>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</si>
  <si>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</si>
  <si>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</si>
  <si>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</si>
  <si>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</si>
  <si>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</si>
  <si>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</si>
  <si>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</si>
  <si>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</si>
  <si>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</si>
  <si>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</si>
  <si>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</si>
  <si>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</si>
  <si>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</si>
  <si>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</si>
  <si>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</si>
  <si>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</si>
  <si>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</si>
  <si>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</si>
  <si>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</si>
  <si>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</si>
  <si>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</si>
  <si>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</si>
  <si>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</si>
  <si>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</si>
  <si>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</si>
  <si>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</si>
  <si>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Изменения 2010</t>
  </si>
  <si>
    <t xml:space="preserve">к   решению Думы </t>
  </si>
  <si>
    <t>795 00 03</t>
  </si>
  <si>
    <t>795 00 04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</si>
  <si>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</si>
  <si>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</si>
  <si>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</si>
  <si>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</si>
  <si>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</si>
  <si>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</si>
  <si>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</si>
  <si>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</si>
  <si>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</si>
  <si>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</si>
  <si>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</si>
  <si>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</si>
  <si>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</si>
  <si>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</si>
  <si>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</si>
  <si>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</si>
  <si>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</si>
  <si>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</si>
  <si>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</si>
  <si>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</si>
  <si>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</si>
  <si>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</si>
  <si>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</si>
  <si>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</si>
  <si>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</si>
  <si>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</si>
  <si>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</si>
  <si>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</si>
  <si>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</si>
  <si>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</si>
  <si>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</si>
  <si>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</si>
  <si>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</si>
  <si>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</si>
  <si>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</si>
  <si>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</si>
  <si>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от_____________№_____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</si>
  <si>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</si>
  <si>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</si>
  <si>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</si>
  <si>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</si>
  <si>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</si>
  <si>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</si>
  <si>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</si>
  <si>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</si>
  <si>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</si>
  <si>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</si>
  <si>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</si>
  <si>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</si>
  <si>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</si>
  <si>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</si>
  <si>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</si>
  <si>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</si>
  <si>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</si>
  <si>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</si>
  <si>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</si>
  <si>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</si>
  <si>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</si>
  <si>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</si>
  <si>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</si>
  <si>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</si>
  <si>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</si>
  <si>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</si>
  <si>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</si>
  <si>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</si>
  <si>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</si>
  <si>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</si>
  <si>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от 09.12.2009г. № 180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</si>
  <si>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</si>
  <si>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</si>
  <si>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</si>
  <si>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</si>
  <si>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</si>
  <si>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</si>
  <si>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</si>
  <si>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</si>
  <si>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</si>
  <si>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</si>
  <si>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</si>
  <si>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</si>
  <si>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</si>
  <si>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</si>
  <si>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</si>
  <si>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</si>
  <si>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</si>
  <si>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</si>
  <si>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</si>
  <si>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</si>
  <si>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</si>
  <si>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</si>
  <si>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</si>
  <si>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</si>
  <si>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</si>
  <si>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</si>
  <si>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</si>
  <si>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</si>
  <si>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</si>
  <si>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</si>
  <si>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</si>
  <si>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</si>
  <si>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2009-2011годы»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</si>
  <si>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</si>
  <si>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</si>
  <si>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</si>
  <si>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</si>
  <si>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</si>
  <si>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</si>
  <si>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</si>
  <si>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</si>
  <si>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</si>
  <si>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</si>
  <si>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</si>
  <si>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</si>
  <si>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</si>
  <si>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</si>
  <si>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</si>
  <si>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</si>
  <si>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</si>
  <si>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</si>
  <si>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</si>
  <si>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</si>
  <si>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</si>
  <si>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2012 и 2013 годов</t>
  </si>
  <si>
    <t>Приложение №7</t>
  </si>
  <si>
    <t>13</t>
  </si>
  <si>
    <t>Дорожное хозяйство (дорожные фонды)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</si>
  <si>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</si>
  <si>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</si>
  <si>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</si>
  <si>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</si>
  <si>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</si>
  <si>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>Другие вопросы в области средств массовой информации</t>
  </si>
  <si>
    <t>Долголсрочна целевая программа "Развитие физической культуры и спорта на территории городского округа Тольятти на 2011-2020 годы"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</si>
  <si>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</si>
  <si>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от__________№_____</t>
  </si>
  <si>
    <t>от 15.12.2010г. №425</t>
  </si>
  <si>
    <t>795 20 00</t>
  </si>
  <si>
    <t>Изменения 2013</t>
  </si>
  <si>
    <t>Мероприятия в сфере средств массовой информации</t>
  </si>
  <si>
    <t>444 01 00</t>
  </si>
  <si>
    <t>444 00 00</t>
  </si>
  <si>
    <t xml:space="preserve"> Средства массовой информации</t>
  </si>
  <si>
    <t>795 21 00</t>
  </si>
  <si>
    <t>Другие вопросы в области культуры, кинематографии</t>
  </si>
  <si>
    <t>795 02 00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</si>
  <si>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</si>
  <si>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</si>
  <si>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</si>
  <si>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</si>
  <si>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</si>
  <si>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 на 2010-2020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</si>
  <si>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</si>
  <si>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Обеспечение мероприятий по улучшению жилищных условий молодых семей в рамках реализации городской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 на 2004-2010гг</t>
    </r>
    <r>
      <rPr>
        <sz val="13"/>
        <rFont val="Arial"/>
        <family val="2"/>
      </rPr>
      <t>»</t>
    </r>
  </si>
  <si>
    <t>01.06.2011 №_____</t>
  </si>
  <si>
    <t>от 15.12.2010 №425</t>
  </si>
  <si>
    <t>Условно утверждённые расходы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</si>
  <si>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на 2011-2013гг.</t>
    </r>
    <r>
      <rPr>
        <sz val="13"/>
        <rFont val="Arial"/>
        <family val="2"/>
      </rPr>
      <t>»</t>
    </r>
  </si>
  <si>
    <t>Молодёжная политика и оздоровление детей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</si>
</sst>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3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color indexed="53"/>
      <name val="Times New Roman"/>
      <family val="1"/>
    </font>
    <font>
      <sz val="12"/>
      <color indexed="53"/>
      <name val="Arial Cyr"/>
      <family val="0"/>
    </font>
    <font>
      <b/>
      <sz val="14"/>
      <color indexed="53"/>
      <name val="Times New Roman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24" borderId="0" xfId="0" applyFont="1" applyFill="1" applyAlignment="1">
      <alignment/>
    </xf>
    <xf numFmtId="164" fontId="9" fillId="24" borderId="0" xfId="0" applyNumberFormat="1" applyFont="1" applyFill="1" applyAlignment="1">
      <alignment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3" fontId="11" fillId="24" borderId="0" xfId="0" applyNumberFormat="1" applyFont="1" applyFill="1" applyBorder="1" applyAlignment="1">
      <alignment/>
    </xf>
    <xf numFmtId="3" fontId="11" fillId="24" borderId="0" xfId="0" applyNumberFormat="1" applyFont="1" applyFill="1" applyBorder="1" applyAlignment="1">
      <alignment horizontal="right"/>
    </xf>
    <xf numFmtId="3" fontId="11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wrapText="1"/>
    </xf>
    <xf numFmtId="164" fontId="13" fillId="24" borderId="0" xfId="0" applyNumberFormat="1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center" wrapText="1"/>
    </xf>
    <xf numFmtId="164" fontId="9" fillId="24" borderId="0" xfId="0" applyNumberFormat="1" applyFont="1" applyFill="1" applyBorder="1" applyAlignment="1">
      <alignment horizontal="center" wrapText="1"/>
    </xf>
    <xf numFmtId="49" fontId="9" fillId="24" borderId="0" xfId="0" applyNumberFormat="1" applyFont="1" applyFill="1" applyBorder="1" applyAlignment="1">
      <alignment horizontal="center" wrapText="1"/>
    </xf>
    <xf numFmtId="3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 horizontal="center"/>
    </xf>
    <xf numFmtId="3" fontId="10" fillId="24" borderId="0" xfId="0" applyNumberFormat="1" applyFont="1" applyFill="1" applyAlignment="1">
      <alignment horizontal="center"/>
    </xf>
    <xf numFmtId="3" fontId="9" fillId="24" borderId="0" xfId="0" applyNumberFormat="1" applyFont="1" applyFill="1" applyAlignment="1">
      <alignment horizontal="center"/>
    </xf>
    <xf numFmtId="3" fontId="21" fillId="24" borderId="0" xfId="0" applyNumberFormat="1" applyFont="1" applyFill="1" applyAlignment="1">
      <alignment horizontal="center"/>
    </xf>
    <xf numFmtId="49" fontId="19" fillId="24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164" fontId="19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9" fillId="24" borderId="0" xfId="0" applyFont="1" applyFill="1" applyBorder="1" applyAlignment="1">
      <alignment/>
    </xf>
    <xf numFmtId="164" fontId="9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0" fillId="24" borderId="0" xfId="0" applyNumberFormat="1" applyFont="1" applyFill="1" applyBorder="1" applyAlignment="1">
      <alignment horizontal="center"/>
    </xf>
    <xf numFmtId="3" fontId="16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3" fontId="22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3" fontId="0" fillId="24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8" fillId="24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3" fontId="11" fillId="24" borderId="0" xfId="0" applyNumberFormat="1" applyFont="1" applyFill="1" applyAlignment="1">
      <alignment horizontal="center"/>
    </xf>
    <xf numFmtId="3" fontId="20" fillId="24" borderId="0" xfId="0" applyNumberFormat="1" applyFont="1" applyFill="1" applyAlignment="1">
      <alignment horizontal="center"/>
    </xf>
    <xf numFmtId="3" fontId="42" fillId="24" borderId="0" xfId="0" applyNumberFormat="1" applyFont="1" applyFill="1" applyAlignment="1">
      <alignment horizontal="center"/>
    </xf>
    <xf numFmtId="3" fontId="4" fillId="24" borderId="0" xfId="0" applyNumberFormat="1" applyFont="1" applyFill="1" applyAlignment="1">
      <alignment horizontal="center"/>
    </xf>
    <xf numFmtId="3" fontId="4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8" fillId="24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42" fillId="24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4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 vertical="center" wrapText="1"/>
    </xf>
    <xf numFmtId="3" fontId="13" fillId="2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 wrapText="1"/>
    </xf>
    <xf numFmtId="3" fontId="17" fillId="24" borderId="10" xfId="0" applyNumberFormat="1" applyFont="1" applyFill="1" applyBorder="1" applyAlignment="1">
      <alignment horizontal="center"/>
    </xf>
    <xf numFmtId="3" fontId="10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center" wrapText="1"/>
    </xf>
    <xf numFmtId="164" fontId="13" fillId="24" borderId="10" xfId="0" applyNumberFormat="1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3" fontId="15" fillId="24" borderId="10" xfId="0" applyNumberFormat="1" applyFont="1" applyFill="1" applyBorder="1" applyAlignment="1">
      <alignment horizontal="center"/>
    </xf>
    <xf numFmtId="3" fontId="13" fillId="24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vertical="center" wrapText="1"/>
    </xf>
    <xf numFmtId="3" fontId="20" fillId="24" borderId="0" xfId="0" applyNumberFormat="1" applyFont="1" applyFill="1" applyAlignment="1">
      <alignment horizontal="center"/>
    </xf>
    <xf numFmtId="3" fontId="15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center" wrapText="1"/>
    </xf>
    <xf numFmtId="49" fontId="17" fillId="24" borderId="10" xfId="0" applyNumberFormat="1" applyFont="1" applyFill="1" applyBorder="1" applyAlignment="1">
      <alignment horizontal="center" wrapText="1"/>
    </xf>
    <xf numFmtId="164" fontId="17" fillId="24" borderId="10" xfId="0" applyNumberFormat="1" applyFont="1" applyFill="1" applyBorder="1" applyAlignment="1">
      <alignment horizontal="center" wrapText="1"/>
    </xf>
    <xf numFmtId="3" fontId="17" fillId="24" borderId="10" xfId="59" applyNumberFormat="1" applyFont="1" applyFill="1" applyBorder="1" applyAlignment="1">
      <alignment horizontal="center"/>
    </xf>
    <xf numFmtId="3" fontId="16" fillId="24" borderId="10" xfId="0" applyNumberFormat="1" applyFont="1" applyFill="1" applyBorder="1" applyAlignment="1">
      <alignment horizontal="center"/>
    </xf>
    <xf numFmtId="3" fontId="17" fillId="24" borderId="10" xfId="59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 wrapText="1"/>
    </xf>
    <xf numFmtId="3" fontId="9" fillId="24" borderId="10" xfId="59" applyNumberFormat="1" applyFont="1" applyFill="1" applyBorder="1" applyAlignment="1">
      <alignment horizontal="center"/>
    </xf>
    <xf numFmtId="3" fontId="10" fillId="24" borderId="10" xfId="0" applyNumberFormat="1" applyFont="1" applyFill="1" applyBorder="1" applyAlignment="1">
      <alignment horizontal="center"/>
    </xf>
    <xf numFmtId="3" fontId="9" fillId="24" borderId="10" xfId="59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164" fontId="9" fillId="24" borderId="10" xfId="0" applyNumberFormat="1" applyFont="1" applyFill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24" borderId="10" xfId="0" applyFont="1" applyFill="1" applyBorder="1" applyAlignment="1">
      <alignment/>
    </xf>
    <xf numFmtId="3" fontId="17" fillId="24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wrapText="1"/>
    </xf>
    <xf numFmtId="164" fontId="13" fillId="24" borderId="10" xfId="0" applyNumberFormat="1" applyFont="1" applyFill="1" applyBorder="1" applyAlignment="1">
      <alignment horizontal="center" wrapText="1"/>
    </xf>
    <xf numFmtId="0" fontId="19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3" fontId="17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3" fontId="19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19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wrapText="1"/>
    </xf>
    <xf numFmtId="0" fontId="9" fillId="2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24" borderId="10" xfId="0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vertical="center" wrapText="1"/>
    </xf>
    <xf numFmtId="164" fontId="17" fillId="24" borderId="10" xfId="0" applyNumberFormat="1" applyFont="1" applyFill="1" applyBorder="1" applyAlignment="1">
      <alignment horizontal="center" wrapText="1"/>
    </xf>
    <xf numFmtId="1" fontId="9" fillId="24" borderId="10" xfId="0" applyNumberFormat="1" applyFont="1" applyFill="1" applyBorder="1" applyAlignment="1">
      <alignment horizontal="center" wrapText="1"/>
    </xf>
    <xf numFmtId="1" fontId="17" fillId="24" borderId="10" xfId="0" applyNumberFormat="1" applyFont="1" applyFill="1" applyBorder="1" applyAlignment="1">
      <alignment horizontal="center" wrapText="1"/>
    </xf>
    <xf numFmtId="1" fontId="9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wrapText="1"/>
    </xf>
    <xf numFmtId="0" fontId="17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 wrapText="1"/>
    </xf>
    <xf numFmtId="3" fontId="13" fillId="24" borderId="10" xfId="59" applyNumberFormat="1" applyFont="1" applyFill="1" applyBorder="1" applyAlignment="1">
      <alignment horizontal="center"/>
    </xf>
    <xf numFmtId="3" fontId="13" fillId="24" borderId="10" xfId="59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49" fontId="15" fillId="24" borderId="10" xfId="0" applyNumberFormat="1" applyFont="1" applyFill="1" applyBorder="1" applyAlignment="1">
      <alignment horizontal="center" wrapText="1"/>
    </xf>
    <xf numFmtId="49" fontId="15" fillId="24" borderId="10" xfId="0" applyNumberFormat="1" applyFont="1" applyFill="1" applyBorder="1" applyAlignment="1">
      <alignment horizontal="center" wrapText="1"/>
    </xf>
    <xf numFmtId="0" fontId="15" fillId="2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wrapText="1"/>
    </xf>
    <xf numFmtId="49" fontId="19" fillId="24" borderId="10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wrapText="1"/>
    </xf>
    <xf numFmtId="164" fontId="19" fillId="24" borderId="10" xfId="0" applyNumberFormat="1" applyFont="1" applyFill="1" applyBorder="1" applyAlignment="1">
      <alignment horizontal="center" wrapText="1"/>
    </xf>
    <xf numFmtId="3" fontId="19" fillId="24" borderId="10" xfId="59" applyNumberFormat="1" applyFont="1" applyFill="1" applyBorder="1" applyAlignment="1">
      <alignment horizontal="center"/>
    </xf>
    <xf numFmtId="3" fontId="15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1" fontId="15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 vertical="center" wrapText="1"/>
    </xf>
    <xf numFmtId="49" fontId="16" fillId="24" borderId="10" xfId="0" applyNumberFormat="1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17" fillId="24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0" fontId="17" fillId="24" borderId="10" xfId="0" applyNumberFormat="1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49" fontId="18" fillId="24" borderId="10" xfId="0" applyNumberFormat="1" applyFont="1" applyFill="1" applyBorder="1" applyAlignment="1">
      <alignment horizontal="center" wrapText="1"/>
    </xf>
    <xf numFmtId="1" fontId="16" fillId="24" borderId="10" xfId="0" applyNumberFormat="1" applyFont="1" applyFill="1" applyBorder="1" applyAlignment="1">
      <alignment horizontal="center" wrapText="1"/>
    </xf>
    <xf numFmtId="164" fontId="16" fillId="24" borderId="10" xfId="0" applyNumberFormat="1" applyFont="1" applyFill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 wrapText="1"/>
    </xf>
    <xf numFmtId="3" fontId="49" fillId="24" borderId="10" xfId="0" applyNumberFormat="1" applyFont="1" applyFill="1" applyBorder="1" applyAlignment="1">
      <alignment horizontal="center"/>
    </xf>
    <xf numFmtId="3" fontId="49" fillId="24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3" fontId="48" fillId="24" borderId="10" xfId="59" applyNumberFormat="1" applyFont="1" applyFill="1" applyBorder="1" applyAlignment="1">
      <alignment horizontal="center"/>
    </xf>
    <xf numFmtId="3" fontId="46" fillId="24" borderId="10" xfId="59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3" fontId="16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 wrapText="1"/>
    </xf>
    <xf numFmtId="0" fontId="17" fillId="24" borderId="10" xfId="0" applyFont="1" applyFill="1" applyBorder="1" applyAlignment="1">
      <alignment/>
    </xf>
    <xf numFmtId="3" fontId="16" fillId="24" borderId="10" xfId="59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24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15" fillId="24" borderId="0" xfId="0" applyFont="1" applyFill="1" applyBorder="1" applyAlignment="1">
      <alignment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3" fontId="13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5" fillId="24" borderId="0" xfId="0" applyNumberFormat="1" applyFont="1" applyFill="1" applyBorder="1" applyAlignment="1">
      <alignment horizontal="center" wrapText="1"/>
    </xf>
    <xf numFmtId="3" fontId="9" fillId="24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5" fillId="24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13" fillId="24" borderId="10" xfId="0" applyNumberFormat="1" applyFont="1" applyFill="1" applyBorder="1" applyAlignment="1">
      <alignment horizontal="center" vertical="center" wrapText="1"/>
    </xf>
    <xf numFmtId="3" fontId="42" fillId="24" borderId="0" xfId="0" applyNumberFormat="1" applyFont="1" applyFill="1" applyAlignment="1">
      <alignment horizontal="right"/>
    </xf>
    <xf numFmtId="3" fontId="15" fillId="24" borderId="0" xfId="0" applyNumberFormat="1" applyFont="1" applyFill="1" applyBorder="1" applyAlignment="1">
      <alignment horizontal="right" wrapText="1"/>
    </xf>
    <xf numFmtId="3" fontId="17" fillId="24" borderId="10" xfId="0" applyNumberFormat="1" applyFont="1" applyFill="1" applyBorder="1" applyAlignment="1">
      <alignment horizontal="center" vertical="center"/>
    </xf>
    <xf numFmtId="3" fontId="42" fillId="24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3" fontId="15" fillId="24" borderId="0" xfId="0" applyNumberFormat="1" applyFont="1" applyFill="1" applyBorder="1" applyAlignment="1">
      <alignment horizont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3" fontId="15" fillId="24" borderId="10" xfId="0" applyNumberFormat="1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 wrapText="1"/>
    </xf>
    <xf numFmtId="3" fontId="17" fillId="24" borderId="10" xfId="0" applyNumberFormat="1" applyFont="1" applyFill="1" applyBorder="1" applyAlignment="1">
      <alignment horizontal="center" vertical="center" wrapText="1"/>
    </xf>
    <xf numFmtId="3" fontId="11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Alignment="1">
      <alignment horizontal="center"/>
    </xf>
    <xf numFmtId="0" fontId="15" fillId="24" borderId="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3" fontId="14" fillId="24" borderId="10" xfId="0" applyNumberFormat="1" applyFont="1" applyFill="1" applyBorder="1" applyAlignment="1">
      <alignment horizontal="center" vertical="center" wrapText="1"/>
    </xf>
    <xf numFmtId="3" fontId="15" fillId="24" borderId="0" xfId="0" applyNumberFormat="1" applyFont="1" applyFill="1" applyAlignment="1">
      <alignment horizontal="right"/>
    </xf>
    <xf numFmtId="0" fontId="12" fillId="24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9"/>
  <sheetViews>
    <sheetView showZeros="0" tabSelected="1" view="pageBreakPreview" zoomScale="75" zoomScaleNormal="75" zoomScaleSheetLayoutView="75" zoomScalePageLayoutView="0" workbookViewId="0" topLeftCell="A355">
      <selection activeCell="C358" sqref="C358"/>
    </sheetView>
  </sheetViews>
  <sheetFormatPr defaultColWidth="9.00390625" defaultRowHeight="12.75"/>
  <cols>
    <col min="1" max="1" width="8.25390625" style="12" customWidth="1"/>
    <col min="2" max="2" width="46.00390625" style="12" customWidth="1"/>
    <col min="3" max="3" width="7.375" style="12" customWidth="1"/>
    <col min="4" max="4" width="7.75390625" style="12" customWidth="1"/>
    <col min="5" max="5" width="12.00390625" style="13" customWidth="1"/>
    <col min="6" max="6" width="9.625" style="15" customWidth="1"/>
    <col min="7" max="7" width="16.125" style="15" hidden="1" customWidth="1"/>
    <col min="8" max="8" width="17.625" style="15" hidden="1" customWidth="1"/>
    <col min="9" max="9" width="18.75390625" style="15" hidden="1" customWidth="1"/>
    <col min="10" max="10" width="20.375" style="14" hidden="1" customWidth="1"/>
    <col min="11" max="11" width="20.25390625" style="14" hidden="1" customWidth="1"/>
    <col min="12" max="12" width="10.75390625" style="14" hidden="1" customWidth="1"/>
    <col min="13" max="13" width="11.625" style="14" hidden="1" customWidth="1"/>
    <col min="14" max="14" width="9.625" style="15" hidden="1" customWidth="1"/>
    <col min="15" max="15" width="9.25390625" style="27" hidden="1" customWidth="1"/>
    <col min="16" max="16" width="10.25390625" style="27" hidden="1" customWidth="1"/>
    <col min="17" max="17" width="10.125" style="14" hidden="1" customWidth="1"/>
    <col min="18" max="18" width="10.375" style="14" hidden="1" customWidth="1"/>
    <col min="19" max="19" width="13.00390625" style="28" hidden="1" customWidth="1"/>
    <col min="20" max="21" width="9.625" style="27" hidden="1" customWidth="1"/>
    <col min="22" max="22" width="10.375" style="27" hidden="1" customWidth="1"/>
    <col min="23" max="23" width="10.125" style="14" hidden="1" customWidth="1"/>
    <col min="24" max="26" width="7.25390625" style="14" hidden="1" customWidth="1"/>
    <col min="27" max="28" width="7.25390625" style="48" hidden="1" customWidth="1"/>
    <col min="29" max="29" width="15.125" style="48" hidden="1" customWidth="1"/>
    <col min="30" max="30" width="14.75390625" style="48" hidden="1" customWidth="1"/>
    <col min="31" max="31" width="13.625" style="48" hidden="1" customWidth="1"/>
    <col min="32" max="32" width="9.625" style="48" hidden="1" customWidth="1"/>
    <col min="33" max="33" width="13.125" style="48" hidden="1" customWidth="1"/>
    <col min="34" max="34" width="13.25390625" style="48" hidden="1" customWidth="1"/>
    <col min="35" max="35" width="13.75390625" style="48" hidden="1" customWidth="1"/>
    <col min="36" max="36" width="13.125" style="48" hidden="1" customWidth="1"/>
    <col min="37" max="37" width="10.75390625" style="48" hidden="1" customWidth="1"/>
    <col min="38" max="38" width="7.25390625" style="48" hidden="1" customWidth="1"/>
    <col min="39" max="39" width="14.00390625" style="48" hidden="1" customWidth="1"/>
    <col min="40" max="40" width="15.375" style="48" hidden="1" customWidth="1"/>
    <col min="41" max="41" width="12.625" style="48" hidden="1" customWidth="1"/>
    <col min="42" max="42" width="15.75390625" style="49" hidden="1" customWidth="1"/>
    <col min="43" max="43" width="10.375" style="49" hidden="1" customWidth="1"/>
    <col min="44" max="44" width="13.625" style="49" hidden="1" customWidth="1"/>
    <col min="45" max="45" width="17.75390625" style="49" hidden="1" customWidth="1"/>
    <col min="46" max="46" width="16.75390625" style="49" hidden="1" customWidth="1"/>
    <col min="47" max="47" width="17.75390625" style="64" hidden="1" customWidth="1"/>
    <col min="48" max="48" width="14.125" style="64" hidden="1" customWidth="1"/>
    <col min="49" max="49" width="14.875" style="64" hidden="1" customWidth="1"/>
    <col min="50" max="50" width="11.00390625" style="62" hidden="1" customWidth="1"/>
    <col min="51" max="51" width="10.125" style="62" hidden="1" customWidth="1"/>
    <col min="52" max="52" width="9.75390625" style="54" hidden="1" customWidth="1"/>
    <col min="53" max="53" width="9.00390625" style="54" hidden="1" customWidth="1"/>
    <col min="54" max="54" width="15.00390625" style="63" hidden="1" customWidth="1"/>
    <col min="55" max="55" width="12.00390625" style="63" hidden="1" customWidth="1"/>
    <col min="56" max="56" width="8.375" style="63" hidden="1" customWidth="1"/>
    <col min="57" max="57" width="8.00390625" style="50" hidden="1" customWidth="1"/>
    <col min="58" max="58" width="16.00390625" style="63" hidden="1" customWidth="1"/>
    <col min="59" max="59" width="8.625" style="62" hidden="1" customWidth="1"/>
    <col min="60" max="60" width="10.125" style="1" hidden="1" customWidth="1"/>
    <col min="61" max="61" width="9.625" style="1" hidden="1" customWidth="1"/>
    <col min="62" max="62" width="14.25390625" style="1" customWidth="1"/>
    <col min="63" max="63" width="16.625" style="1" customWidth="1"/>
    <col min="64" max="16384" width="9.125" style="1" customWidth="1"/>
  </cols>
  <sheetData>
    <row r="1" spans="20:49" ht="21" hidden="1">
      <c r="T1" s="278" t="s">
        <v>315</v>
      </c>
      <c r="U1" s="278"/>
      <c r="V1" s="278"/>
      <c r="Y1" s="95" t="s">
        <v>329</v>
      </c>
      <c r="Z1" s="95"/>
      <c r="AA1" s="57"/>
      <c r="AC1" s="95" t="s">
        <v>329</v>
      </c>
      <c r="AD1" s="95"/>
      <c r="AH1" s="95" t="s">
        <v>341</v>
      </c>
      <c r="AI1" s="95"/>
      <c r="AJ1" s="95"/>
      <c r="AN1" s="95" t="s">
        <v>346</v>
      </c>
      <c r="AO1" s="95"/>
      <c r="AP1" s="59"/>
      <c r="AQ1" s="60"/>
      <c r="AR1" s="268" t="s">
        <v>372</v>
      </c>
      <c r="AS1" s="268"/>
      <c r="AT1" s="268"/>
      <c r="AU1" s="61"/>
      <c r="AV1" s="61"/>
      <c r="AW1" s="61"/>
    </row>
    <row r="2" spans="20:49" ht="21" hidden="1">
      <c r="T2" s="278" t="s">
        <v>284</v>
      </c>
      <c r="U2" s="278"/>
      <c r="V2" s="278"/>
      <c r="Y2" s="95" t="s">
        <v>284</v>
      </c>
      <c r="Z2" s="95"/>
      <c r="AA2" s="57"/>
      <c r="AC2" s="95" t="s">
        <v>284</v>
      </c>
      <c r="AD2" s="95"/>
      <c r="AH2" s="95" t="s">
        <v>284</v>
      </c>
      <c r="AI2" s="95"/>
      <c r="AJ2" s="95"/>
      <c r="AN2" s="95" t="s">
        <v>284</v>
      </c>
      <c r="AO2" s="95"/>
      <c r="AP2" s="59"/>
      <c r="AQ2" s="60"/>
      <c r="AR2" s="268" t="s">
        <v>284</v>
      </c>
      <c r="AS2" s="268"/>
      <c r="AT2" s="268"/>
      <c r="AU2" s="61"/>
      <c r="AV2" s="61"/>
      <c r="AW2" s="61"/>
    </row>
    <row r="3" spans="20:49" ht="21" hidden="1">
      <c r="T3" s="278" t="s">
        <v>285</v>
      </c>
      <c r="U3" s="278"/>
      <c r="V3" s="278"/>
      <c r="Y3" s="95" t="s">
        <v>285</v>
      </c>
      <c r="Z3" s="95"/>
      <c r="AA3" s="57"/>
      <c r="AC3" s="95" t="s">
        <v>285</v>
      </c>
      <c r="AD3" s="95"/>
      <c r="AH3" s="95" t="s">
        <v>285</v>
      </c>
      <c r="AI3" s="95"/>
      <c r="AJ3" s="95"/>
      <c r="AM3" s="95" t="s">
        <v>285</v>
      </c>
      <c r="AN3" s="95"/>
      <c r="AO3" s="95"/>
      <c r="AP3" s="268" t="s">
        <v>285</v>
      </c>
      <c r="AQ3" s="268"/>
      <c r="AR3" s="268"/>
      <c r="AS3" s="268"/>
      <c r="AT3" s="268"/>
      <c r="AU3" s="61"/>
      <c r="AV3" s="61"/>
      <c r="AW3" s="61"/>
    </row>
    <row r="4" spans="1:64" ht="18.75" customHeight="1">
      <c r="A4" s="37"/>
      <c r="T4" s="57"/>
      <c r="U4" s="57"/>
      <c r="V4" s="57"/>
      <c r="Y4" s="58"/>
      <c r="Z4" s="58"/>
      <c r="AA4" s="57"/>
      <c r="AC4" s="58"/>
      <c r="AD4" s="58"/>
      <c r="AH4" s="58"/>
      <c r="AI4" s="58"/>
      <c r="AJ4" s="58"/>
      <c r="AM4" s="58"/>
      <c r="AN4" s="58"/>
      <c r="AO4" s="58"/>
      <c r="AP4" s="59"/>
      <c r="AQ4" s="59"/>
      <c r="AR4" s="59"/>
      <c r="AS4" s="59"/>
      <c r="AT4" s="59"/>
      <c r="AU4" s="61"/>
      <c r="AV4" s="61"/>
      <c r="AW4" s="61"/>
      <c r="AX4" s="268"/>
      <c r="AY4" s="268"/>
      <c r="BB4" s="268" t="s">
        <v>341</v>
      </c>
      <c r="BC4" s="268"/>
      <c r="BF4" s="265" t="s">
        <v>341</v>
      </c>
      <c r="BG4" s="265"/>
      <c r="BI4" s="259"/>
      <c r="BJ4" s="260"/>
      <c r="BK4" s="261" t="s">
        <v>346</v>
      </c>
      <c r="BL4" s="71"/>
    </row>
    <row r="5" spans="1:64" ht="17.25" customHeight="1">
      <c r="A5" s="37"/>
      <c r="T5" s="57"/>
      <c r="U5" s="57"/>
      <c r="V5" s="57"/>
      <c r="Y5" s="58"/>
      <c r="Z5" s="58"/>
      <c r="AA5" s="57"/>
      <c r="AC5" s="58"/>
      <c r="AD5" s="58"/>
      <c r="AH5" s="58"/>
      <c r="AI5" s="58"/>
      <c r="AJ5" s="58"/>
      <c r="AM5" s="58"/>
      <c r="AN5" s="58"/>
      <c r="AO5" s="58"/>
      <c r="AP5" s="59"/>
      <c r="AQ5" s="59"/>
      <c r="AR5" s="59"/>
      <c r="AS5" s="59"/>
      <c r="AT5" s="59"/>
      <c r="AU5" s="61"/>
      <c r="AV5" s="61"/>
      <c r="AW5" s="61"/>
      <c r="AX5" s="268"/>
      <c r="AY5" s="268"/>
      <c r="BB5" s="268" t="s">
        <v>284</v>
      </c>
      <c r="BC5" s="268"/>
      <c r="BF5" s="265" t="s">
        <v>284</v>
      </c>
      <c r="BG5" s="265"/>
      <c r="BI5" s="256"/>
      <c r="BJ5" s="262"/>
      <c r="BK5" s="261" t="s">
        <v>284</v>
      </c>
      <c r="BL5" s="71"/>
    </row>
    <row r="6" spans="1:64" ht="18" customHeight="1">
      <c r="A6" s="37"/>
      <c r="T6" s="57"/>
      <c r="U6" s="57"/>
      <c r="V6" s="57"/>
      <c r="Y6" s="58"/>
      <c r="Z6" s="58"/>
      <c r="AA6" s="57"/>
      <c r="AC6" s="58"/>
      <c r="AD6" s="58"/>
      <c r="AH6" s="58"/>
      <c r="AI6" s="58"/>
      <c r="AJ6" s="58"/>
      <c r="AM6" s="58"/>
      <c r="AN6" s="58"/>
      <c r="AO6" s="58"/>
      <c r="AP6" s="59"/>
      <c r="AQ6" s="59"/>
      <c r="AR6" s="59"/>
      <c r="AS6" s="59"/>
      <c r="AT6" s="59"/>
      <c r="AU6" s="61"/>
      <c r="AV6" s="61"/>
      <c r="AW6" s="61"/>
      <c r="AX6" s="59"/>
      <c r="AY6" s="59"/>
      <c r="BB6" s="59" t="s">
        <v>383</v>
      </c>
      <c r="BC6" s="59"/>
      <c r="BE6" s="265" t="s">
        <v>383</v>
      </c>
      <c r="BF6" s="265"/>
      <c r="BG6" s="265"/>
      <c r="BI6" s="285" t="s">
        <v>402</v>
      </c>
      <c r="BJ6" s="285"/>
      <c r="BK6" s="285"/>
      <c r="BL6" s="71"/>
    </row>
    <row r="7" spans="1:64" ht="36.75" customHeight="1">
      <c r="A7" s="37"/>
      <c r="E7" s="16"/>
      <c r="F7" s="18"/>
      <c r="G7" s="18"/>
      <c r="H7" s="18"/>
      <c r="I7" s="18"/>
      <c r="J7" s="277" t="s">
        <v>244</v>
      </c>
      <c r="K7" s="277"/>
      <c r="L7" s="277"/>
      <c r="M7" s="277"/>
      <c r="N7" s="277"/>
      <c r="O7" s="277" t="s">
        <v>246</v>
      </c>
      <c r="P7" s="277"/>
      <c r="Q7" s="277"/>
      <c r="T7" s="278" t="s">
        <v>284</v>
      </c>
      <c r="U7" s="278"/>
      <c r="V7" s="278"/>
      <c r="Y7" s="95" t="s">
        <v>284</v>
      </c>
      <c r="Z7" s="95"/>
      <c r="AA7" s="57"/>
      <c r="AC7" s="95" t="s">
        <v>284</v>
      </c>
      <c r="AD7" s="95"/>
      <c r="AH7" s="95" t="s">
        <v>284</v>
      </c>
      <c r="AI7" s="95"/>
      <c r="AJ7" s="95"/>
      <c r="AN7" s="95" t="s">
        <v>284</v>
      </c>
      <c r="AO7" s="95"/>
      <c r="AP7" s="58"/>
      <c r="AX7" s="268"/>
      <c r="AY7" s="268"/>
      <c r="BB7" s="268" t="s">
        <v>372</v>
      </c>
      <c r="BC7" s="268"/>
      <c r="BE7" s="72"/>
      <c r="BF7" s="265" t="s">
        <v>372</v>
      </c>
      <c r="BG7" s="265"/>
      <c r="BI7" s="256"/>
      <c r="BJ7" s="263"/>
      <c r="BK7" s="261" t="s">
        <v>372</v>
      </c>
      <c r="BL7" s="71"/>
    </row>
    <row r="8" spans="1:64" ht="19.5" customHeight="1">
      <c r="A8" s="37"/>
      <c r="E8" s="16"/>
      <c r="F8" s="18"/>
      <c r="G8" s="18"/>
      <c r="H8" s="18"/>
      <c r="I8" s="18"/>
      <c r="J8" s="18"/>
      <c r="K8" s="277" t="s">
        <v>198</v>
      </c>
      <c r="L8" s="277"/>
      <c r="M8" s="277"/>
      <c r="N8" s="277"/>
      <c r="O8" s="18"/>
      <c r="P8" s="277"/>
      <c r="Q8" s="277"/>
      <c r="T8" s="278" t="s">
        <v>316</v>
      </c>
      <c r="U8" s="278"/>
      <c r="V8" s="278"/>
      <c r="Y8" s="95" t="s">
        <v>316</v>
      </c>
      <c r="Z8" s="95"/>
      <c r="AA8" s="57"/>
      <c r="AC8" s="95" t="s">
        <v>316</v>
      </c>
      <c r="AD8" s="95"/>
      <c r="AH8" s="95" t="s">
        <v>316</v>
      </c>
      <c r="AI8" s="95"/>
      <c r="AJ8" s="95"/>
      <c r="AM8" s="95" t="s">
        <v>316</v>
      </c>
      <c r="AN8" s="95"/>
      <c r="AO8" s="95"/>
      <c r="AP8" s="58"/>
      <c r="AX8" s="268"/>
      <c r="AY8" s="268"/>
      <c r="BB8" s="268" t="s">
        <v>284</v>
      </c>
      <c r="BC8" s="268"/>
      <c r="BE8" s="72"/>
      <c r="BF8" s="265" t="s">
        <v>284</v>
      </c>
      <c r="BG8" s="265"/>
      <c r="BI8" s="256"/>
      <c r="BJ8" s="263"/>
      <c r="BK8" s="261" t="s">
        <v>284</v>
      </c>
      <c r="BL8" s="71"/>
    </row>
    <row r="9" spans="1:64" ht="21">
      <c r="A9" s="37"/>
      <c r="E9" s="17"/>
      <c r="F9" s="18"/>
      <c r="G9" s="18"/>
      <c r="N9" s="18"/>
      <c r="P9" s="277"/>
      <c r="Q9" s="277"/>
      <c r="Y9" s="27"/>
      <c r="Z9" s="27"/>
      <c r="AA9" s="27"/>
      <c r="AX9" s="59"/>
      <c r="AY9" s="59"/>
      <c r="AZ9" s="53"/>
      <c r="BA9" s="53"/>
      <c r="BB9" s="59" t="s">
        <v>384</v>
      </c>
      <c r="BC9" s="59"/>
      <c r="BE9" s="265" t="s">
        <v>384</v>
      </c>
      <c r="BF9" s="265"/>
      <c r="BG9" s="265"/>
      <c r="BI9" s="285" t="s">
        <v>403</v>
      </c>
      <c r="BJ9" s="285"/>
      <c r="BK9" s="285"/>
      <c r="BL9" s="71"/>
    </row>
    <row r="10" spans="1:59" ht="21">
      <c r="A10" s="37"/>
      <c r="E10" s="17"/>
      <c r="F10" s="18"/>
      <c r="G10" s="18"/>
      <c r="N10" s="18"/>
      <c r="P10" s="18"/>
      <c r="Q10" s="18"/>
      <c r="Y10" s="27"/>
      <c r="Z10" s="27"/>
      <c r="AA10" s="27"/>
      <c r="AX10" s="59"/>
      <c r="AY10" s="59"/>
      <c r="AZ10" s="53"/>
      <c r="BA10" s="53"/>
      <c r="BB10" s="59"/>
      <c r="BC10" s="59"/>
      <c r="BE10" s="71"/>
      <c r="BF10" s="71"/>
      <c r="BG10" s="71"/>
    </row>
    <row r="11" spans="1:63" ht="12.75" customHeight="1">
      <c r="A11" s="286" t="s">
        <v>371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</row>
    <row r="12" spans="1:63" ht="84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</row>
    <row r="13" spans="1:59" ht="20.25">
      <c r="A13" s="19"/>
      <c r="B13" s="19"/>
      <c r="C13" s="19"/>
      <c r="D13" s="19"/>
      <c r="E13" s="20"/>
      <c r="F13" s="19"/>
      <c r="G13" s="19"/>
      <c r="N13" s="19"/>
      <c r="AU13" s="73"/>
      <c r="AV13" s="73"/>
      <c r="AW13" s="73"/>
      <c r="AX13" s="74"/>
      <c r="AY13" s="74"/>
      <c r="AZ13" s="25"/>
      <c r="BA13" s="25"/>
      <c r="BB13" s="75"/>
      <c r="BC13" s="75"/>
      <c r="BD13" s="75"/>
      <c r="BE13" s="76"/>
      <c r="BF13" s="75"/>
      <c r="BG13" s="74"/>
    </row>
    <row r="14" spans="1:63" ht="21" customHeight="1">
      <c r="A14" s="283" t="s">
        <v>27</v>
      </c>
      <c r="B14" s="94" t="s">
        <v>267</v>
      </c>
      <c r="C14" s="94" t="s">
        <v>28</v>
      </c>
      <c r="D14" s="94" t="s">
        <v>29</v>
      </c>
      <c r="E14" s="282" t="s">
        <v>3</v>
      </c>
      <c r="F14" s="281" t="s">
        <v>4</v>
      </c>
      <c r="G14" s="254" t="s">
        <v>100</v>
      </c>
      <c r="H14" s="280" t="s">
        <v>128</v>
      </c>
      <c r="I14" s="280"/>
      <c r="J14" s="94" t="s">
        <v>128</v>
      </c>
      <c r="K14" s="94"/>
      <c r="L14" s="94"/>
      <c r="M14" s="77"/>
      <c r="N14" s="254" t="s">
        <v>225</v>
      </c>
      <c r="O14" s="284" t="s">
        <v>245</v>
      </c>
      <c r="P14" s="94" t="s">
        <v>128</v>
      </c>
      <c r="Q14" s="94"/>
      <c r="R14" s="94"/>
      <c r="S14" s="264" t="s">
        <v>268</v>
      </c>
      <c r="T14" s="264"/>
      <c r="U14" s="264"/>
      <c r="V14" s="264"/>
      <c r="W14" s="274" t="s">
        <v>223</v>
      </c>
      <c r="X14" s="274"/>
      <c r="Y14" s="264" t="s">
        <v>268</v>
      </c>
      <c r="Z14" s="264"/>
      <c r="AA14" s="272" t="s">
        <v>331</v>
      </c>
      <c r="AB14" s="272"/>
      <c r="AC14" s="264" t="s">
        <v>268</v>
      </c>
      <c r="AD14" s="264"/>
      <c r="AE14" s="272" t="s">
        <v>331</v>
      </c>
      <c r="AF14" s="272"/>
      <c r="AG14" s="272"/>
      <c r="AH14" s="264" t="s">
        <v>268</v>
      </c>
      <c r="AI14" s="264"/>
      <c r="AJ14" s="264"/>
      <c r="AK14" s="94" t="s">
        <v>342</v>
      </c>
      <c r="AL14" s="77"/>
      <c r="AM14" s="264" t="s">
        <v>268</v>
      </c>
      <c r="AN14" s="264"/>
      <c r="AO14" s="264"/>
      <c r="AP14" s="264"/>
      <c r="AQ14" s="264"/>
      <c r="AR14" s="264"/>
      <c r="AS14" s="264"/>
      <c r="AT14" s="264"/>
      <c r="AU14" s="81"/>
      <c r="AV14" s="81"/>
      <c r="AW14" s="269" t="s">
        <v>223</v>
      </c>
      <c r="AX14" s="264" t="s">
        <v>268</v>
      </c>
      <c r="AY14" s="264"/>
      <c r="AZ14" s="271" t="s">
        <v>343</v>
      </c>
      <c r="BA14" s="271" t="s">
        <v>386</v>
      </c>
      <c r="BB14" s="264" t="s">
        <v>268</v>
      </c>
      <c r="BC14" s="264"/>
      <c r="BD14" s="264" t="s">
        <v>223</v>
      </c>
      <c r="BE14" s="264"/>
      <c r="BF14" s="264" t="s">
        <v>268</v>
      </c>
      <c r="BG14" s="264"/>
      <c r="BH14" s="264" t="s">
        <v>223</v>
      </c>
      <c r="BI14" s="264"/>
      <c r="BJ14" s="264" t="s">
        <v>268</v>
      </c>
      <c r="BK14" s="264"/>
    </row>
    <row r="15" spans="1:63" ht="41.25" customHeight="1">
      <c r="A15" s="283"/>
      <c r="B15" s="94"/>
      <c r="C15" s="94"/>
      <c r="D15" s="94"/>
      <c r="E15" s="282"/>
      <c r="F15" s="281"/>
      <c r="G15" s="254"/>
      <c r="H15" s="254" t="s">
        <v>218</v>
      </c>
      <c r="I15" s="264" t="s">
        <v>219</v>
      </c>
      <c r="J15" s="264" t="s">
        <v>223</v>
      </c>
      <c r="K15" s="264" t="s">
        <v>235</v>
      </c>
      <c r="L15" s="264" t="s">
        <v>226</v>
      </c>
      <c r="M15" s="80"/>
      <c r="N15" s="254"/>
      <c r="O15" s="284"/>
      <c r="P15" s="79"/>
      <c r="Q15" s="264">
        <v>2011</v>
      </c>
      <c r="R15" s="264" t="s">
        <v>226</v>
      </c>
      <c r="S15" s="254" t="s">
        <v>223</v>
      </c>
      <c r="T15" s="264">
        <v>2011</v>
      </c>
      <c r="U15" s="264" t="s">
        <v>226</v>
      </c>
      <c r="V15" s="264">
        <v>2012</v>
      </c>
      <c r="W15" s="272">
        <v>2011</v>
      </c>
      <c r="X15" s="272">
        <v>2012</v>
      </c>
      <c r="Y15" s="264">
        <v>2011</v>
      </c>
      <c r="Z15" s="264">
        <v>2012</v>
      </c>
      <c r="AA15" s="272">
        <v>2011</v>
      </c>
      <c r="AB15" s="272">
        <v>2012</v>
      </c>
      <c r="AC15" s="264">
        <v>2011</v>
      </c>
      <c r="AD15" s="264">
        <v>2012</v>
      </c>
      <c r="AE15" s="272">
        <v>2011</v>
      </c>
      <c r="AF15" s="272"/>
      <c r="AG15" s="272">
        <v>2012</v>
      </c>
      <c r="AH15" s="264">
        <v>2011</v>
      </c>
      <c r="AI15" s="264"/>
      <c r="AJ15" s="264">
        <v>2012</v>
      </c>
      <c r="AK15" s="94"/>
      <c r="AL15" s="94" t="s">
        <v>343</v>
      </c>
      <c r="AM15" s="264">
        <v>2011</v>
      </c>
      <c r="AN15" s="264"/>
      <c r="AO15" s="264">
        <v>2012</v>
      </c>
      <c r="AP15" s="276" t="s">
        <v>223</v>
      </c>
      <c r="AQ15" s="83"/>
      <c r="AR15" s="267">
        <v>2012</v>
      </c>
      <c r="AS15" s="267"/>
      <c r="AT15" s="267">
        <v>2013</v>
      </c>
      <c r="AU15" s="81"/>
      <c r="AV15" s="81"/>
      <c r="AW15" s="269"/>
      <c r="AX15" s="267">
        <v>2012</v>
      </c>
      <c r="AY15" s="267">
        <v>2013</v>
      </c>
      <c r="AZ15" s="271"/>
      <c r="BA15" s="271"/>
      <c r="BB15" s="267">
        <v>2012</v>
      </c>
      <c r="BC15" s="267">
        <v>2013</v>
      </c>
      <c r="BD15" s="267">
        <v>2012</v>
      </c>
      <c r="BE15" s="267">
        <v>2013</v>
      </c>
      <c r="BF15" s="267">
        <v>2012</v>
      </c>
      <c r="BG15" s="267">
        <v>2013</v>
      </c>
      <c r="BH15" s="267">
        <v>2012</v>
      </c>
      <c r="BI15" s="267">
        <v>2013</v>
      </c>
      <c r="BJ15" s="267">
        <v>2012</v>
      </c>
      <c r="BK15" s="267">
        <v>2013</v>
      </c>
    </row>
    <row r="16" spans="1:63" ht="41.25" customHeight="1">
      <c r="A16" s="283"/>
      <c r="B16" s="94"/>
      <c r="C16" s="94"/>
      <c r="D16" s="94"/>
      <c r="E16" s="282"/>
      <c r="F16" s="281"/>
      <c r="G16" s="254"/>
      <c r="H16" s="254"/>
      <c r="I16" s="264"/>
      <c r="J16" s="264"/>
      <c r="K16" s="264"/>
      <c r="L16" s="264"/>
      <c r="M16" s="80"/>
      <c r="N16" s="254"/>
      <c r="O16" s="284"/>
      <c r="P16" s="79"/>
      <c r="Q16" s="264"/>
      <c r="R16" s="264"/>
      <c r="S16" s="254"/>
      <c r="T16" s="273"/>
      <c r="U16" s="273"/>
      <c r="V16" s="264"/>
      <c r="W16" s="273"/>
      <c r="X16" s="272"/>
      <c r="Y16" s="273"/>
      <c r="Z16" s="264"/>
      <c r="AA16" s="273"/>
      <c r="AB16" s="272"/>
      <c r="AC16" s="273"/>
      <c r="AD16" s="264"/>
      <c r="AE16" s="96" t="s">
        <v>339</v>
      </c>
      <c r="AF16" s="272" t="s">
        <v>226</v>
      </c>
      <c r="AG16" s="272"/>
      <c r="AH16" s="254" t="s">
        <v>339</v>
      </c>
      <c r="AI16" s="264" t="s">
        <v>226</v>
      </c>
      <c r="AJ16" s="264"/>
      <c r="AK16" s="94"/>
      <c r="AL16" s="94"/>
      <c r="AM16" s="254" t="s">
        <v>339</v>
      </c>
      <c r="AN16" s="264" t="s">
        <v>226</v>
      </c>
      <c r="AO16" s="264"/>
      <c r="AP16" s="276"/>
      <c r="AQ16" s="80" t="s">
        <v>226</v>
      </c>
      <c r="AR16" s="267"/>
      <c r="AS16" s="267"/>
      <c r="AT16" s="267"/>
      <c r="AU16" s="81"/>
      <c r="AV16" s="81"/>
      <c r="AW16" s="269"/>
      <c r="AX16" s="267"/>
      <c r="AY16" s="267"/>
      <c r="AZ16" s="271"/>
      <c r="BA16" s="271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</row>
    <row r="17" spans="1:63" ht="20.25">
      <c r="A17" s="283"/>
      <c r="B17" s="94"/>
      <c r="C17" s="94"/>
      <c r="D17" s="94"/>
      <c r="E17" s="282"/>
      <c r="F17" s="281"/>
      <c r="G17" s="254"/>
      <c r="H17" s="254"/>
      <c r="I17" s="264"/>
      <c r="J17" s="264"/>
      <c r="K17" s="264"/>
      <c r="L17" s="264"/>
      <c r="M17" s="80"/>
      <c r="N17" s="254"/>
      <c r="O17" s="284"/>
      <c r="P17" s="79"/>
      <c r="Q17" s="264"/>
      <c r="R17" s="264"/>
      <c r="S17" s="254"/>
      <c r="T17" s="273"/>
      <c r="U17" s="273"/>
      <c r="V17" s="264"/>
      <c r="W17" s="273"/>
      <c r="X17" s="272"/>
      <c r="Y17" s="273"/>
      <c r="Z17" s="264"/>
      <c r="AA17" s="273"/>
      <c r="AB17" s="272"/>
      <c r="AC17" s="273"/>
      <c r="AD17" s="264"/>
      <c r="AE17" s="96"/>
      <c r="AF17" s="272"/>
      <c r="AG17" s="272"/>
      <c r="AH17" s="254"/>
      <c r="AI17" s="264"/>
      <c r="AJ17" s="264"/>
      <c r="AK17" s="94"/>
      <c r="AL17" s="94"/>
      <c r="AM17" s="254"/>
      <c r="AN17" s="264"/>
      <c r="AO17" s="264"/>
      <c r="AP17" s="276"/>
      <c r="AQ17" s="80"/>
      <c r="AR17" s="267"/>
      <c r="AS17" s="267"/>
      <c r="AT17" s="267"/>
      <c r="AU17" s="81"/>
      <c r="AV17" s="81"/>
      <c r="AW17" s="269"/>
      <c r="AX17" s="267"/>
      <c r="AY17" s="267"/>
      <c r="AZ17" s="271"/>
      <c r="BA17" s="271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</row>
    <row r="18" spans="1:63" ht="22.5" customHeight="1">
      <c r="A18" s="283"/>
      <c r="B18" s="94"/>
      <c r="C18" s="94"/>
      <c r="D18" s="94"/>
      <c r="E18" s="282"/>
      <c r="F18" s="281"/>
      <c r="G18" s="254"/>
      <c r="H18" s="254"/>
      <c r="I18" s="264"/>
      <c r="J18" s="264"/>
      <c r="K18" s="264"/>
      <c r="L18" s="264"/>
      <c r="M18" s="80"/>
      <c r="N18" s="254"/>
      <c r="O18" s="284"/>
      <c r="P18" s="79"/>
      <c r="Q18" s="264"/>
      <c r="R18" s="264"/>
      <c r="S18" s="254"/>
      <c r="T18" s="273"/>
      <c r="U18" s="273"/>
      <c r="V18" s="264"/>
      <c r="W18" s="273"/>
      <c r="X18" s="272"/>
      <c r="Y18" s="273"/>
      <c r="Z18" s="264"/>
      <c r="AA18" s="273"/>
      <c r="AB18" s="272"/>
      <c r="AC18" s="273"/>
      <c r="AD18" s="264"/>
      <c r="AE18" s="96"/>
      <c r="AF18" s="272"/>
      <c r="AG18" s="272"/>
      <c r="AH18" s="254"/>
      <c r="AI18" s="264"/>
      <c r="AJ18" s="264"/>
      <c r="AK18" s="94"/>
      <c r="AL18" s="94"/>
      <c r="AM18" s="254"/>
      <c r="AN18" s="264"/>
      <c r="AO18" s="264"/>
      <c r="AP18" s="276"/>
      <c r="AQ18" s="80"/>
      <c r="AR18" s="267"/>
      <c r="AS18" s="267"/>
      <c r="AT18" s="267"/>
      <c r="AU18" s="81"/>
      <c r="AV18" s="81"/>
      <c r="AW18" s="269"/>
      <c r="AX18" s="267"/>
      <c r="AY18" s="267"/>
      <c r="AZ18" s="271"/>
      <c r="BA18" s="271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</row>
    <row r="19" spans="1:63" s="5" customFormat="1" ht="40.5">
      <c r="A19" s="85">
        <v>900</v>
      </c>
      <c r="B19" s="86" t="s">
        <v>7</v>
      </c>
      <c r="C19" s="87"/>
      <c r="D19" s="87"/>
      <c r="E19" s="88"/>
      <c r="F19" s="89"/>
      <c r="G19" s="90">
        <f aca="true" t="shared" si="0" ref="G19:N19">G20+G30</f>
        <v>88636</v>
      </c>
      <c r="H19" s="90">
        <f t="shared" si="0"/>
        <v>88636</v>
      </c>
      <c r="I19" s="90">
        <f t="shared" si="0"/>
        <v>0</v>
      </c>
      <c r="J19" s="90">
        <f t="shared" si="0"/>
        <v>22695</v>
      </c>
      <c r="K19" s="90">
        <f t="shared" si="0"/>
        <v>111331</v>
      </c>
      <c r="L19" s="90">
        <f t="shared" si="0"/>
        <v>0</v>
      </c>
      <c r="M19" s="90"/>
      <c r="N19" s="90">
        <f t="shared" si="0"/>
        <v>118446</v>
      </c>
      <c r="O19" s="91"/>
      <c r="P19" s="90">
        <f aca="true" t="shared" si="1" ref="P19:V19">P20+P30</f>
        <v>0</v>
      </c>
      <c r="Q19" s="90">
        <f t="shared" si="1"/>
        <v>118446</v>
      </c>
      <c r="R19" s="90">
        <f t="shared" si="1"/>
        <v>0</v>
      </c>
      <c r="S19" s="90">
        <f>S20+S30</f>
        <v>-38671</v>
      </c>
      <c r="T19" s="90">
        <f t="shared" si="1"/>
        <v>79775</v>
      </c>
      <c r="U19" s="90">
        <f t="shared" si="1"/>
        <v>0</v>
      </c>
      <c r="V19" s="90">
        <f t="shared" si="1"/>
        <v>79775</v>
      </c>
      <c r="W19" s="90">
        <f aca="true" t="shared" si="2" ref="W19:AD19">W20+W30</f>
        <v>0</v>
      </c>
      <c r="X19" s="90">
        <f t="shared" si="2"/>
        <v>0</v>
      </c>
      <c r="Y19" s="90">
        <f t="shared" si="2"/>
        <v>79775</v>
      </c>
      <c r="Z19" s="90">
        <f t="shared" si="2"/>
        <v>79775</v>
      </c>
      <c r="AA19" s="90">
        <f t="shared" si="2"/>
        <v>0</v>
      </c>
      <c r="AB19" s="90">
        <f t="shared" si="2"/>
        <v>0</v>
      </c>
      <c r="AC19" s="90">
        <f t="shared" si="2"/>
        <v>79775</v>
      </c>
      <c r="AD19" s="90">
        <f t="shared" si="2"/>
        <v>79775</v>
      </c>
      <c r="AE19" s="90">
        <f>AE20+AE30</f>
        <v>0</v>
      </c>
      <c r="AF19" s="90"/>
      <c r="AG19" s="90">
        <f>AG20+AG30</f>
        <v>0</v>
      </c>
      <c r="AH19" s="90">
        <f>AH20+AH30</f>
        <v>79775</v>
      </c>
      <c r="AI19" s="90"/>
      <c r="AJ19" s="90">
        <f aca="true" t="shared" si="3" ref="AJ19:AO19">AJ20+AJ30</f>
        <v>79775</v>
      </c>
      <c r="AK19" s="90">
        <f t="shared" si="3"/>
        <v>0</v>
      </c>
      <c r="AL19" s="90">
        <f t="shared" si="3"/>
        <v>0</v>
      </c>
      <c r="AM19" s="90">
        <f t="shared" si="3"/>
        <v>79775</v>
      </c>
      <c r="AN19" s="90">
        <f t="shared" si="3"/>
        <v>0</v>
      </c>
      <c r="AO19" s="92">
        <f t="shared" si="3"/>
        <v>79775</v>
      </c>
      <c r="AP19" s="90">
        <f>AP20+AP30+AP27</f>
        <v>25907</v>
      </c>
      <c r="AQ19" s="90">
        <f>AQ20+AQ30+AQ27</f>
        <v>0</v>
      </c>
      <c r="AR19" s="90">
        <f>AR20+AR30+AR27</f>
        <v>105682</v>
      </c>
      <c r="AS19" s="90">
        <f>AS20+AS30+AS27</f>
        <v>0</v>
      </c>
      <c r="AT19" s="90">
        <f>AT20+AT30+AT27</f>
        <v>105682</v>
      </c>
      <c r="AU19" s="81"/>
      <c r="AV19" s="81"/>
      <c r="AW19" s="81"/>
      <c r="AX19" s="90">
        <f>AX20+AX30+AX27</f>
        <v>105682</v>
      </c>
      <c r="AY19" s="90">
        <f>AY20+AY30+AY27</f>
        <v>105682</v>
      </c>
      <c r="AZ19" s="93"/>
      <c r="BA19" s="93"/>
      <c r="BB19" s="90">
        <f aca="true" t="shared" si="4" ref="BB19:BG19">BB20+BB30+BB27</f>
        <v>105682</v>
      </c>
      <c r="BC19" s="90">
        <f t="shared" si="4"/>
        <v>105682</v>
      </c>
      <c r="BD19" s="90">
        <f t="shared" si="4"/>
        <v>0</v>
      </c>
      <c r="BE19" s="90">
        <f t="shared" si="4"/>
        <v>0</v>
      </c>
      <c r="BF19" s="90">
        <f t="shared" si="4"/>
        <v>105682</v>
      </c>
      <c r="BG19" s="90">
        <f t="shared" si="4"/>
        <v>105682</v>
      </c>
      <c r="BH19" s="90">
        <f>BH20+BH30+BH27</f>
        <v>0</v>
      </c>
      <c r="BI19" s="90">
        <f>BI20+BI30+BI27</f>
        <v>0</v>
      </c>
      <c r="BJ19" s="90">
        <f>BJ20+BJ30+BJ27</f>
        <v>105682</v>
      </c>
      <c r="BK19" s="90">
        <f>BK20+BK30+BK27</f>
        <v>105682</v>
      </c>
    </row>
    <row r="20" spans="1:63" s="2" customFormat="1" ht="112.5">
      <c r="A20" s="97"/>
      <c r="B20" s="98" t="s">
        <v>36</v>
      </c>
      <c r="C20" s="99" t="s">
        <v>30</v>
      </c>
      <c r="D20" s="100" t="s">
        <v>32</v>
      </c>
      <c r="E20" s="101"/>
      <c r="F20" s="100"/>
      <c r="G20" s="102">
        <f aca="true" t="shared" si="5" ref="G20:L20">G21+G23+G25</f>
        <v>87504</v>
      </c>
      <c r="H20" s="102">
        <f t="shared" si="5"/>
        <v>87504</v>
      </c>
      <c r="I20" s="102">
        <f t="shared" si="5"/>
        <v>0</v>
      </c>
      <c r="J20" s="102">
        <f>J21+J23+J25</f>
        <v>22625</v>
      </c>
      <c r="K20" s="102">
        <f t="shared" si="5"/>
        <v>110129</v>
      </c>
      <c r="L20" s="102">
        <f t="shared" si="5"/>
        <v>0</v>
      </c>
      <c r="M20" s="102"/>
      <c r="N20" s="102">
        <f>N21+N23+N25</f>
        <v>117159</v>
      </c>
      <c r="O20" s="103"/>
      <c r="P20" s="102">
        <f aca="true" t="shared" si="6" ref="P20:V20">P21+P23+P25</f>
        <v>0</v>
      </c>
      <c r="Q20" s="102">
        <f t="shared" si="6"/>
        <v>117159</v>
      </c>
      <c r="R20" s="102">
        <f t="shared" si="6"/>
        <v>0</v>
      </c>
      <c r="S20" s="104">
        <f t="shared" si="6"/>
        <v>-37634</v>
      </c>
      <c r="T20" s="104">
        <f t="shared" si="6"/>
        <v>79525</v>
      </c>
      <c r="U20" s="102">
        <f t="shared" si="6"/>
        <v>0</v>
      </c>
      <c r="V20" s="104">
        <f t="shared" si="6"/>
        <v>79525</v>
      </c>
      <c r="W20" s="104">
        <f aca="true" t="shared" si="7" ref="W20:AD20">W21+W23+W25</f>
        <v>0</v>
      </c>
      <c r="X20" s="104">
        <f t="shared" si="7"/>
        <v>0</v>
      </c>
      <c r="Y20" s="104">
        <f t="shared" si="7"/>
        <v>79525</v>
      </c>
      <c r="Z20" s="104">
        <f t="shared" si="7"/>
        <v>79525</v>
      </c>
      <c r="AA20" s="104">
        <f t="shared" si="7"/>
        <v>0</v>
      </c>
      <c r="AB20" s="104">
        <f t="shared" si="7"/>
        <v>0</v>
      </c>
      <c r="AC20" s="104">
        <f t="shared" si="7"/>
        <v>79525</v>
      </c>
      <c r="AD20" s="104">
        <f t="shared" si="7"/>
        <v>79525</v>
      </c>
      <c r="AE20" s="104">
        <f>AE21+AE23+AE25</f>
        <v>0</v>
      </c>
      <c r="AF20" s="104"/>
      <c r="AG20" s="104">
        <f>AG21+AG23+AG25</f>
        <v>0</v>
      </c>
      <c r="AH20" s="104">
        <f>AH21+AH23+AH25</f>
        <v>79525</v>
      </c>
      <c r="AI20" s="104"/>
      <c r="AJ20" s="104">
        <f aca="true" t="shared" si="8" ref="AJ20:AO20">AJ21+AJ23+AJ25</f>
        <v>79525</v>
      </c>
      <c r="AK20" s="104">
        <f t="shared" si="8"/>
        <v>0</v>
      </c>
      <c r="AL20" s="104">
        <f t="shared" si="8"/>
        <v>0</v>
      </c>
      <c r="AM20" s="104">
        <f t="shared" si="8"/>
        <v>79525</v>
      </c>
      <c r="AN20" s="104">
        <f t="shared" si="8"/>
        <v>0</v>
      </c>
      <c r="AO20" s="104">
        <f t="shared" si="8"/>
        <v>79525</v>
      </c>
      <c r="AP20" s="104">
        <f>AP21+AP23+AP25</f>
        <v>-6582</v>
      </c>
      <c r="AQ20" s="102">
        <f>AQ21+AQ23+AQ25</f>
        <v>0</v>
      </c>
      <c r="AR20" s="104">
        <f>AR21+AR23+AR25</f>
        <v>72943</v>
      </c>
      <c r="AS20" s="102">
        <f>AS21+AS23+AS25</f>
        <v>0</v>
      </c>
      <c r="AT20" s="104">
        <f>AT21+AT23+AT25</f>
        <v>72943</v>
      </c>
      <c r="AU20" s="81"/>
      <c r="AV20" s="81"/>
      <c r="AW20" s="81"/>
      <c r="AX20" s="104">
        <f>AX21+AX23+AX25</f>
        <v>72943</v>
      </c>
      <c r="AY20" s="104">
        <f>AY21+AY23+AY25</f>
        <v>72943</v>
      </c>
      <c r="AZ20" s="93"/>
      <c r="BA20" s="93"/>
      <c r="BB20" s="104">
        <f aca="true" t="shared" si="9" ref="BB20:BG20">BB21+BB23+BB25</f>
        <v>72943</v>
      </c>
      <c r="BC20" s="104">
        <f t="shared" si="9"/>
        <v>72943</v>
      </c>
      <c r="BD20" s="104">
        <f t="shared" si="9"/>
        <v>0</v>
      </c>
      <c r="BE20" s="104">
        <f t="shared" si="9"/>
        <v>0</v>
      </c>
      <c r="BF20" s="104">
        <f t="shared" si="9"/>
        <v>72943</v>
      </c>
      <c r="BG20" s="104">
        <f t="shared" si="9"/>
        <v>72943</v>
      </c>
      <c r="BH20" s="104">
        <f>BH21+BH23+BH25</f>
        <v>0</v>
      </c>
      <c r="BI20" s="104">
        <f>BI21+BI23+BI25</f>
        <v>0</v>
      </c>
      <c r="BJ20" s="104">
        <f>BJ21+BJ23+BJ25</f>
        <v>72943</v>
      </c>
      <c r="BK20" s="104">
        <f>BK21+BK23+BK25</f>
        <v>72943</v>
      </c>
    </row>
    <row r="21" spans="1:63" ht="86.25" customHeight="1">
      <c r="A21" s="105"/>
      <c r="B21" s="106" t="s">
        <v>34</v>
      </c>
      <c r="C21" s="107" t="s">
        <v>30</v>
      </c>
      <c r="D21" s="108" t="s">
        <v>32</v>
      </c>
      <c r="E21" s="109" t="s">
        <v>114</v>
      </c>
      <c r="F21" s="108"/>
      <c r="G21" s="110">
        <f aca="true" t="shared" si="10" ref="G21:AT21">G22</f>
        <v>85663</v>
      </c>
      <c r="H21" s="110">
        <f t="shared" si="10"/>
        <v>85663</v>
      </c>
      <c r="I21" s="110">
        <f t="shared" si="10"/>
        <v>0</v>
      </c>
      <c r="J21" s="110">
        <f t="shared" si="10"/>
        <v>21771</v>
      </c>
      <c r="K21" s="110">
        <f t="shared" si="10"/>
        <v>107434</v>
      </c>
      <c r="L21" s="110">
        <f t="shared" si="10"/>
        <v>0</v>
      </c>
      <c r="M21" s="110"/>
      <c r="N21" s="110">
        <f t="shared" si="10"/>
        <v>114272</v>
      </c>
      <c r="O21" s="111"/>
      <c r="P21" s="110">
        <f t="shared" si="10"/>
        <v>0</v>
      </c>
      <c r="Q21" s="110">
        <f t="shared" si="10"/>
        <v>114272</v>
      </c>
      <c r="R21" s="110">
        <f t="shared" si="10"/>
        <v>0</v>
      </c>
      <c r="S21" s="112">
        <f t="shared" si="10"/>
        <v>-36818</v>
      </c>
      <c r="T21" s="112">
        <f t="shared" si="10"/>
        <v>77454</v>
      </c>
      <c r="U21" s="110">
        <f t="shared" si="10"/>
        <v>0</v>
      </c>
      <c r="V21" s="112">
        <f t="shared" si="10"/>
        <v>77454</v>
      </c>
      <c r="W21" s="112">
        <f t="shared" si="10"/>
        <v>0</v>
      </c>
      <c r="X21" s="112">
        <f t="shared" si="10"/>
        <v>0</v>
      </c>
      <c r="Y21" s="112">
        <f t="shared" si="10"/>
        <v>77454</v>
      </c>
      <c r="Z21" s="112">
        <f t="shared" si="10"/>
        <v>77454</v>
      </c>
      <c r="AA21" s="112">
        <f t="shared" si="10"/>
        <v>0</v>
      </c>
      <c r="AB21" s="112">
        <f t="shared" si="10"/>
        <v>0</v>
      </c>
      <c r="AC21" s="112">
        <f t="shared" si="10"/>
        <v>77454</v>
      </c>
      <c r="AD21" s="112">
        <f t="shared" si="10"/>
        <v>77454</v>
      </c>
      <c r="AE21" s="112">
        <f t="shared" si="10"/>
        <v>0</v>
      </c>
      <c r="AF21" s="112"/>
      <c r="AG21" s="112">
        <f t="shared" si="10"/>
        <v>0</v>
      </c>
      <c r="AH21" s="112">
        <f t="shared" si="10"/>
        <v>77454</v>
      </c>
      <c r="AI21" s="112"/>
      <c r="AJ21" s="112">
        <f t="shared" si="10"/>
        <v>77454</v>
      </c>
      <c r="AK21" s="112">
        <f t="shared" si="10"/>
        <v>0</v>
      </c>
      <c r="AL21" s="112">
        <f t="shared" si="10"/>
        <v>0</v>
      </c>
      <c r="AM21" s="112">
        <f t="shared" si="10"/>
        <v>77454</v>
      </c>
      <c r="AN21" s="112">
        <f t="shared" si="10"/>
        <v>0</v>
      </c>
      <c r="AO21" s="112">
        <f t="shared" si="10"/>
        <v>77454</v>
      </c>
      <c r="AP21" s="112">
        <f t="shared" si="10"/>
        <v>-6616</v>
      </c>
      <c r="AQ21" s="110">
        <f t="shared" si="10"/>
        <v>0</v>
      </c>
      <c r="AR21" s="112">
        <f t="shared" si="10"/>
        <v>70838</v>
      </c>
      <c r="AS21" s="110">
        <f t="shared" si="10"/>
        <v>0</v>
      </c>
      <c r="AT21" s="112">
        <f t="shared" si="10"/>
        <v>70838</v>
      </c>
      <c r="AU21" s="81"/>
      <c r="AV21" s="81"/>
      <c r="AW21" s="81"/>
      <c r="AX21" s="112">
        <f>AX22</f>
        <v>70838</v>
      </c>
      <c r="AY21" s="112">
        <f>AY22</f>
        <v>70838</v>
      </c>
      <c r="AZ21" s="93"/>
      <c r="BA21" s="93"/>
      <c r="BB21" s="112">
        <f aca="true" t="shared" si="11" ref="BB21:BK21">BB22</f>
        <v>70838</v>
      </c>
      <c r="BC21" s="112">
        <f t="shared" si="11"/>
        <v>70838</v>
      </c>
      <c r="BD21" s="112">
        <f t="shared" si="11"/>
        <v>0</v>
      </c>
      <c r="BE21" s="112">
        <f t="shared" si="11"/>
        <v>0</v>
      </c>
      <c r="BF21" s="112">
        <f t="shared" si="11"/>
        <v>70838</v>
      </c>
      <c r="BG21" s="112">
        <f t="shared" si="11"/>
        <v>70838</v>
      </c>
      <c r="BH21" s="112">
        <f t="shared" si="11"/>
        <v>0</v>
      </c>
      <c r="BI21" s="112">
        <f t="shared" si="11"/>
        <v>0</v>
      </c>
      <c r="BJ21" s="112">
        <f t="shared" si="11"/>
        <v>70838</v>
      </c>
      <c r="BK21" s="112">
        <f t="shared" si="11"/>
        <v>70838</v>
      </c>
    </row>
    <row r="22" spans="1:63" ht="39.75" customHeight="1">
      <c r="A22" s="113"/>
      <c r="B22" s="106" t="s">
        <v>37</v>
      </c>
      <c r="C22" s="107" t="s">
        <v>30</v>
      </c>
      <c r="D22" s="108" t="s">
        <v>32</v>
      </c>
      <c r="E22" s="114" t="s">
        <v>114</v>
      </c>
      <c r="F22" s="108" t="s">
        <v>38</v>
      </c>
      <c r="G22" s="115">
        <f>H22+I22</f>
        <v>85663</v>
      </c>
      <c r="H22" s="115">
        <f>73459+12204</f>
        <v>85663</v>
      </c>
      <c r="I22" s="115"/>
      <c r="J22" s="115">
        <f>K22-G22</f>
        <v>21771</v>
      </c>
      <c r="K22" s="115">
        <v>107434</v>
      </c>
      <c r="L22" s="115"/>
      <c r="M22" s="115"/>
      <c r="N22" s="115">
        <v>114272</v>
      </c>
      <c r="O22" s="111"/>
      <c r="P22" s="115"/>
      <c r="Q22" s="115">
        <f>P22+N22</f>
        <v>114272</v>
      </c>
      <c r="R22" s="115">
        <f>O22</f>
        <v>0</v>
      </c>
      <c r="S22" s="116">
        <f>T22-Q22</f>
        <v>-36818</v>
      </c>
      <c r="T22" s="116">
        <v>77454</v>
      </c>
      <c r="U22" s="115">
        <f>R22</f>
        <v>0</v>
      </c>
      <c r="V22" s="116">
        <v>77454</v>
      </c>
      <c r="W22" s="116"/>
      <c r="X22" s="116"/>
      <c r="Y22" s="116">
        <f>W22+T22</f>
        <v>77454</v>
      </c>
      <c r="Z22" s="116">
        <f>X22+V22</f>
        <v>77454</v>
      </c>
      <c r="AA22" s="116"/>
      <c r="AB22" s="116"/>
      <c r="AC22" s="116">
        <f>AA22+Y22</f>
        <v>77454</v>
      </c>
      <c r="AD22" s="116">
        <f>AB22+Z22</f>
        <v>77454</v>
      </c>
      <c r="AE22" s="116"/>
      <c r="AF22" s="116"/>
      <c r="AG22" s="116"/>
      <c r="AH22" s="116">
        <f>AE22+AC22</f>
        <v>77454</v>
      </c>
      <c r="AI22" s="116"/>
      <c r="AJ22" s="116">
        <f>AG22+AD22</f>
        <v>77454</v>
      </c>
      <c r="AK22" s="117"/>
      <c r="AL22" s="117"/>
      <c r="AM22" s="116">
        <f>AK22+AH22</f>
        <v>77454</v>
      </c>
      <c r="AN22" s="116">
        <f>AI22</f>
        <v>0</v>
      </c>
      <c r="AO22" s="116">
        <f>AJ22</f>
        <v>77454</v>
      </c>
      <c r="AP22" s="116">
        <f>AR22-AO22</f>
        <v>-6616</v>
      </c>
      <c r="AQ22" s="115"/>
      <c r="AR22" s="116">
        <v>70838</v>
      </c>
      <c r="AS22" s="115">
        <f>AQ22</f>
        <v>0</v>
      </c>
      <c r="AT22" s="116">
        <v>70838</v>
      </c>
      <c r="AU22" s="81"/>
      <c r="AV22" s="81"/>
      <c r="AW22" s="81"/>
      <c r="AX22" s="116">
        <v>70838</v>
      </c>
      <c r="AY22" s="116">
        <v>70838</v>
      </c>
      <c r="AZ22" s="93"/>
      <c r="BA22" s="93"/>
      <c r="BB22" s="116">
        <v>70838</v>
      </c>
      <c r="BC22" s="116">
        <v>70838</v>
      </c>
      <c r="BD22" s="118"/>
      <c r="BE22" s="119"/>
      <c r="BF22" s="93">
        <f>BD22+BB22</f>
        <v>70838</v>
      </c>
      <c r="BG22" s="93">
        <f>BE22+BC22</f>
        <v>70838</v>
      </c>
      <c r="BH22" s="118"/>
      <c r="BI22" s="119"/>
      <c r="BJ22" s="93">
        <f>BH22+BF22</f>
        <v>70838</v>
      </c>
      <c r="BK22" s="93">
        <f>BI22+BG22</f>
        <v>70838</v>
      </c>
    </row>
    <row r="23" spans="1:63" ht="39.75" customHeight="1">
      <c r="A23" s="105"/>
      <c r="B23" s="106" t="s">
        <v>8</v>
      </c>
      <c r="C23" s="107" t="s">
        <v>30</v>
      </c>
      <c r="D23" s="108" t="s">
        <v>32</v>
      </c>
      <c r="E23" s="109" t="s">
        <v>114</v>
      </c>
      <c r="F23" s="108"/>
      <c r="G23" s="115">
        <f aca="true" t="shared" si="12" ref="G23:AT23">G24</f>
        <v>681</v>
      </c>
      <c r="H23" s="115">
        <f t="shared" si="12"/>
        <v>681</v>
      </c>
      <c r="I23" s="115">
        <f t="shared" si="12"/>
        <v>0</v>
      </c>
      <c r="J23" s="115">
        <f t="shared" si="12"/>
        <v>357</v>
      </c>
      <c r="K23" s="115">
        <f t="shared" si="12"/>
        <v>1038</v>
      </c>
      <c r="L23" s="115">
        <f t="shared" si="12"/>
        <v>0</v>
      </c>
      <c r="M23" s="115"/>
      <c r="N23" s="115">
        <f t="shared" si="12"/>
        <v>1112</v>
      </c>
      <c r="O23" s="115">
        <f t="shared" si="12"/>
        <v>0</v>
      </c>
      <c r="P23" s="115">
        <f t="shared" si="12"/>
        <v>0</v>
      </c>
      <c r="Q23" s="115">
        <f t="shared" si="12"/>
        <v>1112</v>
      </c>
      <c r="R23" s="115">
        <f t="shared" si="12"/>
        <v>0</v>
      </c>
      <c r="S23" s="116">
        <f t="shared" si="12"/>
        <v>-371</v>
      </c>
      <c r="T23" s="116">
        <f t="shared" si="12"/>
        <v>741</v>
      </c>
      <c r="U23" s="115">
        <f t="shared" si="12"/>
        <v>0</v>
      </c>
      <c r="V23" s="116">
        <f t="shared" si="12"/>
        <v>741</v>
      </c>
      <c r="W23" s="116">
        <f t="shared" si="12"/>
        <v>0</v>
      </c>
      <c r="X23" s="116">
        <f t="shared" si="12"/>
        <v>0</v>
      </c>
      <c r="Y23" s="116">
        <f t="shared" si="12"/>
        <v>741</v>
      </c>
      <c r="Z23" s="116">
        <f t="shared" si="12"/>
        <v>741</v>
      </c>
      <c r="AA23" s="116">
        <f t="shared" si="12"/>
        <v>0</v>
      </c>
      <c r="AB23" s="116">
        <f t="shared" si="12"/>
        <v>0</v>
      </c>
      <c r="AC23" s="116">
        <f t="shared" si="12"/>
        <v>741</v>
      </c>
      <c r="AD23" s="116">
        <f t="shared" si="12"/>
        <v>741</v>
      </c>
      <c r="AE23" s="116">
        <f t="shared" si="12"/>
        <v>0</v>
      </c>
      <c r="AF23" s="116"/>
      <c r="AG23" s="116">
        <f t="shared" si="12"/>
        <v>0</v>
      </c>
      <c r="AH23" s="116">
        <f t="shared" si="12"/>
        <v>741</v>
      </c>
      <c r="AI23" s="116"/>
      <c r="AJ23" s="116">
        <f t="shared" si="12"/>
        <v>741</v>
      </c>
      <c r="AK23" s="116">
        <f t="shared" si="12"/>
        <v>0</v>
      </c>
      <c r="AL23" s="116">
        <f t="shared" si="12"/>
        <v>0</v>
      </c>
      <c r="AM23" s="116">
        <f t="shared" si="12"/>
        <v>741</v>
      </c>
      <c r="AN23" s="116">
        <f t="shared" si="12"/>
        <v>0</v>
      </c>
      <c r="AO23" s="116">
        <f t="shared" si="12"/>
        <v>741</v>
      </c>
      <c r="AP23" s="116">
        <f t="shared" si="12"/>
        <v>11</v>
      </c>
      <c r="AQ23" s="115">
        <f t="shared" si="12"/>
        <v>0</v>
      </c>
      <c r="AR23" s="116">
        <f t="shared" si="12"/>
        <v>752</v>
      </c>
      <c r="AS23" s="115">
        <f t="shared" si="12"/>
        <v>0</v>
      </c>
      <c r="AT23" s="116">
        <f t="shared" si="12"/>
        <v>752</v>
      </c>
      <c r="AU23" s="81"/>
      <c r="AV23" s="81"/>
      <c r="AW23" s="81"/>
      <c r="AX23" s="116">
        <f>AX24</f>
        <v>752</v>
      </c>
      <c r="AY23" s="116">
        <f>AY24</f>
        <v>752</v>
      </c>
      <c r="AZ23" s="93"/>
      <c r="BA23" s="93"/>
      <c r="BB23" s="116">
        <f aca="true" t="shared" si="13" ref="BB23:BK23">BB24</f>
        <v>752</v>
      </c>
      <c r="BC23" s="116">
        <f t="shared" si="13"/>
        <v>752</v>
      </c>
      <c r="BD23" s="116">
        <f t="shared" si="13"/>
        <v>0</v>
      </c>
      <c r="BE23" s="116">
        <f t="shared" si="13"/>
        <v>0</v>
      </c>
      <c r="BF23" s="116">
        <f t="shared" si="13"/>
        <v>752</v>
      </c>
      <c r="BG23" s="116">
        <f t="shared" si="13"/>
        <v>752</v>
      </c>
      <c r="BH23" s="116">
        <f t="shared" si="13"/>
        <v>0</v>
      </c>
      <c r="BI23" s="116">
        <f t="shared" si="13"/>
        <v>0</v>
      </c>
      <c r="BJ23" s="116">
        <f t="shared" si="13"/>
        <v>752</v>
      </c>
      <c r="BK23" s="116">
        <f t="shared" si="13"/>
        <v>752</v>
      </c>
    </row>
    <row r="24" spans="1:63" ht="38.25" customHeight="1">
      <c r="A24" s="113"/>
      <c r="B24" s="106" t="s">
        <v>37</v>
      </c>
      <c r="C24" s="107" t="s">
        <v>30</v>
      </c>
      <c r="D24" s="108" t="s">
        <v>32</v>
      </c>
      <c r="E24" s="109" t="s">
        <v>114</v>
      </c>
      <c r="F24" s="108" t="s">
        <v>38</v>
      </c>
      <c r="G24" s="115">
        <f>H24+I24</f>
        <v>681</v>
      </c>
      <c r="H24" s="115">
        <f>1030-349</f>
        <v>681</v>
      </c>
      <c r="I24" s="115"/>
      <c r="J24" s="115">
        <f>K24-G24</f>
        <v>357</v>
      </c>
      <c r="K24" s="115">
        <v>1038</v>
      </c>
      <c r="L24" s="115"/>
      <c r="M24" s="115"/>
      <c r="N24" s="115">
        <v>1112</v>
      </c>
      <c r="O24" s="111"/>
      <c r="P24" s="115"/>
      <c r="Q24" s="115">
        <f>P24+N24</f>
        <v>1112</v>
      </c>
      <c r="R24" s="115">
        <f>O24</f>
        <v>0</v>
      </c>
      <c r="S24" s="116">
        <f>T24-Q24</f>
        <v>-371</v>
      </c>
      <c r="T24" s="116">
        <v>741</v>
      </c>
      <c r="U24" s="115">
        <f>R24</f>
        <v>0</v>
      </c>
      <c r="V24" s="116">
        <v>741</v>
      </c>
      <c r="W24" s="116"/>
      <c r="X24" s="116"/>
      <c r="Y24" s="116">
        <f>W24+T24</f>
        <v>741</v>
      </c>
      <c r="Z24" s="116">
        <f>X24+V24</f>
        <v>741</v>
      </c>
      <c r="AA24" s="116"/>
      <c r="AB24" s="116"/>
      <c r="AC24" s="116">
        <f>AA24+Y24</f>
        <v>741</v>
      </c>
      <c r="AD24" s="116">
        <f>AB24+Z24</f>
        <v>741</v>
      </c>
      <c r="AE24" s="116"/>
      <c r="AF24" s="116"/>
      <c r="AG24" s="116"/>
      <c r="AH24" s="116">
        <f>AE24+AC24</f>
        <v>741</v>
      </c>
      <c r="AI24" s="116"/>
      <c r="AJ24" s="116">
        <f>AG24+AD24</f>
        <v>741</v>
      </c>
      <c r="AK24" s="117"/>
      <c r="AL24" s="117"/>
      <c r="AM24" s="116">
        <f>AK24+AH24</f>
        <v>741</v>
      </c>
      <c r="AN24" s="116">
        <f>AI24</f>
        <v>0</v>
      </c>
      <c r="AO24" s="116">
        <f>AJ24</f>
        <v>741</v>
      </c>
      <c r="AP24" s="116">
        <f>AR24-AO24</f>
        <v>11</v>
      </c>
      <c r="AQ24" s="115"/>
      <c r="AR24" s="116">
        <v>752</v>
      </c>
      <c r="AS24" s="115"/>
      <c r="AT24" s="116">
        <v>752</v>
      </c>
      <c r="AU24" s="81"/>
      <c r="AV24" s="81"/>
      <c r="AW24" s="81"/>
      <c r="AX24" s="116">
        <v>752</v>
      </c>
      <c r="AY24" s="116">
        <v>752</v>
      </c>
      <c r="AZ24" s="93"/>
      <c r="BA24" s="93"/>
      <c r="BB24" s="116">
        <v>752</v>
      </c>
      <c r="BC24" s="116">
        <v>752</v>
      </c>
      <c r="BD24" s="118"/>
      <c r="BE24" s="119"/>
      <c r="BF24" s="93">
        <f>BD24+BB24</f>
        <v>752</v>
      </c>
      <c r="BG24" s="93">
        <f>BE24+BC24</f>
        <v>752</v>
      </c>
      <c r="BH24" s="118"/>
      <c r="BI24" s="119"/>
      <c r="BJ24" s="93">
        <f>BH24+BF24</f>
        <v>752</v>
      </c>
      <c r="BK24" s="93">
        <f>BI24+BG24</f>
        <v>752</v>
      </c>
    </row>
    <row r="25" spans="1:63" ht="33">
      <c r="A25" s="113"/>
      <c r="B25" s="106" t="s">
        <v>9</v>
      </c>
      <c r="C25" s="107" t="s">
        <v>30</v>
      </c>
      <c r="D25" s="108" t="s">
        <v>32</v>
      </c>
      <c r="E25" s="109" t="s">
        <v>114</v>
      </c>
      <c r="F25" s="108"/>
      <c r="G25" s="115">
        <f aca="true" t="shared" si="14" ref="G25:AT25">G26</f>
        <v>1160</v>
      </c>
      <c r="H25" s="115">
        <f t="shared" si="14"/>
        <v>1160</v>
      </c>
      <c r="I25" s="115">
        <f t="shared" si="14"/>
        <v>0</v>
      </c>
      <c r="J25" s="115">
        <f t="shared" si="14"/>
        <v>497</v>
      </c>
      <c r="K25" s="115">
        <f t="shared" si="14"/>
        <v>1657</v>
      </c>
      <c r="L25" s="115">
        <f t="shared" si="14"/>
        <v>0</v>
      </c>
      <c r="M25" s="115"/>
      <c r="N25" s="115">
        <f t="shared" si="14"/>
        <v>1775</v>
      </c>
      <c r="O25" s="115">
        <f t="shared" si="14"/>
        <v>0</v>
      </c>
      <c r="P25" s="115">
        <f t="shared" si="14"/>
        <v>0</v>
      </c>
      <c r="Q25" s="115">
        <f t="shared" si="14"/>
        <v>1775</v>
      </c>
      <c r="R25" s="115">
        <f t="shared" si="14"/>
        <v>0</v>
      </c>
      <c r="S25" s="116">
        <f t="shared" si="14"/>
        <v>-445</v>
      </c>
      <c r="T25" s="116">
        <f t="shared" si="14"/>
        <v>1330</v>
      </c>
      <c r="U25" s="115">
        <f t="shared" si="14"/>
        <v>0</v>
      </c>
      <c r="V25" s="116">
        <f t="shared" si="14"/>
        <v>1330</v>
      </c>
      <c r="W25" s="116">
        <f t="shared" si="14"/>
        <v>0</v>
      </c>
      <c r="X25" s="116">
        <f t="shared" si="14"/>
        <v>0</v>
      </c>
      <c r="Y25" s="116">
        <f t="shared" si="14"/>
        <v>1330</v>
      </c>
      <c r="Z25" s="116">
        <f t="shared" si="14"/>
        <v>1330</v>
      </c>
      <c r="AA25" s="116">
        <f t="shared" si="14"/>
        <v>0</v>
      </c>
      <c r="AB25" s="116">
        <f t="shared" si="14"/>
        <v>0</v>
      </c>
      <c r="AC25" s="116">
        <f t="shared" si="14"/>
        <v>1330</v>
      </c>
      <c r="AD25" s="116">
        <f t="shared" si="14"/>
        <v>1330</v>
      </c>
      <c r="AE25" s="116">
        <f t="shared" si="14"/>
        <v>0</v>
      </c>
      <c r="AF25" s="116"/>
      <c r="AG25" s="116">
        <f t="shared" si="14"/>
        <v>0</v>
      </c>
      <c r="AH25" s="116">
        <f t="shared" si="14"/>
        <v>1330</v>
      </c>
      <c r="AI25" s="116"/>
      <c r="AJ25" s="116">
        <f t="shared" si="14"/>
        <v>1330</v>
      </c>
      <c r="AK25" s="116">
        <f t="shared" si="14"/>
        <v>0</v>
      </c>
      <c r="AL25" s="116">
        <f t="shared" si="14"/>
        <v>0</v>
      </c>
      <c r="AM25" s="116">
        <f t="shared" si="14"/>
        <v>1330</v>
      </c>
      <c r="AN25" s="116">
        <f t="shared" si="14"/>
        <v>0</v>
      </c>
      <c r="AO25" s="116">
        <f t="shared" si="14"/>
        <v>1330</v>
      </c>
      <c r="AP25" s="116">
        <f t="shared" si="14"/>
        <v>23</v>
      </c>
      <c r="AQ25" s="115">
        <f t="shared" si="14"/>
        <v>0</v>
      </c>
      <c r="AR25" s="116">
        <f t="shared" si="14"/>
        <v>1353</v>
      </c>
      <c r="AS25" s="115">
        <f t="shared" si="14"/>
        <v>0</v>
      </c>
      <c r="AT25" s="116">
        <f t="shared" si="14"/>
        <v>1353</v>
      </c>
      <c r="AU25" s="81"/>
      <c r="AV25" s="81"/>
      <c r="AW25" s="81"/>
      <c r="AX25" s="116">
        <f>AX26</f>
        <v>1353</v>
      </c>
      <c r="AY25" s="116">
        <f>AY26</f>
        <v>1353</v>
      </c>
      <c r="AZ25" s="93"/>
      <c r="BA25" s="93"/>
      <c r="BB25" s="116">
        <f aca="true" t="shared" si="15" ref="BB25:BK25">BB26</f>
        <v>1353</v>
      </c>
      <c r="BC25" s="116">
        <f t="shared" si="15"/>
        <v>1353</v>
      </c>
      <c r="BD25" s="116">
        <f t="shared" si="15"/>
        <v>0</v>
      </c>
      <c r="BE25" s="116">
        <f t="shared" si="15"/>
        <v>0</v>
      </c>
      <c r="BF25" s="116">
        <f t="shared" si="15"/>
        <v>1353</v>
      </c>
      <c r="BG25" s="116">
        <f t="shared" si="15"/>
        <v>1353</v>
      </c>
      <c r="BH25" s="116">
        <f t="shared" si="15"/>
        <v>0</v>
      </c>
      <c r="BI25" s="116">
        <f t="shared" si="15"/>
        <v>0</v>
      </c>
      <c r="BJ25" s="116">
        <f t="shared" si="15"/>
        <v>1353</v>
      </c>
      <c r="BK25" s="116">
        <f t="shared" si="15"/>
        <v>1353</v>
      </c>
    </row>
    <row r="26" spans="1:63" ht="33">
      <c r="A26" s="113"/>
      <c r="B26" s="106" t="s">
        <v>37</v>
      </c>
      <c r="C26" s="107" t="s">
        <v>30</v>
      </c>
      <c r="D26" s="108" t="s">
        <v>32</v>
      </c>
      <c r="E26" s="109" t="s">
        <v>114</v>
      </c>
      <c r="F26" s="108" t="s">
        <v>38</v>
      </c>
      <c r="G26" s="115">
        <f>H26+I26</f>
        <v>1160</v>
      </c>
      <c r="H26" s="115">
        <f>13015-11855</f>
        <v>1160</v>
      </c>
      <c r="I26" s="115"/>
      <c r="J26" s="115">
        <f>K26-G26</f>
        <v>497</v>
      </c>
      <c r="K26" s="115">
        <v>1657</v>
      </c>
      <c r="L26" s="115"/>
      <c r="M26" s="115"/>
      <c r="N26" s="115">
        <v>1775</v>
      </c>
      <c r="O26" s="111"/>
      <c r="P26" s="115"/>
      <c r="Q26" s="115">
        <f>P26+N26</f>
        <v>1775</v>
      </c>
      <c r="R26" s="115">
        <f>O26</f>
        <v>0</v>
      </c>
      <c r="S26" s="116">
        <f>T26-Q26</f>
        <v>-445</v>
      </c>
      <c r="T26" s="116">
        <v>1330</v>
      </c>
      <c r="U26" s="115">
        <f>R26</f>
        <v>0</v>
      </c>
      <c r="V26" s="116">
        <v>1330</v>
      </c>
      <c r="W26" s="116"/>
      <c r="X26" s="116"/>
      <c r="Y26" s="116">
        <f>W26+T26</f>
        <v>1330</v>
      </c>
      <c r="Z26" s="116">
        <f>X26+V26</f>
        <v>1330</v>
      </c>
      <c r="AA26" s="116"/>
      <c r="AB26" s="116"/>
      <c r="AC26" s="116">
        <f>AA26+Y26</f>
        <v>1330</v>
      </c>
      <c r="AD26" s="116">
        <f>AB26+Z26</f>
        <v>1330</v>
      </c>
      <c r="AE26" s="116"/>
      <c r="AF26" s="116"/>
      <c r="AG26" s="116"/>
      <c r="AH26" s="116">
        <f>AE26+AC26</f>
        <v>1330</v>
      </c>
      <c r="AI26" s="116"/>
      <c r="AJ26" s="116">
        <f>AG26+AD26</f>
        <v>1330</v>
      </c>
      <c r="AK26" s="117"/>
      <c r="AL26" s="117"/>
      <c r="AM26" s="116">
        <f>AK26+AH26</f>
        <v>1330</v>
      </c>
      <c r="AN26" s="116">
        <f>AI26</f>
        <v>0</v>
      </c>
      <c r="AO26" s="116">
        <f>AJ26</f>
        <v>1330</v>
      </c>
      <c r="AP26" s="116">
        <f>AR26-AO26</f>
        <v>23</v>
      </c>
      <c r="AQ26" s="115"/>
      <c r="AR26" s="116">
        <v>1353</v>
      </c>
      <c r="AS26" s="115"/>
      <c r="AT26" s="116">
        <v>1353</v>
      </c>
      <c r="AU26" s="81"/>
      <c r="AV26" s="81"/>
      <c r="AW26" s="81"/>
      <c r="AX26" s="116">
        <v>1353</v>
      </c>
      <c r="AY26" s="116">
        <v>1353</v>
      </c>
      <c r="AZ26" s="93"/>
      <c r="BA26" s="93"/>
      <c r="BB26" s="116">
        <v>1353</v>
      </c>
      <c r="BC26" s="116">
        <v>1353</v>
      </c>
      <c r="BD26" s="118"/>
      <c r="BE26" s="119"/>
      <c r="BF26" s="93">
        <f>BD26+BB26</f>
        <v>1353</v>
      </c>
      <c r="BG26" s="93">
        <f>BE26+BC26</f>
        <v>1353</v>
      </c>
      <c r="BH26" s="118"/>
      <c r="BI26" s="119"/>
      <c r="BJ26" s="93">
        <f>BH26+BF26</f>
        <v>1353</v>
      </c>
      <c r="BK26" s="93">
        <f>BI26+BG26</f>
        <v>1353</v>
      </c>
    </row>
    <row r="27" spans="1:63" ht="37.5">
      <c r="A27" s="113"/>
      <c r="B27" s="98" t="s">
        <v>13</v>
      </c>
      <c r="C27" s="99" t="s">
        <v>30</v>
      </c>
      <c r="D27" s="100" t="s">
        <v>373</v>
      </c>
      <c r="E27" s="101"/>
      <c r="F27" s="100"/>
      <c r="G27" s="115"/>
      <c r="H27" s="115"/>
      <c r="I27" s="115"/>
      <c r="J27" s="115"/>
      <c r="K27" s="115"/>
      <c r="L27" s="115"/>
      <c r="M27" s="115"/>
      <c r="N27" s="115"/>
      <c r="O27" s="111"/>
      <c r="P27" s="115"/>
      <c r="Q27" s="115"/>
      <c r="R27" s="115"/>
      <c r="S27" s="116"/>
      <c r="T27" s="116"/>
      <c r="U27" s="115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117"/>
      <c r="AM27" s="116"/>
      <c r="AN27" s="116"/>
      <c r="AO27" s="116"/>
      <c r="AP27" s="83">
        <f aca="true" t="shared" si="16" ref="AP27:AT28">AP28</f>
        <v>32739</v>
      </c>
      <c r="AQ27" s="83">
        <f t="shared" si="16"/>
        <v>0</v>
      </c>
      <c r="AR27" s="83">
        <f t="shared" si="16"/>
        <v>32739</v>
      </c>
      <c r="AS27" s="83">
        <f t="shared" si="16"/>
        <v>0</v>
      </c>
      <c r="AT27" s="83">
        <f t="shared" si="16"/>
        <v>32739</v>
      </c>
      <c r="AU27" s="81"/>
      <c r="AV27" s="81"/>
      <c r="AW27" s="81"/>
      <c r="AX27" s="83">
        <f>AX28</f>
        <v>32739</v>
      </c>
      <c r="AY27" s="83">
        <f>AY28</f>
        <v>32739</v>
      </c>
      <c r="AZ27" s="93"/>
      <c r="BA27" s="93"/>
      <c r="BB27" s="83">
        <f>BB28</f>
        <v>32739</v>
      </c>
      <c r="BC27" s="83">
        <f>BC28</f>
        <v>32739</v>
      </c>
      <c r="BD27" s="83">
        <f aca="true" t="shared" si="17" ref="BD27:BK28">BD28</f>
        <v>0</v>
      </c>
      <c r="BE27" s="83">
        <f t="shared" si="17"/>
        <v>0</v>
      </c>
      <c r="BF27" s="83">
        <f t="shared" si="17"/>
        <v>32739</v>
      </c>
      <c r="BG27" s="83">
        <f t="shared" si="17"/>
        <v>32739</v>
      </c>
      <c r="BH27" s="83">
        <f t="shared" si="17"/>
        <v>0</v>
      </c>
      <c r="BI27" s="83">
        <f t="shared" si="17"/>
        <v>0</v>
      </c>
      <c r="BJ27" s="83">
        <f t="shared" si="17"/>
        <v>32739</v>
      </c>
      <c r="BK27" s="83">
        <f t="shared" si="17"/>
        <v>32739</v>
      </c>
    </row>
    <row r="28" spans="1:63" ht="49.5">
      <c r="A28" s="113"/>
      <c r="B28" s="106" t="s">
        <v>14</v>
      </c>
      <c r="C28" s="107" t="s">
        <v>30</v>
      </c>
      <c r="D28" s="108" t="s">
        <v>373</v>
      </c>
      <c r="E28" s="114" t="s">
        <v>131</v>
      </c>
      <c r="F28" s="108"/>
      <c r="G28" s="115"/>
      <c r="H28" s="115"/>
      <c r="I28" s="115"/>
      <c r="J28" s="115"/>
      <c r="K28" s="115"/>
      <c r="L28" s="115"/>
      <c r="M28" s="115"/>
      <c r="N28" s="115"/>
      <c r="O28" s="111"/>
      <c r="P28" s="115"/>
      <c r="Q28" s="115"/>
      <c r="R28" s="115"/>
      <c r="S28" s="116"/>
      <c r="T28" s="116"/>
      <c r="U28" s="115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7"/>
      <c r="AL28" s="117"/>
      <c r="AM28" s="116"/>
      <c r="AN28" s="116"/>
      <c r="AO28" s="116"/>
      <c r="AP28" s="116">
        <f t="shared" si="16"/>
        <v>32739</v>
      </c>
      <c r="AQ28" s="116">
        <f t="shared" si="16"/>
        <v>0</v>
      </c>
      <c r="AR28" s="116">
        <f t="shared" si="16"/>
        <v>32739</v>
      </c>
      <c r="AS28" s="116">
        <f t="shared" si="16"/>
        <v>0</v>
      </c>
      <c r="AT28" s="116">
        <f t="shared" si="16"/>
        <v>32739</v>
      </c>
      <c r="AU28" s="81"/>
      <c r="AV28" s="81"/>
      <c r="AW28" s="81"/>
      <c r="AX28" s="116">
        <f>AX29</f>
        <v>32739</v>
      </c>
      <c r="AY28" s="116">
        <f>AY29</f>
        <v>32739</v>
      </c>
      <c r="AZ28" s="93"/>
      <c r="BA28" s="93"/>
      <c r="BB28" s="116">
        <f>BB29</f>
        <v>32739</v>
      </c>
      <c r="BC28" s="116">
        <f>BC29</f>
        <v>32739</v>
      </c>
      <c r="BD28" s="116">
        <f t="shared" si="17"/>
        <v>0</v>
      </c>
      <c r="BE28" s="116">
        <f t="shared" si="17"/>
        <v>0</v>
      </c>
      <c r="BF28" s="116">
        <f t="shared" si="17"/>
        <v>32739</v>
      </c>
      <c r="BG28" s="116">
        <f t="shared" si="17"/>
        <v>32739</v>
      </c>
      <c r="BH28" s="116">
        <f t="shared" si="17"/>
        <v>0</v>
      </c>
      <c r="BI28" s="116">
        <f t="shared" si="17"/>
        <v>0</v>
      </c>
      <c r="BJ28" s="116">
        <f t="shared" si="17"/>
        <v>32739</v>
      </c>
      <c r="BK28" s="116">
        <f t="shared" si="17"/>
        <v>32739</v>
      </c>
    </row>
    <row r="29" spans="1:63" ht="66">
      <c r="A29" s="113"/>
      <c r="B29" s="106" t="s">
        <v>41</v>
      </c>
      <c r="C29" s="107" t="s">
        <v>30</v>
      </c>
      <c r="D29" s="108" t="s">
        <v>373</v>
      </c>
      <c r="E29" s="114" t="s">
        <v>131</v>
      </c>
      <c r="F29" s="108" t="s">
        <v>42</v>
      </c>
      <c r="G29" s="115"/>
      <c r="H29" s="115"/>
      <c r="I29" s="115"/>
      <c r="J29" s="115"/>
      <c r="K29" s="115"/>
      <c r="L29" s="115"/>
      <c r="M29" s="115"/>
      <c r="N29" s="115"/>
      <c r="O29" s="111"/>
      <c r="P29" s="115"/>
      <c r="Q29" s="115"/>
      <c r="R29" s="115"/>
      <c r="S29" s="116"/>
      <c r="T29" s="116"/>
      <c r="U29" s="115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7"/>
      <c r="AL29" s="117"/>
      <c r="AM29" s="116"/>
      <c r="AN29" s="116"/>
      <c r="AO29" s="116"/>
      <c r="AP29" s="116">
        <f>AR29-AO29</f>
        <v>32739</v>
      </c>
      <c r="AQ29" s="115"/>
      <c r="AR29" s="116">
        <v>32739</v>
      </c>
      <c r="AS29" s="115"/>
      <c r="AT29" s="116">
        <v>32739</v>
      </c>
      <c r="AU29" s="81"/>
      <c r="AV29" s="81"/>
      <c r="AW29" s="81"/>
      <c r="AX29" s="116">
        <v>32739</v>
      </c>
      <c r="AY29" s="116">
        <v>32739</v>
      </c>
      <c r="AZ29" s="93"/>
      <c r="BA29" s="93"/>
      <c r="BB29" s="116">
        <v>32739</v>
      </c>
      <c r="BC29" s="116">
        <v>32739</v>
      </c>
      <c r="BD29" s="118"/>
      <c r="BE29" s="119"/>
      <c r="BF29" s="115">
        <f>BD29+BB29</f>
        <v>32739</v>
      </c>
      <c r="BG29" s="115">
        <f>BE29+BC29</f>
        <v>32739</v>
      </c>
      <c r="BH29" s="118"/>
      <c r="BI29" s="119"/>
      <c r="BJ29" s="115">
        <f>BH29+BF29</f>
        <v>32739</v>
      </c>
      <c r="BK29" s="115">
        <f>BI29+BG29</f>
        <v>32739</v>
      </c>
    </row>
    <row r="30" spans="1:63" s="6" customFormat="1" ht="37.5" hidden="1">
      <c r="A30" s="120"/>
      <c r="B30" s="98" t="s">
        <v>13</v>
      </c>
      <c r="C30" s="99" t="s">
        <v>30</v>
      </c>
      <c r="D30" s="100" t="s">
        <v>40</v>
      </c>
      <c r="E30" s="101"/>
      <c r="F30" s="100"/>
      <c r="G30" s="121">
        <f aca="true" t="shared" si="18" ref="G30:AT30">G31</f>
        <v>1132</v>
      </c>
      <c r="H30" s="121">
        <f t="shared" si="18"/>
        <v>1132</v>
      </c>
      <c r="I30" s="121">
        <f t="shared" si="18"/>
        <v>0</v>
      </c>
      <c r="J30" s="121">
        <f t="shared" si="18"/>
        <v>70</v>
      </c>
      <c r="K30" s="121">
        <f t="shared" si="18"/>
        <v>1202</v>
      </c>
      <c r="L30" s="121">
        <f t="shared" si="18"/>
        <v>0</v>
      </c>
      <c r="M30" s="121"/>
      <c r="N30" s="121">
        <f t="shared" si="18"/>
        <v>1287</v>
      </c>
      <c r="O30" s="121">
        <f t="shared" si="18"/>
        <v>0</v>
      </c>
      <c r="P30" s="121">
        <f t="shared" si="18"/>
        <v>0</v>
      </c>
      <c r="Q30" s="121">
        <f t="shared" si="18"/>
        <v>1287</v>
      </c>
      <c r="R30" s="121">
        <f t="shared" si="18"/>
        <v>0</v>
      </c>
      <c r="S30" s="83">
        <f t="shared" si="18"/>
        <v>-1037</v>
      </c>
      <c r="T30" s="83">
        <f t="shared" si="18"/>
        <v>250</v>
      </c>
      <c r="U30" s="121">
        <f t="shared" si="18"/>
        <v>0</v>
      </c>
      <c r="V30" s="83">
        <f t="shared" si="18"/>
        <v>250</v>
      </c>
      <c r="W30" s="83">
        <f t="shared" si="18"/>
        <v>0</v>
      </c>
      <c r="X30" s="83">
        <f t="shared" si="18"/>
        <v>0</v>
      </c>
      <c r="Y30" s="83">
        <f t="shared" si="18"/>
        <v>250</v>
      </c>
      <c r="Z30" s="83">
        <f t="shared" si="18"/>
        <v>250</v>
      </c>
      <c r="AA30" s="83">
        <f t="shared" si="18"/>
        <v>0</v>
      </c>
      <c r="AB30" s="83">
        <f t="shared" si="18"/>
        <v>0</v>
      </c>
      <c r="AC30" s="83">
        <f t="shared" si="18"/>
        <v>250</v>
      </c>
      <c r="AD30" s="83">
        <f t="shared" si="18"/>
        <v>250</v>
      </c>
      <c r="AE30" s="83">
        <f t="shared" si="18"/>
        <v>0</v>
      </c>
      <c r="AF30" s="83"/>
      <c r="AG30" s="83">
        <f t="shared" si="18"/>
        <v>0</v>
      </c>
      <c r="AH30" s="83">
        <f t="shared" si="18"/>
        <v>250</v>
      </c>
      <c r="AI30" s="83"/>
      <c r="AJ30" s="83">
        <f t="shared" si="18"/>
        <v>250</v>
      </c>
      <c r="AK30" s="83">
        <f t="shared" si="18"/>
        <v>0</v>
      </c>
      <c r="AL30" s="83">
        <f t="shared" si="18"/>
        <v>0</v>
      </c>
      <c r="AM30" s="83">
        <f t="shared" si="18"/>
        <v>250</v>
      </c>
      <c r="AN30" s="83">
        <f t="shared" si="18"/>
        <v>0</v>
      </c>
      <c r="AO30" s="83">
        <f t="shared" si="18"/>
        <v>250</v>
      </c>
      <c r="AP30" s="83">
        <f t="shared" si="18"/>
        <v>-250</v>
      </c>
      <c r="AQ30" s="121">
        <f t="shared" si="18"/>
        <v>0</v>
      </c>
      <c r="AR30" s="83">
        <f t="shared" si="18"/>
        <v>0</v>
      </c>
      <c r="AS30" s="121">
        <f t="shared" si="18"/>
        <v>0</v>
      </c>
      <c r="AT30" s="83">
        <f t="shared" si="18"/>
        <v>0</v>
      </c>
      <c r="AU30" s="122"/>
      <c r="AV30" s="122"/>
      <c r="AW30" s="122"/>
      <c r="AX30" s="83">
        <f>AX31</f>
        <v>0</v>
      </c>
      <c r="AY30" s="83">
        <f>AY31</f>
        <v>0</v>
      </c>
      <c r="AZ30" s="123"/>
      <c r="BA30" s="123"/>
      <c r="BB30" s="83">
        <f>BB31</f>
        <v>0</v>
      </c>
      <c r="BC30" s="83">
        <f>BC31</f>
        <v>0</v>
      </c>
      <c r="BD30" s="124"/>
      <c r="BE30" s="125"/>
      <c r="BF30" s="126"/>
      <c r="BG30" s="126"/>
      <c r="BH30" s="124"/>
      <c r="BI30" s="125"/>
      <c r="BJ30" s="126"/>
      <c r="BK30" s="126"/>
    </row>
    <row r="31" spans="1:63" ht="49.5" customHeight="1" hidden="1">
      <c r="A31" s="105"/>
      <c r="B31" s="106" t="s">
        <v>14</v>
      </c>
      <c r="C31" s="107" t="s">
        <v>30</v>
      </c>
      <c r="D31" s="108" t="s">
        <v>40</v>
      </c>
      <c r="E31" s="114" t="s">
        <v>131</v>
      </c>
      <c r="F31" s="108"/>
      <c r="G31" s="115">
        <f aca="true" t="shared" si="19" ref="G31:AT31">G32</f>
        <v>1132</v>
      </c>
      <c r="H31" s="115">
        <f t="shared" si="19"/>
        <v>1132</v>
      </c>
      <c r="I31" s="115">
        <f t="shared" si="19"/>
        <v>0</v>
      </c>
      <c r="J31" s="115">
        <f t="shared" si="19"/>
        <v>70</v>
      </c>
      <c r="K31" s="115">
        <f t="shared" si="19"/>
        <v>1202</v>
      </c>
      <c r="L31" s="115">
        <f t="shared" si="19"/>
        <v>0</v>
      </c>
      <c r="M31" s="115"/>
      <c r="N31" s="115">
        <f t="shared" si="19"/>
        <v>1287</v>
      </c>
      <c r="O31" s="115">
        <f t="shared" si="19"/>
        <v>0</v>
      </c>
      <c r="P31" s="115">
        <f t="shared" si="19"/>
        <v>0</v>
      </c>
      <c r="Q31" s="115">
        <f t="shared" si="19"/>
        <v>1287</v>
      </c>
      <c r="R31" s="115">
        <f t="shared" si="19"/>
        <v>0</v>
      </c>
      <c r="S31" s="116">
        <f t="shared" si="19"/>
        <v>-1037</v>
      </c>
      <c r="T31" s="116">
        <f t="shared" si="19"/>
        <v>250</v>
      </c>
      <c r="U31" s="115">
        <f t="shared" si="19"/>
        <v>0</v>
      </c>
      <c r="V31" s="116">
        <f t="shared" si="19"/>
        <v>250</v>
      </c>
      <c r="W31" s="116">
        <f t="shared" si="19"/>
        <v>0</v>
      </c>
      <c r="X31" s="116">
        <f t="shared" si="19"/>
        <v>0</v>
      </c>
      <c r="Y31" s="116">
        <f t="shared" si="19"/>
        <v>250</v>
      </c>
      <c r="Z31" s="116">
        <f t="shared" si="19"/>
        <v>250</v>
      </c>
      <c r="AA31" s="116">
        <f t="shared" si="19"/>
        <v>0</v>
      </c>
      <c r="AB31" s="116">
        <f t="shared" si="19"/>
        <v>0</v>
      </c>
      <c r="AC31" s="116">
        <f t="shared" si="19"/>
        <v>250</v>
      </c>
      <c r="AD31" s="116">
        <f t="shared" si="19"/>
        <v>250</v>
      </c>
      <c r="AE31" s="116">
        <f t="shared" si="19"/>
        <v>0</v>
      </c>
      <c r="AF31" s="116"/>
      <c r="AG31" s="116">
        <f t="shared" si="19"/>
        <v>0</v>
      </c>
      <c r="AH31" s="116">
        <f t="shared" si="19"/>
        <v>250</v>
      </c>
      <c r="AI31" s="116"/>
      <c r="AJ31" s="116">
        <f t="shared" si="19"/>
        <v>250</v>
      </c>
      <c r="AK31" s="116">
        <f t="shared" si="19"/>
        <v>0</v>
      </c>
      <c r="AL31" s="116">
        <f t="shared" si="19"/>
        <v>0</v>
      </c>
      <c r="AM31" s="116">
        <f t="shared" si="19"/>
        <v>250</v>
      </c>
      <c r="AN31" s="116">
        <f t="shared" si="19"/>
        <v>0</v>
      </c>
      <c r="AO31" s="116">
        <f t="shared" si="19"/>
        <v>250</v>
      </c>
      <c r="AP31" s="116">
        <f t="shared" si="19"/>
        <v>-250</v>
      </c>
      <c r="AQ31" s="115">
        <f t="shared" si="19"/>
        <v>0</v>
      </c>
      <c r="AR31" s="116">
        <f t="shared" si="19"/>
        <v>0</v>
      </c>
      <c r="AS31" s="115">
        <f t="shared" si="19"/>
        <v>0</v>
      </c>
      <c r="AT31" s="116">
        <f t="shared" si="19"/>
        <v>0</v>
      </c>
      <c r="AU31" s="81"/>
      <c r="AV31" s="81"/>
      <c r="AW31" s="81"/>
      <c r="AX31" s="116">
        <f>AX32</f>
        <v>0</v>
      </c>
      <c r="AY31" s="116">
        <f>AY32</f>
        <v>0</v>
      </c>
      <c r="AZ31" s="93"/>
      <c r="BA31" s="93"/>
      <c r="BB31" s="116">
        <f>BB32</f>
        <v>0</v>
      </c>
      <c r="BC31" s="116">
        <f>BC32</f>
        <v>0</v>
      </c>
      <c r="BD31" s="118"/>
      <c r="BE31" s="119"/>
      <c r="BF31" s="127"/>
      <c r="BG31" s="127"/>
      <c r="BH31" s="118"/>
      <c r="BI31" s="119"/>
      <c r="BJ31" s="127"/>
      <c r="BK31" s="127"/>
    </row>
    <row r="32" spans="1:63" ht="66" hidden="1">
      <c r="A32" s="105"/>
      <c r="B32" s="106" t="s">
        <v>41</v>
      </c>
      <c r="C32" s="107" t="s">
        <v>30</v>
      </c>
      <c r="D32" s="108" t="s">
        <v>40</v>
      </c>
      <c r="E32" s="114" t="s">
        <v>131</v>
      </c>
      <c r="F32" s="108" t="s">
        <v>42</v>
      </c>
      <c r="G32" s="115">
        <f>H32+I32</f>
        <v>1132</v>
      </c>
      <c r="H32" s="115">
        <v>1132</v>
      </c>
      <c r="I32" s="115"/>
      <c r="J32" s="115">
        <f>K32-G32</f>
        <v>70</v>
      </c>
      <c r="K32" s="115">
        <v>1202</v>
      </c>
      <c r="L32" s="115"/>
      <c r="M32" s="115"/>
      <c r="N32" s="115">
        <v>1287</v>
      </c>
      <c r="O32" s="111"/>
      <c r="P32" s="115"/>
      <c r="Q32" s="115">
        <f>P32+N32</f>
        <v>1287</v>
      </c>
      <c r="R32" s="115">
        <f>O32</f>
        <v>0</v>
      </c>
      <c r="S32" s="116">
        <f>T32-Q32</f>
        <v>-1037</v>
      </c>
      <c r="T32" s="116">
        <v>250</v>
      </c>
      <c r="U32" s="115">
        <f>R32</f>
        <v>0</v>
      </c>
      <c r="V32" s="116">
        <v>250</v>
      </c>
      <c r="W32" s="116"/>
      <c r="X32" s="116"/>
      <c r="Y32" s="116">
        <f>W32+T32</f>
        <v>250</v>
      </c>
      <c r="Z32" s="116">
        <f>X32+V32</f>
        <v>250</v>
      </c>
      <c r="AA32" s="116"/>
      <c r="AB32" s="116"/>
      <c r="AC32" s="116">
        <f>AA32+Y32</f>
        <v>250</v>
      </c>
      <c r="AD32" s="116">
        <f>AB32+Z32</f>
        <v>250</v>
      </c>
      <c r="AE32" s="116"/>
      <c r="AF32" s="116"/>
      <c r="AG32" s="116"/>
      <c r="AH32" s="116">
        <f>AE32+AC32</f>
        <v>250</v>
      </c>
      <c r="AI32" s="116"/>
      <c r="AJ32" s="116">
        <f>AG32+AD32</f>
        <v>250</v>
      </c>
      <c r="AK32" s="117"/>
      <c r="AL32" s="117"/>
      <c r="AM32" s="116">
        <f>AK32+AH32</f>
        <v>250</v>
      </c>
      <c r="AN32" s="116">
        <f>AI32</f>
        <v>0</v>
      </c>
      <c r="AO32" s="116">
        <f>AJ32</f>
        <v>250</v>
      </c>
      <c r="AP32" s="116">
        <f>AR32-AO32</f>
        <v>-250</v>
      </c>
      <c r="AQ32" s="115"/>
      <c r="AR32" s="116"/>
      <c r="AS32" s="115"/>
      <c r="AT32" s="116"/>
      <c r="AU32" s="81"/>
      <c r="AV32" s="81"/>
      <c r="AW32" s="81"/>
      <c r="AX32" s="116"/>
      <c r="AY32" s="116"/>
      <c r="AZ32" s="93"/>
      <c r="BA32" s="93"/>
      <c r="BB32" s="116"/>
      <c r="BC32" s="116"/>
      <c r="BD32" s="118"/>
      <c r="BE32" s="119"/>
      <c r="BF32" s="127"/>
      <c r="BG32" s="127"/>
      <c r="BH32" s="118"/>
      <c r="BI32" s="119"/>
      <c r="BJ32" s="127"/>
      <c r="BK32" s="127"/>
    </row>
    <row r="33" spans="1:63" ht="16.5">
      <c r="A33" s="105"/>
      <c r="B33" s="106"/>
      <c r="C33" s="107"/>
      <c r="D33" s="108"/>
      <c r="E33" s="114"/>
      <c r="F33" s="108"/>
      <c r="G33" s="115"/>
      <c r="H33" s="115"/>
      <c r="I33" s="115"/>
      <c r="J33" s="128"/>
      <c r="K33" s="128"/>
      <c r="L33" s="128"/>
      <c r="M33" s="128"/>
      <c r="N33" s="115"/>
      <c r="O33" s="111"/>
      <c r="P33" s="111"/>
      <c r="Q33" s="129"/>
      <c r="R33" s="129"/>
      <c r="S33" s="116"/>
      <c r="T33" s="84"/>
      <c r="U33" s="111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117"/>
      <c r="AL33" s="117"/>
      <c r="AM33" s="117"/>
      <c r="AN33" s="117"/>
      <c r="AO33" s="117"/>
      <c r="AP33" s="130"/>
      <c r="AQ33" s="131"/>
      <c r="AR33" s="130"/>
      <c r="AS33" s="131"/>
      <c r="AT33" s="130"/>
      <c r="AU33" s="81"/>
      <c r="AV33" s="81"/>
      <c r="AW33" s="81"/>
      <c r="AX33" s="130"/>
      <c r="AY33" s="130"/>
      <c r="AZ33" s="93"/>
      <c r="BA33" s="93"/>
      <c r="BB33" s="130"/>
      <c r="BC33" s="130"/>
      <c r="BD33" s="118"/>
      <c r="BE33" s="119"/>
      <c r="BF33" s="127"/>
      <c r="BG33" s="127"/>
      <c r="BH33" s="118"/>
      <c r="BI33" s="119"/>
      <c r="BJ33" s="127"/>
      <c r="BK33" s="127"/>
    </row>
    <row r="34" spans="1:63" s="4" customFormat="1" ht="40.5">
      <c r="A34" s="85">
        <v>901</v>
      </c>
      <c r="B34" s="86" t="s">
        <v>6</v>
      </c>
      <c r="C34" s="132"/>
      <c r="D34" s="87"/>
      <c r="E34" s="133"/>
      <c r="F34" s="89"/>
      <c r="G34" s="92">
        <f aca="true" t="shared" si="20" ref="G34:L34">G35+G38+G54+G66+G75+G78+G81+G84</f>
        <v>625989</v>
      </c>
      <c r="H34" s="92">
        <f t="shared" si="20"/>
        <v>625989</v>
      </c>
      <c r="I34" s="92">
        <f t="shared" si="20"/>
        <v>0</v>
      </c>
      <c r="J34" s="92">
        <f t="shared" si="20"/>
        <v>238001</v>
      </c>
      <c r="K34" s="92">
        <f t="shared" si="20"/>
        <v>863990</v>
      </c>
      <c r="L34" s="92">
        <f t="shared" si="20"/>
        <v>0</v>
      </c>
      <c r="M34" s="92"/>
      <c r="N34" s="92">
        <f aca="true" t="shared" si="21" ref="N34:AE34">N35+N38+N54+N66+N75+N78+N81+N84</f>
        <v>894128</v>
      </c>
      <c r="O34" s="92">
        <f t="shared" si="21"/>
        <v>0</v>
      </c>
      <c r="P34" s="92">
        <f t="shared" si="21"/>
        <v>0</v>
      </c>
      <c r="Q34" s="92">
        <f t="shared" si="21"/>
        <v>894128</v>
      </c>
      <c r="R34" s="92">
        <f t="shared" si="21"/>
        <v>0</v>
      </c>
      <c r="S34" s="90">
        <f t="shared" si="21"/>
        <v>-290331</v>
      </c>
      <c r="T34" s="90">
        <f t="shared" si="21"/>
        <v>603797</v>
      </c>
      <c r="U34" s="92">
        <f t="shared" si="21"/>
        <v>0</v>
      </c>
      <c r="V34" s="90">
        <f t="shared" si="21"/>
        <v>603797</v>
      </c>
      <c r="W34" s="90">
        <f t="shared" si="21"/>
        <v>0</v>
      </c>
      <c r="X34" s="90">
        <f t="shared" si="21"/>
        <v>0</v>
      </c>
      <c r="Y34" s="90">
        <f t="shared" si="21"/>
        <v>603797</v>
      </c>
      <c r="Z34" s="90">
        <f t="shared" si="21"/>
        <v>603797</v>
      </c>
      <c r="AA34" s="90">
        <f t="shared" si="21"/>
        <v>0</v>
      </c>
      <c r="AB34" s="90">
        <f t="shared" si="21"/>
        <v>0</v>
      </c>
      <c r="AC34" s="90">
        <f t="shared" si="21"/>
        <v>603797</v>
      </c>
      <c r="AD34" s="90">
        <f t="shared" si="21"/>
        <v>603797</v>
      </c>
      <c r="AE34" s="90">
        <f t="shared" si="21"/>
        <v>0</v>
      </c>
      <c r="AF34" s="90"/>
      <c r="AG34" s="90">
        <f>AG35+AG38+AG54+AG66+AG75+AG78+AG81+AG84</f>
        <v>0</v>
      </c>
      <c r="AH34" s="90">
        <f>AH35+AH38+AH54+AH66+AH75+AH78+AH81+AH84</f>
        <v>603797</v>
      </c>
      <c r="AI34" s="90"/>
      <c r="AJ34" s="90">
        <f aca="true" t="shared" si="22" ref="AJ34:AO34">AJ35+AJ38+AJ54+AJ66+AJ75+AJ78+AJ81+AJ84</f>
        <v>603797</v>
      </c>
      <c r="AK34" s="90">
        <f t="shared" si="22"/>
        <v>0</v>
      </c>
      <c r="AL34" s="90">
        <f t="shared" si="22"/>
        <v>0</v>
      </c>
      <c r="AM34" s="90">
        <f t="shared" si="22"/>
        <v>603797</v>
      </c>
      <c r="AN34" s="90">
        <f t="shared" si="22"/>
        <v>0</v>
      </c>
      <c r="AO34" s="90">
        <f t="shared" si="22"/>
        <v>603797</v>
      </c>
      <c r="AP34" s="90">
        <f>AP35+AP38+AP54+AP66+AP75+AP78+AP81+AP84+AP41+AP72+AP44+AP93+AP90</f>
        <v>67841</v>
      </c>
      <c r="AQ34" s="90">
        <f>AQ35+AQ38+AQ54+AQ66+AQ75+AQ78+AQ81+AQ84+AQ41+AQ72+AQ44+AQ93+AQ90</f>
        <v>0</v>
      </c>
      <c r="AR34" s="90">
        <f>AR35+AR38+AR54+AR66+AR75+AR78+AR81+AR84+AR41+AR72+AR44+AR93+AR90</f>
        <v>671638</v>
      </c>
      <c r="AS34" s="90">
        <f>AS35+AS38+AS54+AS66+AS75+AS78+AS81+AS84+AS41+AS72+AS44+AS93+AS90</f>
        <v>0</v>
      </c>
      <c r="AT34" s="90">
        <f>AT35+AT38+AT54+AT66+AT75+AT78+AT81+AT84+AT41+AT72+AT44+AT93+AT90</f>
        <v>671638</v>
      </c>
      <c r="AU34" s="122"/>
      <c r="AV34" s="122"/>
      <c r="AW34" s="122"/>
      <c r="AX34" s="90">
        <f aca="true" t="shared" si="23" ref="AX34:BC34">AX35+AX38+AX54+AX66+AX75+AX78+AX81+AX84+AX41+AX72+AX44+AX93+AX90</f>
        <v>671638</v>
      </c>
      <c r="AY34" s="90">
        <f t="shared" si="23"/>
        <v>671638</v>
      </c>
      <c r="AZ34" s="90">
        <f t="shared" si="23"/>
        <v>-603</v>
      </c>
      <c r="BA34" s="90">
        <f t="shared" si="23"/>
        <v>-603</v>
      </c>
      <c r="BB34" s="90">
        <f t="shared" si="23"/>
        <v>671035</v>
      </c>
      <c r="BC34" s="90">
        <f t="shared" si="23"/>
        <v>671035</v>
      </c>
      <c r="BD34" s="90">
        <f aca="true" t="shared" si="24" ref="BD34:BK34">BD35+BD38+BD54+BD66+BD75+BD78+BD81+BD84+BD41+BD72+BD44+BD93+BD90</f>
        <v>0</v>
      </c>
      <c r="BE34" s="90">
        <f t="shared" si="24"/>
        <v>0</v>
      </c>
      <c r="BF34" s="90">
        <f t="shared" si="24"/>
        <v>671035</v>
      </c>
      <c r="BG34" s="90">
        <f t="shared" si="24"/>
        <v>671035</v>
      </c>
      <c r="BH34" s="90">
        <f t="shared" si="24"/>
        <v>0</v>
      </c>
      <c r="BI34" s="90">
        <f t="shared" si="24"/>
        <v>0</v>
      </c>
      <c r="BJ34" s="90">
        <f t="shared" si="24"/>
        <v>671035</v>
      </c>
      <c r="BK34" s="90">
        <f t="shared" si="24"/>
        <v>671035</v>
      </c>
    </row>
    <row r="35" spans="1:63" s="2" customFormat="1" ht="85.5" customHeight="1">
      <c r="A35" s="97"/>
      <c r="B35" s="98" t="s">
        <v>266</v>
      </c>
      <c r="C35" s="99" t="s">
        <v>30</v>
      </c>
      <c r="D35" s="100" t="s">
        <v>31</v>
      </c>
      <c r="E35" s="101"/>
      <c r="F35" s="100"/>
      <c r="G35" s="121">
        <f aca="true" t="shared" si="25" ref="G35:AT35">G36</f>
        <v>1116</v>
      </c>
      <c r="H35" s="121">
        <f t="shared" si="25"/>
        <v>1116</v>
      </c>
      <c r="I35" s="121">
        <f t="shared" si="25"/>
        <v>0</v>
      </c>
      <c r="J35" s="121">
        <f t="shared" si="25"/>
        <v>351</v>
      </c>
      <c r="K35" s="121">
        <f t="shared" si="25"/>
        <v>1467</v>
      </c>
      <c r="L35" s="121">
        <f t="shared" si="25"/>
        <v>0</v>
      </c>
      <c r="M35" s="121"/>
      <c r="N35" s="121">
        <f t="shared" si="25"/>
        <v>1572</v>
      </c>
      <c r="O35" s="121">
        <f t="shared" si="25"/>
        <v>0</v>
      </c>
      <c r="P35" s="121">
        <f t="shared" si="25"/>
        <v>0</v>
      </c>
      <c r="Q35" s="121">
        <f t="shared" si="25"/>
        <v>1572</v>
      </c>
      <c r="R35" s="121">
        <f t="shared" si="25"/>
        <v>0</v>
      </c>
      <c r="S35" s="83">
        <f t="shared" si="25"/>
        <v>-299</v>
      </c>
      <c r="T35" s="83">
        <f t="shared" si="25"/>
        <v>1273</v>
      </c>
      <c r="U35" s="121">
        <f t="shared" si="25"/>
        <v>0</v>
      </c>
      <c r="V35" s="83">
        <f t="shared" si="25"/>
        <v>1273</v>
      </c>
      <c r="W35" s="83">
        <f t="shared" si="25"/>
        <v>0</v>
      </c>
      <c r="X35" s="83">
        <f t="shared" si="25"/>
        <v>0</v>
      </c>
      <c r="Y35" s="83">
        <f t="shared" si="25"/>
        <v>1273</v>
      </c>
      <c r="Z35" s="83">
        <f t="shared" si="25"/>
        <v>1273</v>
      </c>
      <c r="AA35" s="83">
        <f t="shared" si="25"/>
        <v>0</v>
      </c>
      <c r="AB35" s="83">
        <f t="shared" si="25"/>
        <v>0</v>
      </c>
      <c r="AC35" s="83">
        <f t="shared" si="25"/>
        <v>1273</v>
      </c>
      <c r="AD35" s="83">
        <f t="shared" si="25"/>
        <v>1273</v>
      </c>
      <c r="AE35" s="83">
        <f t="shared" si="25"/>
        <v>0</v>
      </c>
      <c r="AF35" s="83"/>
      <c r="AG35" s="83">
        <f t="shared" si="25"/>
        <v>0</v>
      </c>
      <c r="AH35" s="83">
        <f t="shared" si="25"/>
        <v>1273</v>
      </c>
      <c r="AI35" s="83"/>
      <c r="AJ35" s="83">
        <f t="shared" si="25"/>
        <v>1273</v>
      </c>
      <c r="AK35" s="83">
        <f t="shared" si="25"/>
        <v>0</v>
      </c>
      <c r="AL35" s="83">
        <f t="shared" si="25"/>
        <v>0</v>
      </c>
      <c r="AM35" s="83">
        <f t="shared" si="25"/>
        <v>1273</v>
      </c>
      <c r="AN35" s="83">
        <f t="shared" si="25"/>
        <v>0</v>
      </c>
      <c r="AO35" s="83">
        <f t="shared" si="25"/>
        <v>1273</v>
      </c>
      <c r="AP35" s="83">
        <f t="shared" si="25"/>
        <v>-20</v>
      </c>
      <c r="AQ35" s="121">
        <f t="shared" si="25"/>
        <v>0</v>
      </c>
      <c r="AR35" s="83">
        <f t="shared" si="25"/>
        <v>1253</v>
      </c>
      <c r="AS35" s="121">
        <f t="shared" si="25"/>
        <v>0</v>
      </c>
      <c r="AT35" s="83">
        <f t="shared" si="25"/>
        <v>1253</v>
      </c>
      <c r="AU35" s="81"/>
      <c r="AV35" s="81"/>
      <c r="AW35" s="81"/>
      <c r="AX35" s="83">
        <f>AX36</f>
        <v>1253</v>
      </c>
      <c r="AY35" s="83">
        <f>AY36</f>
        <v>1253</v>
      </c>
      <c r="AZ35" s="93"/>
      <c r="BA35" s="93"/>
      <c r="BB35" s="83">
        <f>BB36</f>
        <v>1253</v>
      </c>
      <c r="BC35" s="83">
        <f>BC36</f>
        <v>1253</v>
      </c>
      <c r="BD35" s="83">
        <f aca="true" t="shared" si="26" ref="BD35:BK36">BD36</f>
        <v>0</v>
      </c>
      <c r="BE35" s="83">
        <f t="shared" si="26"/>
        <v>0</v>
      </c>
      <c r="BF35" s="83">
        <f t="shared" si="26"/>
        <v>1253</v>
      </c>
      <c r="BG35" s="83">
        <f t="shared" si="26"/>
        <v>1253</v>
      </c>
      <c r="BH35" s="83">
        <f t="shared" si="26"/>
        <v>0</v>
      </c>
      <c r="BI35" s="83">
        <f t="shared" si="26"/>
        <v>0</v>
      </c>
      <c r="BJ35" s="83">
        <f t="shared" si="26"/>
        <v>1253</v>
      </c>
      <c r="BK35" s="83">
        <f t="shared" si="26"/>
        <v>1253</v>
      </c>
    </row>
    <row r="36" spans="1:63" ht="90.75" customHeight="1">
      <c r="A36" s="134"/>
      <c r="B36" s="106" t="s">
        <v>34</v>
      </c>
      <c r="C36" s="107" t="s">
        <v>30</v>
      </c>
      <c r="D36" s="108" t="s">
        <v>31</v>
      </c>
      <c r="E36" s="109" t="s">
        <v>114</v>
      </c>
      <c r="F36" s="108"/>
      <c r="G36" s="115">
        <f aca="true" t="shared" si="27" ref="G36:AT36">G37</f>
        <v>1116</v>
      </c>
      <c r="H36" s="115">
        <f t="shared" si="27"/>
        <v>1116</v>
      </c>
      <c r="I36" s="115">
        <f t="shared" si="27"/>
        <v>0</v>
      </c>
      <c r="J36" s="115">
        <f t="shared" si="27"/>
        <v>351</v>
      </c>
      <c r="K36" s="115">
        <f t="shared" si="27"/>
        <v>1467</v>
      </c>
      <c r="L36" s="115">
        <f t="shared" si="27"/>
        <v>0</v>
      </c>
      <c r="M36" s="115"/>
      <c r="N36" s="115">
        <f t="shared" si="27"/>
        <v>1572</v>
      </c>
      <c r="O36" s="115">
        <f t="shared" si="27"/>
        <v>0</v>
      </c>
      <c r="P36" s="115">
        <f t="shared" si="27"/>
        <v>0</v>
      </c>
      <c r="Q36" s="115">
        <f t="shared" si="27"/>
        <v>1572</v>
      </c>
      <c r="R36" s="115">
        <f t="shared" si="27"/>
        <v>0</v>
      </c>
      <c r="S36" s="116">
        <f t="shared" si="27"/>
        <v>-299</v>
      </c>
      <c r="T36" s="116">
        <f t="shared" si="27"/>
        <v>1273</v>
      </c>
      <c r="U36" s="115">
        <f t="shared" si="27"/>
        <v>0</v>
      </c>
      <c r="V36" s="116">
        <f t="shared" si="27"/>
        <v>1273</v>
      </c>
      <c r="W36" s="116">
        <f t="shared" si="27"/>
        <v>0</v>
      </c>
      <c r="X36" s="116">
        <f t="shared" si="27"/>
        <v>0</v>
      </c>
      <c r="Y36" s="116">
        <f t="shared" si="27"/>
        <v>1273</v>
      </c>
      <c r="Z36" s="116">
        <f t="shared" si="27"/>
        <v>1273</v>
      </c>
      <c r="AA36" s="116">
        <f t="shared" si="27"/>
        <v>0</v>
      </c>
      <c r="AB36" s="116">
        <f t="shared" si="27"/>
        <v>0</v>
      </c>
      <c r="AC36" s="116">
        <f t="shared" si="27"/>
        <v>1273</v>
      </c>
      <c r="AD36" s="116">
        <f t="shared" si="27"/>
        <v>1273</v>
      </c>
      <c r="AE36" s="116">
        <f t="shared" si="27"/>
        <v>0</v>
      </c>
      <c r="AF36" s="116"/>
      <c r="AG36" s="116">
        <f t="shared" si="27"/>
        <v>0</v>
      </c>
      <c r="AH36" s="116">
        <f t="shared" si="27"/>
        <v>1273</v>
      </c>
      <c r="AI36" s="116"/>
      <c r="AJ36" s="116">
        <f t="shared" si="27"/>
        <v>1273</v>
      </c>
      <c r="AK36" s="116">
        <f t="shared" si="27"/>
        <v>0</v>
      </c>
      <c r="AL36" s="116">
        <f t="shared" si="27"/>
        <v>0</v>
      </c>
      <c r="AM36" s="116">
        <f t="shared" si="27"/>
        <v>1273</v>
      </c>
      <c r="AN36" s="116">
        <f t="shared" si="27"/>
        <v>0</v>
      </c>
      <c r="AO36" s="116">
        <f t="shared" si="27"/>
        <v>1273</v>
      </c>
      <c r="AP36" s="116">
        <f t="shared" si="27"/>
        <v>-20</v>
      </c>
      <c r="AQ36" s="115">
        <f t="shared" si="27"/>
        <v>0</v>
      </c>
      <c r="AR36" s="116">
        <f t="shared" si="27"/>
        <v>1253</v>
      </c>
      <c r="AS36" s="115">
        <f t="shared" si="27"/>
        <v>0</v>
      </c>
      <c r="AT36" s="116">
        <f t="shared" si="27"/>
        <v>1253</v>
      </c>
      <c r="AU36" s="81"/>
      <c r="AV36" s="81"/>
      <c r="AW36" s="81"/>
      <c r="AX36" s="116">
        <f>AX37</f>
        <v>1253</v>
      </c>
      <c r="AY36" s="116">
        <f>AY37</f>
        <v>1253</v>
      </c>
      <c r="AZ36" s="93"/>
      <c r="BA36" s="93"/>
      <c r="BB36" s="116">
        <f>BB37</f>
        <v>1253</v>
      </c>
      <c r="BC36" s="116">
        <f>BC37</f>
        <v>1253</v>
      </c>
      <c r="BD36" s="116">
        <f t="shared" si="26"/>
        <v>0</v>
      </c>
      <c r="BE36" s="116">
        <f t="shared" si="26"/>
        <v>0</v>
      </c>
      <c r="BF36" s="116">
        <f t="shared" si="26"/>
        <v>1253</v>
      </c>
      <c r="BG36" s="116">
        <f t="shared" si="26"/>
        <v>1253</v>
      </c>
      <c r="BH36" s="116">
        <f t="shared" si="26"/>
        <v>0</v>
      </c>
      <c r="BI36" s="116">
        <f t="shared" si="26"/>
        <v>0</v>
      </c>
      <c r="BJ36" s="116">
        <f t="shared" si="26"/>
        <v>1253</v>
      </c>
      <c r="BK36" s="116">
        <f t="shared" si="26"/>
        <v>1253</v>
      </c>
    </row>
    <row r="37" spans="1:63" ht="41.25" customHeight="1">
      <c r="A37" s="105"/>
      <c r="B37" s="106" t="s">
        <v>37</v>
      </c>
      <c r="C37" s="107" t="s">
        <v>30</v>
      </c>
      <c r="D37" s="108" t="s">
        <v>31</v>
      </c>
      <c r="E37" s="109" t="s">
        <v>114</v>
      </c>
      <c r="F37" s="108" t="s">
        <v>38</v>
      </c>
      <c r="G37" s="115">
        <f>H37+I37</f>
        <v>1116</v>
      </c>
      <c r="H37" s="115">
        <v>1116</v>
      </c>
      <c r="I37" s="115"/>
      <c r="J37" s="115">
        <f>K37-G37</f>
        <v>351</v>
      </c>
      <c r="K37" s="115">
        <v>1467</v>
      </c>
      <c r="L37" s="115"/>
      <c r="M37" s="115"/>
      <c r="N37" s="115">
        <v>1572</v>
      </c>
      <c r="O37" s="111"/>
      <c r="P37" s="115"/>
      <c r="Q37" s="115">
        <f>P37+N37</f>
        <v>1572</v>
      </c>
      <c r="R37" s="115">
        <f>O37</f>
        <v>0</v>
      </c>
      <c r="S37" s="116">
        <f>T37-Q37</f>
        <v>-299</v>
      </c>
      <c r="T37" s="116">
        <v>1273</v>
      </c>
      <c r="U37" s="115">
        <f>R37</f>
        <v>0</v>
      </c>
      <c r="V37" s="116">
        <v>1273</v>
      </c>
      <c r="W37" s="116"/>
      <c r="X37" s="116"/>
      <c r="Y37" s="116">
        <f>W37+T37</f>
        <v>1273</v>
      </c>
      <c r="Z37" s="116">
        <f>X37+V37</f>
        <v>1273</v>
      </c>
      <c r="AA37" s="116"/>
      <c r="AB37" s="116"/>
      <c r="AC37" s="116">
        <f>AA37+Y37</f>
        <v>1273</v>
      </c>
      <c r="AD37" s="116">
        <f>AB37+Z37</f>
        <v>1273</v>
      </c>
      <c r="AE37" s="116"/>
      <c r="AF37" s="116"/>
      <c r="AG37" s="116"/>
      <c r="AH37" s="116">
        <f>AE37+AC37</f>
        <v>1273</v>
      </c>
      <c r="AI37" s="116"/>
      <c r="AJ37" s="116">
        <f>AG37+AD37</f>
        <v>1273</v>
      </c>
      <c r="AK37" s="117"/>
      <c r="AL37" s="117"/>
      <c r="AM37" s="116">
        <f>AK37+AH37</f>
        <v>1273</v>
      </c>
      <c r="AN37" s="116">
        <f>AI37</f>
        <v>0</v>
      </c>
      <c r="AO37" s="116">
        <f>AJ37</f>
        <v>1273</v>
      </c>
      <c r="AP37" s="116">
        <f>AR37-AO37</f>
        <v>-20</v>
      </c>
      <c r="AQ37" s="115"/>
      <c r="AR37" s="116">
        <v>1253</v>
      </c>
      <c r="AS37" s="115"/>
      <c r="AT37" s="116">
        <v>1253</v>
      </c>
      <c r="AU37" s="81"/>
      <c r="AV37" s="81"/>
      <c r="AW37" s="81"/>
      <c r="AX37" s="116">
        <v>1253</v>
      </c>
      <c r="AY37" s="116">
        <v>1253</v>
      </c>
      <c r="AZ37" s="93"/>
      <c r="BA37" s="93"/>
      <c r="BB37" s="116">
        <v>1253</v>
      </c>
      <c r="BC37" s="116">
        <v>1253</v>
      </c>
      <c r="BD37" s="118"/>
      <c r="BE37" s="119"/>
      <c r="BF37" s="93">
        <f>BD37+BB37</f>
        <v>1253</v>
      </c>
      <c r="BG37" s="93">
        <f>BE37+BC37</f>
        <v>1253</v>
      </c>
      <c r="BH37" s="118"/>
      <c r="BI37" s="119"/>
      <c r="BJ37" s="93">
        <f>BH37+BF37</f>
        <v>1253</v>
      </c>
      <c r="BK37" s="93">
        <f>BI37+BG37</f>
        <v>1253</v>
      </c>
    </row>
    <row r="38" spans="1:63" s="2" customFormat="1" ht="118.5" customHeight="1">
      <c r="A38" s="135"/>
      <c r="B38" s="98" t="s">
        <v>35</v>
      </c>
      <c r="C38" s="99" t="s">
        <v>30</v>
      </c>
      <c r="D38" s="100" t="s">
        <v>33</v>
      </c>
      <c r="E38" s="101"/>
      <c r="F38" s="100"/>
      <c r="G38" s="121">
        <f aca="true" t="shared" si="28" ref="G38:W39">G39</f>
        <v>557703</v>
      </c>
      <c r="H38" s="121">
        <f t="shared" si="28"/>
        <v>557703</v>
      </c>
      <c r="I38" s="121">
        <f t="shared" si="28"/>
        <v>0</v>
      </c>
      <c r="J38" s="121">
        <f aca="true" t="shared" si="29" ref="J38:AA39">J39</f>
        <v>192865</v>
      </c>
      <c r="K38" s="121">
        <f t="shared" si="29"/>
        <v>750568</v>
      </c>
      <c r="L38" s="121">
        <f t="shared" si="29"/>
        <v>0</v>
      </c>
      <c r="M38" s="121"/>
      <c r="N38" s="121">
        <f t="shared" si="29"/>
        <v>809355</v>
      </c>
      <c r="O38" s="121">
        <f t="shared" si="29"/>
        <v>0</v>
      </c>
      <c r="P38" s="121">
        <f t="shared" si="29"/>
        <v>0</v>
      </c>
      <c r="Q38" s="121">
        <f t="shared" si="29"/>
        <v>809355</v>
      </c>
      <c r="R38" s="121">
        <f t="shared" si="29"/>
        <v>0</v>
      </c>
      <c r="S38" s="83">
        <f t="shared" si="29"/>
        <v>-252177</v>
      </c>
      <c r="T38" s="83">
        <f t="shared" si="29"/>
        <v>557178</v>
      </c>
      <c r="U38" s="121">
        <f t="shared" si="29"/>
        <v>0</v>
      </c>
      <c r="V38" s="83">
        <f t="shared" si="29"/>
        <v>557460</v>
      </c>
      <c r="W38" s="83">
        <f t="shared" si="29"/>
        <v>0</v>
      </c>
      <c r="X38" s="83">
        <f t="shared" si="29"/>
        <v>0</v>
      </c>
      <c r="Y38" s="83">
        <f t="shared" si="29"/>
        <v>557178</v>
      </c>
      <c r="Z38" s="83">
        <f t="shared" si="29"/>
        <v>557460</v>
      </c>
      <c r="AA38" s="83">
        <f t="shared" si="29"/>
        <v>0</v>
      </c>
      <c r="AB38" s="83">
        <f aca="true" t="shared" si="30" ref="AA38:AQ39">AB39</f>
        <v>0</v>
      </c>
      <c r="AC38" s="83">
        <f t="shared" si="30"/>
        <v>557178</v>
      </c>
      <c r="AD38" s="83">
        <f t="shared" si="30"/>
        <v>557460</v>
      </c>
      <c r="AE38" s="83">
        <f t="shared" si="30"/>
        <v>0</v>
      </c>
      <c r="AF38" s="83"/>
      <c r="AG38" s="83">
        <f t="shared" si="30"/>
        <v>0</v>
      </c>
      <c r="AH38" s="83">
        <f t="shared" si="30"/>
        <v>557178</v>
      </c>
      <c r="AI38" s="83"/>
      <c r="AJ38" s="83">
        <f t="shared" si="30"/>
        <v>557460</v>
      </c>
      <c r="AK38" s="83">
        <f t="shared" si="30"/>
        <v>0</v>
      </c>
      <c r="AL38" s="83">
        <f t="shared" si="30"/>
        <v>0</v>
      </c>
      <c r="AM38" s="83">
        <f t="shared" si="30"/>
        <v>557178</v>
      </c>
      <c r="AN38" s="83">
        <f t="shared" si="30"/>
        <v>0</v>
      </c>
      <c r="AO38" s="83">
        <f t="shared" si="30"/>
        <v>557460</v>
      </c>
      <c r="AP38" s="83">
        <f t="shared" si="30"/>
        <v>56751</v>
      </c>
      <c r="AQ38" s="121">
        <f t="shared" si="30"/>
        <v>0</v>
      </c>
      <c r="AR38" s="83">
        <f aca="true" t="shared" si="31" ref="AQ38:AT39">AR39</f>
        <v>614211</v>
      </c>
      <c r="AS38" s="121">
        <f t="shared" si="31"/>
        <v>0</v>
      </c>
      <c r="AT38" s="83">
        <f t="shared" si="31"/>
        <v>626077</v>
      </c>
      <c r="AU38" s="81"/>
      <c r="AV38" s="81"/>
      <c r="AW38" s="81"/>
      <c r="AX38" s="83">
        <f>AX39</f>
        <v>614211</v>
      </c>
      <c r="AY38" s="83">
        <f>AY39</f>
        <v>626077</v>
      </c>
      <c r="AZ38" s="93"/>
      <c r="BA38" s="93"/>
      <c r="BB38" s="83">
        <f>BB39</f>
        <v>614211</v>
      </c>
      <c r="BC38" s="83">
        <f>BC39</f>
        <v>626077</v>
      </c>
      <c r="BD38" s="83">
        <f aca="true" t="shared" si="32" ref="BD38:BK39">BD39</f>
        <v>0</v>
      </c>
      <c r="BE38" s="83">
        <f t="shared" si="32"/>
        <v>0</v>
      </c>
      <c r="BF38" s="83">
        <f t="shared" si="32"/>
        <v>614211</v>
      </c>
      <c r="BG38" s="83">
        <f t="shared" si="32"/>
        <v>626077</v>
      </c>
      <c r="BH38" s="83">
        <f t="shared" si="32"/>
        <v>0</v>
      </c>
      <c r="BI38" s="83">
        <f t="shared" si="32"/>
        <v>0</v>
      </c>
      <c r="BJ38" s="83">
        <f t="shared" si="32"/>
        <v>614211</v>
      </c>
      <c r="BK38" s="83">
        <f t="shared" si="32"/>
        <v>626077</v>
      </c>
    </row>
    <row r="39" spans="1:63" ht="98.25" customHeight="1">
      <c r="A39" s="113"/>
      <c r="B39" s="106" t="s">
        <v>34</v>
      </c>
      <c r="C39" s="107" t="s">
        <v>30</v>
      </c>
      <c r="D39" s="108" t="s">
        <v>33</v>
      </c>
      <c r="E39" s="109" t="s">
        <v>114</v>
      </c>
      <c r="F39" s="108"/>
      <c r="G39" s="115">
        <f t="shared" si="28"/>
        <v>557703</v>
      </c>
      <c r="H39" s="115">
        <f t="shared" si="28"/>
        <v>557703</v>
      </c>
      <c r="I39" s="115">
        <f t="shared" si="28"/>
        <v>0</v>
      </c>
      <c r="J39" s="115">
        <f t="shared" si="28"/>
        <v>192865</v>
      </c>
      <c r="K39" s="115">
        <f t="shared" si="28"/>
        <v>750568</v>
      </c>
      <c r="L39" s="115">
        <f t="shared" si="28"/>
        <v>0</v>
      </c>
      <c r="M39" s="115"/>
      <c r="N39" s="115">
        <f t="shared" si="28"/>
        <v>809355</v>
      </c>
      <c r="O39" s="115">
        <f t="shared" si="28"/>
        <v>0</v>
      </c>
      <c r="P39" s="115">
        <f t="shared" si="28"/>
        <v>0</v>
      </c>
      <c r="Q39" s="115">
        <f t="shared" si="28"/>
        <v>809355</v>
      </c>
      <c r="R39" s="115">
        <f t="shared" si="28"/>
        <v>0</v>
      </c>
      <c r="S39" s="116">
        <f t="shared" si="28"/>
        <v>-252177</v>
      </c>
      <c r="T39" s="116">
        <f t="shared" si="28"/>
        <v>557178</v>
      </c>
      <c r="U39" s="115">
        <f t="shared" si="28"/>
        <v>0</v>
      </c>
      <c r="V39" s="116">
        <f t="shared" si="28"/>
        <v>557460</v>
      </c>
      <c r="W39" s="116">
        <f t="shared" si="28"/>
        <v>0</v>
      </c>
      <c r="X39" s="116">
        <f t="shared" si="29"/>
        <v>0</v>
      </c>
      <c r="Y39" s="116">
        <f t="shared" si="29"/>
        <v>557178</v>
      </c>
      <c r="Z39" s="116">
        <f t="shared" si="29"/>
        <v>557460</v>
      </c>
      <c r="AA39" s="116">
        <f t="shared" si="30"/>
        <v>0</v>
      </c>
      <c r="AB39" s="116">
        <f t="shared" si="30"/>
        <v>0</v>
      </c>
      <c r="AC39" s="116">
        <f t="shared" si="30"/>
        <v>557178</v>
      </c>
      <c r="AD39" s="116">
        <f t="shared" si="30"/>
        <v>557460</v>
      </c>
      <c r="AE39" s="116">
        <f t="shared" si="30"/>
        <v>0</v>
      </c>
      <c r="AF39" s="116"/>
      <c r="AG39" s="116">
        <f t="shared" si="30"/>
        <v>0</v>
      </c>
      <c r="AH39" s="116">
        <f t="shared" si="30"/>
        <v>557178</v>
      </c>
      <c r="AI39" s="116"/>
      <c r="AJ39" s="116">
        <f t="shared" si="30"/>
        <v>557460</v>
      </c>
      <c r="AK39" s="116">
        <f t="shared" si="30"/>
        <v>0</v>
      </c>
      <c r="AL39" s="116">
        <f t="shared" si="30"/>
        <v>0</v>
      </c>
      <c r="AM39" s="116">
        <f t="shared" si="30"/>
        <v>557178</v>
      </c>
      <c r="AN39" s="116">
        <f t="shared" si="30"/>
        <v>0</v>
      </c>
      <c r="AO39" s="116">
        <f t="shared" si="30"/>
        <v>557460</v>
      </c>
      <c r="AP39" s="116">
        <f t="shared" si="30"/>
        <v>56751</v>
      </c>
      <c r="AQ39" s="115">
        <f t="shared" si="31"/>
        <v>0</v>
      </c>
      <c r="AR39" s="116">
        <f t="shared" si="31"/>
        <v>614211</v>
      </c>
      <c r="AS39" s="115">
        <f t="shared" si="31"/>
        <v>0</v>
      </c>
      <c r="AT39" s="116">
        <f t="shared" si="31"/>
        <v>626077</v>
      </c>
      <c r="AU39" s="81"/>
      <c r="AV39" s="81"/>
      <c r="AW39" s="81"/>
      <c r="AX39" s="116">
        <f>AX40</f>
        <v>614211</v>
      </c>
      <c r="AY39" s="116">
        <f>AY40</f>
        <v>626077</v>
      </c>
      <c r="AZ39" s="93"/>
      <c r="BA39" s="93"/>
      <c r="BB39" s="116">
        <f>BB40</f>
        <v>614211</v>
      </c>
      <c r="BC39" s="116">
        <f>BC40</f>
        <v>626077</v>
      </c>
      <c r="BD39" s="116">
        <f t="shared" si="32"/>
        <v>0</v>
      </c>
      <c r="BE39" s="116">
        <f t="shared" si="32"/>
        <v>0</v>
      </c>
      <c r="BF39" s="116">
        <f t="shared" si="32"/>
        <v>614211</v>
      </c>
      <c r="BG39" s="116">
        <f t="shared" si="32"/>
        <v>626077</v>
      </c>
      <c r="BH39" s="116">
        <f t="shared" si="32"/>
        <v>0</v>
      </c>
      <c r="BI39" s="116">
        <f t="shared" si="32"/>
        <v>0</v>
      </c>
      <c r="BJ39" s="116">
        <f t="shared" si="32"/>
        <v>614211</v>
      </c>
      <c r="BK39" s="116">
        <f t="shared" si="32"/>
        <v>626077</v>
      </c>
    </row>
    <row r="40" spans="1:63" ht="44.25" customHeight="1">
      <c r="A40" s="113"/>
      <c r="B40" s="106" t="s">
        <v>37</v>
      </c>
      <c r="C40" s="107" t="s">
        <v>30</v>
      </c>
      <c r="D40" s="108" t="s">
        <v>33</v>
      </c>
      <c r="E40" s="109" t="s">
        <v>114</v>
      </c>
      <c r="F40" s="108" t="s">
        <v>38</v>
      </c>
      <c r="G40" s="115">
        <f>H40+I40</f>
        <v>557703</v>
      </c>
      <c r="H40" s="115">
        <f>461753+95950</f>
        <v>557703</v>
      </c>
      <c r="I40" s="115"/>
      <c r="J40" s="115">
        <f>K40-G40</f>
        <v>192865</v>
      </c>
      <c r="K40" s="115">
        <v>750568</v>
      </c>
      <c r="L40" s="115"/>
      <c r="M40" s="115"/>
      <c r="N40" s="115">
        <v>809355</v>
      </c>
      <c r="O40" s="111"/>
      <c r="P40" s="115"/>
      <c r="Q40" s="115">
        <f>P40+N40</f>
        <v>809355</v>
      </c>
      <c r="R40" s="115">
        <f>O40</f>
        <v>0</v>
      </c>
      <c r="S40" s="116">
        <f>T40-Q40</f>
        <v>-252177</v>
      </c>
      <c r="T40" s="116">
        <v>557178</v>
      </c>
      <c r="U40" s="115">
        <f>R40</f>
        <v>0</v>
      </c>
      <c r="V40" s="116">
        <f>557450+10</f>
        <v>557460</v>
      </c>
      <c r="W40" s="116"/>
      <c r="X40" s="116"/>
      <c r="Y40" s="116">
        <f>W40+T40</f>
        <v>557178</v>
      </c>
      <c r="Z40" s="116">
        <f>X40+V40</f>
        <v>557460</v>
      </c>
      <c r="AA40" s="116"/>
      <c r="AB40" s="116"/>
      <c r="AC40" s="116">
        <f>AA40+Y40</f>
        <v>557178</v>
      </c>
      <c r="AD40" s="116">
        <f>AB40+Z40</f>
        <v>557460</v>
      </c>
      <c r="AE40" s="116"/>
      <c r="AF40" s="116"/>
      <c r="AG40" s="116"/>
      <c r="AH40" s="116">
        <f>AE40+AC40</f>
        <v>557178</v>
      </c>
      <c r="AI40" s="116"/>
      <c r="AJ40" s="116">
        <f>AG40+AD40</f>
        <v>557460</v>
      </c>
      <c r="AK40" s="117"/>
      <c r="AL40" s="117"/>
      <c r="AM40" s="116">
        <f>AK40+AH40</f>
        <v>557178</v>
      </c>
      <c r="AN40" s="116">
        <f>AI40</f>
        <v>0</v>
      </c>
      <c r="AO40" s="116">
        <f>AJ40</f>
        <v>557460</v>
      </c>
      <c r="AP40" s="116">
        <f>AR40-AO40</f>
        <v>56751</v>
      </c>
      <c r="AQ40" s="115"/>
      <c r="AR40" s="116">
        <f>614111+100</f>
        <v>614211</v>
      </c>
      <c r="AS40" s="115"/>
      <c r="AT40" s="116">
        <f>625977+100</f>
        <v>626077</v>
      </c>
      <c r="AU40" s="81"/>
      <c r="AV40" s="81"/>
      <c r="AW40" s="81"/>
      <c r="AX40" s="116">
        <f>614111+100</f>
        <v>614211</v>
      </c>
      <c r="AY40" s="116">
        <f>625977+100</f>
        <v>626077</v>
      </c>
      <c r="AZ40" s="93"/>
      <c r="BA40" s="93"/>
      <c r="BB40" s="116">
        <f>614111+100</f>
        <v>614211</v>
      </c>
      <c r="BC40" s="116">
        <f>625977+100</f>
        <v>626077</v>
      </c>
      <c r="BD40" s="118"/>
      <c r="BE40" s="119"/>
      <c r="BF40" s="93">
        <f>BD40+BB40</f>
        <v>614211</v>
      </c>
      <c r="BG40" s="93">
        <f>BE40+BC40</f>
        <v>626077</v>
      </c>
      <c r="BH40" s="118"/>
      <c r="BI40" s="119"/>
      <c r="BJ40" s="93">
        <f>BH40+BF40</f>
        <v>614211</v>
      </c>
      <c r="BK40" s="93">
        <f>BI40+BG40</f>
        <v>626077</v>
      </c>
    </row>
    <row r="41" spans="1:63" s="6" customFormat="1" ht="38.25">
      <c r="A41" s="136"/>
      <c r="B41" s="98" t="s">
        <v>351</v>
      </c>
      <c r="C41" s="99" t="s">
        <v>30</v>
      </c>
      <c r="D41" s="100" t="s">
        <v>43</v>
      </c>
      <c r="E41" s="137"/>
      <c r="F41" s="10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83"/>
      <c r="T41" s="83"/>
      <c r="U41" s="121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138"/>
      <c r="AL41" s="138"/>
      <c r="AM41" s="83"/>
      <c r="AN41" s="83"/>
      <c r="AO41" s="83"/>
      <c r="AP41" s="83">
        <f>AP42</f>
        <v>1895</v>
      </c>
      <c r="AQ41" s="83">
        <f aca="true" t="shared" si="33" ref="AQ41:AT42">AQ42</f>
        <v>0</v>
      </c>
      <c r="AR41" s="83">
        <f t="shared" si="33"/>
        <v>1895</v>
      </c>
      <c r="AS41" s="83">
        <f t="shared" si="33"/>
        <v>0</v>
      </c>
      <c r="AT41" s="83">
        <f t="shared" si="33"/>
        <v>1895</v>
      </c>
      <c r="AU41" s="122"/>
      <c r="AV41" s="122"/>
      <c r="AW41" s="122"/>
      <c r="AX41" s="83">
        <f>AX42</f>
        <v>1895</v>
      </c>
      <c r="AY41" s="83">
        <f>AY42</f>
        <v>1895</v>
      </c>
      <c r="AZ41" s="123"/>
      <c r="BA41" s="123"/>
      <c r="BB41" s="83">
        <f>BB42</f>
        <v>1895</v>
      </c>
      <c r="BC41" s="83">
        <f>BC42</f>
        <v>1895</v>
      </c>
      <c r="BD41" s="83">
        <f aca="true" t="shared" si="34" ref="BD41:BK42">BD42</f>
        <v>0</v>
      </c>
      <c r="BE41" s="83">
        <f t="shared" si="34"/>
        <v>0</v>
      </c>
      <c r="BF41" s="83">
        <f t="shared" si="34"/>
        <v>1895</v>
      </c>
      <c r="BG41" s="83">
        <f t="shared" si="34"/>
        <v>1895</v>
      </c>
      <c r="BH41" s="83">
        <f t="shared" si="34"/>
        <v>0</v>
      </c>
      <c r="BI41" s="83">
        <f t="shared" si="34"/>
        <v>0</v>
      </c>
      <c r="BJ41" s="83">
        <f t="shared" si="34"/>
        <v>1895</v>
      </c>
      <c r="BK41" s="83">
        <f t="shared" si="34"/>
        <v>1895</v>
      </c>
    </row>
    <row r="42" spans="1:63" ht="28.5" customHeight="1">
      <c r="A42" s="113"/>
      <c r="B42" s="106" t="s">
        <v>355</v>
      </c>
      <c r="C42" s="107" t="s">
        <v>30</v>
      </c>
      <c r="D42" s="108" t="s">
        <v>43</v>
      </c>
      <c r="E42" s="109" t="s">
        <v>352</v>
      </c>
      <c r="F42" s="108"/>
      <c r="G42" s="115"/>
      <c r="H42" s="115"/>
      <c r="I42" s="115"/>
      <c r="J42" s="115"/>
      <c r="K42" s="115"/>
      <c r="L42" s="115"/>
      <c r="M42" s="115"/>
      <c r="N42" s="115"/>
      <c r="O42" s="111"/>
      <c r="P42" s="115"/>
      <c r="Q42" s="115"/>
      <c r="R42" s="115"/>
      <c r="S42" s="116"/>
      <c r="T42" s="116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7"/>
      <c r="AL42" s="117"/>
      <c r="AM42" s="116"/>
      <c r="AN42" s="116"/>
      <c r="AO42" s="116"/>
      <c r="AP42" s="116">
        <f>AP43</f>
        <v>1895</v>
      </c>
      <c r="AQ42" s="116">
        <f t="shared" si="33"/>
        <v>0</v>
      </c>
      <c r="AR42" s="116">
        <f t="shared" si="33"/>
        <v>1895</v>
      </c>
      <c r="AS42" s="116">
        <f t="shared" si="33"/>
        <v>0</v>
      </c>
      <c r="AT42" s="116">
        <f t="shared" si="33"/>
        <v>1895</v>
      </c>
      <c r="AU42" s="81"/>
      <c r="AV42" s="81"/>
      <c r="AW42" s="81"/>
      <c r="AX42" s="116">
        <f>AX43</f>
        <v>1895</v>
      </c>
      <c r="AY42" s="116">
        <f>AY43</f>
        <v>1895</v>
      </c>
      <c r="AZ42" s="93"/>
      <c r="BA42" s="93"/>
      <c r="BB42" s="116">
        <f>BB43</f>
        <v>1895</v>
      </c>
      <c r="BC42" s="116">
        <f>BC43</f>
        <v>1895</v>
      </c>
      <c r="BD42" s="116">
        <f t="shared" si="34"/>
        <v>0</v>
      </c>
      <c r="BE42" s="116">
        <f t="shared" si="34"/>
        <v>0</v>
      </c>
      <c r="BF42" s="116">
        <f t="shared" si="34"/>
        <v>1895</v>
      </c>
      <c r="BG42" s="116">
        <f t="shared" si="34"/>
        <v>1895</v>
      </c>
      <c r="BH42" s="116">
        <f t="shared" si="34"/>
        <v>0</v>
      </c>
      <c r="BI42" s="116">
        <f t="shared" si="34"/>
        <v>0</v>
      </c>
      <c r="BJ42" s="116">
        <f t="shared" si="34"/>
        <v>1895</v>
      </c>
      <c r="BK42" s="116">
        <f t="shared" si="34"/>
        <v>1895</v>
      </c>
    </row>
    <row r="43" spans="1:63" ht="77.25" customHeight="1">
      <c r="A43" s="113"/>
      <c r="B43" s="106" t="s">
        <v>41</v>
      </c>
      <c r="C43" s="107" t="s">
        <v>30</v>
      </c>
      <c r="D43" s="108" t="s">
        <v>43</v>
      </c>
      <c r="E43" s="109" t="s">
        <v>352</v>
      </c>
      <c r="F43" s="108" t="s">
        <v>42</v>
      </c>
      <c r="G43" s="115"/>
      <c r="H43" s="115"/>
      <c r="I43" s="115"/>
      <c r="J43" s="115"/>
      <c r="K43" s="115"/>
      <c r="L43" s="115"/>
      <c r="M43" s="115"/>
      <c r="N43" s="115"/>
      <c r="O43" s="111"/>
      <c r="P43" s="115"/>
      <c r="Q43" s="115"/>
      <c r="R43" s="115"/>
      <c r="S43" s="116"/>
      <c r="T43" s="116"/>
      <c r="U43" s="115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  <c r="AL43" s="117"/>
      <c r="AM43" s="116"/>
      <c r="AN43" s="116"/>
      <c r="AO43" s="116"/>
      <c r="AP43" s="116">
        <f>AR43-AO43</f>
        <v>1895</v>
      </c>
      <c r="AQ43" s="115"/>
      <c r="AR43" s="116">
        <v>1895</v>
      </c>
      <c r="AS43" s="115"/>
      <c r="AT43" s="116">
        <v>1895</v>
      </c>
      <c r="AU43" s="81"/>
      <c r="AV43" s="81"/>
      <c r="AW43" s="81"/>
      <c r="AX43" s="116">
        <v>1895</v>
      </c>
      <c r="AY43" s="116">
        <v>1895</v>
      </c>
      <c r="AZ43" s="93"/>
      <c r="BA43" s="93"/>
      <c r="BB43" s="116">
        <v>1895</v>
      </c>
      <c r="BC43" s="116">
        <v>1895</v>
      </c>
      <c r="BD43" s="118"/>
      <c r="BE43" s="119"/>
      <c r="BF43" s="93">
        <f>BD43+BB43</f>
        <v>1895</v>
      </c>
      <c r="BG43" s="93">
        <f>BE43+BC43</f>
        <v>1895</v>
      </c>
      <c r="BH43" s="118"/>
      <c r="BI43" s="119"/>
      <c r="BJ43" s="93">
        <f>BH43+BF43</f>
        <v>1895</v>
      </c>
      <c r="BK43" s="93">
        <f>BI43+BG43</f>
        <v>1895</v>
      </c>
    </row>
    <row r="44" spans="1:63" ht="37.5">
      <c r="A44" s="113"/>
      <c r="B44" s="98" t="s">
        <v>13</v>
      </c>
      <c r="C44" s="99" t="s">
        <v>30</v>
      </c>
      <c r="D44" s="100" t="s">
        <v>373</v>
      </c>
      <c r="E44" s="101"/>
      <c r="F44" s="100"/>
      <c r="G44" s="139"/>
      <c r="H44" s="139"/>
      <c r="I44" s="139"/>
      <c r="J44" s="139"/>
      <c r="K44" s="139"/>
      <c r="L44" s="139"/>
      <c r="M44" s="139"/>
      <c r="N44" s="139"/>
      <c r="O44" s="140"/>
      <c r="P44" s="139"/>
      <c r="Q44" s="139"/>
      <c r="R44" s="139"/>
      <c r="S44" s="141"/>
      <c r="T44" s="141"/>
      <c r="U44" s="139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2"/>
      <c r="AL44" s="142"/>
      <c r="AM44" s="141"/>
      <c r="AN44" s="141"/>
      <c r="AO44" s="141"/>
      <c r="AP44" s="83">
        <f>AP45+AP47</f>
        <v>40513</v>
      </c>
      <c r="AQ44" s="83">
        <f>AQ45+AQ47</f>
        <v>0</v>
      </c>
      <c r="AR44" s="83">
        <f>AR45+AR47</f>
        <v>40513</v>
      </c>
      <c r="AS44" s="83">
        <f>AS45+AS47</f>
        <v>0</v>
      </c>
      <c r="AT44" s="83">
        <f>AT45+AT47</f>
        <v>16965</v>
      </c>
      <c r="AU44" s="81"/>
      <c r="AV44" s="81"/>
      <c r="AW44" s="81"/>
      <c r="AX44" s="83">
        <f aca="true" t="shared" si="35" ref="AX44:BC44">AX45+AX47</f>
        <v>40513</v>
      </c>
      <c r="AY44" s="83">
        <f t="shared" si="35"/>
        <v>16965</v>
      </c>
      <c r="AZ44" s="83">
        <f t="shared" si="35"/>
        <v>-7460</v>
      </c>
      <c r="BA44" s="83">
        <f t="shared" si="35"/>
        <v>-7460</v>
      </c>
      <c r="BB44" s="83">
        <f t="shared" si="35"/>
        <v>33053</v>
      </c>
      <c r="BC44" s="83">
        <f t="shared" si="35"/>
        <v>9505</v>
      </c>
      <c r="BD44" s="83">
        <f aca="true" t="shared" si="36" ref="BD44:BK44">BD45+BD47</f>
        <v>0</v>
      </c>
      <c r="BE44" s="83">
        <f t="shared" si="36"/>
        <v>0</v>
      </c>
      <c r="BF44" s="83">
        <f t="shared" si="36"/>
        <v>33053</v>
      </c>
      <c r="BG44" s="83">
        <f t="shared" si="36"/>
        <v>9505</v>
      </c>
      <c r="BH44" s="83">
        <f t="shared" si="36"/>
        <v>0</v>
      </c>
      <c r="BI44" s="83">
        <f t="shared" si="36"/>
        <v>0</v>
      </c>
      <c r="BJ44" s="83">
        <f t="shared" si="36"/>
        <v>33053</v>
      </c>
      <c r="BK44" s="83">
        <f t="shared" si="36"/>
        <v>9505</v>
      </c>
    </row>
    <row r="45" spans="1:63" ht="86.25" customHeight="1">
      <c r="A45" s="113"/>
      <c r="B45" s="106" t="s">
        <v>34</v>
      </c>
      <c r="C45" s="107" t="s">
        <v>30</v>
      </c>
      <c r="D45" s="108" t="s">
        <v>373</v>
      </c>
      <c r="E45" s="109" t="s">
        <v>114</v>
      </c>
      <c r="F45" s="108"/>
      <c r="G45" s="115"/>
      <c r="H45" s="115"/>
      <c r="I45" s="115"/>
      <c r="J45" s="115"/>
      <c r="K45" s="115"/>
      <c r="L45" s="115"/>
      <c r="M45" s="115"/>
      <c r="N45" s="115"/>
      <c r="O45" s="111"/>
      <c r="P45" s="115"/>
      <c r="Q45" s="115"/>
      <c r="R45" s="115"/>
      <c r="S45" s="116"/>
      <c r="T45" s="116"/>
      <c r="U45" s="115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7"/>
      <c r="AL45" s="117"/>
      <c r="AM45" s="116"/>
      <c r="AN45" s="116"/>
      <c r="AO45" s="116"/>
      <c r="AP45" s="116">
        <f>AP46</f>
        <v>755</v>
      </c>
      <c r="AQ45" s="116">
        <f>AQ46</f>
        <v>0</v>
      </c>
      <c r="AR45" s="116">
        <f>AR46</f>
        <v>755</v>
      </c>
      <c r="AS45" s="116">
        <f>AS46</f>
        <v>0</v>
      </c>
      <c r="AT45" s="116">
        <f>AT46</f>
        <v>755</v>
      </c>
      <c r="AU45" s="81"/>
      <c r="AV45" s="81"/>
      <c r="AW45" s="81"/>
      <c r="AX45" s="116">
        <f>AX46</f>
        <v>755</v>
      </c>
      <c r="AY45" s="116">
        <f>AY46</f>
        <v>755</v>
      </c>
      <c r="AZ45" s="93"/>
      <c r="BA45" s="93"/>
      <c r="BB45" s="116">
        <f aca="true" t="shared" si="37" ref="BB45:BK45">BB46</f>
        <v>755</v>
      </c>
      <c r="BC45" s="116">
        <f t="shared" si="37"/>
        <v>755</v>
      </c>
      <c r="BD45" s="116">
        <f t="shared" si="37"/>
        <v>0</v>
      </c>
      <c r="BE45" s="116">
        <f t="shared" si="37"/>
        <v>0</v>
      </c>
      <c r="BF45" s="116">
        <f t="shared" si="37"/>
        <v>755</v>
      </c>
      <c r="BG45" s="116">
        <f t="shared" si="37"/>
        <v>755</v>
      </c>
      <c r="BH45" s="116">
        <f t="shared" si="37"/>
        <v>0</v>
      </c>
      <c r="BI45" s="116">
        <f t="shared" si="37"/>
        <v>0</v>
      </c>
      <c r="BJ45" s="116">
        <f t="shared" si="37"/>
        <v>755</v>
      </c>
      <c r="BK45" s="116">
        <f t="shared" si="37"/>
        <v>755</v>
      </c>
    </row>
    <row r="46" spans="1:63" ht="40.5" customHeight="1">
      <c r="A46" s="113"/>
      <c r="B46" s="106" t="s">
        <v>37</v>
      </c>
      <c r="C46" s="107" t="s">
        <v>30</v>
      </c>
      <c r="D46" s="108" t="s">
        <v>373</v>
      </c>
      <c r="E46" s="109" t="s">
        <v>114</v>
      </c>
      <c r="F46" s="108" t="s">
        <v>38</v>
      </c>
      <c r="G46" s="115"/>
      <c r="H46" s="115"/>
      <c r="I46" s="115"/>
      <c r="J46" s="115"/>
      <c r="K46" s="115"/>
      <c r="L46" s="115"/>
      <c r="M46" s="115"/>
      <c r="N46" s="115"/>
      <c r="O46" s="111"/>
      <c r="P46" s="115"/>
      <c r="Q46" s="115"/>
      <c r="R46" s="115"/>
      <c r="S46" s="116"/>
      <c r="T46" s="116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7"/>
      <c r="AL46" s="117"/>
      <c r="AM46" s="116"/>
      <c r="AN46" s="116"/>
      <c r="AO46" s="116"/>
      <c r="AP46" s="116">
        <f>AR46-AO46</f>
        <v>755</v>
      </c>
      <c r="AQ46" s="115"/>
      <c r="AR46" s="116">
        <v>755</v>
      </c>
      <c r="AS46" s="115"/>
      <c r="AT46" s="116">
        <v>755</v>
      </c>
      <c r="AU46" s="81"/>
      <c r="AV46" s="81"/>
      <c r="AW46" s="81"/>
      <c r="AX46" s="116">
        <v>755</v>
      </c>
      <c r="AY46" s="116">
        <v>755</v>
      </c>
      <c r="AZ46" s="93"/>
      <c r="BA46" s="93"/>
      <c r="BB46" s="116">
        <v>755</v>
      </c>
      <c r="BC46" s="116">
        <v>755</v>
      </c>
      <c r="BD46" s="116"/>
      <c r="BE46" s="116"/>
      <c r="BF46" s="93">
        <f>BD46+BB46</f>
        <v>755</v>
      </c>
      <c r="BG46" s="93">
        <f>BE46+BC46</f>
        <v>755</v>
      </c>
      <c r="BH46" s="116"/>
      <c r="BI46" s="116"/>
      <c r="BJ46" s="93">
        <f>BH46+BF46</f>
        <v>755</v>
      </c>
      <c r="BK46" s="93">
        <f>BI46+BG46</f>
        <v>755</v>
      </c>
    </row>
    <row r="47" spans="1:63" ht="56.25" customHeight="1">
      <c r="A47" s="113"/>
      <c r="B47" s="106" t="s">
        <v>14</v>
      </c>
      <c r="C47" s="107" t="s">
        <v>30</v>
      </c>
      <c r="D47" s="108" t="s">
        <v>373</v>
      </c>
      <c r="E47" s="114" t="s">
        <v>131</v>
      </c>
      <c r="F47" s="108"/>
      <c r="G47" s="115"/>
      <c r="H47" s="115"/>
      <c r="I47" s="115"/>
      <c r="J47" s="115"/>
      <c r="K47" s="115"/>
      <c r="L47" s="115"/>
      <c r="M47" s="115"/>
      <c r="N47" s="115"/>
      <c r="O47" s="111"/>
      <c r="P47" s="115"/>
      <c r="Q47" s="115"/>
      <c r="R47" s="115"/>
      <c r="S47" s="116"/>
      <c r="T47" s="116"/>
      <c r="U47" s="115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7"/>
      <c r="AL47" s="117"/>
      <c r="AM47" s="116"/>
      <c r="AN47" s="116"/>
      <c r="AO47" s="116"/>
      <c r="AP47" s="116">
        <f>AP48+AP49+AP50+AP52</f>
        <v>39758</v>
      </c>
      <c r="AQ47" s="116">
        <f>AQ48+AQ49+AQ50+AQ52</f>
        <v>0</v>
      </c>
      <c r="AR47" s="116">
        <f>AR48+AR49+AR50+AR52</f>
        <v>39758</v>
      </c>
      <c r="AS47" s="116">
        <f>AS48+AS49+AS50+AS52</f>
        <v>0</v>
      </c>
      <c r="AT47" s="116">
        <f>AT48+AT49+AT50+AT52</f>
        <v>16210</v>
      </c>
      <c r="AU47" s="81"/>
      <c r="AV47" s="81"/>
      <c r="AW47" s="81"/>
      <c r="AX47" s="116">
        <f aca="true" t="shared" si="38" ref="AX47:BG47">AX48+AX49+AX50+AX52</f>
        <v>39758</v>
      </c>
      <c r="AY47" s="116">
        <f t="shared" si="38"/>
        <v>16210</v>
      </c>
      <c r="AZ47" s="116">
        <f t="shared" si="38"/>
        <v>-7460</v>
      </c>
      <c r="BA47" s="116">
        <f t="shared" si="38"/>
        <v>-7460</v>
      </c>
      <c r="BB47" s="116">
        <f t="shared" si="38"/>
        <v>32298</v>
      </c>
      <c r="BC47" s="116">
        <f t="shared" si="38"/>
        <v>8750</v>
      </c>
      <c r="BD47" s="116">
        <f t="shared" si="38"/>
        <v>0</v>
      </c>
      <c r="BE47" s="116">
        <f t="shared" si="38"/>
        <v>0</v>
      </c>
      <c r="BF47" s="116">
        <f t="shared" si="38"/>
        <v>32298</v>
      </c>
      <c r="BG47" s="116">
        <f t="shared" si="38"/>
        <v>8750</v>
      </c>
      <c r="BH47" s="116">
        <f>BH48+BH49+BH50+BH52</f>
        <v>0</v>
      </c>
      <c r="BI47" s="116">
        <f>BI48+BI49+BI50+BI52</f>
        <v>0</v>
      </c>
      <c r="BJ47" s="116">
        <f>BJ48+BJ49+BJ50+BJ52</f>
        <v>32298</v>
      </c>
      <c r="BK47" s="116">
        <f>BK48+BK49+BK50+BK52</f>
        <v>8750</v>
      </c>
    </row>
    <row r="48" spans="1:63" ht="69.75" customHeight="1">
      <c r="A48" s="113"/>
      <c r="B48" s="106" t="s">
        <v>41</v>
      </c>
      <c r="C48" s="107" t="s">
        <v>30</v>
      </c>
      <c r="D48" s="108" t="s">
        <v>373</v>
      </c>
      <c r="E48" s="114" t="s">
        <v>131</v>
      </c>
      <c r="F48" s="108" t="s">
        <v>42</v>
      </c>
      <c r="G48" s="115"/>
      <c r="H48" s="115"/>
      <c r="I48" s="115"/>
      <c r="J48" s="115"/>
      <c r="K48" s="115"/>
      <c r="L48" s="115"/>
      <c r="M48" s="115"/>
      <c r="N48" s="115"/>
      <c r="O48" s="111"/>
      <c r="P48" s="115"/>
      <c r="Q48" s="115"/>
      <c r="R48" s="115"/>
      <c r="S48" s="116"/>
      <c r="T48" s="116"/>
      <c r="U48" s="115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7"/>
      <c r="AL48" s="117"/>
      <c r="AM48" s="116"/>
      <c r="AN48" s="116"/>
      <c r="AO48" s="116"/>
      <c r="AP48" s="116">
        <f>AR48-AO48</f>
        <v>3348</v>
      </c>
      <c r="AQ48" s="115"/>
      <c r="AR48" s="116">
        <v>3348</v>
      </c>
      <c r="AS48" s="115"/>
      <c r="AT48" s="116">
        <v>3348</v>
      </c>
      <c r="AU48" s="81"/>
      <c r="AV48" s="81"/>
      <c r="AW48" s="81"/>
      <c r="AX48" s="116">
        <v>3348</v>
      </c>
      <c r="AY48" s="116">
        <v>3348</v>
      </c>
      <c r="AZ48" s="93"/>
      <c r="BA48" s="93"/>
      <c r="BB48" s="116">
        <v>3348</v>
      </c>
      <c r="BC48" s="116">
        <v>3348</v>
      </c>
      <c r="BD48" s="118"/>
      <c r="BE48" s="119"/>
      <c r="BF48" s="115">
        <f>BD48+BB48</f>
        <v>3348</v>
      </c>
      <c r="BG48" s="115">
        <f>BE48+BC48</f>
        <v>3348</v>
      </c>
      <c r="BH48" s="118"/>
      <c r="BI48" s="119"/>
      <c r="BJ48" s="115">
        <f>BH48+BF48</f>
        <v>3348</v>
      </c>
      <c r="BK48" s="115">
        <f>BI48+BG48</f>
        <v>3348</v>
      </c>
    </row>
    <row r="49" spans="1:63" ht="122.25" customHeight="1">
      <c r="A49" s="113"/>
      <c r="B49" s="106" t="s">
        <v>0</v>
      </c>
      <c r="C49" s="107" t="s">
        <v>30</v>
      </c>
      <c r="D49" s="108" t="s">
        <v>373</v>
      </c>
      <c r="E49" s="114" t="s">
        <v>131</v>
      </c>
      <c r="F49" s="108" t="s">
        <v>1</v>
      </c>
      <c r="G49" s="115"/>
      <c r="H49" s="115"/>
      <c r="I49" s="115"/>
      <c r="J49" s="115"/>
      <c r="K49" s="115"/>
      <c r="L49" s="115"/>
      <c r="M49" s="115"/>
      <c r="N49" s="115"/>
      <c r="O49" s="111"/>
      <c r="P49" s="115"/>
      <c r="Q49" s="115"/>
      <c r="R49" s="115"/>
      <c r="S49" s="116"/>
      <c r="T49" s="116"/>
      <c r="U49" s="115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7"/>
      <c r="AL49" s="117"/>
      <c r="AM49" s="116"/>
      <c r="AN49" s="116"/>
      <c r="AO49" s="116"/>
      <c r="AP49" s="116">
        <f>AR49-AO49</f>
        <v>23548</v>
      </c>
      <c r="AQ49" s="115"/>
      <c r="AR49" s="116">
        <v>23548</v>
      </c>
      <c r="AS49" s="115"/>
      <c r="AT49" s="116"/>
      <c r="AU49" s="81"/>
      <c r="AV49" s="81"/>
      <c r="AW49" s="81"/>
      <c r="AX49" s="116">
        <v>23548</v>
      </c>
      <c r="AY49" s="116"/>
      <c r="AZ49" s="93"/>
      <c r="BA49" s="93"/>
      <c r="BB49" s="116">
        <v>23548</v>
      </c>
      <c r="BC49" s="116"/>
      <c r="BD49" s="118"/>
      <c r="BE49" s="119"/>
      <c r="BF49" s="115">
        <f>BD49+BB49</f>
        <v>23548</v>
      </c>
      <c r="BG49" s="115">
        <f>BE49+BC49</f>
        <v>0</v>
      </c>
      <c r="BH49" s="118"/>
      <c r="BI49" s="119"/>
      <c r="BJ49" s="115">
        <f>BH49+BF49</f>
        <v>23548</v>
      </c>
      <c r="BK49" s="115">
        <f>BI49+BG49</f>
        <v>0</v>
      </c>
    </row>
    <row r="50" spans="1:63" ht="143.25" customHeight="1">
      <c r="A50" s="113"/>
      <c r="B50" s="106" t="s">
        <v>269</v>
      </c>
      <c r="C50" s="107" t="s">
        <v>30</v>
      </c>
      <c r="D50" s="108" t="s">
        <v>373</v>
      </c>
      <c r="E50" s="143" t="s">
        <v>249</v>
      </c>
      <c r="F50" s="108"/>
      <c r="G50" s="115"/>
      <c r="H50" s="115"/>
      <c r="I50" s="115"/>
      <c r="J50" s="115"/>
      <c r="K50" s="115"/>
      <c r="L50" s="115"/>
      <c r="M50" s="115"/>
      <c r="N50" s="115"/>
      <c r="O50" s="111"/>
      <c r="P50" s="115"/>
      <c r="Q50" s="115"/>
      <c r="R50" s="115"/>
      <c r="S50" s="116"/>
      <c r="T50" s="116"/>
      <c r="U50" s="11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7"/>
      <c r="AL50" s="117"/>
      <c r="AM50" s="116"/>
      <c r="AN50" s="116"/>
      <c r="AO50" s="116"/>
      <c r="AP50" s="116">
        <f>AP51</f>
        <v>5402</v>
      </c>
      <c r="AQ50" s="116">
        <f>AQ51</f>
        <v>0</v>
      </c>
      <c r="AR50" s="116">
        <f>AR51</f>
        <v>5402</v>
      </c>
      <c r="AS50" s="116">
        <f>AS51</f>
        <v>0</v>
      </c>
      <c r="AT50" s="116">
        <f>AT51</f>
        <v>5402</v>
      </c>
      <c r="AU50" s="81"/>
      <c r="AV50" s="81"/>
      <c r="AW50" s="81"/>
      <c r="AX50" s="116">
        <f>AX51</f>
        <v>5402</v>
      </c>
      <c r="AY50" s="116">
        <f>AY51</f>
        <v>5402</v>
      </c>
      <c r="AZ50" s="93"/>
      <c r="BA50" s="93"/>
      <c r="BB50" s="116">
        <f aca="true" t="shared" si="39" ref="BB50:BK50">BB51</f>
        <v>5402</v>
      </c>
      <c r="BC50" s="116">
        <f t="shared" si="39"/>
        <v>5402</v>
      </c>
      <c r="BD50" s="116">
        <f t="shared" si="39"/>
        <v>0</v>
      </c>
      <c r="BE50" s="116">
        <f t="shared" si="39"/>
        <v>0</v>
      </c>
      <c r="BF50" s="116">
        <f t="shared" si="39"/>
        <v>5402</v>
      </c>
      <c r="BG50" s="116">
        <f t="shared" si="39"/>
        <v>5402</v>
      </c>
      <c r="BH50" s="116">
        <f t="shared" si="39"/>
        <v>0</v>
      </c>
      <c r="BI50" s="116">
        <f t="shared" si="39"/>
        <v>0</v>
      </c>
      <c r="BJ50" s="116">
        <f t="shared" si="39"/>
        <v>5402</v>
      </c>
      <c r="BK50" s="116">
        <f t="shared" si="39"/>
        <v>5402</v>
      </c>
    </row>
    <row r="51" spans="1:63" ht="111" customHeight="1">
      <c r="A51" s="113"/>
      <c r="B51" s="106" t="s">
        <v>241</v>
      </c>
      <c r="C51" s="107" t="s">
        <v>30</v>
      </c>
      <c r="D51" s="108" t="s">
        <v>373</v>
      </c>
      <c r="E51" s="143" t="s">
        <v>249</v>
      </c>
      <c r="F51" s="108" t="s">
        <v>53</v>
      </c>
      <c r="G51" s="115"/>
      <c r="H51" s="115"/>
      <c r="I51" s="115"/>
      <c r="J51" s="115"/>
      <c r="K51" s="115"/>
      <c r="L51" s="115"/>
      <c r="M51" s="115"/>
      <c r="N51" s="115"/>
      <c r="O51" s="111"/>
      <c r="P51" s="115"/>
      <c r="Q51" s="115"/>
      <c r="R51" s="115"/>
      <c r="S51" s="116"/>
      <c r="T51" s="116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7"/>
      <c r="AL51" s="117"/>
      <c r="AM51" s="116"/>
      <c r="AN51" s="116"/>
      <c r="AO51" s="116"/>
      <c r="AP51" s="116">
        <f>AR51-AO51</f>
        <v>5402</v>
      </c>
      <c r="AQ51" s="115"/>
      <c r="AR51" s="116">
        <v>5402</v>
      </c>
      <c r="AS51" s="115"/>
      <c r="AT51" s="116">
        <v>5402</v>
      </c>
      <c r="AU51" s="81"/>
      <c r="AV51" s="81"/>
      <c r="AW51" s="81"/>
      <c r="AX51" s="116">
        <v>5402</v>
      </c>
      <c r="AY51" s="116">
        <v>5402</v>
      </c>
      <c r="AZ51" s="93"/>
      <c r="BA51" s="93"/>
      <c r="BB51" s="116">
        <v>5402</v>
      </c>
      <c r="BC51" s="116">
        <v>5402</v>
      </c>
      <c r="BD51" s="118"/>
      <c r="BE51" s="119"/>
      <c r="BF51" s="93">
        <f>BD51+BB51</f>
        <v>5402</v>
      </c>
      <c r="BG51" s="93">
        <f>BE51+BC51</f>
        <v>5402</v>
      </c>
      <c r="BH51" s="118"/>
      <c r="BI51" s="119"/>
      <c r="BJ51" s="93">
        <f>BH51+BF51</f>
        <v>5402</v>
      </c>
      <c r="BK51" s="93">
        <f>BI51+BG51</f>
        <v>5402</v>
      </c>
    </row>
    <row r="52" spans="1:63" ht="181.5" customHeight="1" hidden="1">
      <c r="A52" s="113"/>
      <c r="B52" s="144" t="s">
        <v>353</v>
      </c>
      <c r="C52" s="108" t="s">
        <v>30</v>
      </c>
      <c r="D52" s="108" t="s">
        <v>373</v>
      </c>
      <c r="E52" s="145" t="s">
        <v>354</v>
      </c>
      <c r="F52" s="107"/>
      <c r="G52" s="115"/>
      <c r="H52" s="115"/>
      <c r="I52" s="115"/>
      <c r="J52" s="115"/>
      <c r="K52" s="115"/>
      <c r="L52" s="115"/>
      <c r="M52" s="115"/>
      <c r="N52" s="115"/>
      <c r="O52" s="111"/>
      <c r="P52" s="115"/>
      <c r="Q52" s="115"/>
      <c r="R52" s="115"/>
      <c r="S52" s="116"/>
      <c r="T52" s="116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7"/>
      <c r="AL52" s="117"/>
      <c r="AM52" s="116"/>
      <c r="AN52" s="116"/>
      <c r="AO52" s="116"/>
      <c r="AP52" s="116">
        <f>AP53</f>
        <v>7460</v>
      </c>
      <c r="AQ52" s="116">
        <f>AQ53</f>
        <v>0</v>
      </c>
      <c r="AR52" s="116">
        <f>AR53</f>
        <v>7460</v>
      </c>
      <c r="AS52" s="116">
        <f>AS53</f>
        <v>0</v>
      </c>
      <c r="AT52" s="116">
        <f>AT53</f>
        <v>7460</v>
      </c>
      <c r="AU52" s="81"/>
      <c r="AV52" s="81"/>
      <c r="AW52" s="81"/>
      <c r="AX52" s="116">
        <f aca="true" t="shared" si="40" ref="AX52:BC52">AX53</f>
        <v>7460</v>
      </c>
      <c r="AY52" s="116">
        <f t="shared" si="40"/>
        <v>7460</v>
      </c>
      <c r="AZ52" s="116">
        <f t="shared" si="40"/>
        <v>-7460</v>
      </c>
      <c r="BA52" s="116">
        <f t="shared" si="40"/>
        <v>-7460</v>
      </c>
      <c r="BB52" s="116">
        <f t="shared" si="40"/>
        <v>0</v>
      </c>
      <c r="BC52" s="116">
        <f t="shared" si="40"/>
        <v>0</v>
      </c>
      <c r="BD52" s="118"/>
      <c r="BE52" s="119"/>
      <c r="BF52" s="118"/>
      <c r="BG52" s="118"/>
      <c r="BH52" s="118"/>
      <c r="BI52" s="119"/>
      <c r="BJ52" s="118"/>
      <c r="BK52" s="118"/>
    </row>
    <row r="53" spans="1:63" ht="99" customHeight="1" hidden="1">
      <c r="A53" s="113"/>
      <c r="B53" s="144" t="s">
        <v>241</v>
      </c>
      <c r="C53" s="108" t="s">
        <v>30</v>
      </c>
      <c r="D53" s="108" t="s">
        <v>373</v>
      </c>
      <c r="E53" s="145" t="s">
        <v>354</v>
      </c>
      <c r="F53" s="107" t="s">
        <v>53</v>
      </c>
      <c r="G53" s="115"/>
      <c r="H53" s="115"/>
      <c r="I53" s="115"/>
      <c r="J53" s="115"/>
      <c r="K53" s="115"/>
      <c r="L53" s="115"/>
      <c r="M53" s="115"/>
      <c r="N53" s="115"/>
      <c r="O53" s="111"/>
      <c r="P53" s="115"/>
      <c r="Q53" s="115"/>
      <c r="R53" s="115"/>
      <c r="S53" s="116"/>
      <c r="T53" s="116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7"/>
      <c r="AL53" s="117"/>
      <c r="AM53" s="116"/>
      <c r="AN53" s="116"/>
      <c r="AO53" s="116"/>
      <c r="AP53" s="116">
        <f>AR53-AO53</f>
        <v>7460</v>
      </c>
      <c r="AQ53" s="115"/>
      <c r="AR53" s="116">
        <v>7460</v>
      </c>
      <c r="AS53" s="115"/>
      <c r="AT53" s="116">
        <v>7460</v>
      </c>
      <c r="AU53" s="81"/>
      <c r="AV53" s="81"/>
      <c r="AW53" s="81"/>
      <c r="AX53" s="116">
        <v>7460</v>
      </c>
      <c r="AY53" s="116">
        <v>7460</v>
      </c>
      <c r="AZ53" s="93">
        <v>-7460</v>
      </c>
      <c r="BA53" s="93">
        <v>-7460</v>
      </c>
      <c r="BB53" s="116">
        <f>AX53+AZ53</f>
        <v>0</v>
      </c>
      <c r="BC53" s="116">
        <f>AY53+BA53</f>
        <v>0</v>
      </c>
      <c r="BD53" s="118"/>
      <c r="BE53" s="119"/>
      <c r="BF53" s="118"/>
      <c r="BG53" s="118"/>
      <c r="BH53" s="118"/>
      <c r="BI53" s="119"/>
      <c r="BJ53" s="118"/>
      <c r="BK53" s="118"/>
    </row>
    <row r="54" spans="1:63" s="2" customFormat="1" ht="37.5" customHeight="1" hidden="1">
      <c r="A54" s="97"/>
      <c r="B54" s="98" t="s">
        <v>13</v>
      </c>
      <c r="C54" s="99" t="s">
        <v>30</v>
      </c>
      <c r="D54" s="100" t="s">
        <v>40</v>
      </c>
      <c r="E54" s="101"/>
      <c r="F54" s="100"/>
      <c r="G54" s="121">
        <f>G55+G57</f>
        <v>54738</v>
      </c>
      <c r="H54" s="121">
        <f>H55+H57</f>
        <v>54738</v>
      </c>
      <c r="I54" s="121">
        <f>I55+I57</f>
        <v>0</v>
      </c>
      <c r="J54" s="121">
        <f>J55+J57+J64</f>
        <v>47762</v>
      </c>
      <c r="K54" s="121">
        <f>K55+K57+K64</f>
        <v>102500</v>
      </c>
      <c r="L54" s="121">
        <f>L55+L57+L64</f>
        <v>0</v>
      </c>
      <c r="M54" s="121"/>
      <c r="N54" s="121">
        <f aca="true" t="shared" si="41" ref="N54:AE54">N55+N57+N64</f>
        <v>73054</v>
      </c>
      <c r="O54" s="121">
        <f t="shared" si="41"/>
        <v>0</v>
      </c>
      <c r="P54" s="121">
        <f t="shared" si="41"/>
        <v>0</v>
      </c>
      <c r="Q54" s="121">
        <f t="shared" si="41"/>
        <v>73054</v>
      </c>
      <c r="R54" s="121">
        <f t="shared" si="41"/>
        <v>0</v>
      </c>
      <c r="S54" s="83">
        <f t="shared" si="41"/>
        <v>-35203</v>
      </c>
      <c r="T54" s="83">
        <f t="shared" si="41"/>
        <v>37851</v>
      </c>
      <c r="U54" s="121">
        <f t="shared" si="41"/>
        <v>0</v>
      </c>
      <c r="V54" s="83">
        <f t="shared" si="41"/>
        <v>37569</v>
      </c>
      <c r="W54" s="83">
        <f t="shared" si="41"/>
        <v>0</v>
      </c>
      <c r="X54" s="83">
        <f t="shared" si="41"/>
        <v>0</v>
      </c>
      <c r="Y54" s="83">
        <f t="shared" si="41"/>
        <v>37851</v>
      </c>
      <c r="Z54" s="83">
        <f t="shared" si="41"/>
        <v>37569</v>
      </c>
      <c r="AA54" s="83">
        <f t="shared" si="41"/>
        <v>0</v>
      </c>
      <c r="AB54" s="83">
        <f t="shared" si="41"/>
        <v>0</v>
      </c>
      <c r="AC54" s="83">
        <f t="shared" si="41"/>
        <v>37851</v>
      </c>
      <c r="AD54" s="83">
        <f t="shared" si="41"/>
        <v>37569</v>
      </c>
      <c r="AE54" s="83">
        <f t="shared" si="41"/>
        <v>0</v>
      </c>
      <c r="AF54" s="83"/>
      <c r="AG54" s="83">
        <f>AG55+AG57+AG64</f>
        <v>0</v>
      </c>
      <c r="AH54" s="83">
        <f>AH55+AH57+AH64</f>
        <v>37851</v>
      </c>
      <c r="AI54" s="83"/>
      <c r="AJ54" s="83">
        <f aca="true" t="shared" si="42" ref="AJ54:AT54">AJ55+AJ57+AJ64</f>
        <v>37569</v>
      </c>
      <c r="AK54" s="83">
        <f t="shared" si="42"/>
        <v>0</v>
      </c>
      <c r="AL54" s="83">
        <f t="shared" si="42"/>
        <v>0</v>
      </c>
      <c r="AM54" s="83">
        <f t="shared" si="42"/>
        <v>37851</v>
      </c>
      <c r="AN54" s="83">
        <f t="shared" si="42"/>
        <v>0</v>
      </c>
      <c r="AO54" s="83">
        <f t="shared" si="42"/>
        <v>37569</v>
      </c>
      <c r="AP54" s="83">
        <f t="shared" si="42"/>
        <v>-37569</v>
      </c>
      <c r="AQ54" s="121">
        <f t="shared" si="42"/>
        <v>0</v>
      </c>
      <c r="AR54" s="83">
        <f>AR55+AR57+AR64</f>
        <v>0</v>
      </c>
      <c r="AS54" s="121">
        <f t="shared" si="42"/>
        <v>0</v>
      </c>
      <c r="AT54" s="83">
        <f t="shared" si="42"/>
        <v>0</v>
      </c>
      <c r="AU54" s="81"/>
      <c r="AV54" s="81"/>
      <c r="AW54" s="81"/>
      <c r="AX54" s="83">
        <f>AX55+AX57+AX64</f>
        <v>0</v>
      </c>
      <c r="AY54" s="83">
        <f>AY55+AY57+AY64</f>
        <v>0</v>
      </c>
      <c r="AZ54" s="93"/>
      <c r="BA54" s="93"/>
      <c r="BB54" s="83">
        <f>BB55+BB57+BB64</f>
        <v>0</v>
      </c>
      <c r="BC54" s="83">
        <f>BC55+BC57+BC64</f>
        <v>0</v>
      </c>
      <c r="BD54" s="146"/>
      <c r="BE54" s="147"/>
      <c r="BF54" s="146"/>
      <c r="BG54" s="146"/>
      <c r="BH54" s="146"/>
      <c r="BI54" s="147"/>
      <c r="BJ54" s="146"/>
      <c r="BK54" s="146"/>
    </row>
    <row r="55" spans="1:63" ht="82.5" customHeight="1" hidden="1">
      <c r="A55" s="105"/>
      <c r="B55" s="106" t="s">
        <v>34</v>
      </c>
      <c r="C55" s="107" t="s">
        <v>30</v>
      </c>
      <c r="D55" s="108" t="s">
        <v>40</v>
      </c>
      <c r="E55" s="109" t="s">
        <v>114</v>
      </c>
      <c r="F55" s="108"/>
      <c r="G55" s="115">
        <f>G56</f>
        <v>4124</v>
      </c>
      <c r="H55" s="115">
        <f aca="true" t="shared" si="43" ref="H55:AT55">H56</f>
        <v>4124</v>
      </c>
      <c r="I55" s="115">
        <f t="shared" si="43"/>
        <v>0</v>
      </c>
      <c r="J55" s="115">
        <f t="shared" si="43"/>
        <v>-3395</v>
      </c>
      <c r="K55" s="115">
        <f t="shared" si="43"/>
        <v>729</v>
      </c>
      <c r="L55" s="115">
        <f t="shared" si="43"/>
        <v>0</v>
      </c>
      <c r="M55" s="115"/>
      <c r="N55" s="115">
        <f t="shared" si="43"/>
        <v>780</v>
      </c>
      <c r="O55" s="115">
        <f t="shared" si="43"/>
        <v>0</v>
      </c>
      <c r="P55" s="115">
        <f t="shared" si="43"/>
        <v>0</v>
      </c>
      <c r="Q55" s="115">
        <f t="shared" si="43"/>
        <v>780</v>
      </c>
      <c r="R55" s="115">
        <f t="shared" si="43"/>
        <v>0</v>
      </c>
      <c r="S55" s="116">
        <f t="shared" si="43"/>
        <v>-55</v>
      </c>
      <c r="T55" s="116">
        <f t="shared" si="43"/>
        <v>725</v>
      </c>
      <c r="U55" s="115">
        <f t="shared" si="43"/>
        <v>0</v>
      </c>
      <c r="V55" s="116">
        <f t="shared" si="43"/>
        <v>725</v>
      </c>
      <c r="W55" s="116">
        <f t="shared" si="43"/>
        <v>0</v>
      </c>
      <c r="X55" s="116">
        <f t="shared" si="43"/>
        <v>0</v>
      </c>
      <c r="Y55" s="116">
        <f t="shared" si="43"/>
        <v>725</v>
      </c>
      <c r="Z55" s="116">
        <f t="shared" si="43"/>
        <v>725</v>
      </c>
      <c r="AA55" s="116">
        <f t="shared" si="43"/>
        <v>0</v>
      </c>
      <c r="AB55" s="116">
        <f t="shared" si="43"/>
        <v>0</v>
      </c>
      <c r="AC55" s="116">
        <f t="shared" si="43"/>
        <v>725</v>
      </c>
      <c r="AD55" s="116">
        <f t="shared" si="43"/>
        <v>725</v>
      </c>
      <c r="AE55" s="116">
        <f t="shared" si="43"/>
        <v>0</v>
      </c>
      <c r="AF55" s="116"/>
      <c r="AG55" s="116">
        <f t="shared" si="43"/>
        <v>0</v>
      </c>
      <c r="AH55" s="116">
        <f t="shared" si="43"/>
        <v>725</v>
      </c>
      <c r="AI55" s="116"/>
      <c r="AJ55" s="116">
        <f t="shared" si="43"/>
        <v>725</v>
      </c>
      <c r="AK55" s="116">
        <f t="shared" si="43"/>
        <v>0</v>
      </c>
      <c r="AL55" s="116">
        <f t="shared" si="43"/>
        <v>0</v>
      </c>
      <c r="AM55" s="116">
        <f t="shared" si="43"/>
        <v>725</v>
      </c>
      <c r="AN55" s="116">
        <f t="shared" si="43"/>
        <v>0</v>
      </c>
      <c r="AO55" s="116">
        <f t="shared" si="43"/>
        <v>725</v>
      </c>
      <c r="AP55" s="116">
        <f t="shared" si="43"/>
        <v>-725</v>
      </c>
      <c r="AQ55" s="115">
        <f t="shared" si="43"/>
        <v>0</v>
      </c>
      <c r="AR55" s="116">
        <f t="shared" si="43"/>
        <v>0</v>
      </c>
      <c r="AS55" s="115">
        <f t="shared" si="43"/>
        <v>0</v>
      </c>
      <c r="AT55" s="116">
        <f t="shared" si="43"/>
        <v>0</v>
      </c>
      <c r="AU55" s="81"/>
      <c r="AV55" s="81"/>
      <c r="AW55" s="81"/>
      <c r="AX55" s="116">
        <f>AX56</f>
        <v>0</v>
      </c>
      <c r="AY55" s="116">
        <f>AY56</f>
        <v>0</v>
      </c>
      <c r="AZ55" s="93"/>
      <c r="BA55" s="93"/>
      <c r="BB55" s="116">
        <f>BB56</f>
        <v>0</v>
      </c>
      <c r="BC55" s="116">
        <f>BC56</f>
        <v>0</v>
      </c>
      <c r="BD55" s="118"/>
      <c r="BE55" s="119"/>
      <c r="BF55" s="118"/>
      <c r="BG55" s="118"/>
      <c r="BH55" s="118"/>
      <c r="BI55" s="119"/>
      <c r="BJ55" s="118"/>
      <c r="BK55" s="118"/>
    </row>
    <row r="56" spans="1:63" ht="33" customHeight="1" hidden="1">
      <c r="A56" s="105"/>
      <c r="B56" s="106" t="s">
        <v>37</v>
      </c>
      <c r="C56" s="107" t="s">
        <v>30</v>
      </c>
      <c r="D56" s="108" t="s">
        <v>40</v>
      </c>
      <c r="E56" s="109" t="s">
        <v>114</v>
      </c>
      <c r="F56" s="108" t="s">
        <v>38</v>
      </c>
      <c r="G56" s="115">
        <f>H56+I56</f>
        <v>4124</v>
      </c>
      <c r="H56" s="115">
        <f>3459+665</f>
        <v>4124</v>
      </c>
      <c r="I56" s="115"/>
      <c r="J56" s="115">
        <f>K56-G56</f>
        <v>-3395</v>
      </c>
      <c r="K56" s="115">
        <v>729</v>
      </c>
      <c r="L56" s="115"/>
      <c r="M56" s="115"/>
      <c r="N56" s="115">
        <v>780</v>
      </c>
      <c r="O56" s="111"/>
      <c r="P56" s="115"/>
      <c r="Q56" s="115">
        <f>P56+N56</f>
        <v>780</v>
      </c>
      <c r="R56" s="115">
        <f>O56</f>
        <v>0</v>
      </c>
      <c r="S56" s="116">
        <f>T56-Q56</f>
        <v>-55</v>
      </c>
      <c r="T56" s="116">
        <v>725</v>
      </c>
      <c r="U56" s="115">
        <f>R56</f>
        <v>0</v>
      </c>
      <c r="V56" s="116">
        <v>725</v>
      </c>
      <c r="W56" s="116"/>
      <c r="X56" s="116"/>
      <c r="Y56" s="116">
        <f>W56+T56</f>
        <v>725</v>
      </c>
      <c r="Z56" s="116">
        <f>X56+V56</f>
        <v>725</v>
      </c>
      <c r="AA56" s="116"/>
      <c r="AB56" s="116"/>
      <c r="AC56" s="116">
        <f>AA56+Y56</f>
        <v>725</v>
      </c>
      <c r="AD56" s="116">
        <f>AB56+Z56</f>
        <v>725</v>
      </c>
      <c r="AE56" s="116"/>
      <c r="AF56" s="116"/>
      <c r="AG56" s="116"/>
      <c r="AH56" s="116">
        <f>AE56+AC56</f>
        <v>725</v>
      </c>
      <c r="AI56" s="116"/>
      <c r="AJ56" s="116">
        <f>AG56+AD56</f>
        <v>725</v>
      </c>
      <c r="AK56" s="117"/>
      <c r="AL56" s="117"/>
      <c r="AM56" s="116">
        <f>AK56+AH56</f>
        <v>725</v>
      </c>
      <c r="AN56" s="116">
        <f>AI56</f>
        <v>0</v>
      </c>
      <c r="AO56" s="116">
        <f>AJ56</f>
        <v>725</v>
      </c>
      <c r="AP56" s="116">
        <f>AR56-AO56</f>
        <v>-725</v>
      </c>
      <c r="AQ56" s="115"/>
      <c r="AR56" s="116"/>
      <c r="AS56" s="115"/>
      <c r="AT56" s="116"/>
      <c r="AU56" s="81"/>
      <c r="AV56" s="81"/>
      <c r="AW56" s="81"/>
      <c r="AX56" s="116"/>
      <c r="AY56" s="116"/>
      <c r="AZ56" s="93"/>
      <c r="BA56" s="93"/>
      <c r="BB56" s="116"/>
      <c r="BC56" s="116"/>
      <c r="BD56" s="118"/>
      <c r="BE56" s="119"/>
      <c r="BF56" s="118"/>
      <c r="BG56" s="118"/>
      <c r="BH56" s="118"/>
      <c r="BI56" s="119"/>
      <c r="BJ56" s="118"/>
      <c r="BK56" s="118"/>
    </row>
    <row r="57" spans="1:63" ht="49.5" customHeight="1" hidden="1">
      <c r="A57" s="105"/>
      <c r="B57" s="106" t="s">
        <v>14</v>
      </c>
      <c r="C57" s="107" t="s">
        <v>30</v>
      </c>
      <c r="D57" s="108" t="s">
        <v>40</v>
      </c>
      <c r="E57" s="114" t="s">
        <v>131</v>
      </c>
      <c r="F57" s="108"/>
      <c r="G57" s="115">
        <f aca="true" t="shared" si="44" ref="G57:Q57">G58+G59</f>
        <v>50614</v>
      </c>
      <c r="H57" s="115">
        <f t="shared" si="44"/>
        <v>50614</v>
      </c>
      <c r="I57" s="115">
        <f t="shared" si="44"/>
        <v>0</v>
      </c>
      <c r="J57" s="115">
        <f t="shared" si="44"/>
        <v>31239</v>
      </c>
      <c r="K57" s="115">
        <f t="shared" si="44"/>
        <v>81853</v>
      </c>
      <c r="L57" s="115">
        <f t="shared" si="44"/>
        <v>0</v>
      </c>
      <c r="M57" s="115"/>
      <c r="N57" s="115">
        <f>N58+N59</f>
        <v>54032</v>
      </c>
      <c r="O57" s="115">
        <f t="shared" si="44"/>
        <v>0</v>
      </c>
      <c r="P57" s="115">
        <f t="shared" si="44"/>
        <v>0</v>
      </c>
      <c r="Q57" s="115">
        <f t="shared" si="44"/>
        <v>54032</v>
      </c>
      <c r="R57" s="115">
        <f>R58+R59</f>
        <v>0</v>
      </c>
      <c r="S57" s="116">
        <f aca="true" t="shared" si="45" ref="S57:Z57">S58+S59+S60</f>
        <v>-16916</v>
      </c>
      <c r="T57" s="116">
        <f t="shared" si="45"/>
        <v>37116</v>
      </c>
      <c r="U57" s="115">
        <f t="shared" si="45"/>
        <v>0</v>
      </c>
      <c r="V57" s="116">
        <f t="shared" si="45"/>
        <v>36844</v>
      </c>
      <c r="W57" s="116">
        <f t="shared" si="45"/>
        <v>0</v>
      </c>
      <c r="X57" s="116">
        <f t="shared" si="45"/>
        <v>0</v>
      </c>
      <c r="Y57" s="116">
        <f t="shared" si="45"/>
        <v>37116</v>
      </c>
      <c r="Z57" s="116">
        <f t="shared" si="45"/>
        <v>36844</v>
      </c>
      <c r="AA57" s="116">
        <f aca="true" t="shared" si="46" ref="AA57:AO57">AA58+AA59+AA60</f>
        <v>0</v>
      </c>
      <c r="AB57" s="116">
        <f t="shared" si="46"/>
        <v>0</v>
      </c>
      <c r="AC57" s="116">
        <f t="shared" si="46"/>
        <v>37116</v>
      </c>
      <c r="AD57" s="116">
        <f t="shared" si="46"/>
        <v>36844</v>
      </c>
      <c r="AE57" s="116">
        <f t="shared" si="46"/>
        <v>0</v>
      </c>
      <c r="AF57" s="116"/>
      <c r="AG57" s="116">
        <f t="shared" si="46"/>
        <v>0</v>
      </c>
      <c r="AH57" s="116">
        <f t="shared" si="46"/>
        <v>37116</v>
      </c>
      <c r="AI57" s="116"/>
      <c r="AJ57" s="116">
        <f t="shared" si="46"/>
        <v>36844</v>
      </c>
      <c r="AK57" s="116">
        <f t="shared" si="46"/>
        <v>0</v>
      </c>
      <c r="AL57" s="116">
        <f>AL58+AL59+AL60</f>
        <v>0</v>
      </c>
      <c r="AM57" s="116">
        <f t="shared" si="46"/>
        <v>37116</v>
      </c>
      <c r="AN57" s="116">
        <f t="shared" si="46"/>
        <v>0</v>
      </c>
      <c r="AO57" s="116">
        <f t="shared" si="46"/>
        <v>36844</v>
      </c>
      <c r="AP57" s="116">
        <f>AP58+AP59+AP60+AP62</f>
        <v>-36844</v>
      </c>
      <c r="AQ57" s="116">
        <f>AQ58+AQ59+AQ60+AQ62</f>
        <v>0</v>
      </c>
      <c r="AR57" s="116">
        <f>AR58+AR59+AR60+AR62</f>
        <v>0</v>
      </c>
      <c r="AS57" s="116">
        <f>AS58+AS59+AS60+AS62</f>
        <v>0</v>
      </c>
      <c r="AT57" s="116">
        <f>AT58+AT59+AT60+AT62</f>
        <v>0</v>
      </c>
      <c r="AU57" s="81"/>
      <c r="AV57" s="81"/>
      <c r="AW57" s="81"/>
      <c r="AX57" s="116">
        <f>AX58+AX59+AX60+AX62</f>
        <v>0</v>
      </c>
      <c r="AY57" s="116">
        <f>AY58+AY59+AY60+AY62</f>
        <v>0</v>
      </c>
      <c r="AZ57" s="93"/>
      <c r="BA57" s="93"/>
      <c r="BB57" s="116">
        <f>BB58+BB59+BB60+BB62</f>
        <v>0</v>
      </c>
      <c r="BC57" s="116">
        <f>BC58+BC59+BC60+BC62</f>
        <v>0</v>
      </c>
      <c r="BD57" s="118"/>
      <c r="BE57" s="119"/>
      <c r="BF57" s="118"/>
      <c r="BG57" s="118"/>
      <c r="BH57" s="118"/>
      <c r="BI57" s="119"/>
      <c r="BJ57" s="118"/>
      <c r="BK57" s="118"/>
    </row>
    <row r="58" spans="1:63" ht="66" customHeight="1" hidden="1">
      <c r="A58" s="105"/>
      <c r="B58" s="106" t="s">
        <v>41</v>
      </c>
      <c r="C58" s="107" t="s">
        <v>30</v>
      </c>
      <c r="D58" s="108" t="s">
        <v>40</v>
      </c>
      <c r="E58" s="114" t="s">
        <v>131</v>
      </c>
      <c r="F58" s="108" t="s">
        <v>42</v>
      </c>
      <c r="G58" s="115">
        <f>H58+I58</f>
        <v>26614</v>
      </c>
      <c r="H58" s="115">
        <f>13536+2300+10062+716</f>
        <v>26614</v>
      </c>
      <c r="I58" s="115"/>
      <c r="J58" s="115">
        <f>K58-G58</f>
        <v>1239</v>
      </c>
      <c r="K58" s="115">
        <f>10338+17515</f>
        <v>27853</v>
      </c>
      <c r="L58" s="115"/>
      <c r="M58" s="115"/>
      <c r="N58" s="115">
        <f>11072+18960</f>
        <v>30032</v>
      </c>
      <c r="O58" s="111"/>
      <c r="P58" s="115"/>
      <c r="Q58" s="115">
        <f>P58+N58</f>
        <v>30032</v>
      </c>
      <c r="R58" s="115">
        <f>O58</f>
        <v>0</v>
      </c>
      <c r="S58" s="116">
        <f>T58-Q58</f>
        <v>-19116</v>
      </c>
      <c r="T58" s="116">
        <v>10916</v>
      </c>
      <c r="U58" s="115">
        <f>R58</f>
        <v>0</v>
      </c>
      <c r="V58" s="116">
        <v>10916</v>
      </c>
      <c r="W58" s="116"/>
      <c r="X58" s="116"/>
      <c r="Y58" s="116">
        <f>W58+T58</f>
        <v>10916</v>
      </c>
      <c r="Z58" s="116">
        <f>X58+V58</f>
        <v>10916</v>
      </c>
      <c r="AA58" s="116"/>
      <c r="AB58" s="116"/>
      <c r="AC58" s="116">
        <f>AA58+Y58</f>
        <v>10916</v>
      </c>
      <c r="AD58" s="116">
        <f>AB58+Z58</f>
        <v>10916</v>
      </c>
      <c r="AE58" s="116"/>
      <c r="AF58" s="116"/>
      <c r="AG58" s="116"/>
      <c r="AH58" s="116">
        <f>AE58+AC58</f>
        <v>10916</v>
      </c>
      <c r="AI58" s="116"/>
      <c r="AJ58" s="116">
        <f>AG58+AD58</f>
        <v>10916</v>
      </c>
      <c r="AK58" s="117"/>
      <c r="AL58" s="117"/>
      <c r="AM58" s="116">
        <f>AK58+AH58</f>
        <v>10916</v>
      </c>
      <c r="AN58" s="116">
        <f>AI58</f>
        <v>0</v>
      </c>
      <c r="AO58" s="116">
        <f>AJ58</f>
        <v>10916</v>
      </c>
      <c r="AP58" s="116">
        <f>AR58-AO58</f>
        <v>-10916</v>
      </c>
      <c r="AQ58" s="115"/>
      <c r="AR58" s="116"/>
      <c r="AS58" s="115"/>
      <c r="AT58" s="116"/>
      <c r="AU58" s="81"/>
      <c r="AV58" s="81"/>
      <c r="AW58" s="81"/>
      <c r="AX58" s="116"/>
      <c r="AY58" s="116"/>
      <c r="AZ58" s="93"/>
      <c r="BA58" s="93"/>
      <c r="BB58" s="116"/>
      <c r="BC58" s="116"/>
      <c r="BD58" s="118"/>
      <c r="BE58" s="119"/>
      <c r="BF58" s="118"/>
      <c r="BG58" s="118"/>
      <c r="BH58" s="118"/>
      <c r="BI58" s="119"/>
      <c r="BJ58" s="118"/>
      <c r="BK58" s="118"/>
    </row>
    <row r="59" spans="1:63" ht="115.5" customHeight="1" hidden="1">
      <c r="A59" s="105"/>
      <c r="B59" s="106" t="s">
        <v>0</v>
      </c>
      <c r="C59" s="107" t="s">
        <v>30</v>
      </c>
      <c r="D59" s="108" t="s">
        <v>40</v>
      </c>
      <c r="E59" s="114" t="s">
        <v>131</v>
      </c>
      <c r="F59" s="108" t="s">
        <v>1</v>
      </c>
      <c r="G59" s="115">
        <f>H59+I59</f>
        <v>24000</v>
      </c>
      <c r="H59" s="115">
        <v>24000</v>
      </c>
      <c r="I59" s="115"/>
      <c r="J59" s="115">
        <f>K59-G59</f>
        <v>30000</v>
      </c>
      <c r="K59" s="115">
        <v>54000</v>
      </c>
      <c r="L59" s="115"/>
      <c r="M59" s="115"/>
      <c r="N59" s="115">
        <v>24000</v>
      </c>
      <c r="O59" s="111"/>
      <c r="P59" s="115"/>
      <c r="Q59" s="115">
        <f>P59+N59</f>
        <v>24000</v>
      </c>
      <c r="R59" s="115">
        <f>O59</f>
        <v>0</v>
      </c>
      <c r="S59" s="116">
        <f>T59-Q59</f>
        <v>0</v>
      </c>
      <c r="T59" s="116">
        <v>24000</v>
      </c>
      <c r="U59" s="115">
        <f>R59</f>
        <v>0</v>
      </c>
      <c r="V59" s="116">
        <v>23548</v>
      </c>
      <c r="W59" s="116"/>
      <c r="X59" s="116"/>
      <c r="Y59" s="116">
        <f>W59+T59</f>
        <v>24000</v>
      </c>
      <c r="Z59" s="116">
        <f>X59+V59</f>
        <v>23548</v>
      </c>
      <c r="AA59" s="116"/>
      <c r="AB59" s="116"/>
      <c r="AC59" s="116">
        <f>AA59+Y59</f>
        <v>24000</v>
      </c>
      <c r="AD59" s="116">
        <f>AB59+Z59</f>
        <v>23548</v>
      </c>
      <c r="AE59" s="116"/>
      <c r="AF59" s="116"/>
      <c r="AG59" s="116"/>
      <c r="AH59" s="116">
        <f>AE59+AC59</f>
        <v>24000</v>
      </c>
      <c r="AI59" s="116"/>
      <c r="AJ59" s="116">
        <f>AG59+AD59</f>
        <v>23548</v>
      </c>
      <c r="AK59" s="117"/>
      <c r="AL59" s="117"/>
      <c r="AM59" s="116">
        <f>AK59+AH59</f>
        <v>24000</v>
      </c>
      <c r="AN59" s="116">
        <f>AI59</f>
        <v>0</v>
      </c>
      <c r="AO59" s="116">
        <f>AJ59</f>
        <v>23548</v>
      </c>
      <c r="AP59" s="116">
        <f>AR59-AO59</f>
        <v>-23548</v>
      </c>
      <c r="AQ59" s="115"/>
      <c r="AR59" s="116"/>
      <c r="AS59" s="115"/>
      <c r="AT59" s="116"/>
      <c r="AU59" s="81"/>
      <c r="AV59" s="81"/>
      <c r="AW59" s="81"/>
      <c r="AX59" s="116"/>
      <c r="AY59" s="116"/>
      <c r="AZ59" s="93"/>
      <c r="BA59" s="93"/>
      <c r="BB59" s="116"/>
      <c r="BC59" s="116"/>
      <c r="BD59" s="118"/>
      <c r="BE59" s="119"/>
      <c r="BF59" s="118"/>
      <c r="BG59" s="118"/>
      <c r="BH59" s="118"/>
      <c r="BI59" s="119"/>
      <c r="BJ59" s="118"/>
      <c r="BK59" s="118"/>
    </row>
    <row r="60" spans="1:63" ht="115.5" customHeight="1" hidden="1">
      <c r="A60" s="105"/>
      <c r="B60" s="106" t="s">
        <v>269</v>
      </c>
      <c r="C60" s="107" t="s">
        <v>30</v>
      </c>
      <c r="D60" s="108" t="s">
        <v>40</v>
      </c>
      <c r="E60" s="143" t="s">
        <v>249</v>
      </c>
      <c r="F60" s="108"/>
      <c r="G60" s="115"/>
      <c r="H60" s="115"/>
      <c r="I60" s="115"/>
      <c r="J60" s="115"/>
      <c r="K60" s="115"/>
      <c r="L60" s="115"/>
      <c r="M60" s="115"/>
      <c r="N60" s="115"/>
      <c r="O60" s="111"/>
      <c r="P60" s="115"/>
      <c r="Q60" s="115"/>
      <c r="R60" s="115"/>
      <c r="S60" s="116">
        <f aca="true" t="shared" si="47" ref="S60:AT60">S61</f>
        <v>2200</v>
      </c>
      <c r="T60" s="116">
        <f t="shared" si="47"/>
        <v>2200</v>
      </c>
      <c r="U60" s="115">
        <f t="shared" si="47"/>
        <v>0</v>
      </c>
      <c r="V60" s="116">
        <f t="shared" si="47"/>
        <v>2380</v>
      </c>
      <c r="W60" s="116">
        <f t="shared" si="47"/>
        <v>0</v>
      </c>
      <c r="X60" s="116">
        <f t="shared" si="47"/>
        <v>0</v>
      </c>
      <c r="Y60" s="116">
        <f t="shared" si="47"/>
        <v>2200</v>
      </c>
      <c r="Z60" s="116">
        <f t="shared" si="47"/>
        <v>2380</v>
      </c>
      <c r="AA60" s="116">
        <f t="shared" si="47"/>
        <v>0</v>
      </c>
      <c r="AB60" s="116">
        <f t="shared" si="47"/>
        <v>0</v>
      </c>
      <c r="AC60" s="116">
        <f t="shared" si="47"/>
        <v>2200</v>
      </c>
      <c r="AD60" s="116">
        <f t="shared" si="47"/>
        <v>2380</v>
      </c>
      <c r="AE60" s="116">
        <f t="shared" si="47"/>
        <v>0</v>
      </c>
      <c r="AF60" s="116"/>
      <c r="AG60" s="116">
        <f t="shared" si="47"/>
        <v>0</v>
      </c>
      <c r="AH60" s="116">
        <f t="shared" si="47"/>
        <v>2200</v>
      </c>
      <c r="AI60" s="116"/>
      <c r="AJ60" s="116">
        <f t="shared" si="47"/>
        <v>2380</v>
      </c>
      <c r="AK60" s="116">
        <f t="shared" si="47"/>
        <v>0</v>
      </c>
      <c r="AL60" s="116">
        <f t="shared" si="47"/>
        <v>0</v>
      </c>
      <c r="AM60" s="116">
        <f t="shared" si="47"/>
        <v>2200</v>
      </c>
      <c r="AN60" s="116">
        <f t="shared" si="47"/>
        <v>0</v>
      </c>
      <c r="AO60" s="116">
        <f t="shared" si="47"/>
        <v>2380</v>
      </c>
      <c r="AP60" s="116">
        <f t="shared" si="47"/>
        <v>-2380</v>
      </c>
      <c r="AQ60" s="115">
        <f t="shared" si="47"/>
        <v>0</v>
      </c>
      <c r="AR60" s="116">
        <f t="shared" si="47"/>
        <v>0</v>
      </c>
      <c r="AS60" s="115">
        <f t="shared" si="47"/>
        <v>0</v>
      </c>
      <c r="AT60" s="116">
        <f t="shared" si="47"/>
        <v>0</v>
      </c>
      <c r="AU60" s="81"/>
      <c r="AV60" s="81"/>
      <c r="AW60" s="81"/>
      <c r="AX60" s="116">
        <f>AX61</f>
        <v>0</v>
      </c>
      <c r="AY60" s="116">
        <f>AY61</f>
        <v>0</v>
      </c>
      <c r="AZ60" s="93"/>
      <c r="BA60" s="93"/>
      <c r="BB60" s="116">
        <f>BB61</f>
        <v>0</v>
      </c>
      <c r="BC60" s="116">
        <f>BC61</f>
        <v>0</v>
      </c>
      <c r="BD60" s="118"/>
      <c r="BE60" s="119"/>
      <c r="BF60" s="118"/>
      <c r="BG60" s="118"/>
      <c r="BH60" s="118"/>
      <c r="BI60" s="119"/>
      <c r="BJ60" s="118"/>
      <c r="BK60" s="118"/>
    </row>
    <row r="61" spans="1:63" ht="99" customHeight="1" hidden="1">
      <c r="A61" s="105"/>
      <c r="B61" s="106" t="s">
        <v>241</v>
      </c>
      <c r="C61" s="107" t="s">
        <v>30</v>
      </c>
      <c r="D61" s="108" t="s">
        <v>40</v>
      </c>
      <c r="E61" s="143" t="s">
        <v>249</v>
      </c>
      <c r="F61" s="108" t="s">
        <v>53</v>
      </c>
      <c r="G61" s="115"/>
      <c r="H61" s="115"/>
      <c r="I61" s="115"/>
      <c r="J61" s="115"/>
      <c r="K61" s="115"/>
      <c r="L61" s="115"/>
      <c r="M61" s="115"/>
      <c r="N61" s="115"/>
      <c r="O61" s="111"/>
      <c r="P61" s="115"/>
      <c r="Q61" s="115"/>
      <c r="R61" s="115"/>
      <c r="S61" s="116">
        <f>T61-Q61</f>
        <v>2200</v>
      </c>
      <c r="T61" s="116">
        <v>2200</v>
      </c>
      <c r="U61" s="115"/>
      <c r="V61" s="116">
        <v>2380</v>
      </c>
      <c r="W61" s="116"/>
      <c r="X61" s="116"/>
      <c r="Y61" s="116">
        <f>W61+T61</f>
        <v>2200</v>
      </c>
      <c r="Z61" s="116">
        <f>X61+V61</f>
        <v>2380</v>
      </c>
      <c r="AA61" s="116"/>
      <c r="AB61" s="116"/>
      <c r="AC61" s="116">
        <f>AA61+Y61</f>
        <v>2200</v>
      </c>
      <c r="AD61" s="116">
        <f>AB61+Z61</f>
        <v>2380</v>
      </c>
      <c r="AE61" s="116"/>
      <c r="AF61" s="116"/>
      <c r="AG61" s="116"/>
      <c r="AH61" s="116">
        <f>AE61+AC61</f>
        <v>2200</v>
      </c>
      <c r="AI61" s="116"/>
      <c r="AJ61" s="116">
        <f>AG61+AD61</f>
        <v>2380</v>
      </c>
      <c r="AK61" s="117"/>
      <c r="AL61" s="117"/>
      <c r="AM61" s="116">
        <f>AK61+AH61</f>
        <v>2200</v>
      </c>
      <c r="AN61" s="116">
        <f>AI61</f>
        <v>0</v>
      </c>
      <c r="AO61" s="116">
        <f>AJ61</f>
        <v>2380</v>
      </c>
      <c r="AP61" s="116">
        <f>AR61-AO61</f>
        <v>-2380</v>
      </c>
      <c r="AQ61" s="115"/>
      <c r="AR61" s="116"/>
      <c r="AS61" s="115"/>
      <c r="AT61" s="116"/>
      <c r="AU61" s="81"/>
      <c r="AV61" s="81"/>
      <c r="AW61" s="81"/>
      <c r="AX61" s="116"/>
      <c r="AY61" s="116"/>
      <c r="AZ61" s="93"/>
      <c r="BA61" s="93"/>
      <c r="BB61" s="116"/>
      <c r="BC61" s="116"/>
      <c r="BD61" s="118"/>
      <c r="BE61" s="119"/>
      <c r="BF61" s="118"/>
      <c r="BG61" s="118"/>
      <c r="BH61" s="118"/>
      <c r="BI61" s="119"/>
      <c r="BJ61" s="118"/>
      <c r="BK61" s="118"/>
    </row>
    <row r="62" spans="1:63" ht="181.5" customHeight="1" hidden="1">
      <c r="A62" s="105"/>
      <c r="B62" s="144" t="s">
        <v>353</v>
      </c>
      <c r="C62" s="108" t="s">
        <v>30</v>
      </c>
      <c r="D62" s="107" t="s">
        <v>40</v>
      </c>
      <c r="E62" s="145" t="s">
        <v>354</v>
      </c>
      <c r="F62" s="107"/>
      <c r="G62" s="115"/>
      <c r="H62" s="115"/>
      <c r="I62" s="115"/>
      <c r="J62" s="115"/>
      <c r="K62" s="115"/>
      <c r="L62" s="115"/>
      <c r="M62" s="115"/>
      <c r="N62" s="115"/>
      <c r="O62" s="111"/>
      <c r="P62" s="115"/>
      <c r="Q62" s="115"/>
      <c r="R62" s="115"/>
      <c r="S62" s="116"/>
      <c r="T62" s="116"/>
      <c r="U62" s="115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7"/>
      <c r="AL62" s="117"/>
      <c r="AM62" s="116"/>
      <c r="AN62" s="116"/>
      <c r="AO62" s="116"/>
      <c r="AP62" s="116">
        <f>AP63</f>
        <v>0</v>
      </c>
      <c r="AQ62" s="116">
        <f>AQ63</f>
        <v>0</v>
      </c>
      <c r="AR62" s="116">
        <f>AR63</f>
        <v>0</v>
      </c>
      <c r="AS62" s="116">
        <f>AS63</f>
        <v>0</v>
      </c>
      <c r="AT62" s="116">
        <f>AT63</f>
        <v>0</v>
      </c>
      <c r="AU62" s="81"/>
      <c r="AV62" s="81"/>
      <c r="AW62" s="81"/>
      <c r="AX62" s="116">
        <f>AX63</f>
        <v>0</v>
      </c>
      <c r="AY62" s="116">
        <f>AY63</f>
        <v>0</v>
      </c>
      <c r="AZ62" s="93"/>
      <c r="BA62" s="93"/>
      <c r="BB62" s="116">
        <f>BB63</f>
        <v>0</v>
      </c>
      <c r="BC62" s="116">
        <f>BC63</f>
        <v>0</v>
      </c>
      <c r="BD62" s="118"/>
      <c r="BE62" s="119"/>
      <c r="BF62" s="118"/>
      <c r="BG62" s="118"/>
      <c r="BH62" s="118"/>
      <c r="BI62" s="119"/>
      <c r="BJ62" s="118"/>
      <c r="BK62" s="118"/>
    </row>
    <row r="63" spans="1:63" ht="99" customHeight="1" hidden="1">
      <c r="A63" s="105"/>
      <c r="B63" s="144" t="s">
        <v>241</v>
      </c>
      <c r="C63" s="108" t="s">
        <v>30</v>
      </c>
      <c r="D63" s="107" t="s">
        <v>40</v>
      </c>
      <c r="E63" s="145" t="s">
        <v>354</v>
      </c>
      <c r="F63" s="107" t="s">
        <v>53</v>
      </c>
      <c r="G63" s="115"/>
      <c r="H63" s="115"/>
      <c r="I63" s="115"/>
      <c r="J63" s="115"/>
      <c r="K63" s="115"/>
      <c r="L63" s="115"/>
      <c r="M63" s="115"/>
      <c r="N63" s="115"/>
      <c r="O63" s="111"/>
      <c r="P63" s="115"/>
      <c r="Q63" s="115"/>
      <c r="R63" s="115"/>
      <c r="S63" s="116"/>
      <c r="T63" s="116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7"/>
      <c r="AL63" s="117"/>
      <c r="AM63" s="116"/>
      <c r="AN63" s="116"/>
      <c r="AO63" s="116"/>
      <c r="AP63" s="116">
        <f>AR63-AO63</f>
        <v>0</v>
      </c>
      <c r="AQ63" s="115"/>
      <c r="AR63" s="116"/>
      <c r="AS63" s="115"/>
      <c r="AT63" s="116"/>
      <c r="AU63" s="81"/>
      <c r="AV63" s="81"/>
      <c r="AW63" s="81"/>
      <c r="AX63" s="116"/>
      <c r="AY63" s="116"/>
      <c r="AZ63" s="93"/>
      <c r="BA63" s="93"/>
      <c r="BB63" s="116"/>
      <c r="BC63" s="116"/>
      <c r="BD63" s="118"/>
      <c r="BE63" s="119"/>
      <c r="BF63" s="118"/>
      <c r="BG63" s="118"/>
      <c r="BH63" s="118"/>
      <c r="BI63" s="119"/>
      <c r="BJ63" s="118"/>
      <c r="BK63" s="118"/>
    </row>
    <row r="64" spans="1:63" ht="33" customHeight="1" hidden="1">
      <c r="A64" s="105"/>
      <c r="B64" s="106" t="s">
        <v>82</v>
      </c>
      <c r="C64" s="107" t="s">
        <v>30</v>
      </c>
      <c r="D64" s="108" t="s">
        <v>40</v>
      </c>
      <c r="E64" s="143" t="s">
        <v>121</v>
      </c>
      <c r="F64" s="108"/>
      <c r="G64" s="115"/>
      <c r="H64" s="115"/>
      <c r="I64" s="115"/>
      <c r="J64" s="115">
        <f aca="true" t="shared" si="48" ref="J64:R64">J65</f>
        <v>19918</v>
      </c>
      <c r="K64" s="115">
        <f t="shared" si="48"/>
        <v>19918</v>
      </c>
      <c r="L64" s="115">
        <f t="shared" si="48"/>
        <v>0</v>
      </c>
      <c r="M64" s="115"/>
      <c r="N64" s="115">
        <f t="shared" si="48"/>
        <v>18242</v>
      </c>
      <c r="O64" s="115">
        <f t="shared" si="48"/>
        <v>0</v>
      </c>
      <c r="P64" s="115">
        <f t="shared" si="48"/>
        <v>0</v>
      </c>
      <c r="Q64" s="115">
        <f t="shared" si="48"/>
        <v>18242</v>
      </c>
      <c r="R64" s="115">
        <f t="shared" si="48"/>
        <v>0</v>
      </c>
      <c r="S64" s="116">
        <f aca="true" t="shared" si="49" ref="S64:Z64">S65+S69</f>
        <v>-18232</v>
      </c>
      <c r="T64" s="116">
        <f t="shared" si="49"/>
        <v>10</v>
      </c>
      <c r="U64" s="115">
        <f t="shared" si="49"/>
        <v>0</v>
      </c>
      <c r="V64" s="116">
        <f t="shared" si="49"/>
        <v>0</v>
      </c>
      <c r="W64" s="116">
        <f t="shared" si="49"/>
        <v>0</v>
      </c>
      <c r="X64" s="116">
        <f t="shared" si="49"/>
        <v>0</v>
      </c>
      <c r="Y64" s="116">
        <f t="shared" si="49"/>
        <v>10</v>
      </c>
      <c r="Z64" s="116">
        <f t="shared" si="49"/>
        <v>0</v>
      </c>
      <c r="AA64" s="116">
        <f aca="true" t="shared" si="50" ref="AA64:AJ64">AA65+AA69</f>
        <v>0</v>
      </c>
      <c r="AB64" s="116">
        <f t="shared" si="50"/>
        <v>0</v>
      </c>
      <c r="AC64" s="116">
        <f t="shared" si="50"/>
        <v>10</v>
      </c>
      <c r="AD64" s="116">
        <f t="shared" si="50"/>
        <v>0</v>
      </c>
      <c r="AE64" s="116">
        <f t="shared" si="50"/>
        <v>0</v>
      </c>
      <c r="AF64" s="116"/>
      <c r="AG64" s="116">
        <f t="shared" si="50"/>
        <v>0</v>
      </c>
      <c r="AH64" s="116">
        <f t="shared" si="50"/>
        <v>10</v>
      </c>
      <c r="AI64" s="116"/>
      <c r="AJ64" s="116">
        <f t="shared" si="50"/>
        <v>0</v>
      </c>
      <c r="AK64" s="116">
        <f aca="true" t="shared" si="51" ref="AK64:AT64">AK65+AK69</f>
        <v>0</v>
      </c>
      <c r="AL64" s="116">
        <f t="shared" si="51"/>
        <v>0</v>
      </c>
      <c r="AM64" s="116">
        <f t="shared" si="51"/>
        <v>10</v>
      </c>
      <c r="AN64" s="116">
        <f t="shared" si="51"/>
        <v>0</v>
      </c>
      <c r="AO64" s="116">
        <f t="shared" si="51"/>
        <v>0</v>
      </c>
      <c r="AP64" s="116">
        <f t="shared" si="51"/>
        <v>0</v>
      </c>
      <c r="AQ64" s="115">
        <f t="shared" si="51"/>
        <v>0</v>
      </c>
      <c r="AR64" s="116">
        <f t="shared" si="51"/>
        <v>0</v>
      </c>
      <c r="AS64" s="115">
        <f t="shared" si="51"/>
        <v>0</v>
      </c>
      <c r="AT64" s="116">
        <f t="shared" si="51"/>
        <v>0</v>
      </c>
      <c r="AU64" s="81"/>
      <c r="AV64" s="81"/>
      <c r="AW64" s="81"/>
      <c r="AX64" s="116">
        <f>AX65+AX69</f>
        <v>0</v>
      </c>
      <c r="AY64" s="116">
        <f>AY65+AY69</f>
        <v>0</v>
      </c>
      <c r="AZ64" s="93"/>
      <c r="BA64" s="93"/>
      <c r="BB64" s="116">
        <f>BB65+BB69</f>
        <v>0</v>
      </c>
      <c r="BC64" s="116">
        <f>BC65+BC69</f>
        <v>0</v>
      </c>
      <c r="BD64" s="118"/>
      <c r="BE64" s="119"/>
      <c r="BF64" s="118"/>
      <c r="BG64" s="118"/>
      <c r="BH64" s="118"/>
      <c r="BI64" s="119"/>
      <c r="BJ64" s="118"/>
      <c r="BK64" s="118"/>
    </row>
    <row r="65" spans="1:63" ht="66" customHeight="1" hidden="1">
      <c r="A65" s="105"/>
      <c r="B65" s="106" t="s">
        <v>41</v>
      </c>
      <c r="C65" s="107" t="s">
        <v>30</v>
      </c>
      <c r="D65" s="108" t="s">
        <v>40</v>
      </c>
      <c r="E65" s="143" t="s">
        <v>121</v>
      </c>
      <c r="F65" s="108" t="s">
        <v>42</v>
      </c>
      <c r="G65" s="115"/>
      <c r="H65" s="115"/>
      <c r="I65" s="115"/>
      <c r="J65" s="115">
        <f>K65-G65</f>
        <v>19918</v>
      </c>
      <c r="K65" s="115">
        <v>19918</v>
      </c>
      <c r="L65" s="115"/>
      <c r="M65" s="115"/>
      <c r="N65" s="115">
        <v>18242</v>
      </c>
      <c r="O65" s="111"/>
      <c r="P65" s="115"/>
      <c r="Q65" s="115">
        <f>P65+N65</f>
        <v>18242</v>
      </c>
      <c r="R65" s="115">
        <f>O65</f>
        <v>0</v>
      </c>
      <c r="S65" s="116">
        <f>T65-Q65</f>
        <v>-18242</v>
      </c>
      <c r="T65" s="116"/>
      <c r="U65" s="115">
        <f>R65</f>
        <v>0</v>
      </c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5"/>
      <c r="AR65" s="116"/>
      <c r="AS65" s="115"/>
      <c r="AT65" s="116"/>
      <c r="AU65" s="81"/>
      <c r="AV65" s="81"/>
      <c r="AW65" s="81"/>
      <c r="AX65" s="116"/>
      <c r="AY65" s="116"/>
      <c r="AZ65" s="93"/>
      <c r="BA65" s="93"/>
      <c r="BB65" s="116"/>
      <c r="BC65" s="116"/>
      <c r="BD65" s="118"/>
      <c r="BE65" s="119"/>
      <c r="BF65" s="118"/>
      <c r="BG65" s="118"/>
      <c r="BH65" s="118"/>
      <c r="BI65" s="119"/>
      <c r="BJ65" s="118"/>
      <c r="BK65" s="118"/>
    </row>
    <row r="66" spans="1:63" s="6" customFormat="1" ht="18.75" customHeight="1" hidden="1">
      <c r="A66" s="120"/>
      <c r="B66" s="98" t="s">
        <v>59</v>
      </c>
      <c r="C66" s="99" t="s">
        <v>33</v>
      </c>
      <c r="D66" s="100" t="s">
        <v>43</v>
      </c>
      <c r="E66" s="101"/>
      <c r="F66" s="100"/>
      <c r="G66" s="121">
        <f aca="true" t="shared" si="52" ref="G66:X67">G67</f>
        <v>3270</v>
      </c>
      <c r="H66" s="121">
        <f t="shared" si="52"/>
        <v>3270</v>
      </c>
      <c r="I66" s="121">
        <f t="shared" si="52"/>
        <v>0</v>
      </c>
      <c r="J66" s="121">
        <f t="shared" si="52"/>
        <v>-3270</v>
      </c>
      <c r="K66" s="121">
        <f t="shared" si="52"/>
        <v>0</v>
      </c>
      <c r="L66" s="121">
        <f t="shared" si="52"/>
        <v>0</v>
      </c>
      <c r="M66" s="121"/>
      <c r="N66" s="121">
        <f t="shared" si="52"/>
        <v>0</v>
      </c>
      <c r="O66" s="121">
        <f t="shared" si="52"/>
        <v>0</v>
      </c>
      <c r="P66" s="121">
        <f t="shared" si="52"/>
        <v>0</v>
      </c>
      <c r="Q66" s="121">
        <f t="shared" si="52"/>
        <v>0</v>
      </c>
      <c r="R66" s="121">
        <f t="shared" si="52"/>
        <v>0</v>
      </c>
      <c r="S66" s="141"/>
      <c r="T66" s="83">
        <f t="shared" si="52"/>
        <v>0</v>
      </c>
      <c r="U66" s="121">
        <f t="shared" si="52"/>
        <v>0</v>
      </c>
      <c r="V66" s="83">
        <f t="shared" si="52"/>
        <v>0</v>
      </c>
      <c r="W66" s="83">
        <f t="shared" si="52"/>
        <v>0</v>
      </c>
      <c r="X66" s="83">
        <f t="shared" si="52"/>
        <v>0</v>
      </c>
      <c r="Y66" s="83">
        <f aca="true" t="shared" si="53" ref="W66:AM67">Y67</f>
        <v>0</v>
      </c>
      <c r="Z66" s="83">
        <f t="shared" si="53"/>
        <v>0</v>
      </c>
      <c r="AA66" s="83">
        <f t="shared" si="53"/>
        <v>0</v>
      </c>
      <c r="AB66" s="83">
        <f t="shared" si="53"/>
        <v>0</v>
      </c>
      <c r="AC66" s="83">
        <f t="shared" si="53"/>
        <v>0</v>
      </c>
      <c r="AD66" s="83">
        <f t="shared" si="53"/>
        <v>0</v>
      </c>
      <c r="AE66" s="83">
        <f t="shared" si="53"/>
        <v>0</v>
      </c>
      <c r="AF66" s="83"/>
      <c r="AG66" s="83">
        <f t="shared" si="53"/>
        <v>0</v>
      </c>
      <c r="AH66" s="83">
        <f t="shared" si="53"/>
        <v>0</v>
      </c>
      <c r="AI66" s="83"/>
      <c r="AJ66" s="83">
        <f t="shared" si="53"/>
        <v>0</v>
      </c>
      <c r="AK66" s="83">
        <f t="shared" si="53"/>
        <v>0</v>
      </c>
      <c r="AL66" s="83">
        <f t="shared" si="53"/>
        <v>0</v>
      </c>
      <c r="AM66" s="141">
        <f t="shared" si="53"/>
        <v>0</v>
      </c>
      <c r="AN66" s="141">
        <f aca="true" t="shared" si="54" ref="AK66:AT67">AN67</f>
        <v>0</v>
      </c>
      <c r="AO66" s="141">
        <f t="shared" si="54"/>
        <v>0</v>
      </c>
      <c r="AP66" s="141">
        <f t="shared" si="54"/>
        <v>0</v>
      </c>
      <c r="AQ66" s="139">
        <f t="shared" si="54"/>
        <v>0</v>
      </c>
      <c r="AR66" s="141">
        <f t="shared" si="54"/>
        <v>0</v>
      </c>
      <c r="AS66" s="139">
        <f t="shared" si="54"/>
        <v>0</v>
      </c>
      <c r="AT66" s="141">
        <f t="shared" si="54"/>
        <v>0</v>
      </c>
      <c r="AU66" s="122"/>
      <c r="AV66" s="122"/>
      <c r="AW66" s="122"/>
      <c r="AX66" s="141">
        <f>AX67</f>
        <v>0</v>
      </c>
      <c r="AY66" s="141">
        <f>AY67</f>
        <v>0</v>
      </c>
      <c r="AZ66" s="123"/>
      <c r="BA66" s="123"/>
      <c r="BB66" s="141">
        <f>BB67</f>
        <v>0</v>
      </c>
      <c r="BC66" s="141">
        <f>BC67</f>
        <v>0</v>
      </c>
      <c r="BD66" s="124"/>
      <c r="BE66" s="125"/>
      <c r="BF66" s="124"/>
      <c r="BG66" s="124"/>
      <c r="BH66" s="124"/>
      <c r="BI66" s="125"/>
      <c r="BJ66" s="124"/>
      <c r="BK66" s="124"/>
    </row>
    <row r="67" spans="1:63" ht="16.5" customHeight="1" hidden="1">
      <c r="A67" s="105"/>
      <c r="B67" s="106" t="s">
        <v>60</v>
      </c>
      <c r="C67" s="107" t="s">
        <v>33</v>
      </c>
      <c r="D67" s="108" t="s">
        <v>43</v>
      </c>
      <c r="E67" s="114" t="s">
        <v>132</v>
      </c>
      <c r="F67" s="108"/>
      <c r="G67" s="115">
        <f t="shared" si="52"/>
        <v>3270</v>
      </c>
      <c r="H67" s="115">
        <f t="shared" si="52"/>
        <v>3270</v>
      </c>
      <c r="I67" s="115">
        <f t="shared" si="52"/>
        <v>0</v>
      </c>
      <c r="J67" s="115">
        <f t="shared" si="52"/>
        <v>-3270</v>
      </c>
      <c r="K67" s="115">
        <f t="shared" si="52"/>
        <v>0</v>
      </c>
      <c r="L67" s="115">
        <f t="shared" si="52"/>
        <v>0</v>
      </c>
      <c r="M67" s="115"/>
      <c r="N67" s="115">
        <f t="shared" si="52"/>
        <v>0</v>
      </c>
      <c r="O67" s="115">
        <f t="shared" si="52"/>
        <v>0</v>
      </c>
      <c r="P67" s="115">
        <f t="shared" si="52"/>
        <v>0</v>
      </c>
      <c r="Q67" s="115">
        <f t="shared" si="52"/>
        <v>0</v>
      </c>
      <c r="R67" s="115">
        <f t="shared" si="52"/>
        <v>0</v>
      </c>
      <c r="S67" s="116"/>
      <c r="T67" s="116">
        <f t="shared" si="52"/>
        <v>0</v>
      </c>
      <c r="U67" s="115">
        <f t="shared" si="52"/>
        <v>0</v>
      </c>
      <c r="V67" s="116">
        <f t="shared" si="52"/>
        <v>0</v>
      </c>
      <c r="W67" s="116">
        <f t="shared" si="53"/>
        <v>0</v>
      </c>
      <c r="X67" s="116">
        <f t="shared" si="53"/>
        <v>0</v>
      </c>
      <c r="Y67" s="116">
        <f t="shared" si="53"/>
        <v>0</v>
      </c>
      <c r="Z67" s="116">
        <f t="shared" si="53"/>
        <v>0</v>
      </c>
      <c r="AA67" s="116">
        <f t="shared" si="53"/>
        <v>0</v>
      </c>
      <c r="AB67" s="116">
        <f t="shared" si="53"/>
        <v>0</v>
      </c>
      <c r="AC67" s="116">
        <f t="shared" si="53"/>
        <v>0</v>
      </c>
      <c r="AD67" s="116">
        <f t="shared" si="53"/>
        <v>0</v>
      </c>
      <c r="AE67" s="116">
        <f t="shared" si="53"/>
        <v>0</v>
      </c>
      <c r="AF67" s="116"/>
      <c r="AG67" s="116">
        <f t="shared" si="53"/>
        <v>0</v>
      </c>
      <c r="AH67" s="116">
        <f t="shared" si="53"/>
        <v>0</v>
      </c>
      <c r="AI67" s="116"/>
      <c r="AJ67" s="116">
        <f t="shared" si="53"/>
        <v>0</v>
      </c>
      <c r="AK67" s="116">
        <f t="shared" si="54"/>
        <v>0</v>
      </c>
      <c r="AL67" s="116">
        <f t="shared" si="54"/>
        <v>0</v>
      </c>
      <c r="AM67" s="116">
        <f t="shared" si="54"/>
        <v>0</v>
      </c>
      <c r="AN67" s="116">
        <f t="shared" si="54"/>
        <v>0</v>
      </c>
      <c r="AO67" s="116">
        <f t="shared" si="54"/>
        <v>0</v>
      </c>
      <c r="AP67" s="116">
        <f t="shared" si="54"/>
        <v>0</v>
      </c>
      <c r="AQ67" s="115">
        <f t="shared" si="54"/>
        <v>0</v>
      </c>
      <c r="AR67" s="116">
        <f t="shared" si="54"/>
        <v>0</v>
      </c>
      <c r="AS67" s="115">
        <f t="shared" si="54"/>
        <v>0</v>
      </c>
      <c r="AT67" s="116">
        <f t="shared" si="54"/>
        <v>0</v>
      </c>
      <c r="AU67" s="81"/>
      <c r="AV67" s="81"/>
      <c r="AW67" s="81"/>
      <c r="AX67" s="116">
        <f>AX68</f>
        <v>0</v>
      </c>
      <c r="AY67" s="116">
        <f>AY68</f>
        <v>0</v>
      </c>
      <c r="AZ67" s="93"/>
      <c r="BA67" s="93"/>
      <c r="BB67" s="116">
        <f>BB68</f>
        <v>0</v>
      </c>
      <c r="BC67" s="116">
        <f>BC68</f>
        <v>0</v>
      </c>
      <c r="BD67" s="118"/>
      <c r="BE67" s="119"/>
      <c r="BF67" s="118"/>
      <c r="BG67" s="118"/>
      <c r="BH67" s="118"/>
      <c r="BI67" s="119"/>
      <c r="BJ67" s="118"/>
      <c r="BK67" s="118"/>
    </row>
    <row r="68" spans="1:63" ht="66" customHeight="1" hidden="1">
      <c r="A68" s="105"/>
      <c r="B68" s="106" t="s">
        <v>41</v>
      </c>
      <c r="C68" s="107" t="s">
        <v>33</v>
      </c>
      <c r="D68" s="108" t="s">
        <v>43</v>
      </c>
      <c r="E68" s="114" t="s">
        <v>132</v>
      </c>
      <c r="F68" s="108" t="s">
        <v>42</v>
      </c>
      <c r="G68" s="115">
        <f>H68+I68</f>
        <v>3270</v>
      </c>
      <c r="H68" s="115">
        <v>3270</v>
      </c>
      <c r="I68" s="115"/>
      <c r="J68" s="115">
        <f>K68-G68</f>
        <v>-3270</v>
      </c>
      <c r="K68" s="115"/>
      <c r="L68" s="115"/>
      <c r="M68" s="115"/>
      <c r="N68" s="115"/>
      <c r="O68" s="111"/>
      <c r="P68" s="115"/>
      <c r="Q68" s="115">
        <f>P68+N68</f>
        <v>0</v>
      </c>
      <c r="R68" s="115">
        <f>O68</f>
        <v>0</v>
      </c>
      <c r="S68" s="116"/>
      <c r="T68" s="116">
        <f aca="true" t="shared" si="55" ref="T68:Z68">Q68</f>
        <v>0</v>
      </c>
      <c r="U68" s="115">
        <f t="shared" si="55"/>
        <v>0</v>
      </c>
      <c r="V68" s="116">
        <f t="shared" si="55"/>
        <v>0</v>
      </c>
      <c r="W68" s="116">
        <f t="shared" si="55"/>
        <v>0</v>
      </c>
      <c r="X68" s="116">
        <f t="shared" si="55"/>
        <v>0</v>
      </c>
      <c r="Y68" s="116">
        <f t="shared" si="55"/>
        <v>0</v>
      </c>
      <c r="Z68" s="116">
        <f t="shared" si="55"/>
        <v>0</v>
      </c>
      <c r="AA68" s="116">
        <f>X68</f>
        <v>0</v>
      </c>
      <c r="AB68" s="116">
        <f>Y68</f>
        <v>0</v>
      </c>
      <c r="AC68" s="116">
        <f>Z68</f>
        <v>0</v>
      </c>
      <c r="AD68" s="116">
        <f>AA68</f>
        <v>0</v>
      </c>
      <c r="AE68" s="116">
        <f>AB68</f>
        <v>0</v>
      </c>
      <c r="AF68" s="116"/>
      <c r="AG68" s="116">
        <f>AC68</f>
        <v>0</v>
      </c>
      <c r="AH68" s="116">
        <f>AD68</f>
        <v>0</v>
      </c>
      <c r="AI68" s="116"/>
      <c r="AJ68" s="116">
        <f>AE68</f>
        <v>0</v>
      </c>
      <c r="AK68" s="116">
        <f>AF68</f>
        <v>0</v>
      </c>
      <c r="AL68" s="116">
        <f>AG68</f>
        <v>0</v>
      </c>
      <c r="AM68" s="116">
        <f aca="true" t="shared" si="56" ref="AM68:AT68">AG68</f>
        <v>0</v>
      </c>
      <c r="AN68" s="116">
        <f t="shared" si="56"/>
        <v>0</v>
      </c>
      <c r="AO68" s="116">
        <f t="shared" si="56"/>
        <v>0</v>
      </c>
      <c r="AP68" s="116">
        <f t="shared" si="56"/>
        <v>0</v>
      </c>
      <c r="AQ68" s="115">
        <f t="shared" si="56"/>
        <v>0</v>
      </c>
      <c r="AR68" s="116">
        <f t="shared" si="56"/>
        <v>0</v>
      </c>
      <c r="AS68" s="115">
        <f t="shared" si="56"/>
        <v>0</v>
      </c>
      <c r="AT68" s="116">
        <f t="shared" si="56"/>
        <v>0</v>
      </c>
      <c r="AU68" s="81"/>
      <c r="AV68" s="81"/>
      <c r="AW68" s="81"/>
      <c r="AX68" s="116">
        <f>AR68</f>
        <v>0</v>
      </c>
      <c r="AY68" s="116">
        <f>AS68</f>
        <v>0</v>
      </c>
      <c r="AZ68" s="93"/>
      <c r="BA68" s="93"/>
      <c r="BB68" s="116">
        <f>AU68</f>
        <v>0</v>
      </c>
      <c r="BC68" s="116">
        <f>AV68</f>
        <v>0</v>
      </c>
      <c r="BD68" s="118"/>
      <c r="BE68" s="119"/>
      <c r="BF68" s="118"/>
      <c r="BG68" s="118"/>
      <c r="BH68" s="118"/>
      <c r="BI68" s="119"/>
      <c r="BJ68" s="118"/>
      <c r="BK68" s="118"/>
    </row>
    <row r="69" spans="1:63" ht="49.5" customHeight="1" hidden="1">
      <c r="A69" s="105"/>
      <c r="B69" s="148" t="s">
        <v>314</v>
      </c>
      <c r="C69" s="107" t="s">
        <v>30</v>
      </c>
      <c r="D69" s="108" t="s">
        <v>40</v>
      </c>
      <c r="E69" s="143" t="s">
        <v>296</v>
      </c>
      <c r="F69" s="108"/>
      <c r="G69" s="115"/>
      <c r="H69" s="115"/>
      <c r="I69" s="115"/>
      <c r="J69" s="115"/>
      <c r="K69" s="115"/>
      <c r="L69" s="115"/>
      <c r="M69" s="115"/>
      <c r="N69" s="115"/>
      <c r="O69" s="111"/>
      <c r="P69" s="115"/>
      <c r="Q69" s="115"/>
      <c r="R69" s="115"/>
      <c r="S69" s="116">
        <f>S70</f>
        <v>10</v>
      </c>
      <c r="T69" s="116">
        <f>T70</f>
        <v>10</v>
      </c>
      <c r="U69" s="115">
        <f>U70</f>
        <v>0</v>
      </c>
      <c r="V69" s="116">
        <f>V70</f>
        <v>0</v>
      </c>
      <c r="W69" s="116">
        <f aca="true" t="shared" si="57" ref="W69:AM70">W70</f>
        <v>0</v>
      </c>
      <c r="X69" s="116">
        <f t="shared" si="57"/>
        <v>0</v>
      </c>
      <c r="Y69" s="116">
        <f t="shared" si="57"/>
        <v>10</v>
      </c>
      <c r="Z69" s="116">
        <f t="shared" si="57"/>
        <v>0</v>
      </c>
      <c r="AA69" s="116">
        <f t="shared" si="57"/>
        <v>0</v>
      </c>
      <c r="AB69" s="116">
        <f t="shared" si="57"/>
        <v>0</v>
      </c>
      <c r="AC69" s="116">
        <f t="shared" si="57"/>
        <v>10</v>
      </c>
      <c r="AD69" s="116">
        <f t="shared" si="57"/>
        <v>0</v>
      </c>
      <c r="AE69" s="116">
        <f t="shared" si="57"/>
        <v>0</v>
      </c>
      <c r="AF69" s="116"/>
      <c r="AG69" s="116">
        <f t="shared" si="57"/>
        <v>0</v>
      </c>
      <c r="AH69" s="116">
        <f t="shared" si="57"/>
        <v>10</v>
      </c>
      <c r="AI69" s="116"/>
      <c r="AJ69" s="116">
        <f t="shared" si="57"/>
        <v>0</v>
      </c>
      <c r="AK69" s="116">
        <f t="shared" si="57"/>
        <v>0</v>
      </c>
      <c r="AL69" s="116">
        <f t="shared" si="57"/>
        <v>0</v>
      </c>
      <c r="AM69" s="116">
        <f t="shared" si="57"/>
        <v>10</v>
      </c>
      <c r="AN69" s="116">
        <f aca="true" t="shared" si="58" ref="AK69:AT70">AN70</f>
        <v>0</v>
      </c>
      <c r="AO69" s="116">
        <f t="shared" si="58"/>
        <v>0</v>
      </c>
      <c r="AP69" s="116">
        <f t="shared" si="58"/>
        <v>0</v>
      </c>
      <c r="AQ69" s="115">
        <f t="shared" si="58"/>
        <v>0</v>
      </c>
      <c r="AR69" s="116">
        <f t="shared" si="58"/>
        <v>0</v>
      </c>
      <c r="AS69" s="115">
        <f t="shared" si="58"/>
        <v>0</v>
      </c>
      <c r="AT69" s="116">
        <f t="shared" si="58"/>
        <v>0</v>
      </c>
      <c r="AU69" s="81"/>
      <c r="AV69" s="81"/>
      <c r="AW69" s="81"/>
      <c r="AX69" s="116">
        <f>AX70</f>
        <v>0</v>
      </c>
      <c r="AY69" s="116">
        <f>AY70</f>
        <v>0</v>
      </c>
      <c r="AZ69" s="93"/>
      <c r="BA69" s="93"/>
      <c r="BB69" s="116">
        <f>BB70</f>
        <v>0</v>
      </c>
      <c r="BC69" s="116">
        <f>BC70</f>
        <v>0</v>
      </c>
      <c r="BD69" s="118"/>
      <c r="BE69" s="119"/>
      <c r="BF69" s="118"/>
      <c r="BG69" s="118"/>
      <c r="BH69" s="118"/>
      <c r="BI69" s="119"/>
      <c r="BJ69" s="118"/>
      <c r="BK69" s="118"/>
    </row>
    <row r="70" spans="1:63" ht="66" customHeight="1" hidden="1">
      <c r="A70" s="105"/>
      <c r="B70" s="149" t="s">
        <v>324</v>
      </c>
      <c r="C70" s="107" t="s">
        <v>30</v>
      </c>
      <c r="D70" s="108" t="s">
        <v>40</v>
      </c>
      <c r="E70" s="143" t="s">
        <v>300</v>
      </c>
      <c r="F70" s="108"/>
      <c r="G70" s="115"/>
      <c r="H70" s="115"/>
      <c r="I70" s="115"/>
      <c r="J70" s="115"/>
      <c r="K70" s="115"/>
      <c r="L70" s="115"/>
      <c r="M70" s="115"/>
      <c r="N70" s="115"/>
      <c r="O70" s="111"/>
      <c r="P70" s="115"/>
      <c r="Q70" s="115"/>
      <c r="R70" s="115"/>
      <c r="S70" s="116">
        <f>S71</f>
        <v>10</v>
      </c>
      <c r="T70" s="116">
        <f>T71</f>
        <v>10</v>
      </c>
      <c r="U70" s="115"/>
      <c r="V70" s="116"/>
      <c r="W70" s="116">
        <f t="shared" si="57"/>
        <v>0</v>
      </c>
      <c r="X70" s="116">
        <f t="shared" si="57"/>
        <v>0</v>
      </c>
      <c r="Y70" s="116">
        <f t="shared" si="57"/>
        <v>10</v>
      </c>
      <c r="Z70" s="116">
        <f t="shared" si="57"/>
        <v>0</v>
      </c>
      <c r="AA70" s="116">
        <f t="shared" si="57"/>
        <v>0</v>
      </c>
      <c r="AB70" s="116">
        <f t="shared" si="57"/>
        <v>0</v>
      </c>
      <c r="AC70" s="116">
        <f t="shared" si="57"/>
        <v>10</v>
      </c>
      <c r="AD70" s="116">
        <f t="shared" si="57"/>
        <v>0</v>
      </c>
      <c r="AE70" s="116">
        <f t="shared" si="57"/>
        <v>0</v>
      </c>
      <c r="AF70" s="116"/>
      <c r="AG70" s="116">
        <f t="shared" si="57"/>
        <v>0</v>
      </c>
      <c r="AH70" s="116">
        <f t="shared" si="57"/>
        <v>10</v>
      </c>
      <c r="AI70" s="116"/>
      <c r="AJ70" s="116">
        <f t="shared" si="57"/>
        <v>0</v>
      </c>
      <c r="AK70" s="116">
        <f t="shared" si="58"/>
        <v>0</v>
      </c>
      <c r="AL70" s="116">
        <f t="shared" si="58"/>
        <v>0</v>
      </c>
      <c r="AM70" s="116">
        <f t="shared" si="58"/>
        <v>10</v>
      </c>
      <c r="AN70" s="116">
        <f t="shared" si="58"/>
        <v>0</v>
      </c>
      <c r="AO70" s="116">
        <f t="shared" si="58"/>
        <v>0</v>
      </c>
      <c r="AP70" s="116">
        <f t="shared" si="58"/>
        <v>0</v>
      </c>
      <c r="AQ70" s="115">
        <f t="shared" si="58"/>
        <v>0</v>
      </c>
      <c r="AR70" s="116">
        <f t="shared" si="58"/>
        <v>0</v>
      </c>
      <c r="AS70" s="115">
        <f t="shared" si="58"/>
        <v>0</v>
      </c>
      <c r="AT70" s="116">
        <f t="shared" si="58"/>
        <v>0</v>
      </c>
      <c r="AU70" s="81"/>
      <c r="AV70" s="81"/>
      <c r="AW70" s="81"/>
      <c r="AX70" s="116">
        <f>AX71</f>
        <v>0</v>
      </c>
      <c r="AY70" s="116">
        <f>AY71</f>
        <v>0</v>
      </c>
      <c r="AZ70" s="93"/>
      <c r="BA70" s="93"/>
      <c r="BB70" s="116">
        <f>BB71</f>
        <v>0</v>
      </c>
      <c r="BC70" s="116">
        <f>BC71</f>
        <v>0</v>
      </c>
      <c r="BD70" s="118"/>
      <c r="BE70" s="119"/>
      <c r="BF70" s="118"/>
      <c r="BG70" s="118"/>
      <c r="BH70" s="118"/>
      <c r="BI70" s="119"/>
      <c r="BJ70" s="118"/>
      <c r="BK70" s="118"/>
    </row>
    <row r="71" spans="1:63" ht="66" customHeight="1" hidden="1">
      <c r="A71" s="105"/>
      <c r="B71" s="106" t="s">
        <v>41</v>
      </c>
      <c r="C71" s="107" t="s">
        <v>30</v>
      </c>
      <c r="D71" s="108" t="s">
        <v>40</v>
      </c>
      <c r="E71" s="143" t="s">
        <v>300</v>
      </c>
      <c r="F71" s="108" t="s">
        <v>42</v>
      </c>
      <c r="G71" s="115"/>
      <c r="H71" s="115"/>
      <c r="I71" s="115"/>
      <c r="J71" s="115"/>
      <c r="K71" s="115"/>
      <c r="L71" s="115"/>
      <c r="M71" s="115"/>
      <c r="N71" s="115"/>
      <c r="O71" s="111"/>
      <c r="P71" s="115"/>
      <c r="Q71" s="115"/>
      <c r="R71" s="115"/>
      <c r="S71" s="116">
        <f>T71-Q71</f>
        <v>10</v>
      </c>
      <c r="T71" s="116">
        <v>10</v>
      </c>
      <c r="U71" s="115"/>
      <c r="V71" s="116"/>
      <c r="W71" s="116"/>
      <c r="X71" s="116"/>
      <c r="Y71" s="116">
        <f>W71+T71</f>
        <v>10</v>
      </c>
      <c r="Z71" s="116">
        <f>X71+V71</f>
        <v>0</v>
      </c>
      <c r="AA71" s="116"/>
      <c r="AB71" s="116"/>
      <c r="AC71" s="116">
        <f>AA71+Y71</f>
        <v>10</v>
      </c>
      <c r="AD71" s="116">
        <f>AB71+Z71</f>
        <v>0</v>
      </c>
      <c r="AE71" s="116"/>
      <c r="AF71" s="116"/>
      <c r="AG71" s="116"/>
      <c r="AH71" s="116">
        <f>AE71+AC71</f>
        <v>10</v>
      </c>
      <c r="AI71" s="116"/>
      <c r="AJ71" s="116">
        <f>AG71+AD71</f>
        <v>0</v>
      </c>
      <c r="AK71" s="117"/>
      <c r="AL71" s="117"/>
      <c r="AM71" s="116">
        <f>AK71+AH71</f>
        <v>10</v>
      </c>
      <c r="AN71" s="116">
        <f>AI71</f>
        <v>0</v>
      </c>
      <c r="AO71" s="116">
        <f>AJ71</f>
        <v>0</v>
      </c>
      <c r="AP71" s="116">
        <f>AR71-AO71</f>
        <v>0</v>
      </c>
      <c r="AQ71" s="115"/>
      <c r="AR71" s="116"/>
      <c r="AS71" s="115"/>
      <c r="AT71" s="116"/>
      <c r="AU71" s="81"/>
      <c r="AV71" s="81"/>
      <c r="AW71" s="81"/>
      <c r="AX71" s="116"/>
      <c r="AY71" s="116"/>
      <c r="AZ71" s="93"/>
      <c r="BA71" s="93"/>
      <c r="BB71" s="116"/>
      <c r="BC71" s="116"/>
      <c r="BD71" s="118"/>
      <c r="BE71" s="119"/>
      <c r="BF71" s="118"/>
      <c r="BG71" s="118"/>
      <c r="BH71" s="118"/>
      <c r="BI71" s="119"/>
      <c r="BJ71" s="118"/>
      <c r="BK71" s="118"/>
    </row>
    <row r="72" spans="1:63" s="6" customFormat="1" ht="44.25" customHeight="1">
      <c r="A72" s="120"/>
      <c r="B72" s="98" t="s">
        <v>215</v>
      </c>
      <c r="C72" s="100" t="s">
        <v>33</v>
      </c>
      <c r="D72" s="99" t="s">
        <v>50</v>
      </c>
      <c r="E72" s="150"/>
      <c r="F72" s="99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83"/>
      <c r="T72" s="83"/>
      <c r="U72" s="121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138"/>
      <c r="AL72" s="138"/>
      <c r="AM72" s="83"/>
      <c r="AN72" s="83"/>
      <c r="AO72" s="83"/>
      <c r="AP72" s="83">
        <f>AP73</f>
        <v>5452</v>
      </c>
      <c r="AQ72" s="83">
        <f aca="true" t="shared" si="59" ref="AQ72:AT73">AQ73</f>
        <v>0</v>
      </c>
      <c r="AR72" s="83">
        <f t="shared" si="59"/>
        <v>5452</v>
      </c>
      <c r="AS72" s="83">
        <f t="shared" si="59"/>
        <v>0</v>
      </c>
      <c r="AT72" s="83">
        <f t="shared" si="59"/>
        <v>17134</v>
      </c>
      <c r="AU72" s="122"/>
      <c r="AV72" s="122"/>
      <c r="AW72" s="122"/>
      <c r="AX72" s="83">
        <f>AX73</f>
        <v>5452</v>
      </c>
      <c r="AY72" s="83">
        <f>AY73</f>
        <v>17134</v>
      </c>
      <c r="AZ72" s="123"/>
      <c r="BA72" s="123"/>
      <c r="BB72" s="83">
        <f>BB73</f>
        <v>5452</v>
      </c>
      <c r="BC72" s="83">
        <f>BC73</f>
        <v>17134</v>
      </c>
      <c r="BD72" s="83">
        <f aca="true" t="shared" si="60" ref="BD72:BK73">BD73</f>
        <v>0</v>
      </c>
      <c r="BE72" s="83">
        <f t="shared" si="60"/>
        <v>0</v>
      </c>
      <c r="BF72" s="83">
        <f t="shared" si="60"/>
        <v>5452</v>
      </c>
      <c r="BG72" s="83">
        <f t="shared" si="60"/>
        <v>17134</v>
      </c>
      <c r="BH72" s="83">
        <f t="shared" si="60"/>
        <v>0</v>
      </c>
      <c r="BI72" s="83">
        <f t="shared" si="60"/>
        <v>0</v>
      </c>
      <c r="BJ72" s="83">
        <f t="shared" si="60"/>
        <v>5452</v>
      </c>
      <c r="BK72" s="83">
        <f t="shared" si="60"/>
        <v>17134</v>
      </c>
    </row>
    <row r="73" spans="1:63" ht="42.75" customHeight="1">
      <c r="A73" s="105"/>
      <c r="B73" s="106" t="s">
        <v>19</v>
      </c>
      <c r="C73" s="108" t="s">
        <v>33</v>
      </c>
      <c r="D73" s="107" t="s">
        <v>50</v>
      </c>
      <c r="E73" s="151" t="s">
        <v>105</v>
      </c>
      <c r="F73" s="107"/>
      <c r="G73" s="115"/>
      <c r="H73" s="115"/>
      <c r="I73" s="115"/>
      <c r="J73" s="115"/>
      <c r="K73" s="115"/>
      <c r="L73" s="115"/>
      <c r="M73" s="115"/>
      <c r="N73" s="115"/>
      <c r="O73" s="111"/>
      <c r="P73" s="115"/>
      <c r="Q73" s="115"/>
      <c r="R73" s="115"/>
      <c r="S73" s="116"/>
      <c r="T73" s="116"/>
      <c r="U73" s="115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7"/>
      <c r="AL73" s="117"/>
      <c r="AM73" s="116"/>
      <c r="AN73" s="116"/>
      <c r="AO73" s="116"/>
      <c r="AP73" s="116">
        <f>AP74</f>
        <v>5452</v>
      </c>
      <c r="AQ73" s="116">
        <f t="shared" si="59"/>
        <v>0</v>
      </c>
      <c r="AR73" s="116">
        <f t="shared" si="59"/>
        <v>5452</v>
      </c>
      <c r="AS73" s="116">
        <f t="shared" si="59"/>
        <v>0</v>
      </c>
      <c r="AT73" s="116">
        <f t="shared" si="59"/>
        <v>17134</v>
      </c>
      <c r="AU73" s="81"/>
      <c r="AV73" s="81"/>
      <c r="AW73" s="81"/>
      <c r="AX73" s="116">
        <f>AX74</f>
        <v>5452</v>
      </c>
      <c r="AY73" s="116">
        <f>AY74</f>
        <v>17134</v>
      </c>
      <c r="AZ73" s="93"/>
      <c r="BA73" s="93"/>
      <c r="BB73" s="116">
        <f>BB74</f>
        <v>5452</v>
      </c>
      <c r="BC73" s="116">
        <f>BC74</f>
        <v>17134</v>
      </c>
      <c r="BD73" s="116">
        <f t="shared" si="60"/>
        <v>0</v>
      </c>
      <c r="BE73" s="116">
        <f t="shared" si="60"/>
        <v>0</v>
      </c>
      <c r="BF73" s="116">
        <f t="shared" si="60"/>
        <v>5452</v>
      </c>
      <c r="BG73" s="116">
        <f t="shared" si="60"/>
        <v>17134</v>
      </c>
      <c r="BH73" s="116">
        <f t="shared" si="60"/>
        <v>0</v>
      </c>
      <c r="BI73" s="116">
        <f t="shared" si="60"/>
        <v>0</v>
      </c>
      <c r="BJ73" s="116">
        <f t="shared" si="60"/>
        <v>5452</v>
      </c>
      <c r="BK73" s="116">
        <f t="shared" si="60"/>
        <v>17134</v>
      </c>
    </row>
    <row r="74" spans="1:63" ht="75.75" customHeight="1">
      <c r="A74" s="105"/>
      <c r="B74" s="106" t="s">
        <v>274</v>
      </c>
      <c r="C74" s="108" t="s">
        <v>33</v>
      </c>
      <c r="D74" s="107" t="s">
        <v>50</v>
      </c>
      <c r="E74" s="151" t="s">
        <v>105</v>
      </c>
      <c r="F74" s="107" t="s">
        <v>42</v>
      </c>
      <c r="G74" s="115"/>
      <c r="H74" s="115"/>
      <c r="I74" s="115"/>
      <c r="J74" s="115"/>
      <c r="K74" s="115"/>
      <c r="L74" s="115"/>
      <c r="M74" s="115"/>
      <c r="N74" s="115"/>
      <c r="O74" s="111"/>
      <c r="P74" s="115"/>
      <c r="Q74" s="115"/>
      <c r="R74" s="115"/>
      <c r="S74" s="116"/>
      <c r="T74" s="116"/>
      <c r="U74" s="115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7"/>
      <c r="AL74" s="117"/>
      <c r="AM74" s="116"/>
      <c r="AN74" s="116"/>
      <c r="AO74" s="116"/>
      <c r="AP74" s="116">
        <f>AR74-AO74</f>
        <v>5452</v>
      </c>
      <c r="AQ74" s="115"/>
      <c r="AR74" s="116">
        <v>5452</v>
      </c>
      <c r="AS74" s="115"/>
      <c r="AT74" s="116">
        <v>17134</v>
      </c>
      <c r="AU74" s="81"/>
      <c r="AV74" s="81"/>
      <c r="AW74" s="81"/>
      <c r="AX74" s="116">
        <v>5452</v>
      </c>
      <c r="AY74" s="116">
        <v>17134</v>
      </c>
      <c r="AZ74" s="93"/>
      <c r="BA74" s="93"/>
      <c r="BB74" s="116">
        <v>5452</v>
      </c>
      <c r="BC74" s="116">
        <v>17134</v>
      </c>
      <c r="BD74" s="118"/>
      <c r="BE74" s="119"/>
      <c r="BF74" s="93">
        <f>BD74+BB74</f>
        <v>5452</v>
      </c>
      <c r="BG74" s="93">
        <f>BE74+BC74</f>
        <v>17134</v>
      </c>
      <c r="BH74" s="118"/>
      <c r="BI74" s="119"/>
      <c r="BJ74" s="93">
        <f>BH74+BF74</f>
        <v>5452</v>
      </c>
      <c r="BK74" s="93">
        <f>BI74+BG74</f>
        <v>17134</v>
      </c>
    </row>
    <row r="75" spans="1:63" s="6" customFormat="1" ht="70.5" customHeight="1">
      <c r="A75" s="120"/>
      <c r="B75" s="98" t="s">
        <v>125</v>
      </c>
      <c r="C75" s="99" t="s">
        <v>43</v>
      </c>
      <c r="D75" s="100" t="s">
        <v>58</v>
      </c>
      <c r="E75" s="101"/>
      <c r="F75" s="100"/>
      <c r="G75" s="121">
        <f aca="true" t="shared" si="61" ref="G75:W76">G76</f>
        <v>2477</v>
      </c>
      <c r="H75" s="121">
        <f t="shared" si="61"/>
        <v>2477</v>
      </c>
      <c r="I75" s="121">
        <f t="shared" si="61"/>
        <v>0</v>
      </c>
      <c r="J75" s="121">
        <f t="shared" si="61"/>
        <v>189</v>
      </c>
      <c r="K75" s="121">
        <f t="shared" si="61"/>
        <v>2666</v>
      </c>
      <c r="L75" s="121">
        <f t="shared" si="61"/>
        <v>0</v>
      </c>
      <c r="M75" s="121"/>
      <c r="N75" s="121">
        <f t="shared" si="61"/>
        <v>2855</v>
      </c>
      <c r="O75" s="121">
        <f t="shared" si="61"/>
        <v>0</v>
      </c>
      <c r="P75" s="121">
        <f t="shared" si="61"/>
        <v>0</v>
      </c>
      <c r="Q75" s="121">
        <f t="shared" si="61"/>
        <v>2855</v>
      </c>
      <c r="R75" s="121">
        <f t="shared" si="61"/>
        <v>0</v>
      </c>
      <c r="S75" s="83">
        <f t="shared" si="61"/>
        <v>-505</v>
      </c>
      <c r="T75" s="83">
        <f t="shared" si="61"/>
        <v>2350</v>
      </c>
      <c r="U75" s="121">
        <f t="shared" si="61"/>
        <v>0</v>
      </c>
      <c r="V75" s="83">
        <f t="shared" si="61"/>
        <v>2350</v>
      </c>
      <c r="W75" s="83">
        <f t="shared" si="61"/>
        <v>0</v>
      </c>
      <c r="X75" s="83">
        <f aca="true" t="shared" si="62" ref="W75:AM76">X76</f>
        <v>0</v>
      </c>
      <c r="Y75" s="83">
        <f t="shared" si="62"/>
        <v>2350</v>
      </c>
      <c r="Z75" s="83">
        <f t="shared" si="62"/>
        <v>2350</v>
      </c>
      <c r="AA75" s="83">
        <f t="shared" si="62"/>
        <v>0</v>
      </c>
      <c r="AB75" s="83">
        <f t="shared" si="62"/>
        <v>0</v>
      </c>
      <c r="AC75" s="83">
        <f t="shared" si="62"/>
        <v>2350</v>
      </c>
      <c r="AD75" s="83">
        <f t="shared" si="62"/>
        <v>2350</v>
      </c>
      <c r="AE75" s="83">
        <f t="shared" si="62"/>
        <v>0</v>
      </c>
      <c r="AF75" s="83"/>
      <c r="AG75" s="83">
        <f t="shared" si="62"/>
        <v>0</v>
      </c>
      <c r="AH75" s="83">
        <f t="shared" si="62"/>
        <v>2350</v>
      </c>
      <c r="AI75" s="83"/>
      <c r="AJ75" s="83">
        <f t="shared" si="62"/>
        <v>2350</v>
      </c>
      <c r="AK75" s="83">
        <f t="shared" si="62"/>
        <v>0</v>
      </c>
      <c r="AL75" s="83">
        <f t="shared" si="62"/>
        <v>0</v>
      </c>
      <c r="AM75" s="83">
        <f t="shared" si="62"/>
        <v>2350</v>
      </c>
      <c r="AN75" s="83">
        <f aca="true" t="shared" si="63" ref="AK75:AT76">AN76</f>
        <v>0</v>
      </c>
      <c r="AO75" s="83">
        <f t="shared" si="63"/>
        <v>2350</v>
      </c>
      <c r="AP75" s="83">
        <f t="shared" si="63"/>
        <v>968</v>
      </c>
      <c r="AQ75" s="121">
        <f t="shared" si="63"/>
        <v>0</v>
      </c>
      <c r="AR75" s="83">
        <f t="shared" si="63"/>
        <v>3318</v>
      </c>
      <c r="AS75" s="121">
        <f t="shared" si="63"/>
        <v>0</v>
      </c>
      <c r="AT75" s="83">
        <f t="shared" si="63"/>
        <v>3318</v>
      </c>
      <c r="AU75" s="122"/>
      <c r="AV75" s="122"/>
      <c r="AW75" s="122"/>
      <c r="AX75" s="83">
        <f>AX76</f>
        <v>3318</v>
      </c>
      <c r="AY75" s="83">
        <f>AY76</f>
        <v>3318</v>
      </c>
      <c r="AZ75" s="123"/>
      <c r="BA75" s="123"/>
      <c r="BB75" s="83">
        <f>BB76</f>
        <v>3318</v>
      </c>
      <c r="BC75" s="83">
        <f>BC76</f>
        <v>3318</v>
      </c>
      <c r="BD75" s="83">
        <f aca="true" t="shared" si="64" ref="BD75:BK76">BD76</f>
        <v>0</v>
      </c>
      <c r="BE75" s="83">
        <f t="shared" si="64"/>
        <v>0</v>
      </c>
      <c r="BF75" s="83">
        <f t="shared" si="64"/>
        <v>3318</v>
      </c>
      <c r="BG75" s="83">
        <f t="shared" si="64"/>
        <v>3318</v>
      </c>
      <c r="BH75" s="83">
        <f t="shared" si="64"/>
        <v>0</v>
      </c>
      <c r="BI75" s="83">
        <f t="shared" si="64"/>
        <v>0</v>
      </c>
      <c r="BJ75" s="83">
        <f t="shared" si="64"/>
        <v>3318</v>
      </c>
      <c r="BK75" s="83">
        <f t="shared" si="64"/>
        <v>3318</v>
      </c>
    </row>
    <row r="76" spans="1:63" ht="42" customHeight="1">
      <c r="A76" s="105"/>
      <c r="B76" s="106" t="s">
        <v>21</v>
      </c>
      <c r="C76" s="107" t="s">
        <v>43</v>
      </c>
      <c r="D76" s="108" t="s">
        <v>58</v>
      </c>
      <c r="E76" s="114" t="s">
        <v>134</v>
      </c>
      <c r="F76" s="108"/>
      <c r="G76" s="115">
        <f t="shared" si="61"/>
        <v>2477</v>
      </c>
      <c r="H76" s="115">
        <f t="shared" si="61"/>
        <v>2477</v>
      </c>
      <c r="I76" s="115">
        <f t="shared" si="61"/>
        <v>0</v>
      </c>
      <c r="J76" s="115">
        <f t="shared" si="61"/>
        <v>189</v>
      </c>
      <c r="K76" s="115">
        <f t="shared" si="61"/>
        <v>2666</v>
      </c>
      <c r="L76" s="115">
        <f t="shared" si="61"/>
        <v>0</v>
      </c>
      <c r="M76" s="115"/>
      <c r="N76" s="115">
        <f t="shared" si="61"/>
        <v>2855</v>
      </c>
      <c r="O76" s="115">
        <f t="shared" si="61"/>
        <v>0</v>
      </c>
      <c r="P76" s="115">
        <f t="shared" si="61"/>
        <v>0</v>
      </c>
      <c r="Q76" s="115">
        <f t="shared" si="61"/>
        <v>2855</v>
      </c>
      <c r="R76" s="115">
        <f t="shared" si="61"/>
        <v>0</v>
      </c>
      <c r="S76" s="116">
        <f t="shared" si="61"/>
        <v>-505</v>
      </c>
      <c r="T76" s="116">
        <f t="shared" si="61"/>
        <v>2350</v>
      </c>
      <c r="U76" s="115">
        <f t="shared" si="61"/>
        <v>0</v>
      </c>
      <c r="V76" s="116">
        <f t="shared" si="61"/>
        <v>2350</v>
      </c>
      <c r="W76" s="116">
        <f t="shared" si="62"/>
        <v>0</v>
      </c>
      <c r="X76" s="116">
        <f t="shared" si="62"/>
        <v>0</v>
      </c>
      <c r="Y76" s="116">
        <f t="shared" si="62"/>
        <v>2350</v>
      </c>
      <c r="Z76" s="116">
        <f t="shared" si="62"/>
        <v>2350</v>
      </c>
      <c r="AA76" s="116">
        <f t="shared" si="62"/>
        <v>0</v>
      </c>
      <c r="AB76" s="116">
        <f t="shared" si="62"/>
        <v>0</v>
      </c>
      <c r="AC76" s="116">
        <f t="shared" si="62"/>
        <v>2350</v>
      </c>
      <c r="AD76" s="116">
        <f t="shared" si="62"/>
        <v>2350</v>
      </c>
      <c r="AE76" s="116">
        <f t="shared" si="62"/>
        <v>0</v>
      </c>
      <c r="AF76" s="116"/>
      <c r="AG76" s="116">
        <f t="shared" si="62"/>
        <v>0</v>
      </c>
      <c r="AH76" s="116">
        <f t="shared" si="62"/>
        <v>2350</v>
      </c>
      <c r="AI76" s="116"/>
      <c r="AJ76" s="116">
        <f t="shared" si="62"/>
        <v>2350</v>
      </c>
      <c r="AK76" s="116">
        <f t="shared" si="63"/>
        <v>0</v>
      </c>
      <c r="AL76" s="116">
        <f t="shared" si="63"/>
        <v>0</v>
      </c>
      <c r="AM76" s="116">
        <f t="shared" si="63"/>
        <v>2350</v>
      </c>
      <c r="AN76" s="116">
        <f t="shared" si="63"/>
        <v>0</v>
      </c>
      <c r="AO76" s="116">
        <f t="shared" si="63"/>
        <v>2350</v>
      </c>
      <c r="AP76" s="116">
        <f t="shared" si="63"/>
        <v>968</v>
      </c>
      <c r="AQ76" s="115">
        <f t="shared" si="63"/>
        <v>0</v>
      </c>
      <c r="AR76" s="116">
        <f t="shared" si="63"/>
        <v>3318</v>
      </c>
      <c r="AS76" s="115">
        <f t="shared" si="63"/>
        <v>0</v>
      </c>
      <c r="AT76" s="116">
        <f t="shared" si="63"/>
        <v>3318</v>
      </c>
      <c r="AU76" s="81"/>
      <c r="AV76" s="81"/>
      <c r="AW76" s="81"/>
      <c r="AX76" s="116">
        <f>AX77</f>
        <v>3318</v>
      </c>
      <c r="AY76" s="116">
        <f>AY77</f>
        <v>3318</v>
      </c>
      <c r="AZ76" s="93"/>
      <c r="BA76" s="93"/>
      <c r="BB76" s="116">
        <f>BB77</f>
        <v>3318</v>
      </c>
      <c r="BC76" s="116">
        <f>BC77</f>
        <v>3318</v>
      </c>
      <c r="BD76" s="116">
        <f t="shared" si="64"/>
        <v>0</v>
      </c>
      <c r="BE76" s="116">
        <f t="shared" si="64"/>
        <v>0</v>
      </c>
      <c r="BF76" s="116">
        <f t="shared" si="64"/>
        <v>3318</v>
      </c>
      <c r="BG76" s="116">
        <f t="shared" si="64"/>
        <v>3318</v>
      </c>
      <c r="BH76" s="116">
        <f t="shared" si="64"/>
        <v>0</v>
      </c>
      <c r="BI76" s="116">
        <f t="shared" si="64"/>
        <v>0</v>
      </c>
      <c r="BJ76" s="116">
        <f t="shared" si="64"/>
        <v>3318</v>
      </c>
      <c r="BK76" s="116">
        <f t="shared" si="64"/>
        <v>3318</v>
      </c>
    </row>
    <row r="77" spans="1:63" ht="45.75" customHeight="1">
      <c r="A77" s="105"/>
      <c r="B77" s="106" t="s">
        <v>37</v>
      </c>
      <c r="C77" s="107" t="s">
        <v>43</v>
      </c>
      <c r="D77" s="108" t="s">
        <v>58</v>
      </c>
      <c r="E77" s="114" t="s">
        <v>134</v>
      </c>
      <c r="F77" s="108" t="s">
        <v>38</v>
      </c>
      <c r="G77" s="115">
        <f>H77+I77</f>
        <v>2477</v>
      </c>
      <c r="H77" s="115">
        <v>2477</v>
      </c>
      <c r="I77" s="115"/>
      <c r="J77" s="115">
        <f>K77-G77</f>
        <v>189</v>
      </c>
      <c r="K77" s="115">
        <v>2666</v>
      </c>
      <c r="L77" s="115"/>
      <c r="M77" s="115"/>
      <c r="N77" s="115">
        <v>2855</v>
      </c>
      <c r="O77" s="111"/>
      <c r="P77" s="115"/>
      <c r="Q77" s="115">
        <f>P77+N77</f>
        <v>2855</v>
      </c>
      <c r="R77" s="115">
        <f>O77</f>
        <v>0</v>
      </c>
      <c r="S77" s="116">
        <f>T77-Q77</f>
        <v>-505</v>
      </c>
      <c r="T77" s="116">
        <v>2350</v>
      </c>
      <c r="U77" s="115">
        <f>R77</f>
        <v>0</v>
      </c>
      <c r="V77" s="116">
        <v>2350</v>
      </c>
      <c r="W77" s="116"/>
      <c r="X77" s="116"/>
      <c r="Y77" s="116">
        <f>W77+T77</f>
        <v>2350</v>
      </c>
      <c r="Z77" s="116">
        <f>X77+V77</f>
        <v>2350</v>
      </c>
      <c r="AA77" s="116"/>
      <c r="AB77" s="116"/>
      <c r="AC77" s="116">
        <f>AA77+Y77</f>
        <v>2350</v>
      </c>
      <c r="AD77" s="116">
        <f>AB77+Z77</f>
        <v>2350</v>
      </c>
      <c r="AE77" s="116"/>
      <c r="AF77" s="116"/>
      <c r="AG77" s="116"/>
      <c r="AH77" s="116">
        <f>AE77+AC77</f>
        <v>2350</v>
      </c>
      <c r="AI77" s="116"/>
      <c r="AJ77" s="116">
        <f>AG77+AD77</f>
        <v>2350</v>
      </c>
      <c r="AK77" s="117"/>
      <c r="AL77" s="117"/>
      <c r="AM77" s="116">
        <f>AK77+AH77</f>
        <v>2350</v>
      </c>
      <c r="AN77" s="116">
        <f>AI77</f>
        <v>0</v>
      </c>
      <c r="AO77" s="116">
        <f>AJ77</f>
        <v>2350</v>
      </c>
      <c r="AP77" s="116">
        <f>AR77-AO77</f>
        <v>968</v>
      </c>
      <c r="AQ77" s="115"/>
      <c r="AR77" s="116">
        <v>3318</v>
      </c>
      <c r="AS77" s="115"/>
      <c r="AT77" s="116">
        <v>3318</v>
      </c>
      <c r="AU77" s="81"/>
      <c r="AV77" s="81"/>
      <c r="AW77" s="81"/>
      <c r="AX77" s="116">
        <v>3318</v>
      </c>
      <c r="AY77" s="116">
        <v>3318</v>
      </c>
      <c r="AZ77" s="93"/>
      <c r="BA77" s="93"/>
      <c r="BB77" s="116">
        <v>3318</v>
      </c>
      <c r="BC77" s="116">
        <v>3318</v>
      </c>
      <c r="BD77" s="118"/>
      <c r="BE77" s="119"/>
      <c r="BF77" s="93">
        <f>BD77+BB77</f>
        <v>3318</v>
      </c>
      <c r="BG77" s="93">
        <f>BE77+BC77</f>
        <v>3318</v>
      </c>
      <c r="BH77" s="118"/>
      <c r="BI77" s="119"/>
      <c r="BJ77" s="93">
        <f>BH77+BF77</f>
        <v>3318</v>
      </c>
      <c r="BK77" s="93">
        <f>BI77+BG77</f>
        <v>3318</v>
      </c>
    </row>
    <row r="78" spans="1:63" s="2" customFormat="1" ht="18.75" customHeight="1" hidden="1">
      <c r="A78" s="120"/>
      <c r="B78" s="98" t="s">
        <v>25</v>
      </c>
      <c r="C78" s="99" t="s">
        <v>56</v>
      </c>
      <c r="D78" s="100" t="s">
        <v>32</v>
      </c>
      <c r="E78" s="101"/>
      <c r="F78" s="100"/>
      <c r="G78" s="121">
        <f aca="true" t="shared" si="65" ref="G78:W79">G79</f>
        <v>4856</v>
      </c>
      <c r="H78" s="121">
        <f t="shared" si="65"/>
        <v>4856</v>
      </c>
      <c r="I78" s="121">
        <f t="shared" si="65"/>
        <v>0</v>
      </c>
      <c r="J78" s="121">
        <f t="shared" si="65"/>
        <v>309</v>
      </c>
      <c r="K78" s="121">
        <f t="shared" si="65"/>
        <v>5165</v>
      </c>
      <c r="L78" s="121">
        <f t="shared" si="65"/>
        <v>0</v>
      </c>
      <c r="M78" s="121"/>
      <c r="N78" s="121">
        <f t="shared" si="65"/>
        <v>5552</v>
      </c>
      <c r="O78" s="121">
        <f t="shared" si="65"/>
        <v>0</v>
      </c>
      <c r="P78" s="121">
        <f t="shared" si="65"/>
        <v>0</v>
      </c>
      <c r="Q78" s="121">
        <f t="shared" si="65"/>
        <v>5552</v>
      </c>
      <c r="R78" s="121">
        <f t="shared" si="65"/>
        <v>0</v>
      </c>
      <c r="S78" s="83">
        <f t="shared" si="65"/>
        <v>-1461</v>
      </c>
      <c r="T78" s="83">
        <f t="shared" si="65"/>
        <v>4091</v>
      </c>
      <c r="U78" s="121">
        <f t="shared" si="65"/>
        <v>0</v>
      </c>
      <c r="V78" s="83">
        <f t="shared" si="65"/>
        <v>4091</v>
      </c>
      <c r="W78" s="83">
        <f t="shared" si="65"/>
        <v>0</v>
      </c>
      <c r="X78" s="83">
        <f aca="true" t="shared" si="66" ref="W78:AM79">X79</f>
        <v>0</v>
      </c>
      <c r="Y78" s="83">
        <f t="shared" si="66"/>
        <v>4091</v>
      </c>
      <c r="Z78" s="83">
        <f t="shared" si="66"/>
        <v>4091</v>
      </c>
      <c r="AA78" s="83">
        <f t="shared" si="66"/>
        <v>0</v>
      </c>
      <c r="AB78" s="83">
        <f t="shared" si="66"/>
        <v>0</v>
      </c>
      <c r="AC78" s="83">
        <f t="shared" si="66"/>
        <v>4091</v>
      </c>
      <c r="AD78" s="83">
        <f t="shared" si="66"/>
        <v>4091</v>
      </c>
      <c r="AE78" s="83">
        <f t="shared" si="66"/>
        <v>0</v>
      </c>
      <c r="AF78" s="83"/>
      <c r="AG78" s="83">
        <f t="shared" si="66"/>
        <v>0</v>
      </c>
      <c r="AH78" s="83">
        <f t="shared" si="66"/>
        <v>4091</v>
      </c>
      <c r="AI78" s="83"/>
      <c r="AJ78" s="83">
        <f t="shared" si="66"/>
        <v>4091</v>
      </c>
      <c r="AK78" s="83">
        <f t="shared" si="66"/>
        <v>0</v>
      </c>
      <c r="AL78" s="83">
        <f t="shared" si="66"/>
        <v>0</v>
      </c>
      <c r="AM78" s="83">
        <f t="shared" si="66"/>
        <v>4091</v>
      </c>
      <c r="AN78" s="83">
        <f aca="true" t="shared" si="67" ref="AK78:AT79">AN79</f>
        <v>0</v>
      </c>
      <c r="AO78" s="83">
        <f t="shared" si="67"/>
        <v>4091</v>
      </c>
      <c r="AP78" s="83">
        <f t="shared" si="67"/>
        <v>-4091</v>
      </c>
      <c r="AQ78" s="121">
        <f t="shared" si="67"/>
        <v>0</v>
      </c>
      <c r="AR78" s="83">
        <f t="shared" si="67"/>
        <v>0</v>
      </c>
      <c r="AS78" s="121">
        <f t="shared" si="67"/>
        <v>0</v>
      </c>
      <c r="AT78" s="83">
        <f t="shared" si="67"/>
        <v>0</v>
      </c>
      <c r="AU78" s="81"/>
      <c r="AV78" s="81"/>
      <c r="AW78" s="81"/>
      <c r="AX78" s="83">
        <f>AX79</f>
        <v>0</v>
      </c>
      <c r="AY78" s="83">
        <f>AY79</f>
        <v>0</v>
      </c>
      <c r="AZ78" s="93"/>
      <c r="BA78" s="93"/>
      <c r="BB78" s="83">
        <f>BB79</f>
        <v>0</v>
      </c>
      <c r="BC78" s="83">
        <f>BC79</f>
        <v>0</v>
      </c>
      <c r="BD78" s="146"/>
      <c r="BE78" s="147"/>
      <c r="BF78" s="146"/>
      <c r="BG78" s="146"/>
      <c r="BH78" s="146"/>
      <c r="BI78" s="147"/>
      <c r="BJ78" s="146"/>
      <c r="BK78" s="146"/>
    </row>
    <row r="79" spans="1:63" ht="16.5" customHeight="1" hidden="1">
      <c r="A79" s="105"/>
      <c r="B79" s="106" t="s">
        <v>55</v>
      </c>
      <c r="C79" s="107" t="s">
        <v>56</v>
      </c>
      <c r="D79" s="108" t="s">
        <v>32</v>
      </c>
      <c r="E79" s="114" t="s">
        <v>136</v>
      </c>
      <c r="F79" s="108"/>
      <c r="G79" s="115">
        <f t="shared" si="65"/>
        <v>4856</v>
      </c>
      <c r="H79" s="115">
        <f t="shared" si="65"/>
        <v>4856</v>
      </c>
      <c r="I79" s="115">
        <f t="shared" si="65"/>
        <v>0</v>
      </c>
      <c r="J79" s="115">
        <f t="shared" si="65"/>
        <v>309</v>
      </c>
      <c r="K79" s="115">
        <f t="shared" si="65"/>
        <v>5165</v>
      </c>
      <c r="L79" s="115">
        <f t="shared" si="65"/>
        <v>0</v>
      </c>
      <c r="M79" s="115"/>
      <c r="N79" s="115">
        <f t="shared" si="65"/>
        <v>5552</v>
      </c>
      <c r="O79" s="115">
        <f t="shared" si="65"/>
        <v>0</v>
      </c>
      <c r="P79" s="115">
        <f t="shared" si="65"/>
        <v>0</v>
      </c>
      <c r="Q79" s="115">
        <f t="shared" si="65"/>
        <v>5552</v>
      </c>
      <c r="R79" s="115">
        <f t="shared" si="65"/>
        <v>0</v>
      </c>
      <c r="S79" s="116">
        <f t="shared" si="65"/>
        <v>-1461</v>
      </c>
      <c r="T79" s="116">
        <f t="shared" si="65"/>
        <v>4091</v>
      </c>
      <c r="U79" s="115">
        <f t="shared" si="65"/>
        <v>0</v>
      </c>
      <c r="V79" s="116">
        <f t="shared" si="65"/>
        <v>4091</v>
      </c>
      <c r="W79" s="116">
        <f t="shared" si="66"/>
        <v>0</v>
      </c>
      <c r="X79" s="116">
        <f t="shared" si="66"/>
        <v>0</v>
      </c>
      <c r="Y79" s="116">
        <f t="shared" si="66"/>
        <v>4091</v>
      </c>
      <c r="Z79" s="116">
        <f t="shared" si="66"/>
        <v>4091</v>
      </c>
      <c r="AA79" s="116">
        <f t="shared" si="66"/>
        <v>0</v>
      </c>
      <c r="AB79" s="116">
        <f t="shared" si="66"/>
        <v>0</v>
      </c>
      <c r="AC79" s="116">
        <f t="shared" si="66"/>
        <v>4091</v>
      </c>
      <c r="AD79" s="116">
        <f t="shared" si="66"/>
        <v>4091</v>
      </c>
      <c r="AE79" s="116">
        <f t="shared" si="66"/>
        <v>0</v>
      </c>
      <c r="AF79" s="116"/>
      <c r="AG79" s="116">
        <f t="shared" si="66"/>
        <v>0</v>
      </c>
      <c r="AH79" s="116">
        <f t="shared" si="66"/>
        <v>4091</v>
      </c>
      <c r="AI79" s="116"/>
      <c r="AJ79" s="116">
        <f t="shared" si="66"/>
        <v>4091</v>
      </c>
      <c r="AK79" s="116">
        <f t="shared" si="67"/>
        <v>0</v>
      </c>
      <c r="AL79" s="116">
        <f t="shared" si="67"/>
        <v>0</v>
      </c>
      <c r="AM79" s="116">
        <f t="shared" si="67"/>
        <v>4091</v>
      </c>
      <c r="AN79" s="116">
        <f t="shared" si="67"/>
        <v>0</v>
      </c>
      <c r="AO79" s="116">
        <f t="shared" si="67"/>
        <v>4091</v>
      </c>
      <c r="AP79" s="116">
        <f t="shared" si="67"/>
        <v>-4091</v>
      </c>
      <c r="AQ79" s="115">
        <f t="shared" si="67"/>
        <v>0</v>
      </c>
      <c r="AR79" s="116">
        <f t="shared" si="67"/>
        <v>0</v>
      </c>
      <c r="AS79" s="115">
        <f t="shared" si="67"/>
        <v>0</v>
      </c>
      <c r="AT79" s="116">
        <f t="shared" si="67"/>
        <v>0</v>
      </c>
      <c r="AU79" s="81"/>
      <c r="AV79" s="81"/>
      <c r="AW79" s="81"/>
      <c r="AX79" s="116">
        <f>AX80</f>
        <v>0</v>
      </c>
      <c r="AY79" s="116">
        <f>AY80</f>
        <v>0</v>
      </c>
      <c r="AZ79" s="93"/>
      <c r="BA79" s="93"/>
      <c r="BB79" s="116">
        <f>BB80</f>
        <v>0</v>
      </c>
      <c r="BC79" s="116">
        <f>BC80</f>
        <v>0</v>
      </c>
      <c r="BD79" s="118"/>
      <c r="BE79" s="119"/>
      <c r="BF79" s="118"/>
      <c r="BG79" s="118"/>
      <c r="BH79" s="118"/>
      <c r="BI79" s="119"/>
      <c r="BJ79" s="118"/>
      <c r="BK79" s="118"/>
    </row>
    <row r="80" spans="1:63" ht="33" customHeight="1" hidden="1">
      <c r="A80" s="105"/>
      <c r="B80" s="106" t="s">
        <v>37</v>
      </c>
      <c r="C80" s="107" t="s">
        <v>56</v>
      </c>
      <c r="D80" s="108" t="s">
        <v>32</v>
      </c>
      <c r="E80" s="114" t="s">
        <v>136</v>
      </c>
      <c r="F80" s="108" t="s">
        <v>38</v>
      </c>
      <c r="G80" s="115">
        <f>H80+I80</f>
        <v>4856</v>
      </c>
      <c r="H80" s="115">
        <v>4856</v>
      </c>
      <c r="I80" s="115"/>
      <c r="J80" s="115">
        <f>K80-G80</f>
        <v>309</v>
      </c>
      <c r="K80" s="115">
        <v>5165</v>
      </c>
      <c r="L80" s="115"/>
      <c r="M80" s="115"/>
      <c r="N80" s="115">
        <v>5552</v>
      </c>
      <c r="O80" s="111"/>
      <c r="P80" s="115"/>
      <c r="Q80" s="115">
        <f>P80+N80</f>
        <v>5552</v>
      </c>
      <c r="R80" s="115">
        <f>O80</f>
        <v>0</v>
      </c>
      <c r="S80" s="116">
        <f>T80-Q80</f>
        <v>-1461</v>
      </c>
      <c r="T80" s="116">
        <v>4091</v>
      </c>
      <c r="U80" s="115">
        <f>R80</f>
        <v>0</v>
      </c>
      <c r="V80" s="116">
        <v>4091</v>
      </c>
      <c r="W80" s="116"/>
      <c r="X80" s="116"/>
      <c r="Y80" s="116">
        <f>W80+T80</f>
        <v>4091</v>
      </c>
      <c r="Z80" s="116">
        <f>X80+V80</f>
        <v>4091</v>
      </c>
      <c r="AA80" s="116"/>
      <c r="AB80" s="116"/>
      <c r="AC80" s="116">
        <f>AA80+Y80</f>
        <v>4091</v>
      </c>
      <c r="AD80" s="116">
        <f>AB80+Z80</f>
        <v>4091</v>
      </c>
      <c r="AE80" s="116"/>
      <c r="AF80" s="116"/>
      <c r="AG80" s="116"/>
      <c r="AH80" s="116">
        <f>AE80+AC80</f>
        <v>4091</v>
      </c>
      <c r="AI80" s="116"/>
      <c r="AJ80" s="116">
        <f>AG80+AD80</f>
        <v>4091</v>
      </c>
      <c r="AK80" s="117"/>
      <c r="AL80" s="117"/>
      <c r="AM80" s="116">
        <f>AK80+AH80</f>
        <v>4091</v>
      </c>
      <c r="AN80" s="116">
        <f>AI80</f>
        <v>0</v>
      </c>
      <c r="AO80" s="116">
        <f>AJ80</f>
        <v>4091</v>
      </c>
      <c r="AP80" s="116">
        <f>AR80-AO80</f>
        <v>-4091</v>
      </c>
      <c r="AQ80" s="115"/>
      <c r="AR80" s="116"/>
      <c r="AS80" s="115"/>
      <c r="AT80" s="116"/>
      <c r="AU80" s="81"/>
      <c r="AV80" s="81"/>
      <c r="AW80" s="81"/>
      <c r="AX80" s="116"/>
      <c r="AY80" s="116"/>
      <c r="AZ80" s="93"/>
      <c r="BA80" s="93"/>
      <c r="BB80" s="116"/>
      <c r="BC80" s="116"/>
      <c r="BD80" s="118"/>
      <c r="BE80" s="119"/>
      <c r="BF80" s="118"/>
      <c r="BG80" s="118"/>
      <c r="BH80" s="118"/>
      <c r="BI80" s="119"/>
      <c r="BJ80" s="118"/>
      <c r="BK80" s="118"/>
    </row>
    <row r="81" spans="1:63" s="2" customFormat="1" ht="56.25" customHeight="1" hidden="1">
      <c r="A81" s="120"/>
      <c r="B81" s="98" t="s">
        <v>26</v>
      </c>
      <c r="C81" s="99" t="s">
        <v>56</v>
      </c>
      <c r="D81" s="100" t="s">
        <v>57</v>
      </c>
      <c r="E81" s="101"/>
      <c r="F81" s="100"/>
      <c r="G81" s="121">
        <f aca="true" t="shared" si="68" ref="G81:W82">G82</f>
        <v>780</v>
      </c>
      <c r="H81" s="121">
        <f t="shared" si="68"/>
        <v>780</v>
      </c>
      <c r="I81" s="121">
        <f t="shared" si="68"/>
        <v>0</v>
      </c>
      <c r="J81" s="121">
        <f t="shared" si="68"/>
        <v>-113</v>
      </c>
      <c r="K81" s="121">
        <f t="shared" si="68"/>
        <v>667</v>
      </c>
      <c r="L81" s="121">
        <f t="shared" si="68"/>
        <v>0</v>
      </c>
      <c r="M81" s="121"/>
      <c r="N81" s="121">
        <f t="shared" si="68"/>
        <v>715</v>
      </c>
      <c r="O81" s="121">
        <f t="shared" si="68"/>
        <v>0</v>
      </c>
      <c r="P81" s="121">
        <f t="shared" si="68"/>
        <v>0</v>
      </c>
      <c r="Q81" s="121">
        <f t="shared" si="68"/>
        <v>715</v>
      </c>
      <c r="R81" s="121">
        <f t="shared" si="68"/>
        <v>0</v>
      </c>
      <c r="S81" s="83">
        <f t="shared" si="68"/>
        <v>-319</v>
      </c>
      <c r="T81" s="83">
        <f t="shared" si="68"/>
        <v>396</v>
      </c>
      <c r="U81" s="121">
        <f t="shared" si="68"/>
        <v>0</v>
      </c>
      <c r="V81" s="83">
        <f t="shared" si="68"/>
        <v>396</v>
      </c>
      <c r="W81" s="83">
        <f t="shared" si="68"/>
        <v>0</v>
      </c>
      <c r="X81" s="83">
        <f aca="true" t="shared" si="69" ref="W81:AM82">X82</f>
        <v>0</v>
      </c>
      <c r="Y81" s="83">
        <f t="shared" si="69"/>
        <v>396</v>
      </c>
      <c r="Z81" s="83">
        <f t="shared" si="69"/>
        <v>396</v>
      </c>
      <c r="AA81" s="83">
        <f t="shared" si="69"/>
        <v>0</v>
      </c>
      <c r="AB81" s="83">
        <f t="shared" si="69"/>
        <v>0</v>
      </c>
      <c r="AC81" s="83">
        <f t="shared" si="69"/>
        <v>396</v>
      </c>
      <c r="AD81" s="83">
        <f t="shared" si="69"/>
        <v>396</v>
      </c>
      <c r="AE81" s="83">
        <f t="shared" si="69"/>
        <v>0</v>
      </c>
      <c r="AF81" s="83"/>
      <c r="AG81" s="83">
        <f t="shared" si="69"/>
        <v>0</v>
      </c>
      <c r="AH81" s="83">
        <f t="shared" si="69"/>
        <v>396</v>
      </c>
      <c r="AI81" s="83"/>
      <c r="AJ81" s="83">
        <f t="shared" si="69"/>
        <v>396</v>
      </c>
      <c r="AK81" s="83">
        <f t="shared" si="69"/>
        <v>0</v>
      </c>
      <c r="AL81" s="83">
        <f t="shared" si="69"/>
        <v>0</v>
      </c>
      <c r="AM81" s="83">
        <f t="shared" si="69"/>
        <v>396</v>
      </c>
      <c r="AN81" s="83">
        <f aca="true" t="shared" si="70" ref="AK81:AT82">AN82</f>
        <v>0</v>
      </c>
      <c r="AO81" s="83">
        <f t="shared" si="70"/>
        <v>396</v>
      </c>
      <c r="AP81" s="83">
        <f t="shared" si="70"/>
        <v>-396</v>
      </c>
      <c r="AQ81" s="121">
        <f t="shared" si="70"/>
        <v>0</v>
      </c>
      <c r="AR81" s="83">
        <f t="shared" si="70"/>
        <v>0</v>
      </c>
      <c r="AS81" s="121">
        <f t="shared" si="70"/>
        <v>0</v>
      </c>
      <c r="AT81" s="83">
        <f t="shared" si="70"/>
        <v>0</v>
      </c>
      <c r="AU81" s="81"/>
      <c r="AV81" s="81"/>
      <c r="AW81" s="81"/>
      <c r="AX81" s="83">
        <f>AX82</f>
        <v>0</v>
      </c>
      <c r="AY81" s="83">
        <f>AY82</f>
        <v>0</v>
      </c>
      <c r="AZ81" s="93"/>
      <c r="BA81" s="93"/>
      <c r="BB81" s="83">
        <f>BB82</f>
        <v>0</v>
      </c>
      <c r="BC81" s="83">
        <f>BC82</f>
        <v>0</v>
      </c>
      <c r="BD81" s="146"/>
      <c r="BE81" s="147"/>
      <c r="BF81" s="146"/>
      <c r="BG81" s="146"/>
      <c r="BH81" s="146"/>
      <c r="BI81" s="147"/>
      <c r="BJ81" s="146"/>
      <c r="BK81" s="146"/>
    </row>
    <row r="82" spans="1:63" ht="49.5" customHeight="1" hidden="1">
      <c r="A82" s="105"/>
      <c r="B82" s="106" t="s">
        <v>24</v>
      </c>
      <c r="C82" s="107" t="s">
        <v>56</v>
      </c>
      <c r="D82" s="108" t="s">
        <v>57</v>
      </c>
      <c r="E82" s="114" t="s">
        <v>154</v>
      </c>
      <c r="F82" s="108"/>
      <c r="G82" s="115">
        <f t="shared" si="68"/>
        <v>780</v>
      </c>
      <c r="H82" s="115">
        <f t="shared" si="68"/>
        <v>780</v>
      </c>
      <c r="I82" s="115">
        <f t="shared" si="68"/>
        <v>0</v>
      </c>
      <c r="J82" s="115">
        <f t="shared" si="68"/>
        <v>-113</v>
      </c>
      <c r="K82" s="115">
        <f t="shared" si="68"/>
        <v>667</v>
      </c>
      <c r="L82" s="115">
        <f t="shared" si="68"/>
        <v>0</v>
      </c>
      <c r="M82" s="115"/>
      <c r="N82" s="115">
        <f t="shared" si="68"/>
        <v>715</v>
      </c>
      <c r="O82" s="115">
        <f t="shared" si="68"/>
        <v>0</v>
      </c>
      <c r="P82" s="115">
        <f t="shared" si="68"/>
        <v>0</v>
      </c>
      <c r="Q82" s="115">
        <f t="shared" si="68"/>
        <v>715</v>
      </c>
      <c r="R82" s="115">
        <f t="shared" si="68"/>
        <v>0</v>
      </c>
      <c r="S82" s="116">
        <f t="shared" si="68"/>
        <v>-319</v>
      </c>
      <c r="T82" s="116">
        <f t="shared" si="68"/>
        <v>396</v>
      </c>
      <c r="U82" s="115">
        <f t="shared" si="68"/>
        <v>0</v>
      </c>
      <c r="V82" s="116">
        <f t="shared" si="68"/>
        <v>396</v>
      </c>
      <c r="W82" s="116">
        <f t="shared" si="69"/>
        <v>0</v>
      </c>
      <c r="X82" s="116">
        <f t="shared" si="69"/>
        <v>0</v>
      </c>
      <c r="Y82" s="116">
        <f t="shared" si="69"/>
        <v>396</v>
      </c>
      <c r="Z82" s="116">
        <f t="shared" si="69"/>
        <v>396</v>
      </c>
      <c r="AA82" s="116">
        <f t="shared" si="69"/>
        <v>0</v>
      </c>
      <c r="AB82" s="116">
        <f t="shared" si="69"/>
        <v>0</v>
      </c>
      <c r="AC82" s="116">
        <f t="shared" si="69"/>
        <v>396</v>
      </c>
      <c r="AD82" s="116">
        <f t="shared" si="69"/>
        <v>396</v>
      </c>
      <c r="AE82" s="116">
        <f t="shared" si="69"/>
        <v>0</v>
      </c>
      <c r="AF82" s="116"/>
      <c r="AG82" s="116">
        <f t="shared" si="69"/>
        <v>0</v>
      </c>
      <c r="AH82" s="116">
        <f t="shared" si="69"/>
        <v>396</v>
      </c>
      <c r="AI82" s="116"/>
      <c r="AJ82" s="116">
        <f t="shared" si="69"/>
        <v>396</v>
      </c>
      <c r="AK82" s="116">
        <f t="shared" si="70"/>
        <v>0</v>
      </c>
      <c r="AL82" s="116">
        <f t="shared" si="70"/>
        <v>0</v>
      </c>
      <c r="AM82" s="116">
        <f t="shared" si="70"/>
        <v>396</v>
      </c>
      <c r="AN82" s="116">
        <f t="shared" si="70"/>
        <v>0</v>
      </c>
      <c r="AO82" s="116">
        <f t="shared" si="70"/>
        <v>396</v>
      </c>
      <c r="AP82" s="116">
        <f t="shared" si="70"/>
        <v>-396</v>
      </c>
      <c r="AQ82" s="115">
        <f t="shared" si="70"/>
        <v>0</v>
      </c>
      <c r="AR82" s="116">
        <f t="shared" si="70"/>
        <v>0</v>
      </c>
      <c r="AS82" s="115">
        <f t="shared" si="70"/>
        <v>0</v>
      </c>
      <c r="AT82" s="116">
        <f t="shared" si="70"/>
        <v>0</v>
      </c>
      <c r="AU82" s="81"/>
      <c r="AV82" s="81"/>
      <c r="AW82" s="81"/>
      <c r="AX82" s="116">
        <f>AX83</f>
        <v>0</v>
      </c>
      <c r="AY82" s="116">
        <f>AY83</f>
        <v>0</v>
      </c>
      <c r="AZ82" s="93"/>
      <c r="BA82" s="93"/>
      <c r="BB82" s="116">
        <f>BB83</f>
        <v>0</v>
      </c>
      <c r="BC82" s="116">
        <f>BC83</f>
        <v>0</v>
      </c>
      <c r="BD82" s="118"/>
      <c r="BE82" s="119"/>
      <c r="BF82" s="118"/>
      <c r="BG82" s="118"/>
      <c r="BH82" s="118"/>
      <c r="BI82" s="119"/>
      <c r="BJ82" s="118"/>
      <c r="BK82" s="118"/>
    </row>
    <row r="83" spans="1:63" ht="66" customHeight="1" hidden="1">
      <c r="A83" s="105"/>
      <c r="B83" s="106" t="s">
        <v>41</v>
      </c>
      <c r="C83" s="107" t="s">
        <v>56</v>
      </c>
      <c r="D83" s="108" t="s">
        <v>57</v>
      </c>
      <c r="E83" s="114" t="s">
        <v>154</v>
      </c>
      <c r="F83" s="108" t="s">
        <v>42</v>
      </c>
      <c r="G83" s="115">
        <f>H83+I83</f>
        <v>780</v>
      </c>
      <c r="H83" s="115">
        <v>780</v>
      </c>
      <c r="I83" s="115"/>
      <c r="J83" s="115">
        <f>K83-G83</f>
        <v>-113</v>
      </c>
      <c r="K83" s="115">
        <f>667</f>
        <v>667</v>
      </c>
      <c r="L83" s="115"/>
      <c r="M83" s="115"/>
      <c r="N83" s="115">
        <f>715</f>
        <v>715</v>
      </c>
      <c r="O83" s="111"/>
      <c r="P83" s="115"/>
      <c r="Q83" s="115">
        <f>P83+N83</f>
        <v>715</v>
      </c>
      <c r="R83" s="115">
        <f>O83</f>
        <v>0</v>
      </c>
      <c r="S83" s="116">
        <f>T83-Q83</f>
        <v>-319</v>
      </c>
      <c r="T83" s="116">
        <v>396</v>
      </c>
      <c r="U83" s="115">
        <f>R83</f>
        <v>0</v>
      </c>
      <c r="V83" s="116">
        <v>396</v>
      </c>
      <c r="W83" s="116"/>
      <c r="X83" s="116"/>
      <c r="Y83" s="116">
        <f>W83+T83</f>
        <v>396</v>
      </c>
      <c r="Z83" s="116">
        <f>X83+V83</f>
        <v>396</v>
      </c>
      <c r="AA83" s="116"/>
      <c r="AB83" s="116"/>
      <c r="AC83" s="116">
        <f>AA83+Y83</f>
        <v>396</v>
      </c>
      <c r="AD83" s="116">
        <f>AB83+Z83</f>
        <v>396</v>
      </c>
      <c r="AE83" s="116"/>
      <c r="AF83" s="116"/>
      <c r="AG83" s="116"/>
      <c r="AH83" s="116">
        <f>AE83+AC83</f>
        <v>396</v>
      </c>
      <c r="AI83" s="116"/>
      <c r="AJ83" s="116">
        <f>AG83+AD83</f>
        <v>396</v>
      </c>
      <c r="AK83" s="117"/>
      <c r="AL83" s="117"/>
      <c r="AM83" s="116">
        <f>AK83+AH83</f>
        <v>396</v>
      </c>
      <c r="AN83" s="116">
        <f>AI83</f>
        <v>0</v>
      </c>
      <c r="AO83" s="116">
        <f>AJ83</f>
        <v>396</v>
      </c>
      <c r="AP83" s="116">
        <f>AR83-AO83</f>
        <v>-396</v>
      </c>
      <c r="AQ83" s="115"/>
      <c r="AR83" s="116"/>
      <c r="AS83" s="115"/>
      <c r="AT83" s="116"/>
      <c r="AU83" s="81"/>
      <c r="AV83" s="81"/>
      <c r="AW83" s="81"/>
      <c r="AX83" s="116"/>
      <c r="AY83" s="116"/>
      <c r="AZ83" s="93"/>
      <c r="BA83" s="93"/>
      <c r="BB83" s="116"/>
      <c r="BC83" s="116"/>
      <c r="BD83" s="118"/>
      <c r="BE83" s="119"/>
      <c r="BF83" s="118"/>
      <c r="BG83" s="118"/>
      <c r="BH83" s="118"/>
      <c r="BI83" s="119"/>
      <c r="BJ83" s="118"/>
      <c r="BK83" s="118"/>
    </row>
    <row r="84" spans="1:63" s="2" customFormat="1" ht="45.75" customHeight="1">
      <c r="A84" s="97"/>
      <c r="B84" s="98" t="s">
        <v>83</v>
      </c>
      <c r="C84" s="99" t="s">
        <v>2</v>
      </c>
      <c r="D84" s="100" t="s">
        <v>57</v>
      </c>
      <c r="E84" s="152"/>
      <c r="F84" s="100"/>
      <c r="G84" s="121">
        <f aca="true" t="shared" si="71" ref="G84:W86">G85</f>
        <v>1049</v>
      </c>
      <c r="H84" s="121">
        <f t="shared" si="71"/>
        <v>1049</v>
      </c>
      <c r="I84" s="121">
        <f t="shared" si="71"/>
        <v>0</v>
      </c>
      <c r="J84" s="121">
        <f t="shared" si="71"/>
        <v>-92</v>
      </c>
      <c r="K84" s="121">
        <f t="shared" si="71"/>
        <v>957</v>
      </c>
      <c r="L84" s="121">
        <f t="shared" si="71"/>
        <v>0</v>
      </c>
      <c r="M84" s="121"/>
      <c r="N84" s="121">
        <f t="shared" si="71"/>
        <v>1025</v>
      </c>
      <c r="O84" s="121">
        <f t="shared" si="71"/>
        <v>0</v>
      </c>
      <c r="P84" s="121">
        <f t="shared" si="71"/>
        <v>0</v>
      </c>
      <c r="Q84" s="121">
        <f t="shared" si="71"/>
        <v>1025</v>
      </c>
      <c r="R84" s="121">
        <f t="shared" si="71"/>
        <v>0</v>
      </c>
      <c r="S84" s="83">
        <f t="shared" si="71"/>
        <v>-367</v>
      </c>
      <c r="T84" s="83">
        <f t="shared" si="71"/>
        <v>658</v>
      </c>
      <c r="U84" s="121">
        <f t="shared" si="71"/>
        <v>0</v>
      </c>
      <c r="V84" s="83">
        <f t="shared" si="71"/>
        <v>658</v>
      </c>
      <c r="W84" s="83">
        <f t="shared" si="71"/>
        <v>0</v>
      </c>
      <c r="X84" s="83">
        <f aca="true" t="shared" si="72" ref="W84:AM86">X85</f>
        <v>0</v>
      </c>
      <c r="Y84" s="83">
        <f t="shared" si="72"/>
        <v>658</v>
      </c>
      <c r="Z84" s="83">
        <f t="shared" si="72"/>
        <v>658</v>
      </c>
      <c r="AA84" s="83">
        <f t="shared" si="72"/>
        <v>0</v>
      </c>
      <c r="AB84" s="83">
        <f t="shared" si="72"/>
        <v>0</v>
      </c>
      <c r="AC84" s="83">
        <f t="shared" si="72"/>
        <v>658</v>
      </c>
      <c r="AD84" s="83">
        <f t="shared" si="72"/>
        <v>658</v>
      </c>
      <c r="AE84" s="83">
        <f t="shared" si="72"/>
        <v>0</v>
      </c>
      <c r="AF84" s="83"/>
      <c r="AG84" s="83">
        <f t="shared" si="72"/>
        <v>0</v>
      </c>
      <c r="AH84" s="83">
        <f t="shared" si="72"/>
        <v>658</v>
      </c>
      <c r="AI84" s="83"/>
      <c r="AJ84" s="83">
        <f t="shared" si="72"/>
        <v>658</v>
      </c>
      <c r="AK84" s="83">
        <f t="shared" si="72"/>
        <v>0</v>
      </c>
      <c r="AL84" s="83">
        <f t="shared" si="72"/>
        <v>0</v>
      </c>
      <c r="AM84" s="83">
        <f t="shared" si="72"/>
        <v>658</v>
      </c>
      <c r="AN84" s="83">
        <f aca="true" t="shared" si="73" ref="AN84:AT84">AN85</f>
        <v>0</v>
      </c>
      <c r="AO84" s="83">
        <f t="shared" si="73"/>
        <v>658</v>
      </c>
      <c r="AP84" s="83">
        <f t="shared" si="73"/>
        <v>-219</v>
      </c>
      <c r="AQ84" s="121">
        <f t="shared" si="73"/>
        <v>0</v>
      </c>
      <c r="AR84" s="83">
        <f t="shared" si="73"/>
        <v>439</v>
      </c>
      <c r="AS84" s="121">
        <f t="shared" si="73"/>
        <v>0</v>
      </c>
      <c r="AT84" s="83">
        <f t="shared" si="73"/>
        <v>439</v>
      </c>
      <c r="AU84" s="81"/>
      <c r="AV84" s="81"/>
      <c r="AW84" s="81"/>
      <c r="AX84" s="83">
        <f>AX85</f>
        <v>439</v>
      </c>
      <c r="AY84" s="83">
        <f>AY85</f>
        <v>439</v>
      </c>
      <c r="AZ84" s="93"/>
      <c r="BA84" s="93"/>
      <c r="BB84" s="83">
        <f aca="true" t="shared" si="74" ref="BB84:BK84">BB85</f>
        <v>439</v>
      </c>
      <c r="BC84" s="83">
        <f t="shared" si="74"/>
        <v>439</v>
      </c>
      <c r="BD84" s="83">
        <f t="shared" si="74"/>
        <v>0</v>
      </c>
      <c r="BE84" s="83">
        <f t="shared" si="74"/>
        <v>0</v>
      </c>
      <c r="BF84" s="83">
        <f t="shared" si="74"/>
        <v>439</v>
      </c>
      <c r="BG84" s="83">
        <f t="shared" si="74"/>
        <v>439</v>
      </c>
      <c r="BH84" s="83">
        <f t="shared" si="74"/>
        <v>0</v>
      </c>
      <c r="BI84" s="83">
        <f t="shared" si="74"/>
        <v>0</v>
      </c>
      <c r="BJ84" s="83">
        <f t="shared" si="74"/>
        <v>439</v>
      </c>
      <c r="BK84" s="83">
        <f t="shared" si="74"/>
        <v>439</v>
      </c>
    </row>
    <row r="85" spans="1:63" ht="44.25" customHeight="1">
      <c r="A85" s="105"/>
      <c r="B85" s="106" t="s">
        <v>200</v>
      </c>
      <c r="C85" s="107" t="s">
        <v>2</v>
      </c>
      <c r="D85" s="108" t="s">
        <v>57</v>
      </c>
      <c r="E85" s="153" t="s">
        <v>201</v>
      </c>
      <c r="F85" s="108"/>
      <c r="G85" s="115">
        <f t="shared" si="71"/>
        <v>1049</v>
      </c>
      <c r="H85" s="115">
        <f t="shared" si="71"/>
        <v>1049</v>
      </c>
      <c r="I85" s="115">
        <f t="shared" si="71"/>
        <v>0</v>
      </c>
      <c r="J85" s="115">
        <f t="shared" si="71"/>
        <v>-92</v>
      </c>
      <c r="K85" s="115">
        <f t="shared" si="71"/>
        <v>957</v>
      </c>
      <c r="L85" s="115">
        <f t="shared" si="71"/>
        <v>0</v>
      </c>
      <c r="M85" s="115"/>
      <c r="N85" s="115">
        <f t="shared" si="71"/>
        <v>1025</v>
      </c>
      <c r="O85" s="115">
        <f t="shared" si="71"/>
        <v>0</v>
      </c>
      <c r="P85" s="115">
        <f t="shared" si="71"/>
        <v>0</v>
      </c>
      <c r="Q85" s="115">
        <f t="shared" si="71"/>
        <v>1025</v>
      </c>
      <c r="R85" s="115">
        <f t="shared" si="71"/>
        <v>0</v>
      </c>
      <c r="S85" s="116">
        <f aca="true" t="shared" si="75" ref="S85:Z85">S86+S88</f>
        <v>-367</v>
      </c>
      <c r="T85" s="116">
        <f t="shared" si="75"/>
        <v>658</v>
      </c>
      <c r="U85" s="116">
        <f t="shared" si="75"/>
        <v>0</v>
      </c>
      <c r="V85" s="116">
        <f t="shared" si="75"/>
        <v>658</v>
      </c>
      <c r="W85" s="116">
        <f t="shared" si="75"/>
        <v>0</v>
      </c>
      <c r="X85" s="116">
        <f t="shared" si="75"/>
        <v>0</v>
      </c>
      <c r="Y85" s="116">
        <f t="shared" si="75"/>
        <v>658</v>
      </c>
      <c r="Z85" s="116">
        <f t="shared" si="75"/>
        <v>658</v>
      </c>
      <c r="AA85" s="116">
        <f aca="true" t="shared" si="76" ref="AA85:AJ85">AA86+AA88</f>
        <v>0</v>
      </c>
      <c r="AB85" s="116">
        <f t="shared" si="76"/>
        <v>0</v>
      </c>
      <c r="AC85" s="116">
        <f t="shared" si="76"/>
        <v>658</v>
      </c>
      <c r="AD85" s="116">
        <f t="shared" si="76"/>
        <v>658</v>
      </c>
      <c r="AE85" s="116">
        <f t="shared" si="76"/>
        <v>0</v>
      </c>
      <c r="AF85" s="116"/>
      <c r="AG85" s="116">
        <f t="shared" si="76"/>
        <v>0</v>
      </c>
      <c r="AH85" s="116">
        <f t="shared" si="76"/>
        <v>658</v>
      </c>
      <c r="AI85" s="116"/>
      <c r="AJ85" s="116">
        <f t="shared" si="76"/>
        <v>658</v>
      </c>
      <c r="AK85" s="116">
        <f aca="true" t="shared" si="77" ref="AK85:AT85">AK86+AK88</f>
        <v>0</v>
      </c>
      <c r="AL85" s="116">
        <f t="shared" si="77"/>
        <v>0</v>
      </c>
      <c r="AM85" s="116">
        <f t="shared" si="77"/>
        <v>658</v>
      </c>
      <c r="AN85" s="116">
        <f t="shared" si="77"/>
        <v>0</v>
      </c>
      <c r="AO85" s="116">
        <f t="shared" si="77"/>
        <v>658</v>
      </c>
      <c r="AP85" s="116">
        <f t="shared" si="77"/>
        <v>-219</v>
      </c>
      <c r="AQ85" s="115">
        <f t="shared" si="77"/>
        <v>0</v>
      </c>
      <c r="AR85" s="116">
        <f t="shared" si="77"/>
        <v>439</v>
      </c>
      <c r="AS85" s="115">
        <f t="shared" si="77"/>
        <v>0</v>
      </c>
      <c r="AT85" s="116">
        <f t="shared" si="77"/>
        <v>439</v>
      </c>
      <c r="AU85" s="81"/>
      <c r="AV85" s="81"/>
      <c r="AW85" s="81"/>
      <c r="AX85" s="116">
        <f>AX86+AX88</f>
        <v>439</v>
      </c>
      <c r="AY85" s="116">
        <f>AY86+AY88</f>
        <v>439</v>
      </c>
      <c r="AZ85" s="93"/>
      <c r="BA85" s="93"/>
      <c r="BB85" s="116">
        <f aca="true" t="shared" si="78" ref="BB85:BG85">BB86+BB88</f>
        <v>439</v>
      </c>
      <c r="BC85" s="116">
        <f t="shared" si="78"/>
        <v>439</v>
      </c>
      <c r="BD85" s="116">
        <f t="shared" si="78"/>
        <v>0</v>
      </c>
      <c r="BE85" s="116">
        <f t="shared" si="78"/>
        <v>0</v>
      </c>
      <c r="BF85" s="116">
        <f t="shared" si="78"/>
        <v>439</v>
      </c>
      <c r="BG85" s="116">
        <f t="shared" si="78"/>
        <v>439</v>
      </c>
      <c r="BH85" s="116">
        <f>BH86+BH88</f>
        <v>0</v>
      </c>
      <c r="BI85" s="116">
        <f>BI86+BI88</f>
        <v>0</v>
      </c>
      <c r="BJ85" s="116">
        <f>BJ86+BJ88</f>
        <v>439</v>
      </c>
      <c r="BK85" s="116">
        <f>BK86+BK88</f>
        <v>439</v>
      </c>
    </row>
    <row r="86" spans="1:63" ht="99" customHeight="1" hidden="1">
      <c r="A86" s="105"/>
      <c r="B86" s="106" t="s">
        <v>313</v>
      </c>
      <c r="C86" s="107" t="s">
        <v>2</v>
      </c>
      <c r="D86" s="108" t="s">
        <v>57</v>
      </c>
      <c r="E86" s="153" t="s">
        <v>202</v>
      </c>
      <c r="F86" s="108"/>
      <c r="G86" s="115">
        <f t="shared" si="71"/>
        <v>1049</v>
      </c>
      <c r="H86" s="115">
        <f t="shared" si="71"/>
        <v>1049</v>
      </c>
      <c r="I86" s="115">
        <f t="shared" si="71"/>
        <v>0</v>
      </c>
      <c r="J86" s="115">
        <f t="shared" si="71"/>
        <v>-92</v>
      </c>
      <c r="K86" s="115">
        <f t="shared" si="71"/>
        <v>957</v>
      </c>
      <c r="L86" s="115">
        <f t="shared" si="71"/>
        <v>0</v>
      </c>
      <c r="M86" s="115"/>
      <c r="N86" s="115">
        <f t="shared" si="71"/>
        <v>1025</v>
      </c>
      <c r="O86" s="115">
        <f t="shared" si="71"/>
        <v>0</v>
      </c>
      <c r="P86" s="115">
        <f t="shared" si="71"/>
        <v>0</v>
      </c>
      <c r="Q86" s="115">
        <f t="shared" si="71"/>
        <v>1025</v>
      </c>
      <c r="R86" s="115">
        <f t="shared" si="71"/>
        <v>0</v>
      </c>
      <c r="S86" s="116">
        <f t="shared" si="71"/>
        <v>-1025</v>
      </c>
      <c r="T86" s="116">
        <f t="shared" si="71"/>
        <v>0</v>
      </c>
      <c r="U86" s="115">
        <f t="shared" si="71"/>
        <v>0</v>
      </c>
      <c r="V86" s="116">
        <f t="shared" si="71"/>
        <v>0</v>
      </c>
      <c r="W86" s="116">
        <f t="shared" si="72"/>
        <v>0</v>
      </c>
      <c r="X86" s="116">
        <f t="shared" si="72"/>
        <v>0</v>
      </c>
      <c r="Y86" s="116">
        <f t="shared" si="72"/>
        <v>0</v>
      </c>
      <c r="Z86" s="116">
        <f t="shared" si="72"/>
        <v>0</v>
      </c>
      <c r="AA86" s="116">
        <f t="shared" si="72"/>
        <v>0</v>
      </c>
      <c r="AB86" s="116">
        <f t="shared" si="72"/>
        <v>0</v>
      </c>
      <c r="AC86" s="116">
        <f t="shared" si="72"/>
        <v>0</v>
      </c>
      <c r="AD86" s="116">
        <f t="shared" si="72"/>
        <v>0</v>
      </c>
      <c r="AE86" s="116">
        <f t="shared" si="72"/>
        <v>0</v>
      </c>
      <c r="AF86" s="116"/>
      <c r="AG86" s="116">
        <f t="shared" si="72"/>
        <v>0</v>
      </c>
      <c r="AH86" s="116">
        <f t="shared" si="72"/>
        <v>0</v>
      </c>
      <c r="AI86" s="116"/>
      <c r="AJ86" s="116">
        <f t="shared" si="72"/>
        <v>0</v>
      </c>
      <c r="AK86" s="117"/>
      <c r="AL86" s="117"/>
      <c r="AM86" s="117"/>
      <c r="AN86" s="117"/>
      <c r="AO86" s="117"/>
      <c r="AP86" s="130"/>
      <c r="AQ86" s="131"/>
      <c r="AR86" s="130"/>
      <c r="AS86" s="131"/>
      <c r="AT86" s="130"/>
      <c r="AU86" s="81"/>
      <c r="AV86" s="81"/>
      <c r="AW86" s="81"/>
      <c r="AX86" s="130"/>
      <c r="AY86" s="130"/>
      <c r="AZ86" s="93"/>
      <c r="BA86" s="93"/>
      <c r="BB86" s="130"/>
      <c r="BC86" s="130"/>
      <c r="BD86" s="118"/>
      <c r="BE86" s="119"/>
      <c r="BF86" s="118"/>
      <c r="BG86" s="118"/>
      <c r="BH86" s="118"/>
      <c r="BI86" s="119"/>
      <c r="BJ86" s="118"/>
      <c r="BK86" s="118"/>
    </row>
    <row r="87" spans="1:63" ht="99" customHeight="1" hidden="1">
      <c r="A87" s="105"/>
      <c r="B87" s="106" t="s">
        <v>241</v>
      </c>
      <c r="C87" s="107" t="s">
        <v>2</v>
      </c>
      <c r="D87" s="108" t="s">
        <v>57</v>
      </c>
      <c r="E87" s="153" t="s">
        <v>202</v>
      </c>
      <c r="F87" s="108" t="s">
        <v>53</v>
      </c>
      <c r="G87" s="115">
        <f>H87</f>
        <v>1049</v>
      </c>
      <c r="H87" s="115">
        <v>1049</v>
      </c>
      <c r="I87" s="115"/>
      <c r="J87" s="115">
        <f>K87-G87</f>
        <v>-92</v>
      </c>
      <c r="K87" s="115">
        <v>957</v>
      </c>
      <c r="L87" s="115"/>
      <c r="M87" s="115"/>
      <c r="N87" s="115">
        <v>1025</v>
      </c>
      <c r="O87" s="111"/>
      <c r="P87" s="115"/>
      <c r="Q87" s="115">
        <f>P87+N87</f>
        <v>1025</v>
      </c>
      <c r="R87" s="115">
        <f>O87</f>
        <v>0</v>
      </c>
      <c r="S87" s="116">
        <f>T87-Q87</f>
        <v>-1025</v>
      </c>
      <c r="T87" s="116"/>
      <c r="U87" s="115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7"/>
      <c r="AL87" s="117"/>
      <c r="AM87" s="117"/>
      <c r="AN87" s="117"/>
      <c r="AO87" s="117"/>
      <c r="AP87" s="130"/>
      <c r="AQ87" s="131"/>
      <c r="AR87" s="130"/>
      <c r="AS87" s="131"/>
      <c r="AT87" s="130"/>
      <c r="AU87" s="81"/>
      <c r="AV87" s="81"/>
      <c r="AW87" s="81"/>
      <c r="AX87" s="130"/>
      <c r="AY87" s="130"/>
      <c r="AZ87" s="93"/>
      <c r="BA87" s="93"/>
      <c r="BB87" s="130"/>
      <c r="BC87" s="130"/>
      <c r="BD87" s="118"/>
      <c r="BE87" s="119"/>
      <c r="BF87" s="118"/>
      <c r="BG87" s="118"/>
      <c r="BH87" s="118"/>
      <c r="BI87" s="119"/>
      <c r="BJ87" s="118"/>
      <c r="BK87" s="118"/>
    </row>
    <row r="88" spans="1:63" ht="162.75" customHeight="1">
      <c r="A88" s="105"/>
      <c r="B88" s="106" t="s">
        <v>312</v>
      </c>
      <c r="C88" s="107" t="s">
        <v>2</v>
      </c>
      <c r="D88" s="108" t="s">
        <v>57</v>
      </c>
      <c r="E88" s="153" t="s">
        <v>202</v>
      </c>
      <c r="F88" s="108"/>
      <c r="G88" s="115"/>
      <c r="H88" s="115"/>
      <c r="I88" s="115"/>
      <c r="J88" s="115"/>
      <c r="K88" s="115"/>
      <c r="L88" s="115"/>
      <c r="M88" s="115"/>
      <c r="N88" s="115"/>
      <c r="O88" s="111"/>
      <c r="P88" s="115"/>
      <c r="Q88" s="115"/>
      <c r="R88" s="115"/>
      <c r="S88" s="116">
        <f aca="true" t="shared" si="79" ref="S88:AT88">S89</f>
        <v>658</v>
      </c>
      <c r="T88" s="116">
        <f t="shared" si="79"/>
        <v>658</v>
      </c>
      <c r="U88" s="116">
        <f t="shared" si="79"/>
        <v>0</v>
      </c>
      <c r="V88" s="116">
        <f t="shared" si="79"/>
        <v>658</v>
      </c>
      <c r="W88" s="116">
        <f t="shared" si="79"/>
        <v>0</v>
      </c>
      <c r="X88" s="116">
        <f t="shared" si="79"/>
        <v>0</v>
      </c>
      <c r="Y88" s="116">
        <f t="shared" si="79"/>
        <v>658</v>
      </c>
      <c r="Z88" s="116">
        <f t="shared" si="79"/>
        <v>658</v>
      </c>
      <c r="AA88" s="116">
        <f t="shared" si="79"/>
        <v>0</v>
      </c>
      <c r="AB88" s="116">
        <f t="shared" si="79"/>
        <v>0</v>
      </c>
      <c r="AC88" s="116">
        <f t="shared" si="79"/>
        <v>658</v>
      </c>
      <c r="AD88" s="116">
        <f t="shared" si="79"/>
        <v>658</v>
      </c>
      <c r="AE88" s="116">
        <f t="shared" si="79"/>
        <v>0</v>
      </c>
      <c r="AF88" s="116"/>
      <c r="AG88" s="116">
        <f t="shared" si="79"/>
        <v>0</v>
      </c>
      <c r="AH88" s="116">
        <f t="shared" si="79"/>
        <v>658</v>
      </c>
      <c r="AI88" s="116"/>
      <c r="AJ88" s="116">
        <f t="shared" si="79"/>
        <v>658</v>
      </c>
      <c r="AK88" s="116">
        <f t="shared" si="79"/>
        <v>0</v>
      </c>
      <c r="AL88" s="116">
        <f t="shared" si="79"/>
        <v>0</v>
      </c>
      <c r="AM88" s="116">
        <f t="shared" si="79"/>
        <v>658</v>
      </c>
      <c r="AN88" s="116">
        <f t="shared" si="79"/>
        <v>0</v>
      </c>
      <c r="AO88" s="116">
        <f t="shared" si="79"/>
        <v>658</v>
      </c>
      <c r="AP88" s="116">
        <f t="shared" si="79"/>
        <v>-219</v>
      </c>
      <c r="AQ88" s="115">
        <f t="shared" si="79"/>
        <v>0</v>
      </c>
      <c r="AR88" s="116">
        <f t="shared" si="79"/>
        <v>439</v>
      </c>
      <c r="AS88" s="115">
        <f t="shared" si="79"/>
        <v>0</v>
      </c>
      <c r="AT88" s="116">
        <f t="shared" si="79"/>
        <v>439</v>
      </c>
      <c r="AU88" s="81"/>
      <c r="AV88" s="81"/>
      <c r="AW88" s="81"/>
      <c r="AX88" s="116">
        <f>AX89</f>
        <v>439</v>
      </c>
      <c r="AY88" s="116">
        <f>AY89</f>
        <v>439</v>
      </c>
      <c r="AZ88" s="93"/>
      <c r="BA88" s="93"/>
      <c r="BB88" s="116">
        <f aca="true" t="shared" si="80" ref="BB88:BK88">BB89</f>
        <v>439</v>
      </c>
      <c r="BC88" s="116">
        <f t="shared" si="80"/>
        <v>439</v>
      </c>
      <c r="BD88" s="116">
        <f t="shared" si="80"/>
        <v>0</v>
      </c>
      <c r="BE88" s="116">
        <f t="shared" si="80"/>
        <v>0</v>
      </c>
      <c r="BF88" s="116">
        <f t="shared" si="80"/>
        <v>439</v>
      </c>
      <c r="BG88" s="116">
        <f t="shared" si="80"/>
        <v>439</v>
      </c>
      <c r="BH88" s="116">
        <f t="shared" si="80"/>
        <v>0</v>
      </c>
      <c r="BI88" s="116">
        <f t="shared" si="80"/>
        <v>0</v>
      </c>
      <c r="BJ88" s="116">
        <f t="shared" si="80"/>
        <v>439</v>
      </c>
      <c r="BK88" s="116">
        <f t="shared" si="80"/>
        <v>439</v>
      </c>
    </row>
    <row r="89" spans="1:63" ht="104.25" customHeight="1">
      <c r="A89" s="105"/>
      <c r="B89" s="144" t="s">
        <v>241</v>
      </c>
      <c r="C89" s="107" t="s">
        <v>2</v>
      </c>
      <c r="D89" s="108" t="s">
        <v>57</v>
      </c>
      <c r="E89" s="153" t="s">
        <v>202</v>
      </c>
      <c r="F89" s="108" t="s">
        <v>53</v>
      </c>
      <c r="G89" s="115"/>
      <c r="H89" s="115"/>
      <c r="I89" s="115"/>
      <c r="J89" s="115"/>
      <c r="K89" s="115"/>
      <c r="L89" s="115"/>
      <c r="M89" s="115"/>
      <c r="N89" s="115"/>
      <c r="O89" s="111"/>
      <c r="P89" s="115"/>
      <c r="Q89" s="115"/>
      <c r="R89" s="115"/>
      <c r="S89" s="116">
        <f>T89-Q89</f>
        <v>658</v>
      </c>
      <c r="T89" s="116">
        <v>658</v>
      </c>
      <c r="U89" s="115"/>
      <c r="V89" s="116">
        <v>658</v>
      </c>
      <c r="W89" s="116"/>
      <c r="X89" s="116"/>
      <c r="Y89" s="116">
        <f>W89+T89</f>
        <v>658</v>
      </c>
      <c r="Z89" s="116">
        <f>X89+V89</f>
        <v>658</v>
      </c>
      <c r="AA89" s="116"/>
      <c r="AB89" s="116"/>
      <c r="AC89" s="116">
        <f>AA89+Y89</f>
        <v>658</v>
      </c>
      <c r="AD89" s="116">
        <f>AB89+Z89</f>
        <v>658</v>
      </c>
      <c r="AE89" s="116"/>
      <c r="AF89" s="116"/>
      <c r="AG89" s="116"/>
      <c r="AH89" s="116">
        <f>AE89+AC89</f>
        <v>658</v>
      </c>
      <c r="AI89" s="116"/>
      <c r="AJ89" s="116">
        <f>AG89+AD89</f>
        <v>658</v>
      </c>
      <c r="AK89" s="117"/>
      <c r="AL89" s="117"/>
      <c r="AM89" s="116">
        <f>AK89+AH89</f>
        <v>658</v>
      </c>
      <c r="AN89" s="116">
        <f>AI89</f>
        <v>0</v>
      </c>
      <c r="AO89" s="116">
        <f>AJ89</f>
        <v>658</v>
      </c>
      <c r="AP89" s="116">
        <f>AR89-AO89</f>
        <v>-219</v>
      </c>
      <c r="AQ89" s="115"/>
      <c r="AR89" s="116">
        <v>439</v>
      </c>
      <c r="AS89" s="115"/>
      <c r="AT89" s="116">
        <v>439</v>
      </c>
      <c r="AU89" s="81"/>
      <c r="AV89" s="81"/>
      <c r="AW89" s="81"/>
      <c r="AX89" s="116">
        <v>439</v>
      </c>
      <c r="AY89" s="116">
        <v>439</v>
      </c>
      <c r="AZ89" s="93"/>
      <c r="BA89" s="93"/>
      <c r="BB89" s="116">
        <v>439</v>
      </c>
      <c r="BC89" s="116">
        <v>439</v>
      </c>
      <c r="BD89" s="118"/>
      <c r="BE89" s="119"/>
      <c r="BF89" s="93">
        <f>BD89+BB89</f>
        <v>439</v>
      </c>
      <c r="BG89" s="93">
        <f>BE89+BC89</f>
        <v>439</v>
      </c>
      <c r="BH89" s="118"/>
      <c r="BI89" s="119"/>
      <c r="BJ89" s="93">
        <f>BH89+BF89</f>
        <v>439</v>
      </c>
      <c r="BK89" s="93">
        <f>BI89+BG89</f>
        <v>439</v>
      </c>
    </row>
    <row r="90" spans="1:63" ht="18.75" customHeight="1" hidden="1">
      <c r="A90" s="105"/>
      <c r="B90" s="98" t="s">
        <v>25</v>
      </c>
      <c r="C90" s="99" t="s">
        <v>52</v>
      </c>
      <c r="D90" s="100" t="s">
        <v>30</v>
      </c>
      <c r="E90" s="101"/>
      <c r="F90" s="100"/>
      <c r="G90" s="115"/>
      <c r="H90" s="115"/>
      <c r="I90" s="115"/>
      <c r="J90" s="128"/>
      <c r="K90" s="128"/>
      <c r="L90" s="128"/>
      <c r="M90" s="128"/>
      <c r="N90" s="115"/>
      <c r="O90" s="111"/>
      <c r="P90" s="111"/>
      <c r="Q90" s="129"/>
      <c r="R90" s="129"/>
      <c r="S90" s="116"/>
      <c r="T90" s="84"/>
      <c r="U90" s="111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117"/>
      <c r="AL90" s="117"/>
      <c r="AM90" s="117"/>
      <c r="AN90" s="117"/>
      <c r="AO90" s="117"/>
      <c r="AP90" s="83">
        <f>AP91</f>
        <v>4153</v>
      </c>
      <c r="AQ90" s="83">
        <f aca="true" t="shared" si="81" ref="AQ90:AT91">AQ91</f>
        <v>0</v>
      </c>
      <c r="AR90" s="83">
        <f t="shared" si="81"/>
        <v>4153</v>
      </c>
      <c r="AS90" s="83">
        <f t="shared" si="81"/>
        <v>0</v>
      </c>
      <c r="AT90" s="83">
        <f t="shared" si="81"/>
        <v>4153</v>
      </c>
      <c r="AU90" s="81"/>
      <c r="AV90" s="81"/>
      <c r="AW90" s="81"/>
      <c r="AX90" s="83">
        <f aca="true" t="shared" si="82" ref="AX90:BC91">AX91</f>
        <v>4153</v>
      </c>
      <c r="AY90" s="83">
        <f t="shared" si="82"/>
        <v>4153</v>
      </c>
      <c r="AZ90" s="83">
        <f t="shared" si="82"/>
        <v>-4153</v>
      </c>
      <c r="BA90" s="83">
        <f t="shared" si="82"/>
        <v>-4153</v>
      </c>
      <c r="BB90" s="83">
        <f t="shared" si="82"/>
        <v>0</v>
      </c>
      <c r="BC90" s="83">
        <f t="shared" si="82"/>
        <v>0</v>
      </c>
      <c r="BD90" s="118"/>
      <c r="BE90" s="119"/>
      <c r="BF90" s="118"/>
      <c r="BG90" s="118"/>
      <c r="BH90" s="118"/>
      <c r="BI90" s="119"/>
      <c r="BJ90" s="118"/>
      <c r="BK90" s="118"/>
    </row>
    <row r="91" spans="1:63" ht="16.5" hidden="1">
      <c r="A91" s="105"/>
      <c r="B91" s="154" t="s">
        <v>55</v>
      </c>
      <c r="C91" s="107" t="s">
        <v>52</v>
      </c>
      <c r="D91" s="108" t="s">
        <v>30</v>
      </c>
      <c r="E91" s="114" t="s">
        <v>136</v>
      </c>
      <c r="F91" s="108"/>
      <c r="G91" s="115"/>
      <c r="H91" s="115"/>
      <c r="I91" s="115"/>
      <c r="J91" s="128"/>
      <c r="K91" s="128"/>
      <c r="L91" s="128"/>
      <c r="M91" s="128"/>
      <c r="N91" s="115"/>
      <c r="O91" s="111"/>
      <c r="P91" s="111"/>
      <c r="Q91" s="129"/>
      <c r="R91" s="129"/>
      <c r="S91" s="116"/>
      <c r="T91" s="84"/>
      <c r="U91" s="111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117"/>
      <c r="AL91" s="117"/>
      <c r="AM91" s="117"/>
      <c r="AN91" s="117"/>
      <c r="AO91" s="117"/>
      <c r="AP91" s="116">
        <f>AP92</f>
        <v>4153</v>
      </c>
      <c r="AQ91" s="116">
        <f t="shared" si="81"/>
        <v>0</v>
      </c>
      <c r="AR91" s="116">
        <f t="shared" si="81"/>
        <v>4153</v>
      </c>
      <c r="AS91" s="116">
        <f t="shared" si="81"/>
        <v>0</v>
      </c>
      <c r="AT91" s="116">
        <f t="shared" si="81"/>
        <v>4153</v>
      </c>
      <c r="AU91" s="81"/>
      <c r="AV91" s="81"/>
      <c r="AW91" s="81"/>
      <c r="AX91" s="116">
        <f t="shared" si="82"/>
        <v>4153</v>
      </c>
      <c r="AY91" s="116">
        <f t="shared" si="82"/>
        <v>4153</v>
      </c>
      <c r="AZ91" s="116">
        <f t="shared" si="82"/>
        <v>-4153</v>
      </c>
      <c r="BA91" s="116">
        <f t="shared" si="82"/>
        <v>-4153</v>
      </c>
      <c r="BB91" s="116">
        <f t="shared" si="82"/>
        <v>0</v>
      </c>
      <c r="BC91" s="116">
        <f t="shared" si="82"/>
        <v>0</v>
      </c>
      <c r="BD91" s="118"/>
      <c r="BE91" s="119"/>
      <c r="BF91" s="118"/>
      <c r="BG91" s="118"/>
      <c r="BH91" s="118"/>
      <c r="BI91" s="119"/>
      <c r="BJ91" s="118"/>
      <c r="BK91" s="118"/>
    </row>
    <row r="92" spans="1:63" ht="33" customHeight="1" hidden="1">
      <c r="A92" s="105"/>
      <c r="B92" s="106" t="s">
        <v>37</v>
      </c>
      <c r="C92" s="107" t="s">
        <v>52</v>
      </c>
      <c r="D92" s="108" t="s">
        <v>30</v>
      </c>
      <c r="E92" s="114" t="s">
        <v>136</v>
      </c>
      <c r="F92" s="108" t="s">
        <v>38</v>
      </c>
      <c r="G92" s="115"/>
      <c r="H92" s="115"/>
      <c r="I92" s="115"/>
      <c r="J92" s="128"/>
      <c r="K92" s="128"/>
      <c r="L92" s="128"/>
      <c r="M92" s="128"/>
      <c r="N92" s="115"/>
      <c r="O92" s="111"/>
      <c r="P92" s="111"/>
      <c r="Q92" s="129"/>
      <c r="R92" s="129"/>
      <c r="S92" s="116"/>
      <c r="T92" s="84"/>
      <c r="U92" s="111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117"/>
      <c r="AL92" s="117"/>
      <c r="AM92" s="117"/>
      <c r="AN92" s="117"/>
      <c r="AO92" s="117"/>
      <c r="AP92" s="116">
        <f>AR92-AO92</f>
        <v>4153</v>
      </c>
      <c r="AQ92" s="115"/>
      <c r="AR92" s="116">
        <v>4153</v>
      </c>
      <c r="AS92" s="115"/>
      <c r="AT92" s="116">
        <v>4153</v>
      </c>
      <c r="AU92" s="81"/>
      <c r="AV92" s="81"/>
      <c r="AW92" s="81"/>
      <c r="AX92" s="116">
        <v>4153</v>
      </c>
      <c r="AY92" s="116">
        <v>4153</v>
      </c>
      <c r="AZ92" s="93">
        <v>-4153</v>
      </c>
      <c r="BA92" s="93">
        <v>-4153</v>
      </c>
      <c r="BB92" s="116">
        <f>AX92+AZ92</f>
        <v>0</v>
      </c>
      <c r="BC92" s="116">
        <f>AY92+BA92</f>
        <v>0</v>
      </c>
      <c r="BD92" s="118"/>
      <c r="BE92" s="119"/>
      <c r="BF92" s="118"/>
      <c r="BG92" s="118"/>
      <c r="BH92" s="118"/>
      <c r="BI92" s="119"/>
      <c r="BJ92" s="118"/>
      <c r="BK92" s="118"/>
    </row>
    <row r="93" spans="1:63" ht="37.5">
      <c r="A93" s="105"/>
      <c r="B93" s="155" t="s">
        <v>380</v>
      </c>
      <c r="C93" s="99" t="s">
        <v>52</v>
      </c>
      <c r="D93" s="99" t="s">
        <v>33</v>
      </c>
      <c r="E93" s="101"/>
      <c r="F93" s="99"/>
      <c r="G93" s="115"/>
      <c r="H93" s="115"/>
      <c r="I93" s="115"/>
      <c r="J93" s="128"/>
      <c r="K93" s="128"/>
      <c r="L93" s="128"/>
      <c r="M93" s="128"/>
      <c r="N93" s="115"/>
      <c r="O93" s="111"/>
      <c r="P93" s="111"/>
      <c r="Q93" s="129"/>
      <c r="R93" s="129"/>
      <c r="S93" s="116"/>
      <c r="T93" s="84"/>
      <c r="U93" s="111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117"/>
      <c r="AL93" s="117"/>
      <c r="AM93" s="117"/>
      <c r="AN93" s="117"/>
      <c r="AO93" s="117"/>
      <c r="AP93" s="83">
        <f>AP98</f>
        <v>404</v>
      </c>
      <c r="AQ93" s="83">
        <f>AQ98</f>
        <v>0</v>
      </c>
      <c r="AR93" s="83">
        <f>AR98</f>
        <v>404</v>
      </c>
      <c r="AS93" s="83">
        <f>AS98</f>
        <v>0</v>
      </c>
      <c r="AT93" s="83">
        <f>AT98</f>
        <v>404</v>
      </c>
      <c r="AU93" s="81"/>
      <c r="AV93" s="81"/>
      <c r="AW93" s="81"/>
      <c r="AX93" s="83">
        <f>AX98</f>
        <v>404</v>
      </c>
      <c r="AY93" s="83">
        <f>AY98</f>
        <v>404</v>
      </c>
      <c r="AZ93" s="83">
        <f>AZ98+AZ96</f>
        <v>11010</v>
      </c>
      <c r="BA93" s="83">
        <f>BA98+BA96</f>
        <v>11010</v>
      </c>
      <c r="BB93" s="83">
        <f aca="true" t="shared" si="83" ref="BB93:BG93">BB98+BB96+BB94</f>
        <v>11414</v>
      </c>
      <c r="BC93" s="83">
        <f t="shared" si="83"/>
        <v>11414</v>
      </c>
      <c r="BD93" s="83">
        <f t="shared" si="83"/>
        <v>0</v>
      </c>
      <c r="BE93" s="83">
        <f t="shared" si="83"/>
        <v>0</v>
      </c>
      <c r="BF93" s="83">
        <f t="shared" si="83"/>
        <v>11414</v>
      </c>
      <c r="BG93" s="83">
        <f t="shared" si="83"/>
        <v>11414</v>
      </c>
      <c r="BH93" s="83">
        <f>BH98+BH96+BH94</f>
        <v>0</v>
      </c>
      <c r="BI93" s="83">
        <f>BI98+BI96+BI94</f>
        <v>0</v>
      </c>
      <c r="BJ93" s="83">
        <f>BJ98+BJ96+BJ94</f>
        <v>11414</v>
      </c>
      <c r="BK93" s="83">
        <f>BK98+BK96+BK94</f>
        <v>11414</v>
      </c>
    </row>
    <row r="94" spans="1:63" s="3" customFormat="1" ht="16.5">
      <c r="A94" s="105"/>
      <c r="B94" s="154" t="s">
        <v>390</v>
      </c>
      <c r="C94" s="107" t="s">
        <v>52</v>
      </c>
      <c r="D94" s="107" t="s">
        <v>33</v>
      </c>
      <c r="E94" s="114" t="s">
        <v>389</v>
      </c>
      <c r="F94" s="107"/>
      <c r="G94" s="115"/>
      <c r="H94" s="115"/>
      <c r="I94" s="115"/>
      <c r="J94" s="128"/>
      <c r="K94" s="128"/>
      <c r="L94" s="128"/>
      <c r="M94" s="128"/>
      <c r="N94" s="115"/>
      <c r="O94" s="115"/>
      <c r="P94" s="115"/>
      <c r="Q94" s="128"/>
      <c r="R94" s="128"/>
      <c r="S94" s="116"/>
      <c r="T94" s="116"/>
      <c r="U94" s="115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56"/>
      <c r="AL94" s="156"/>
      <c r="AM94" s="156"/>
      <c r="AN94" s="156"/>
      <c r="AO94" s="156"/>
      <c r="AP94" s="116"/>
      <c r="AQ94" s="116"/>
      <c r="AR94" s="116"/>
      <c r="AS94" s="116"/>
      <c r="AT94" s="116"/>
      <c r="AU94" s="157"/>
      <c r="AV94" s="157"/>
      <c r="AW94" s="157"/>
      <c r="AX94" s="116"/>
      <c r="AY94" s="116"/>
      <c r="AZ94" s="116"/>
      <c r="BA94" s="116"/>
      <c r="BB94" s="116">
        <f aca="true" t="shared" si="84" ref="BB94:BK94">BB95</f>
        <v>0</v>
      </c>
      <c r="BC94" s="116">
        <f t="shared" si="84"/>
        <v>0</v>
      </c>
      <c r="BD94" s="116">
        <f t="shared" si="84"/>
        <v>404</v>
      </c>
      <c r="BE94" s="116">
        <f t="shared" si="84"/>
        <v>404</v>
      </c>
      <c r="BF94" s="116">
        <f t="shared" si="84"/>
        <v>404</v>
      </c>
      <c r="BG94" s="116">
        <f t="shared" si="84"/>
        <v>404</v>
      </c>
      <c r="BH94" s="116">
        <f t="shared" si="84"/>
        <v>0</v>
      </c>
      <c r="BI94" s="116">
        <f t="shared" si="84"/>
        <v>0</v>
      </c>
      <c r="BJ94" s="116">
        <f t="shared" si="84"/>
        <v>404</v>
      </c>
      <c r="BK94" s="116">
        <f t="shared" si="84"/>
        <v>404</v>
      </c>
    </row>
    <row r="95" spans="1:63" ht="69" customHeight="1">
      <c r="A95" s="105"/>
      <c r="B95" s="154" t="s">
        <v>41</v>
      </c>
      <c r="C95" s="107" t="s">
        <v>52</v>
      </c>
      <c r="D95" s="107" t="s">
        <v>33</v>
      </c>
      <c r="E95" s="114" t="s">
        <v>389</v>
      </c>
      <c r="F95" s="107" t="s">
        <v>42</v>
      </c>
      <c r="G95" s="115"/>
      <c r="H95" s="115"/>
      <c r="I95" s="115"/>
      <c r="J95" s="128"/>
      <c r="K95" s="128"/>
      <c r="L95" s="128"/>
      <c r="M95" s="128"/>
      <c r="N95" s="115"/>
      <c r="O95" s="115"/>
      <c r="P95" s="115"/>
      <c r="Q95" s="128"/>
      <c r="R95" s="128"/>
      <c r="S95" s="116"/>
      <c r="T95" s="116"/>
      <c r="U95" s="115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56"/>
      <c r="AL95" s="156"/>
      <c r="AM95" s="156"/>
      <c r="AN95" s="156"/>
      <c r="AO95" s="156"/>
      <c r="AP95" s="116"/>
      <c r="AQ95" s="116"/>
      <c r="AR95" s="116"/>
      <c r="AS95" s="116"/>
      <c r="AT95" s="116"/>
      <c r="AU95" s="157"/>
      <c r="AV95" s="157"/>
      <c r="AW95" s="157"/>
      <c r="AX95" s="116"/>
      <c r="AY95" s="116"/>
      <c r="AZ95" s="116"/>
      <c r="BA95" s="116"/>
      <c r="BB95" s="116"/>
      <c r="BC95" s="116"/>
      <c r="BD95" s="116">
        <v>404</v>
      </c>
      <c r="BE95" s="116">
        <v>404</v>
      </c>
      <c r="BF95" s="93">
        <f>BD95+BB95</f>
        <v>404</v>
      </c>
      <c r="BG95" s="93">
        <f>BE95+BC95</f>
        <v>404</v>
      </c>
      <c r="BH95" s="116"/>
      <c r="BI95" s="116"/>
      <c r="BJ95" s="93">
        <f>BH95+BF95</f>
        <v>404</v>
      </c>
      <c r="BK95" s="93">
        <f>BI95+BG95</f>
        <v>404</v>
      </c>
    </row>
    <row r="96" spans="1:63" s="11" customFormat="1" ht="39.75" customHeight="1">
      <c r="A96" s="105"/>
      <c r="B96" s="154" t="s">
        <v>387</v>
      </c>
      <c r="C96" s="107" t="s">
        <v>52</v>
      </c>
      <c r="D96" s="107" t="s">
        <v>33</v>
      </c>
      <c r="E96" s="114" t="s">
        <v>388</v>
      </c>
      <c r="F96" s="107"/>
      <c r="G96" s="115"/>
      <c r="H96" s="115"/>
      <c r="I96" s="115"/>
      <c r="J96" s="128"/>
      <c r="K96" s="128"/>
      <c r="L96" s="128"/>
      <c r="M96" s="128"/>
      <c r="N96" s="115"/>
      <c r="O96" s="115"/>
      <c r="P96" s="115"/>
      <c r="Q96" s="128"/>
      <c r="R96" s="128"/>
      <c r="S96" s="116"/>
      <c r="T96" s="116"/>
      <c r="U96" s="115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58"/>
      <c r="AL96" s="158"/>
      <c r="AM96" s="158"/>
      <c r="AN96" s="158"/>
      <c r="AO96" s="158"/>
      <c r="AP96" s="116"/>
      <c r="AQ96" s="116"/>
      <c r="AR96" s="116"/>
      <c r="AS96" s="116"/>
      <c r="AT96" s="116"/>
      <c r="AU96" s="159"/>
      <c r="AV96" s="159"/>
      <c r="AW96" s="159"/>
      <c r="AX96" s="116"/>
      <c r="AY96" s="116"/>
      <c r="AZ96" s="116">
        <f aca="true" t="shared" si="85" ref="AZ96:BK96">AZ97</f>
        <v>11010</v>
      </c>
      <c r="BA96" s="116">
        <f t="shared" si="85"/>
        <v>11010</v>
      </c>
      <c r="BB96" s="116">
        <f t="shared" si="85"/>
        <v>11010</v>
      </c>
      <c r="BC96" s="116">
        <f t="shared" si="85"/>
        <v>11010</v>
      </c>
      <c r="BD96" s="116">
        <f t="shared" si="85"/>
        <v>0</v>
      </c>
      <c r="BE96" s="116">
        <f t="shared" si="85"/>
        <v>0</v>
      </c>
      <c r="BF96" s="116">
        <f t="shared" si="85"/>
        <v>11010</v>
      </c>
      <c r="BG96" s="116">
        <f t="shared" si="85"/>
        <v>11010</v>
      </c>
      <c r="BH96" s="116">
        <f t="shared" si="85"/>
        <v>0</v>
      </c>
      <c r="BI96" s="116">
        <f t="shared" si="85"/>
        <v>0</v>
      </c>
      <c r="BJ96" s="116">
        <f t="shared" si="85"/>
        <v>11010</v>
      </c>
      <c r="BK96" s="116">
        <f t="shared" si="85"/>
        <v>11010</v>
      </c>
    </row>
    <row r="97" spans="1:63" s="11" customFormat="1" ht="33">
      <c r="A97" s="105"/>
      <c r="B97" s="106" t="s">
        <v>37</v>
      </c>
      <c r="C97" s="107" t="s">
        <v>52</v>
      </c>
      <c r="D97" s="107" t="s">
        <v>33</v>
      </c>
      <c r="E97" s="114" t="s">
        <v>388</v>
      </c>
      <c r="F97" s="107" t="s">
        <v>38</v>
      </c>
      <c r="G97" s="115"/>
      <c r="H97" s="115"/>
      <c r="I97" s="115"/>
      <c r="J97" s="128"/>
      <c r="K97" s="128"/>
      <c r="L97" s="128"/>
      <c r="M97" s="128"/>
      <c r="N97" s="115"/>
      <c r="O97" s="115"/>
      <c r="P97" s="115"/>
      <c r="Q97" s="128"/>
      <c r="R97" s="128"/>
      <c r="S97" s="116"/>
      <c r="T97" s="116"/>
      <c r="U97" s="115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58"/>
      <c r="AL97" s="158"/>
      <c r="AM97" s="158"/>
      <c r="AN97" s="158"/>
      <c r="AO97" s="158"/>
      <c r="AP97" s="116"/>
      <c r="AQ97" s="116"/>
      <c r="AR97" s="116"/>
      <c r="AS97" s="116"/>
      <c r="AT97" s="116"/>
      <c r="AU97" s="159"/>
      <c r="AV97" s="159"/>
      <c r="AW97" s="159"/>
      <c r="AX97" s="116"/>
      <c r="AY97" s="116"/>
      <c r="AZ97" s="116">
        <v>11010</v>
      </c>
      <c r="BA97" s="116">
        <v>11010</v>
      </c>
      <c r="BB97" s="116">
        <f>AZ97+AX97</f>
        <v>11010</v>
      </c>
      <c r="BC97" s="116">
        <f>BA97+AY97</f>
        <v>11010</v>
      </c>
      <c r="BD97" s="159"/>
      <c r="BE97" s="160"/>
      <c r="BF97" s="115">
        <f>BD97+BB97</f>
        <v>11010</v>
      </c>
      <c r="BG97" s="115">
        <f>BE97+BC97</f>
        <v>11010</v>
      </c>
      <c r="BH97" s="159"/>
      <c r="BI97" s="160"/>
      <c r="BJ97" s="115">
        <f>BH97+BF97</f>
        <v>11010</v>
      </c>
      <c r="BK97" s="115">
        <f>BI97+BG97</f>
        <v>11010</v>
      </c>
    </row>
    <row r="98" spans="1:63" ht="49.5" hidden="1">
      <c r="A98" s="105"/>
      <c r="B98" s="154" t="s">
        <v>24</v>
      </c>
      <c r="C98" s="107" t="s">
        <v>52</v>
      </c>
      <c r="D98" s="107" t="s">
        <v>33</v>
      </c>
      <c r="E98" s="114" t="s">
        <v>154</v>
      </c>
      <c r="F98" s="107"/>
      <c r="G98" s="115"/>
      <c r="H98" s="115"/>
      <c r="I98" s="115"/>
      <c r="J98" s="128"/>
      <c r="K98" s="128"/>
      <c r="L98" s="128"/>
      <c r="M98" s="128"/>
      <c r="N98" s="115"/>
      <c r="O98" s="111"/>
      <c r="P98" s="111"/>
      <c r="Q98" s="129"/>
      <c r="R98" s="129"/>
      <c r="S98" s="116"/>
      <c r="T98" s="84"/>
      <c r="U98" s="111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117"/>
      <c r="AL98" s="117"/>
      <c r="AM98" s="117"/>
      <c r="AN98" s="117"/>
      <c r="AO98" s="117"/>
      <c r="AP98" s="116">
        <f>AP99</f>
        <v>404</v>
      </c>
      <c r="AQ98" s="116">
        <f>AQ99</f>
        <v>0</v>
      </c>
      <c r="AR98" s="116">
        <f>AR99</f>
        <v>404</v>
      </c>
      <c r="AS98" s="116">
        <f>AS99</f>
        <v>0</v>
      </c>
      <c r="AT98" s="116">
        <f>AT99</f>
        <v>404</v>
      </c>
      <c r="AU98" s="81"/>
      <c r="AV98" s="81"/>
      <c r="AW98" s="81"/>
      <c r="AX98" s="116">
        <f aca="true" t="shared" si="86" ref="AX98:BK98">AX99</f>
        <v>404</v>
      </c>
      <c r="AY98" s="116">
        <f t="shared" si="86"/>
        <v>404</v>
      </c>
      <c r="AZ98" s="116">
        <f t="shared" si="86"/>
        <v>0</v>
      </c>
      <c r="BA98" s="116">
        <f t="shared" si="86"/>
        <v>0</v>
      </c>
      <c r="BB98" s="116">
        <f t="shared" si="86"/>
        <v>404</v>
      </c>
      <c r="BC98" s="116">
        <f t="shared" si="86"/>
        <v>404</v>
      </c>
      <c r="BD98" s="116">
        <f t="shared" si="86"/>
        <v>-404</v>
      </c>
      <c r="BE98" s="116">
        <f t="shared" si="86"/>
        <v>-404</v>
      </c>
      <c r="BF98" s="116">
        <f t="shared" si="86"/>
        <v>0</v>
      </c>
      <c r="BG98" s="116">
        <f t="shared" si="86"/>
        <v>0</v>
      </c>
      <c r="BH98" s="116">
        <f t="shared" si="86"/>
        <v>0</v>
      </c>
      <c r="BI98" s="116">
        <f t="shared" si="86"/>
        <v>0</v>
      </c>
      <c r="BJ98" s="116">
        <f t="shared" si="86"/>
        <v>0</v>
      </c>
      <c r="BK98" s="116">
        <f t="shared" si="86"/>
        <v>0</v>
      </c>
    </row>
    <row r="99" spans="1:63" ht="66" hidden="1">
      <c r="A99" s="105"/>
      <c r="B99" s="154" t="s">
        <v>41</v>
      </c>
      <c r="C99" s="107" t="s">
        <v>52</v>
      </c>
      <c r="D99" s="107" t="s">
        <v>33</v>
      </c>
      <c r="E99" s="114" t="s">
        <v>154</v>
      </c>
      <c r="F99" s="107" t="s">
        <v>42</v>
      </c>
      <c r="G99" s="115"/>
      <c r="H99" s="115"/>
      <c r="I99" s="115"/>
      <c r="J99" s="128"/>
      <c r="K99" s="128"/>
      <c r="L99" s="128"/>
      <c r="M99" s="128"/>
      <c r="N99" s="115"/>
      <c r="O99" s="111"/>
      <c r="P99" s="111"/>
      <c r="Q99" s="129"/>
      <c r="R99" s="129"/>
      <c r="S99" s="116"/>
      <c r="T99" s="84"/>
      <c r="U99" s="111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117"/>
      <c r="AL99" s="117"/>
      <c r="AM99" s="117"/>
      <c r="AN99" s="117"/>
      <c r="AO99" s="117"/>
      <c r="AP99" s="116">
        <f>AR99-AO99</f>
        <v>404</v>
      </c>
      <c r="AQ99" s="115"/>
      <c r="AR99" s="116">
        <v>404</v>
      </c>
      <c r="AS99" s="115"/>
      <c r="AT99" s="116">
        <v>404</v>
      </c>
      <c r="AU99" s="81"/>
      <c r="AV99" s="81"/>
      <c r="AW99" s="81"/>
      <c r="AX99" s="116">
        <v>404</v>
      </c>
      <c r="AY99" s="116">
        <v>404</v>
      </c>
      <c r="AZ99" s="93"/>
      <c r="BA99" s="93"/>
      <c r="BB99" s="116">
        <f>AX99+AZ99</f>
        <v>404</v>
      </c>
      <c r="BC99" s="116">
        <f>AY99+BA99</f>
        <v>404</v>
      </c>
      <c r="BD99" s="159">
        <v>-404</v>
      </c>
      <c r="BE99" s="159">
        <v>-404</v>
      </c>
      <c r="BF99" s="115">
        <f>BD99+BB99</f>
        <v>0</v>
      </c>
      <c r="BG99" s="115">
        <f>BE99+BC99</f>
        <v>0</v>
      </c>
      <c r="BH99" s="159"/>
      <c r="BI99" s="159"/>
      <c r="BJ99" s="115">
        <f>BH99+BF99</f>
        <v>0</v>
      </c>
      <c r="BK99" s="115">
        <f>BI99+BG99</f>
        <v>0</v>
      </c>
    </row>
    <row r="100" spans="1:63" ht="16.5">
      <c r="A100" s="105"/>
      <c r="B100" s="106"/>
      <c r="C100" s="107"/>
      <c r="D100" s="108"/>
      <c r="E100" s="114"/>
      <c r="F100" s="108"/>
      <c r="G100" s="115"/>
      <c r="H100" s="115"/>
      <c r="I100" s="115"/>
      <c r="J100" s="128"/>
      <c r="K100" s="128"/>
      <c r="L100" s="128"/>
      <c r="M100" s="128"/>
      <c r="N100" s="115"/>
      <c r="O100" s="111"/>
      <c r="P100" s="111"/>
      <c r="Q100" s="129"/>
      <c r="R100" s="129"/>
      <c r="S100" s="116"/>
      <c r="T100" s="84"/>
      <c r="U100" s="111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117"/>
      <c r="AL100" s="117"/>
      <c r="AM100" s="117"/>
      <c r="AN100" s="117"/>
      <c r="AO100" s="117"/>
      <c r="AP100" s="130"/>
      <c r="AQ100" s="131"/>
      <c r="AR100" s="130"/>
      <c r="AS100" s="131"/>
      <c r="AT100" s="130"/>
      <c r="AU100" s="81"/>
      <c r="AV100" s="81"/>
      <c r="AW100" s="81"/>
      <c r="AX100" s="130"/>
      <c r="AY100" s="130"/>
      <c r="AZ100" s="93"/>
      <c r="BA100" s="93"/>
      <c r="BB100" s="130"/>
      <c r="BC100" s="130"/>
      <c r="BD100" s="118"/>
      <c r="BE100" s="119"/>
      <c r="BF100" s="127"/>
      <c r="BG100" s="127"/>
      <c r="BH100" s="118"/>
      <c r="BI100" s="119"/>
      <c r="BJ100" s="127"/>
      <c r="BK100" s="127"/>
    </row>
    <row r="101" spans="1:63" s="5" customFormat="1" ht="40.5">
      <c r="A101" s="85">
        <v>902</v>
      </c>
      <c r="B101" s="86" t="s">
        <v>44</v>
      </c>
      <c r="C101" s="161"/>
      <c r="D101" s="89"/>
      <c r="E101" s="133"/>
      <c r="F101" s="89"/>
      <c r="G101" s="162">
        <f aca="true" t="shared" si="87" ref="G101:L101">G102+G105+G111+G118</f>
        <v>185269</v>
      </c>
      <c r="H101" s="162">
        <f t="shared" si="87"/>
        <v>185269</v>
      </c>
      <c r="I101" s="162">
        <f t="shared" si="87"/>
        <v>0</v>
      </c>
      <c r="J101" s="162">
        <f t="shared" si="87"/>
        <v>12132</v>
      </c>
      <c r="K101" s="162">
        <f t="shared" si="87"/>
        <v>197401</v>
      </c>
      <c r="L101" s="162">
        <f t="shared" si="87"/>
        <v>0</v>
      </c>
      <c r="M101" s="162"/>
      <c r="N101" s="162">
        <f aca="true" t="shared" si="88" ref="N101:AE101">N102+N105+N111+N118</f>
        <v>194360</v>
      </c>
      <c r="O101" s="162">
        <f t="shared" si="88"/>
        <v>0</v>
      </c>
      <c r="P101" s="162">
        <f t="shared" si="88"/>
        <v>0</v>
      </c>
      <c r="Q101" s="162">
        <f t="shared" si="88"/>
        <v>194360</v>
      </c>
      <c r="R101" s="162">
        <f t="shared" si="88"/>
        <v>0</v>
      </c>
      <c r="S101" s="163">
        <f t="shared" si="88"/>
        <v>161735</v>
      </c>
      <c r="T101" s="163">
        <f t="shared" si="88"/>
        <v>356095</v>
      </c>
      <c r="U101" s="162">
        <f t="shared" si="88"/>
        <v>0</v>
      </c>
      <c r="V101" s="163">
        <f t="shared" si="88"/>
        <v>356095</v>
      </c>
      <c r="W101" s="163">
        <f t="shared" si="88"/>
        <v>0</v>
      </c>
      <c r="X101" s="163">
        <f t="shared" si="88"/>
        <v>0</v>
      </c>
      <c r="Y101" s="163">
        <f t="shared" si="88"/>
        <v>356095</v>
      </c>
      <c r="Z101" s="163">
        <f t="shared" si="88"/>
        <v>356095</v>
      </c>
      <c r="AA101" s="163">
        <f t="shared" si="88"/>
        <v>0</v>
      </c>
      <c r="AB101" s="163">
        <f t="shared" si="88"/>
        <v>0</v>
      </c>
      <c r="AC101" s="163">
        <f t="shared" si="88"/>
        <v>356095</v>
      </c>
      <c r="AD101" s="163">
        <f t="shared" si="88"/>
        <v>356095</v>
      </c>
      <c r="AE101" s="163">
        <f t="shared" si="88"/>
        <v>0</v>
      </c>
      <c r="AF101" s="163"/>
      <c r="AG101" s="163">
        <f>AG102+AG105+AG111+AG118</f>
        <v>0</v>
      </c>
      <c r="AH101" s="163">
        <f>AH102+AH105+AH111+AH118</f>
        <v>356095</v>
      </c>
      <c r="AI101" s="163"/>
      <c r="AJ101" s="163">
        <f aca="true" t="shared" si="89" ref="AJ101:AO101">AJ102+AJ105+AJ111+AJ118</f>
        <v>356095</v>
      </c>
      <c r="AK101" s="163">
        <f t="shared" si="89"/>
        <v>0</v>
      </c>
      <c r="AL101" s="163">
        <f t="shared" si="89"/>
        <v>0</v>
      </c>
      <c r="AM101" s="163">
        <f t="shared" si="89"/>
        <v>356095</v>
      </c>
      <c r="AN101" s="163">
        <f t="shared" si="89"/>
        <v>0</v>
      </c>
      <c r="AO101" s="163">
        <f t="shared" si="89"/>
        <v>356095</v>
      </c>
      <c r="AP101" s="163">
        <f>AP102+AP105+AP111+AP118+AP108+AP114+AP123</f>
        <v>-186970</v>
      </c>
      <c r="AQ101" s="163">
        <f>AQ102+AQ105+AQ111+AQ118+AQ108+AQ114+AQ123</f>
        <v>0</v>
      </c>
      <c r="AR101" s="163">
        <f>AR102+AR105+AR111+AR118+AR108+AR114+AR123</f>
        <v>169125</v>
      </c>
      <c r="AS101" s="163">
        <f>AS102+AS105+AS111+AS118+AS108+AS114+AS123</f>
        <v>0</v>
      </c>
      <c r="AT101" s="163">
        <f>AT102+AT105+AT111+AT118+AT108+AT114+AT123</f>
        <v>165329</v>
      </c>
      <c r="AU101" s="81"/>
      <c r="AV101" s="81"/>
      <c r="AW101" s="81"/>
      <c r="AX101" s="163">
        <f>AX102+AX105+AX111+AX118+AX108+AX114+AX123</f>
        <v>169125</v>
      </c>
      <c r="AY101" s="163">
        <f>AY102+AY105+AY111+AY118+AY108+AY114+AY123</f>
        <v>165329</v>
      </c>
      <c r="AZ101" s="93"/>
      <c r="BA101" s="93"/>
      <c r="BB101" s="163">
        <f aca="true" t="shared" si="90" ref="BB101:BG101">BB102+BB105+BB111+BB118+BB108+BB114+BB123</f>
        <v>169125</v>
      </c>
      <c r="BC101" s="163">
        <f t="shared" si="90"/>
        <v>165329</v>
      </c>
      <c r="BD101" s="163">
        <f t="shared" si="90"/>
        <v>0</v>
      </c>
      <c r="BE101" s="163">
        <f t="shared" si="90"/>
        <v>0</v>
      </c>
      <c r="BF101" s="163">
        <f t="shared" si="90"/>
        <v>169125</v>
      </c>
      <c r="BG101" s="163">
        <f t="shared" si="90"/>
        <v>165329</v>
      </c>
      <c r="BH101" s="163">
        <f>BH102+BH105+BH111+BH118+BH108+BH114+BH123</f>
        <v>0</v>
      </c>
      <c r="BI101" s="163">
        <f>BI102+BI105+BI111+BI118+BI108+BI114+BI123</f>
        <v>0</v>
      </c>
      <c r="BJ101" s="163">
        <f>BJ102+BJ105+BJ111+BJ118+BJ108+BJ114+BJ123</f>
        <v>169125</v>
      </c>
      <c r="BK101" s="163">
        <f>BK102+BK105+BK111+BK118+BK108+BK114+BK123</f>
        <v>165329</v>
      </c>
    </row>
    <row r="102" spans="1:63" s="2" customFormat="1" ht="122.25" customHeight="1">
      <c r="A102" s="97"/>
      <c r="B102" s="98" t="s">
        <v>35</v>
      </c>
      <c r="C102" s="99" t="s">
        <v>30</v>
      </c>
      <c r="D102" s="100" t="s">
        <v>33</v>
      </c>
      <c r="E102" s="101"/>
      <c r="F102" s="100"/>
      <c r="G102" s="121">
        <f aca="true" t="shared" si="91" ref="G102:W103">G103</f>
        <v>6211</v>
      </c>
      <c r="H102" s="121">
        <f t="shared" si="91"/>
        <v>6211</v>
      </c>
      <c r="I102" s="121">
        <f t="shared" si="91"/>
        <v>0</v>
      </c>
      <c r="J102" s="121">
        <f t="shared" si="91"/>
        <v>6170</v>
      </c>
      <c r="K102" s="121">
        <f t="shared" si="91"/>
        <v>12381</v>
      </c>
      <c r="L102" s="121">
        <f t="shared" si="91"/>
        <v>0</v>
      </c>
      <c r="M102" s="121"/>
      <c r="N102" s="121">
        <f t="shared" si="91"/>
        <v>13260</v>
      </c>
      <c r="O102" s="121">
        <f t="shared" si="91"/>
        <v>0</v>
      </c>
      <c r="P102" s="121">
        <f t="shared" si="91"/>
        <v>0</v>
      </c>
      <c r="Q102" s="121">
        <f t="shared" si="91"/>
        <v>13260</v>
      </c>
      <c r="R102" s="121">
        <f t="shared" si="91"/>
        <v>0</v>
      </c>
      <c r="S102" s="83">
        <f t="shared" si="91"/>
        <v>-7510</v>
      </c>
      <c r="T102" s="83">
        <f t="shared" si="91"/>
        <v>5750</v>
      </c>
      <c r="U102" s="121">
        <f t="shared" si="91"/>
        <v>0</v>
      </c>
      <c r="V102" s="83">
        <f t="shared" si="91"/>
        <v>5750</v>
      </c>
      <c r="W102" s="83">
        <f t="shared" si="91"/>
        <v>0</v>
      </c>
      <c r="X102" s="83">
        <f aca="true" t="shared" si="92" ref="W102:AM103">X103</f>
        <v>0</v>
      </c>
      <c r="Y102" s="83">
        <f t="shared" si="92"/>
        <v>5750</v>
      </c>
      <c r="Z102" s="83">
        <f t="shared" si="92"/>
        <v>5750</v>
      </c>
      <c r="AA102" s="83">
        <f t="shared" si="92"/>
        <v>0</v>
      </c>
      <c r="AB102" s="83">
        <f t="shared" si="92"/>
        <v>0</v>
      </c>
      <c r="AC102" s="83">
        <f t="shared" si="92"/>
        <v>5750</v>
      </c>
      <c r="AD102" s="83">
        <f t="shared" si="92"/>
        <v>5750</v>
      </c>
      <c r="AE102" s="83">
        <f t="shared" si="92"/>
        <v>0</v>
      </c>
      <c r="AF102" s="83"/>
      <c r="AG102" s="83">
        <f t="shared" si="92"/>
        <v>0</v>
      </c>
      <c r="AH102" s="83">
        <f t="shared" si="92"/>
        <v>5750</v>
      </c>
      <c r="AI102" s="83"/>
      <c r="AJ102" s="83">
        <f t="shared" si="92"/>
        <v>5750</v>
      </c>
      <c r="AK102" s="83">
        <f t="shared" si="92"/>
        <v>0</v>
      </c>
      <c r="AL102" s="83">
        <f t="shared" si="92"/>
        <v>0</v>
      </c>
      <c r="AM102" s="83">
        <f t="shared" si="92"/>
        <v>5750</v>
      </c>
      <c r="AN102" s="83">
        <f aca="true" t="shared" si="93" ref="AK102:AT103">AN103</f>
        <v>0</v>
      </c>
      <c r="AO102" s="83">
        <f t="shared" si="93"/>
        <v>5750</v>
      </c>
      <c r="AP102" s="83">
        <f t="shared" si="93"/>
        <v>1143</v>
      </c>
      <c r="AQ102" s="121">
        <f t="shared" si="93"/>
        <v>0</v>
      </c>
      <c r="AR102" s="83">
        <f t="shared" si="93"/>
        <v>6893</v>
      </c>
      <c r="AS102" s="121">
        <f t="shared" si="93"/>
        <v>0</v>
      </c>
      <c r="AT102" s="83">
        <f t="shared" si="93"/>
        <v>6893</v>
      </c>
      <c r="AU102" s="81"/>
      <c r="AV102" s="81"/>
      <c r="AW102" s="81"/>
      <c r="AX102" s="83">
        <f>AX103</f>
        <v>6893</v>
      </c>
      <c r="AY102" s="83">
        <f>AY103</f>
        <v>6893</v>
      </c>
      <c r="AZ102" s="93"/>
      <c r="BA102" s="93"/>
      <c r="BB102" s="83">
        <f>BB103</f>
        <v>6893</v>
      </c>
      <c r="BC102" s="83">
        <f>BC103</f>
        <v>6893</v>
      </c>
      <c r="BD102" s="83">
        <f aca="true" t="shared" si="94" ref="BD102:BK103">BD103</f>
        <v>0</v>
      </c>
      <c r="BE102" s="83">
        <f t="shared" si="94"/>
        <v>0</v>
      </c>
      <c r="BF102" s="83">
        <f t="shared" si="94"/>
        <v>6893</v>
      </c>
      <c r="BG102" s="83">
        <f t="shared" si="94"/>
        <v>6893</v>
      </c>
      <c r="BH102" s="83">
        <f t="shared" si="94"/>
        <v>0</v>
      </c>
      <c r="BI102" s="83">
        <f t="shared" si="94"/>
        <v>0</v>
      </c>
      <c r="BJ102" s="83">
        <f t="shared" si="94"/>
        <v>6893</v>
      </c>
      <c r="BK102" s="83">
        <f t="shared" si="94"/>
        <v>6893</v>
      </c>
    </row>
    <row r="103" spans="1:63" ht="84.75" customHeight="1">
      <c r="A103" s="105"/>
      <c r="B103" s="106" t="s">
        <v>34</v>
      </c>
      <c r="C103" s="107" t="s">
        <v>30</v>
      </c>
      <c r="D103" s="108" t="s">
        <v>33</v>
      </c>
      <c r="E103" s="114" t="s">
        <v>114</v>
      </c>
      <c r="F103" s="108"/>
      <c r="G103" s="115">
        <f t="shared" si="91"/>
        <v>6211</v>
      </c>
      <c r="H103" s="115">
        <f t="shared" si="91"/>
        <v>6211</v>
      </c>
      <c r="I103" s="115">
        <f t="shared" si="91"/>
        <v>0</v>
      </c>
      <c r="J103" s="115">
        <f t="shared" si="91"/>
        <v>6170</v>
      </c>
      <c r="K103" s="115">
        <f t="shared" si="91"/>
        <v>12381</v>
      </c>
      <c r="L103" s="115">
        <f t="shared" si="91"/>
        <v>0</v>
      </c>
      <c r="M103" s="115"/>
      <c r="N103" s="115">
        <f t="shared" si="91"/>
        <v>13260</v>
      </c>
      <c r="O103" s="115">
        <f t="shared" si="91"/>
        <v>0</v>
      </c>
      <c r="P103" s="115">
        <f t="shared" si="91"/>
        <v>0</v>
      </c>
      <c r="Q103" s="115">
        <f t="shared" si="91"/>
        <v>13260</v>
      </c>
      <c r="R103" s="115">
        <f t="shared" si="91"/>
        <v>0</v>
      </c>
      <c r="S103" s="116">
        <f>S104</f>
        <v>-7510</v>
      </c>
      <c r="T103" s="116">
        <f t="shared" si="91"/>
        <v>5750</v>
      </c>
      <c r="U103" s="115">
        <f t="shared" si="91"/>
        <v>0</v>
      </c>
      <c r="V103" s="116">
        <f t="shared" si="91"/>
        <v>5750</v>
      </c>
      <c r="W103" s="116">
        <f t="shared" si="92"/>
        <v>0</v>
      </c>
      <c r="X103" s="116">
        <f t="shared" si="92"/>
        <v>0</v>
      </c>
      <c r="Y103" s="116">
        <f t="shared" si="92"/>
        <v>5750</v>
      </c>
      <c r="Z103" s="116">
        <f t="shared" si="92"/>
        <v>5750</v>
      </c>
      <c r="AA103" s="116">
        <f t="shared" si="92"/>
        <v>0</v>
      </c>
      <c r="AB103" s="116">
        <f t="shared" si="92"/>
        <v>0</v>
      </c>
      <c r="AC103" s="116">
        <f t="shared" si="92"/>
        <v>5750</v>
      </c>
      <c r="AD103" s="116">
        <f t="shared" si="92"/>
        <v>5750</v>
      </c>
      <c r="AE103" s="116">
        <f t="shared" si="92"/>
        <v>0</v>
      </c>
      <c r="AF103" s="116"/>
      <c r="AG103" s="116">
        <f t="shared" si="92"/>
        <v>0</v>
      </c>
      <c r="AH103" s="116">
        <f t="shared" si="92"/>
        <v>5750</v>
      </c>
      <c r="AI103" s="116"/>
      <c r="AJ103" s="116">
        <f t="shared" si="92"/>
        <v>5750</v>
      </c>
      <c r="AK103" s="116">
        <f t="shared" si="93"/>
        <v>0</v>
      </c>
      <c r="AL103" s="116">
        <f t="shared" si="93"/>
        <v>0</v>
      </c>
      <c r="AM103" s="116">
        <f t="shared" si="93"/>
        <v>5750</v>
      </c>
      <c r="AN103" s="116">
        <f t="shared" si="93"/>
        <v>0</v>
      </c>
      <c r="AO103" s="116">
        <f t="shared" si="93"/>
        <v>5750</v>
      </c>
      <c r="AP103" s="116">
        <f t="shared" si="93"/>
        <v>1143</v>
      </c>
      <c r="AQ103" s="115">
        <f t="shared" si="93"/>
        <v>0</v>
      </c>
      <c r="AR103" s="116">
        <f t="shared" si="93"/>
        <v>6893</v>
      </c>
      <c r="AS103" s="115">
        <f t="shared" si="93"/>
        <v>0</v>
      </c>
      <c r="AT103" s="116">
        <f t="shared" si="93"/>
        <v>6893</v>
      </c>
      <c r="AU103" s="81"/>
      <c r="AV103" s="81"/>
      <c r="AW103" s="81"/>
      <c r="AX103" s="116">
        <f>AX104</f>
        <v>6893</v>
      </c>
      <c r="AY103" s="116">
        <f>AY104</f>
        <v>6893</v>
      </c>
      <c r="AZ103" s="93"/>
      <c r="BA103" s="93"/>
      <c r="BB103" s="116">
        <f>BB104</f>
        <v>6893</v>
      </c>
      <c r="BC103" s="116">
        <f>BC104</f>
        <v>6893</v>
      </c>
      <c r="BD103" s="116">
        <f t="shared" si="94"/>
        <v>0</v>
      </c>
      <c r="BE103" s="116">
        <f t="shared" si="94"/>
        <v>0</v>
      </c>
      <c r="BF103" s="116">
        <f t="shared" si="94"/>
        <v>6893</v>
      </c>
      <c r="BG103" s="116">
        <f t="shared" si="94"/>
        <v>6893</v>
      </c>
      <c r="BH103" s="116">
        <f t="shared" si="94"/>
        <v>0</v>
      </c>
      <c r="BI103" s="116">
        <f t="shared" si="94"/>
        <v>0</v>
      </c>
      <c r="BJ103" s="116">
        <f t="shared" si="94"/>
        <v>6893</v>
      </c>
      <c r="BK103" s="116">
        <f t="shared" si="94"/>
        <v>6893</v>
      </c>
    </row>
    <row r="104" spans="1:63" ht="36.75" customHeight="1">
      <c r="A104" s="113"/>
      <c r="B104" s="106" t="s">
        <v>37</v>
      </c>
      <c r="C104" s="107" t="s">
        <v>30</v>
      </c>
      <c r="D104" s="108" t="s">
        <v>33</v>
      </c>
      <c r="E104" s="114" t="s">
        <v>114</v>
      </c>
      <c r="F104" s="108" t="s">
        <v>38</v>
      </c>
      <c r="G104" s="115">
        <f>H104+I104</f>
        <v>6211</v>
      </c>
      <c r="H104" s="115">
        <f>57869-51658</f>
        <v>6211</v>
      </c>
      <c r="I104" s="115"/>
      <c r="J104" s="115">
        <f>K104-G104</f>
        <v>6170</v>
      </c>
      <c r="K104" s="115">
        <v>12381</v>
      </c>
      <c r="L104" s="115"/>
      <c r="M104" s="115"/>
      <c r="N104" s="115">
        <v>13260</v>
      </c>
      <c r="O104" s="111"/>
      <c r="P104" s="115"/>
      <c r="Q104" s="115">
        <f>P104+N104</f>
        <v>13260</v>
      </c>
      <c r="R104" s="115">
        <f>O104</f>
        <v>0</v>
      </c>
      <c r="S104" s="116">
        <f>T104-Q104</f>
        <v>-7510</v>
      </c>
      <c r="T104" s="116">
        <v>5750</v>
      </c>
      <c r="U104" s="115">
        <f>R104</f>
        <v>0</v>
      </c>
      <c r="V104" s="116">
        <v>5750</v>
      </c>
      <c r="W104" s="116"/>
      <c r="X104" s="116"/>
      <c r="Y104" s="116">
        <f>W104+T104</f>
        <v>5750</v>
      </c>
      <c r="Z104" s="116">
        <f>X104+V104</f>
        <v>5750</v>
      </c>
      <c r="AA104" s="116"/>
      <c r="AB104" s="116"/>
      <c r="AC104" s="116">
        <f>AA104+Y104</f>
        <v>5750</v>
      </c>
      <c r="AD104" s="116">
        <f>AB104+Z104</f>
        <v>5750</v>
      </c>
      <c r="AE104" s="116"/>
      <c r="AF104" s="116"/>
      <c r="AG104" s="116"/>
      <c r="AH104" s="116">
        <f>AE104+AC104</f>
        <v>5750</v>
      </c>
      <c r="AI104" s="116"/>
      <c r="AJ104" s="116">
        <f>AG104+AD104</f>
        <v>5750</v>
      </c>
      <c r="AK104" s="117"/>
      <c r="AL104" s="117"/>
      <c r="AM104" s="116">
        <f>AK104+AH104</f>
        <v>5750</v>
      </c>
      <c r="AN104" s="116">
        <f>AI104</f>
        <v>0</v>
      </c>
      <c r="AO104" s="116">
        <f>AJ104</f>
        <v>5750</v>
      </c>
      <c r="AP104" s="116">
        <f>AR104-AO104</f>
        <v>1143</v>
      </c>
      <c r="AQ104" s="115"/>
      <c r="AR104" s="116">
        <v>6893</v>
      </c>
      <c r="AS104" s="115"/>
      <c r="AT104" s="116">
        <v>6893</v>
      </c>
      <c r="AU104" s="81"/>
      <c r="AV104" s="81"/>
      <c r="AW104" s="81"/>
      <c r="AX104" s="116">
        <v>6893</v>
      </c>
      <c r="AY104" s="116">
        <v>6893</v>
      </c>
      <c r="AZ104" s="93"/>
      <c r="BA104" s="93"/>
      <c r="BB104" s="116">
        <v>6893</v>
      </c>
      <c r="BC104" s="116">
        <v>6893</v>
      </c>
      <c r="BD104" s="118"/>
      <c r="BE104" s="119"/>
      <c r="BF104" s="93">
        <f>BD104+BB104</f>
        <v>6893</v>
      </c>
      <c r="BG104" s="93">
        <f>BE104+BC104</f>
        <v>6893</v>
      </c>
      <c r="BH104" s="118"/>
      <c r="BI104" s="119"/>
      <c r="BJ104" s="93">
        <f>BH104+BF104</f>
        <v>6893</v>
      </c>
      <c r="BK104" s="93">
        <f>BI104+BG104</f>
        <v>6893</v>
      </c>
    </row>
    <row r="105" spans="1:63" s="2" customFormat="1" ht="38.25" hidden="1">
      <c r="A105" s="136"/>
      <c r="B105" s="98" t="s">
        <v>10</v>
      </c>
      <c r="C105" s="99" t="s">
        <v>30</v>
      </c>
      <c r="D105" s="100" t="s">
        <v>50</v>
      </c>
      <c r="E105" s="101"/>
      <c r="F105" s="100"/>
      <c r="G105" s="121">
        <f aca="true" t="shared" si="95" ref="G105:W106">G106</f>
        <v>142800</v>
      </c>
      <c r="H105" s="121">
        <f t="shared" si="95"/>
        <v>142800</v>
      </c>
      <c r="I105" s="121">
        <f t="shared" si="95"/>
        <v>0</v>
      </c>
      <c r="J105" s="121">
        <f t="shared" si="95"/>
        <v>-55429</v>
      </c>
      <c r="K105" s="121">
        <f t="shared" si="95"/>
        <v>87371</v>
      </c>
      <c r="L105" s="121">
        <f t="shared" si="95"/>
        <v>0</v>
      </c>
      <c r="M105" s="121"/>
      <c r="N105" s="121">
        <f t="shared" si="95"/>
        <v>127152</v>
      </c>
      <c r="O105" s="121">
        <f t="shared" si="95"/>
        <v>0</v>
      </c>
      <c r="P105" s="121">
        <f t="shared" si="95"/>
        <v>0</v>
      </c>
      <c r="Q105" s="121">
        <f t="shared" si="95"/>
        <v>127152</v>
      </c>
      <c r="R105" s="121">
        <f t="shared" si="95"/>
        <v>0</v>
      </c>
      <c r="S105" s="83">
        <f t="shared" si="95"/>
        <v>-42490</v>
      </c>
      <c r="T105" s="83">
        <f t="shared" si="95"/>
        <v>84662</v>
      </c>
      <c r="U105" s="121">
        <f t="shared" si="95"/>
        <v>0</v>
      </c>
      <c r="V105" s="83">
        <f t="shared" si="95"/>
        <v>84662</v>
      </c>
      <c r="W105" s="83">
        <f t="shared" si="95"/>
        <v>0</v>
      </c>
      <c r="X105" s="83">
        <f aca="true" t="shared" si="96" ref="W105:AM106">X106</f>
        <v>0</v>
      </c>
      <c r="Y105" s="83">
        <f t="shared" si="96"/>
        <v>84662</v>
      </c>
      <c r="Z105" s="83">
        <f t="shared" si="96"/>
        <v>84662</v>
      </c>
      <c r="AA105" s="83">
        <f t="shared" si="96"/>
        <v>0</v>
      </c>
      <c r="AB105" s="83">
        <f t="shared" si="96"/>
        <v>0</v>
      </c>
      <c r="AC105" s="83">
        <f t="shared" si="96"/>
        <v>84662</v>
      </c>
      <c r="AD105" s="83">
        <f t="shared" si="96"/>
        <v>84662</v>
      </c>
      <c r="AE105" s="83">
        <f t="shared" si="96"/>
        <v>0</v>
      </c>
      <c r="AF105" s="83"/>
      <c r="AG105" s="83">
        <f t="shared" si="96"/>
        <v>0</v>
      </c>
      <c r="AH105" s="83">
        <f t="shared" si="96"/>
        <v>84662</v>
      </c>
      <c r="AI105" s="83"/>
      <c r="AJ105" s="83">
        <f t="shared" si="96"/>
        <v>84662</v>
      </c>
      <c r="AK105" s="83">
        <f t="shared" si="96"/>
        <v>0</v>
      </c>
      <c r="AL105" s="83">
        <f t="shared" si="96"/>
        <v>0</v>
      </c>
      <c r="AM105" s="83">
        <f t="shared" si="96"/>
        <v>84662</v>
      </c>
      <c r="AN105" s="83">
        <f aca="true" t="shared" si="97" ref="AK105:AT106">AN106</f>
        <v>0</v>
      </c>
      <c r="AO105" s="83">
        <f t="shared" si="97"/>
        <v>84662</v>
      </c>
      <c r="AP105" s="83">
        <f t="shared" si="97"/>
        <v>-84662</v>
      </c>
      <c r="AQ105" s="121">
        <f t="shared" si="97"/>
        <v>0</v>
      </c>
      <c r="AR105" s="83">
        <f t="shared" si="97"/>
        <v>0</v>
      </c>
      <c r="AS105" s="121">
        <f t="shared" si="97"/>
        <v>0</v>
      </c>
      <c r="AT105" s="83">
        <f t="shared" si="97"/>
        <v>0</v>
      </c>
      <c r="AU105" s="81"/>
      <c r="AV105" s="81"/>
      <c r="AW105" s="81"/>
      <c r="AX105" s="83">
        <f>AX106</f>
        <v>0</v>
      </c>
      <c r="AY105" s="83">
        <f>AY106</f>
        <v>0</v>
      </c>
      <c r="AZ105" s="93"/>
      <c r="BA105" s="93"/>
      <c r="BB105" s="83">
        <f>BB106</f>
        <v>0</v>
      </c>
      <c r="BC105" s="83">
        <f>BC106</f>
        <v>0</v>
      </c>
      <c r="BD105" s="146"/>
      <c r="BE105" s="147"/>
      <c r="BF105" s="146"/>
      <c r="BG105" s="146"/>
      <c r="BH105" s="146"/>
      <c r="BI105" s="147"/>
      <c r="BJ105" s="146"/>
      <c r="BK105" s="146"/>
    </row>
    <row r="106" spans="1:63" ht="33" hidden="1">
      <c r="A106" s="113"/>
      <c r="B106" s="106" t="s">
        <v>11</v>
      </c>
      <c r="C106" s="107" t="s">
        <v>30</v>
      </c>
      <c r="D106" s="108" t="s">
        <v>50</v>
      </c>
      <c r="E106" s="114" t="s">
        <v>137</v>
      </c>
      <c r="F106" s="108"/>
      <c r="G106" s="115">
        <f t="shared" si="95"/>
        <v>142800</v>
      </c>
      <c r="H106" s="115">
        <f t="shared" si="95"/>
        <v>142800</v>
      </c>
      <c r="I106" s="115">
        <f t="shared" si="95"/>
        <v>0</v>
      </c>
      <c r="J106" s="115">
        <f t="shared" si="95"/>
        <v>-55429</v>
      </c>
      <c r="K106" s="115">
        <f t="shared" si="95"/>
        <v>87371</v>
      </c>
      <c r="L106" s="115">
        <f t="shared" si="95"/>
        <v>0</v>
      </c>
      <c r="M106" s="115"/>
      <c r="N106" s="115">
        <f t="shared" si="95"/>
        <v>127152</v>
      </c>
      <c r="O106" s="115">
        <f t="shared" si="95"/>
        <v>0</v>
      </c>
      <c r="P106" s="115">
        <f t="shared" si="95"/>
        <v>0</v>
      </c>
      <c r="Q106" s="115">
        <f t="shared" si="95"/>
        <v>127152</v>
      </c>
      <c r="R106" s="115">
        <f t="shared" si="95"/>
        <v>0</v>
      </c>
      <c r="S106" s="116">
        <f t="shared" si="95"/>
        <v>-42490</v>
      </c>
      <c r="T106" s="116">
        <f t="shared" si="95"/>
        <v>84662</v>
      </c>
      <c r="U106" s="115">
        <f t="shared" si="95"/>
        <v>0</v>
      </c>
      <c r="V106" s="116">
        <f t="shared" si="95"/>
        <v>84662</v>
      </c>
      <c r="W106" s="116">
        <f t="shared" si="96"/>
        <v>0</v>
      </c>
      <c r="X106" s="116">
        <f t="shared" si="96"/>
        <v>0</v>
      </c>
      <c r="Y106" s="116">
        <f t="shared" si="96"/>
        <v>84662</v>
      </c>
      <c r="Z106" s="116">
        <f t="shared" si="96"/>
        <v>84662</v>
      </c>
      <c r="AA106" s="116">
        <f t="shared" si="96"/>
        <v>0</v>
      </c>
      <c r="AB106" s="116">
        <f t="shared" si="96"/>
        <v>0</v>
      </c>
      <c r="AC106" s="116">
        <f t="shared" si="96"/>
        <v>84662</v>
      </c>
      <c r="AD106" s="116">
        <f t="shared" si="96"/>
        <v>84662</v>
      </c>
      <c r="AE106" s="116">
        <f t="shared" si="96"/>
        <v>0</v>
      </c>
      <c r="AF106" s="116"/>
      <c r="AG106" s="116">
        <f t="shared" si="96"/>
        <v>0</v>
      </c>
      <c r="AH106" s="116">
        <f t="shared" si="96"/>
        <v>84662</v>
      </c>
      <c r="AI106" s="116"/>
      <c r="AJ106" s="116">
        <f t="shared" si="96"/>
        <v>84662</v>
      </c>
      <c r="AK106" s="116">
        <f t="shared" si="97"/>
        <v>0</v>
      </c>
      <c r="AL106" s="116">
        <f t="shared" si="97"/>
        <v>0</v>
      </c>
      <c r="AM106" s="116">
        <f t="shared" si="97"/>
        <v>84662</v>
      </c>
      <c r="AN106" s="116">
        <f t="shared" si="97"/>
        <v>0</v>
      </c>
      <c r="AO106" s="116">
        <f t="shared" si="97"/>
        <v>84662</v>
      </c>
      <c r="AP106" s="116">
        <f t="shared" si="97"/>
        <v>-84662</v>
      </c>
      <c r="AQ106" s="115">
        <f t="shared" si="97"/>
        <v>0</v>
      </c>
      <c r="AR106" s="116">
        <f t="shared" si="97"/>
        <v>0</v>
      </c>
      <c r="AS106" s="115">
        <f t="shared" si="97"/>
        <v>0</v>
      </c>
      <c r="AT106" s="116">
        <f t="shared" si="97"/>
        <v>0</v>
      </c>
      <c r="AU106" s="81"/>
      <c r="AV106" s="81"/>
      <c r="AW106" s="81"/>
      <c r="AX106" s="116">
        <f>AX107</f>
        <v>0</v>
      </c>
      <c r="AY106" s="116">
        <f>AY107</f>
        <v>0</v>
      </c>
      <c r="AZ106" s="93"/>
      <c r="BA106" s="93"/>
      <c r="BB106" s="116">
        <f>BB107</f>
        <v>0</v>
      </c>
      <c r="BC106" s="116">
        <f>BC107</f>
        <v>0</v>
      </c>
      <c r="BD106" s="118"/>
      <c r="BE106" s="119"/>
      <c r="BF106" s="118"/>
      <c r="BG106" s="118"/>
      <c r="BH106" s="118"/>
      <c r="BI106" s="119"/>
      <c r="BJ106" s="118"/>
      <c r="BK106" s="118"/>
    </row>
    <row r="107" spans="1:63" ht="16.5" hidden="1">
      <c r="A107" s="113"/>
      <c r="B107" s="106" t="s">
        <v>51</v>
      </c>
      <c r="C107" s="107" t="s">
        <v>30</v>
      </c>
      <c r="D107" s="108" t="s">
        <v>50</v>
      </c>
      <c r="E107" s="114" t="s">
        <v>137</v>
      </c>
      <c r="F107" s="108" t="s">
        <v>5</v>
      </c>
      <c r="G107" s="115">
        <f>H107+I107</f>
        <v>142800</v>
      </c>
      <c r="H107" s="115">
        <v>142800</v>
      </c>
      <c r="I107" s="115"/>
      <c r="J107" s="115">
        <f>K107-G107</f>
        <v>-55429</v>
      </c>
      <c r="K107" s="115">
        <v>87371</v>
      </c>
      <c r="L107" s="115"/>
      <c r="M107" s="115"/>
      <c r="N107" s="115">
        <v>127152</v>
      </c>
      <c r="O107" s="111"/>
      <c r="P107" s="115"/>
      <c r="Q107" s="115">
        <f>P107+N107</f>
        <v>127152</v>
      </c>
      <c r="R107" s="115">
        <f>O107</f>
        <v>0</v>
      </c>
      <c r="S107" s="116">
        <f>T107-Q107</f>
        <v>-42490</v>
      </c>
      <c r="T107" s="116">
        <v>84662</v>
      </c>
      <c r="U107" s="115">
        <f>R107</f>
        <v>0</v>
      </c>
      <c r="V107" s="116">
        <v>84662</v>
      </c>
      <c r="W107" s="116"/>
      <c r="X107" s="116"/>
      <c r="Y107" s="116">
        <f>W107+T107</f>
        <v>84662</v>
      </c>
      <c r="Z107" s="116">
        <f>X107+V107</f>
        <v>84662</v>
      </c>
      <c r="AA107" s="116"/>
      <c r="AB107" s="116"/>
      <c r="AC107" s="116">
        <f>AA107+Y107</f>
        <v>84662</v>
      </c>
      <c r="AD107" s="116">
        <f>AB107+Z107</f>
        <v>84662</v>
      </c>
      <c r="AE107" s="116"/>
      <c r="AF107" s="116"/>
      <c r="AG107" s="116"/>
      <c r="AH107" s="116">
        <f>AE107+AC107</f>
        <v>84662</v>
      </c>
      <c r="AI107" s="116"/>
      <c r="AJ107" s="116">
        <f>AG107+AD107</f>
        <v>84662</v>
      </c>
      <c r="AK107" s="117"/>
      <c r="AL107" s="117"/>
      <c r="AM107" s="116">
        <f>AK107+AH107</f>
        <v>84662</v>
      </c>
      <c r="AN107" s="116">
        <f>AI107</f>
        <v>0</v>
      </c>
      <c r="AO107" s="116">
        <f>AJ107</f>
        <v>84662</v>
      </c>
      <c r="AP107" s="116">
        <f>AR107-AO107</f>
        <v>-84662</v>
      </c>
      <c r="AQ107" s="115"/>
      <c r="AR107" s="116"/>
      <c r="AS107" s="115"/>
      <c r="AT107" s="116"/>
      <c r="AU107" s="81"/>
      <c r="AV107" s="81"/>
      <c r="AW107" s="81"/>
      <c r="AX107" s="116"/>
      <c r="AY107" s="116"/>
      <c r="AZ107" s="93"/>
      <c r="BA107" s="93"/>
      <c r="BB107" s="116"/>
      <c r="BC107" s="116"/>
      <c r="BD107" s="118"/>
      <c r="BE107" s="119"/>
      <c r="BF107" s="118"/>
      <c r="BG107" s="118"/>
      <c r="BH107" s="118"/>
      <c r="BI107" s="119"/>
      <c r="BJ107" s="118"/>
      <c r="BK107" s="118"/>
    </row>
    <row r="108" spans="1:63" ht="18.75">
      <c r="A108" s="113"/>
      <c r="B108" s="98" t="s">
        <v>12</v>
      </c>
      <c r="C108" s="99" t="s">
        <v>30</v>
      </c>
      <c r="D108" s="100" t="s">
        <v>50</v>
      </c>
      <c r="E108" s="101"/>
      <c r="F108" s="100"/>
      <c r="G108" s="115"/>
      <c r="H108" s="115"/>
      <c r="I108" s="115"/>
      <c r="J108" s="115"/>
      <c r="K108" s="115"/>
      <c r="L108" s="115"/>
      <c r="M108" s="115"/>
      <c r="N108" s="115"/>
      <c r="O108" s="111"/>
      <c r="P108" s="115"/>
      <c r="Q108" s="115"/>
      <c r="R108" s="115"/>
      <c r="S108" s="116"/>
      <c r="T108" s="116"/>
      <c r="U108" s="115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7"/>
      <c r="AL108" s="117"/>
      <c r="AM108" s="116"/>
      <c r="AN108" s="116"/>
      <c r="AO108" s="116"/>
      <c r="AP108" s="83">
        <f>AP109</f>
        <v>5927</v>
      </c>
      <c r="AQ108" s="83">
        <f aca="true" t="shared" si="98" ref="AQ108:AT109">AQ109</f>
        <v>0</v>
      </c>
      <c r="AR108" s="83">
        <f t="shared" si="98"/>
        <v>5927</v>
      </c>
      <c r="AS108" s="83">
        <f t="shared" si="98"/>
        <v>0</v>
      </c>
      <c r="AT108" s="83">
        <f t="shared" si="98"/>
        <v>5927</v>
      </c>
      <c r="AU108" s="81"/>
      <c r="AV108" s="81"/>
      <c r="AW108" s="81"/>
      <c r="AX108" s="83">
        <f>AX109</f>
        <v>5927</v>
      </c>
      <c r="AY108" s="83">
        <f>AY109</f>
        <v>5927</v>
      </c>
      <c r="AZ108" s="93"/>
      <c r="BA108" s="93"/>
      <c r="BB108" s="83">
        <f>BB109</f>
        <v>5927</v>
      </c>
      <c r="BC108" s="83">
        <f>BC109</f>
        <v>5927</v>
      </c>
      <c r="BD108" s="83">
        <f aca="true" t="shared" si="99" ref="BD108:BK109">BD109</f>
        <v>0</v>
      </c>
      <c r="BE108" s="83">
        <f t="shared" si="99"/>
        <v>0</v>
      </c>
      <c r="BF108" s="83">
        <f t="shared" si="99"/>
        <v>5927</v>
      </c>
      <c r="BG108" s="83">
        <f t="shared" si="99"/>
        <v>5927</v>
      </c>
      <c r="BH108" s="83">
        <f t="shared" si="99"/>
        <v>0</v>
      </c>
      <c r="BI108" s="83">
        <f t="shared" si="99"/>
        <v>0</v>
      </c>
      <c r="BJ108" s="83">
        <f t="shared" si="99"/>
        <v>5927</v>
      </c>
      <c r="BK108" s="83">
        <f t="shared" si="99"/>
        <v>5927</v>
      </c>
    </row>
    <row r="109" spans="1:63" ht="16.5">
      <c r="A109" s="113"/>
      <c r="B109" s="106" t="s">
        <v>12</v>
      </c>
      <c r="C109" s="107" t="s">
        <v>30</v>
      </c>
      <c r="D109" s="108" t="s">
        <v>50</v>
      </c>
      <c r="E109" s="114" t="s">
        <v>138</v>
      </c>
      <c r="F109" s="108"/>
      <c r="G109" s="115"/>
      <c r="H109" s="115"/>
      <c r="I109" s="115"/>
      <c r="J109" s="115"/>
      <c r="K109" s="115"/>
      <c r="L109" s="115"/>
      <c r="M109" s="115"/>
      <c r="N109" s="115"/>
      <c r="O109" s="111"/>
      <c r="P109" s="115"/>
      <c r="Q109" s="115"/>
      <c r="R109" s="115"/>
      <c r="S109" s="116"/>
      <c r="T109" s="116"/>
      <c r="U109" s="115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7"/>
      <c r="AL109" s="117"/>
      <c r="AM109" s="116"/>
      <c r="AN109" s="116"/>
      <c r="AO109" s="116"/>
      <c r="AP109" s="116">
        <f>AP110</f>
        <v>5927</v>
      </c>
      <c r="AQ109" s="116">
        <f t="shared" si="98"/>
        <v>0</v>
      </c>
      <c r="AR109" s="116">
        <f t="shared" si="98"/>
        <v>5927</v>
      </c>
      <c r="AS109" s="116">
        <f t="shared" si="98"/>
        <v>0</v>
      </c>
      <c r="AT109" s="116">
        <f t="shared" si="98"/>
        <v>5927</v>
      </c>
      <c r="AU109" s="81"/>
      <c r="AV109" s="81"/>
      <c r="AW109" s="81"/>
      <c r="AX109" s="116">
        <f>AX110</f>
        <v>5927</v>
      </c>
      <c r="AY109" s="116">
        <f>AY110</f>
        <v>5927</v>
      </c>
      <c r="AZ109" s="93"/>
      <c r="BA109" s="93"/>
      <c r="BB109" s="116">
        <f>BB110</f>
        <v>5927</v>
      </c>
      <c r="BC109" s="116">
        <f>BC110</f>
        <v>5927</v>
      </c>
      <c r="BD109" s="116">
        <f t="shared" si="99"/>
        <v>0</v>
      </c>
      <c r="BE109" s="116">
        <f t="shared" si="99"/>
        <v>0</v>
      </c>
      <c r="BF109" s="116">
        <f t="shared" si="99"/>
        <v>5927</v>
      </c>
      <c r="BG109" s="116">
        <f t="shared" si="99"/>
        <v>5927</v>
      </c>
      <c r="BH109" s="116">
        <f t="shared" si="99"/>
        <v>0</v>
      </c>
      <c r="BI109" s="116">
        <f t="shared" si="99"/>
        <v>0</v>
      </c>
      <c r="BJ109" s="116">
        <f t="shared" si="99"/>
        <v>5927</v>
      </c>
      <c r="BK109" s="116">
        <f t="shared" si="99"/>
        <v>5927</v>
      </c>
    </row>
    <row r="110" spans="1:63" ht="66">
      <c r="A110" s="113"/>
      <c r="B110" s="106" t="s">
        <v>41</v>
      </c>
      <c r="C110" s="107" t="s">
        <v>30</v>
      </c>
      <c r="D110" s="108" t="s">
        <v>50</v>
      </c>
      <c r="E110" s="114" t="s">
        <v>138</v>
      </c>
      <c r="F110" s="108" t="s">
        <v>42</v>
      </c>
      <c r="G110" s="115"/>
      <c r="H110" s="115"/>
      <c r="I110" s="115"/>
      <c r="J110" s="115"/>
      <c r="K110" s="115"/>
      <c r="L110" s="115"/>
      <c r="M110" s="115"/>
      <c r="N110" s="115"/>
      <c r="O110" s="111"/>
      <c r="P110" s="115"/>
      <c r="Q110" s="115"/>
      <c r="R110" s="115"/>
      <c r="S110" s="116"/>
      <c r="T110" s="116"/>
      <c r="U110" s="115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7"/>
      <c r="AL110" s="117"/>
      <c r="AM110" s="116"/>
      <c r="AN110" s="116"/>
      <c r="AO110" s="116"/>
      <c r="AP110" s="116">
        <f>AR110-AO110</f>
        <v>5927</v>
      </c>
      <c r="AQ110" s="115"/>
      <c r="AR110" s="116">
        <v>5927</v>
      </c>
      <c r="AS110" s="115"/>
      <c r="AT110" s="116">
        <v>5927</v>
      </c>
      <c r="AU110" s="81"/>
      <c r="AV110" s="81"/>
      <c r="AW110" s="81"/>
      <c r="AX110" s="116">
        <v>5927</v>
      </c>
      <c r="AY110" s="116">
        <v>5927</v>
      </c>
      <c r="AZ110" s="93"/>
      <c r="BA110" s="93"/>
      <c r="BB110" s="116">
        <v>5927</v>
      </c>
      <c r="BC110" s="116">
        <v>5927</v>
      </c>
      <c r="BD110" s="118"/>
      <c r="BE110" s="119"/>
      <c r="BF110" s="93">
        <f>BD110+BB110</f>
        <v>5927</v>
      </c>
      <c r="BG110" s="93">
        <f>BE110+BC110</f>
        <v>5927</v>
      </c>
      <c r="BH110" s="118"/>
      <c r="BI110" s="119"/>
      <c r="BJ110" s="93">
        <f>BH110+BF110</f>
        <v>5927</v>
      </c>
      <c r="BK110" s="93">
        <f>BI110+BG110</f>
        <v>5927</v>
      </c>
    </row>
    <row r="111" spans="1:63" s="2" customFormat="1" ht="19.5" hidden="1">
      <c r="A111" s="136"/>
      <c r="B111" s="98" t="s">
        <v>12</v>
      </c>
      <c r="C111" s="99" t="s">
        <v>30</v>
      </c>
      <c r="D111" s="100" t="s">
        <v>52</v>
      </c>
      <c r="E111" s="101"/>
      <c r="F111" s="100"/>
      <c r="G111" s="121">
        <f aca="true" t="shared" si="100" ref="G111:W112">G112</f>
        <v>35000</v>
      </c>
      <c r="H111" s="121">
        <f t="shared" si="100"/>
        <v>35000</v>
      </c>
      <c r="I111" s="121">
        <f t="shared" si="100"/>
        <v>0</v>
      </c>
      <c r="J111" s="121">
        <f t="shared" si="100"/>
        <v>0</v>
      </c>
      <c r="K111" s="121">
        <f t="shared" si="100"/>
        <v>35000</v>
      </c>
      <c r="L111" s="121">
        <f t="shared" si="100"/>
        <v>0</v>
      </c>
      <c r="M111" s="121"/>
      <c r="N111" s="121">
        <f t="shared" si="100"/>
        <v>35000</v>
      </c>
      <c r="O111" s="121">
        <f t="shared" si="100"/>
        <v>0</v>
      </c>
      <c r="P111" s="121">
        <f t="shared" si="100"/>
        <v>0</v>
      </c>
      <c r="Q111" s="121">
        <f t="shared" si="100"/>
        <v>35000</v>
      </c>
      <c r="R111" s="121">
        <f t="shared" si="100"/>
        <v>0</v>
      </c>
      <c r="S111" s="83">
        <f t="shared" si="100"/>
        <v>-25310</v>
      </c>
      <c r="T111" s="83">
        <f t="shared" si="100"/>
        <v>9690</v>
      </c>
      <c r="U111" s="121">
        <f t="shared" si="100"/>
        <v>0</v>
      </c>
      <c r="V111" s="83">
        <f t="shared" si="100"/>
        <v>9690</v>
      </c>
      <c r="W111" s="83">
        <f t="shared" si="100"/>
        <v>0</v>
      </c>
      <c r="X111" s="83">
        <f aca="true" t="shared" si="101" ref="W111:AM112">X112</f>
        <v>0</v>
      </c>
      <c r="Y111" s="83">
        <f t="shared" si="101"/>
        <v>9690</v>
      </c>
      <c r="Z111" s="83">
        <f t="shared" si="101"/>
        <v>9690</v>
      </c>
      <c r="AA111" s="83">
        <f t="shared" si="101"/>
        <v>0</v>
      </c>
      <c r="AB111" s="83">
        <f t="shared" si="101"/>
        <v>0</v>
      </c>
      <c r="AC111" s="83">
        <f t="shared" si="101"/>
        <v>9690</v>
      </c>
      <c r="AD111" s="83">
        <f t="shared" si="101"/>
        <v>9690</v>
      </c>
      <c r="AE111" s="83">
        <f t="shared" si="101"/>
        <v>0</v>
      </c>
      <c r="AF111" s="83"/>
      <c r="AG111" s="83">
        <f t="shared" si="101"/>
        <v>0</v>
      </c>
      <c r="AH111" s="83">
        <f t="shared" si="101"/>
        <v>9690</v>
      </c>
      <c r="AI111" s="83"/>
      <c r="AJ111" s="83">
        <f t="shared" si="101"/>
        <v>9690</v>
      </c>
      <c r="AK111" s="83">
        <f t="shared" si="101"/>
        <v>0</v>
      </c>
      <c r="AL111" s="83">
        <f t="shared" si="101"/>
        <v>0</v>
      </c>
      <c r="AM111" s="83">
        <f t="shared" si="101"/>
        <v>9690</v>
      </c>
      <c r="AN111" s="83">
        <f aca="true" t="shared" si="102" ref="AK111:AT112">AN112</f>
        <v>0</v>
      </c>
      <c r="AO111" s="83">
        <f t="shared" si="102"/>
        <v>9690</v>
      </c>
      <c r="AP111" s="83">
        <f t="shared" si="102"/>
        <v>-9690</v>
      </c>
      <c r="AQ111" s="121">
        <f t="shared" si="102"/>
        <v>0</v>
      </c>
      <c r="AR111" s="83">
        <f t="shared" si="102"/>
        <v>0</v>
      </c>
      <c r="AS111" s="121">
        <f t="shared" si="102"/>
        <v>0</v>
      </c>
      <c r="AT111" s="83">
        <f t="shared" si="102"/>
        <v>0</v>
      </c>
      <c r="AU111" s="81"/>
      <c r="AV111" s="81"/>
      <c r="AW111" s="81"/>
      <c r="AX111" s="83">
        <f>AX112</f>
        <v>0</v>
      </c>
      <c r="AY111" s="83">
        <f>AY112</f>
        <v>0</v>
      </c>
      <c r="AZ111" s="93"/>
      <c r="BA111" s="93"/>
      <c r="BB111" s="83">
        <f>BB112</f>
        <v>0</v>
      </c>
      <c r="BC111" s="83">
        <f>BC112</f>
        <v>0</v>
      </c>
      <c r="BD111" s="146"/>
      <c r="BE111" s="147"/>
      <c r="BF111" s="146"/>
      <c r="BG111" s="146"/>
      <c r="BH111" s="146"/>
      <c r="BI111" s="147"/>
      <c r="BJ111" s="146"/>
      <c r="BK111" s="146"/>
    </row>
    <row r="112" spans="1:63" ht="16.5" hidden="1">
      <c r="A112" s="113"/>
      <c r="B112" s="106" t="s">
        <v>12</v>
      </c>
      <c r="C112" s="107" t="s">
        <v>30</v>
      </c>
      <c r="D112" s="108" t="s">
        <v>52</v>
      </c>
      <c r="E112" s="114" t="s">
        <v>138</v>
      </c>
      <c r="F112" s="108"/>
      <c r="G112" s="115">
        <f t="shared" si="100"/>
        <v>35000</v>
      </c>
      <c r="H112" s="115">
        <f t="shared" si="100"/>
        <v>35000</v>
      </c>
      <c r="I112" s="115">
        <f t="shared" si="100"/>
        <v>0</v>
      </c>
      <c r="J112" s="115">
        <f t="shared" si="100"/>
        <v>0</v>
      </c>
      <c r="K112" s="115">
        <f t="shared" si="100"/>
        <v>35000</v>
      </c>
      <c r="L112" s="115">
        <f t="shared" si="100"/>
        <v>0</v>
      </c>
      <c r="M112" s="115"/>
      <c r="N112" s="115">
        <f t="shared" si="100"/>
        <v>35000</v>
      </c>
      <c r="O112" s="115">
        <f t="shared" si="100"/>
        <v>0</v>
      </c>
      <c r="P112" s="115">
        <f t="shared" si="100"/>
        <v>0</v>
      </c>
      <c r="Q112" s="115">
        <f t="shared" si="100"/>
        <v>35000</v>
      </c>
      <c r="R112" s="115">
        <f t="shared" si="100"/>
        <v>0</v>
      </c>
      <c r="S112" s="116">
        <f t="shared" si="100"/>
        <v>-25310</v>
      </c>
      <c r="T112" s="116">
        <f t="shared" si="100"/>
        <v>9690</v>
      </c>
      <c r="U112" s="115">
        <f t="shared" si="100"/>
        <v>0</v>
      </c>
      <c r="V112" s="116">
        <f t="shared" si="100"/>
        <v>9690</v>
      </c>
      <c r="W112" s="116">
        <f t="shared" si="101"/>
        <v>0</v>
      </c>
      <c r="X112" s="116">
        <f t="shared" si="101"/>
        <v>0</v>
      </c>
      <c r="Y112" s="116">
        <f t="shared" si="101"/>
        <v>9690</v>
      </c>
      <c r="Z112" s="116">
        <f t="shared" si="101"/>
        <v>9690</v>
      </c>
      <c r="AA112" s="116">
        <f t="shared" si="101"/>
        <v>0</v>
      </c>
      <c r="AB112" s="116">
        <f t="shared" si="101"/>
        <v>0</v>
      </c>
      <c r="AC112" s="116">
        <f t="shared" si="101"/>
        <v>9690</v>
      </c>
      <c r="AD112" s="116">
        <f t="shared" si="101"/>
        <v>9690</v>
      </c>
      <c r="AE112" s="116">
        <f t="shared" si="101"/>
        <v>0</v>
      </c>
      <c r="AF112" s="116"/>
      <c r="AG112" s="116">
        <f t="shared" si="101"/>
        <v>0</v>
      </c>
      <c r="AH112" s="116">
        <f t="shared" si="101"/>
        <v>9690</v>
      </c>
      <c r="AI112" s="116"/>
      <c r="AJ112" s="116">
        <f t="shared" si="101"/>
        <v>9690</v>
      </c>
      <c r="AK112" s="116">
        <f t="shared" si="102"/>
        <v>0</v>
      </c>
      <c r="AL112" s="116">
        <f t="shared" si="102"/>
        <v>0</v>
      </c>
      <c r="AM112" s="116">
        <f t="shared" si="102"/>
        <v>9690</v>
      </c>
      <c r="AN112" s="116">
        <f t="shared" si="102"/>
        <v>0</v>
      </c>
      <c r="AO112" s="116">
        <f t="shared" si="102"/>
        <v>9690</v>
      </c>
      <c r="AP112" s="116">
        <f t="shared" si="102"/>
        <v>-9690</v>
      </c>
      <c r="AQ112" s="115">
        <f t="shared" si="102"/>
        <v>0</v>
      </c>
      <c r="AR112" s="116">
        <f t="shared" si="102"/>
        <v>0</v>
      </c>
      <c r="AS112" s="115">
        <f t="shared" si="102"/>
        <v>0</v>
      </c>
      <c r="AT112" s="116">
        <f t="shared" si="102"/>
        <v>0</v>
      </c>
      <c r="AU112" s="81"/>
      <c r="AV112" s="81"/>
      <c r="AW112" s="81"/>
      <c r="AX112" s="116">
        <f>AX113</f>
        <v>0</v>
      </c>
      <c r="AY112" s="116">
        <f>AY113</f>
        <v>0</v>
      </c>
      <c r="AZ112" s="93"/>
      <c r="BA112" s="93"/>
      <c r="BB112" s="116">
        <f>BB113</f>
        <v>0</v>
      </c>
      <c r="BC112" s="116">
        <f>BC113</f>
        <v>0</v>
      </c>
      <c r="BD112" s="118"/>
      <c r="BE112" s="119"/>
      <c r="BF112" s="118"/>
      <c r="BG112" s="118"/>
      <c r="BH112" s="118"/>
      <c r="BI112" s="119"/>
      <c r="BJ112" s="118"/>
      <c r="BK112" s="118"/>
    </row>
    <row r="113" spans="1:63" ht="66" hidden="1">
      <c r="A113" s="113"/>
      <c r="B113" s="106" t="s">
        <v>41</v>
      </c>
      <c r="C113" s="107" t="s">
        <v>30</v>
      </c>
      <c r="D113" s="108" t="s">
        <v>52</v>
      </c>
      <c r="E113" s="114" t="s">
        <v>138</v>
      </c>
      <c r="F113" s="108" t="s">
        <v>42</v>
      </c>
      <c r="G113" s="115">
        <f>H113+I113</f>
        <v>35000</v>
      </c>
      <c r="H113" s="115">
        <v>35000</v>
      </c>
      <c r="I113" s="115"/>
      <c r="J113" s="115">
        <f>K113-G113</f>
        <v>0</v>
      </c>
      <c r="K113" s="115">
        <v>35000</v>
      </c>
      <c r="L113" s="115"/>
      <c r="M113" s="115"/>
      <c r="N113" s="115">
        <v>35000</v>
      </c>
      <c r="O113" s="111"/>
      <c r="P113" s="115"/>
      <c r="Q113" s="115">
        <f>P113+N113</f>
        <v>35000</v>
      </c>
      <c r="R113" s="115">
        <f>O113</f>
        <v>0</v>
      </c>
      <c r="S113" s="116">
        <f>T113-Q113</f>
        <v>-25310</v>
      </c>
      <c r="T113" s="116">
        <v>9690</v>
      </c>
      <c r="U113" s="115">
        <f>R113</f>
        <v>0</v>
      </c>
      <c r="V113" s="116">
        <v>9690</v>
      </c>
      <c r="W113" s="116"/>
      <c r="X113" s="116"/>
      <c r="Y113" s="116">
        <f>W113+T113</f>
        <v>9690</v>
      </c>
      <c r="Z113" s="116">
        <f>X113+V113</f>
        <v>9690</v>
      </c>
      <c r="AA113" s="116"/>
      <c r="AB113" s="116"/>
      <c r="AC113" s="116">
        <f>AA113+Y113</f>
        <v>9690</v>
      </c>
      <c r="AD113" s="116">
        <f>AB113+Z113</f>
        <v>9690</v>
      </c>
      <c r="AE113" s="116"/>
      <c r="AF113" s="116"/>
      <c r="AG113" s="116"/>
      <c r="AH113" s="116">
        <f>AE113+AC113</f>
        <v>9690</v>
      </c>
      <c r="AI113" s="116"/>
      <c r="AJ113" s="116">
        <f>AG113+AD113</f>
        <v>9690</v>
      </c>
      <c r="AK113" s="117"/>
      <c r="AL113" s="117"/>
      <c r="AM113" s="116">
        <f>AK113+AH113</f>
        <v>9690</v>
      </c>
      <c r="AN113" s="116">
        <f>AI113</f>
        <v>0</v>
      </c>
      <c r="AO113" s="116">
        <f>AJ113</f>
        <v>9690</v>
      </c>
      <c r="AP113" s="116">
        <f>AR113-AO113</f>
        <v>-9690</v>
      </c>
      <c r="AQ113" s="115"/>
      <c r="AR113" s="116"/>
      <c r="AS113" s="115"/>
      <c r="AT113" s="116"/>
      <c r="AU113" s="81"/>
      <c r="AV113" s="81"/>
      <c r="AW113" s="81"/>
      <c r="AX113" s="116"/>
      <c r="AY113" s="116"/>
      <c r="AZ113" s="93"/>
      <c r="BA113" s="93"/>
      <c r="BB113" s="116"/>
      <c r="BC113" s="116"/>
      <c r="BD113" s="118"/>
      <c r="BE113" s="119"/>
      <c r="BF113" s="118"/>
      <c r="BG113" s="118"/>
      <c r="BH113" s="118"/>
      <c r="BI113" s="119"/>
      <c r="BJ113" s="118"/>
      <c r="BK113" s="118"/>
    </row>
    <row r="114" spans="1:63" ht="37.5">
      <c r="A114" s="113"/>
      <c r="B114" s="98" t="s">
        <v>13</v>
      </c>
      <c r="C114" s="99" t="s">
        <v>30</v>
      </c>
      <c r="D114" s="100" t="s">
        <v>373</v>
      </c>
      <c r="E114" s="101"/>
      <c r="F114" s="100"/>
      <c r="G114" s="115"/>
      <c r="H114" s="115"/>
      <c r="I114" s="115"/>
      <c r="J114" s="115"/>
      <c r="K114" s="115"/>
      <c r="L114" s="115"/>
      <c r="M114" s="115"/>
      <c r="N114" s="115"/>
      <c r="O114" s="111"/>
      <c r="P114" s="115"/>
      <c r="Q114" s="115"/>
      <c r="R114" s="115"/>
      <c r="S114" s="116"/>
      <c r="T114" s="116"/>
      <c r="U114" s="115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7"/>
      <c r="AL114" s="117"/>
      <c r="AM114" s="116"/>
      <c r="AN114" s="116"/>
      <c r="AO114" s="116"/>
      <c r="AP114" s="83">
        <f>AP115</f>
        <v>15957</v>
      </c>
      <c r="AQ114" s="83">
        <f>AQ115</f>
        <v>0</v>
      </c>
      <c r="AR114" s="83">
        <f>AR115</f>
        <v>15957</v>
      </c>
      <c r="AS114" s="83">
        <f>AS115</f>
        <v>0</v>
      </c>
      <c r="AT114" s="83">
        <f>AT115</f>
        <v>15957</v>
      </c>
      <c r="AU114" s="81"/>
      <c r="AV114" s="81"/>
      <c r="AW114" s="81"/>
      <c r="AX114" s="83">
        <f>AX115</f>
        <v>15957</v>
      </c>
      <c r="AY114" s="83">
        <f>AY115</f>
        <v>15957</v>
      </c>
      <c r="AZ114" s="93"/>
      <c r="BA114" s="93"/>
      <c r="BB114" s="83">
        <f aca="true" t="shared" si="103" ref="BB114:BK114">BB115</f>
        <v>15957</v>
      </c>
      <c r="BC114" s="83">
        <f t="shared" si="103"/>
        <v>15957</v>
      </c>
      <c r="BD114" s="83">
        <f t="shared" si="103"/>
        <v>0</v>
      </c>
      <c r="BE114" s="83">
        <f t="shared" si="103"/>
        <v>0</v>
      </c>
      <c r="BF114" s="83">
        <f t="shared" si="103"/>
        <v>15957</v>
      </c>
      <c r="BG114" s="83">
        <f t="shared" si="103"/>
        <v>15957</v>
      </c>
      <c r="BH114" s="83">
        <f t="shared" si="103"/>
        <v>0</v>
      </c>
      <c r="BI114" s="83">
        <f t="shared" si="103"/>
        <v>0</v>
      </c>
      <c r="BJ114" s="83">
        <f t="shared" si="103"/>
        <v>15957</v>
      </c>
      <c r="BK114" s="83">
        <f t="shared" si="103"/>
        <v>15957</v>
      </c>
    </row>
    <row r="115" spans="1:63" ht="52.5" customHeight="1">
      <c r="A115" s="113"/>
      <c r="B115" s="106" t="s">
        <v>14</v>
      </c>
      <c r="C115" s="107" t="s">
        <v>30</v>
      </c>
      <c r="D115" s="108" t="s">
        <v>373</v>
      </c>
      <c r="E115" s="114" t="s">
        <v>131</v>
      </c>
      <c r="F115" s="108"/>
      <c r="G115" s="115"/>
      <c r="H115" s="115"/>
      <c r="I115" s="115"/>
      <c r="J115" s="115"/>
      <c r="K115" s="115"/>
      <c r="L115" s="115"/>
      <c r="M115" s="115"/>
      <c r="N115" s="115"/>
      <c r="O115" s="111"/>
      <c r="P115" s="115"/>
      <c r="Q115" s="115"/>
      <c r="R115" s="115"/>
      <c r="S115" s="116"/>
      <c r="T115" s="116"/>
      <c r="U115" s="115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7"/>
      <c r="AL115" s="117"/>
      <c r="AM115" s="116"/>
      <c r="AN115" s="116"/>
      <c r="AO115" s="116"/>
      <c r="AP115" s="116">
        <f>AP116+AP117</f>
        <v>15957</v>
      </c>
      <c r="AQ115" s="116">
        <f>AQ116+AQ117</f>
        <v>0</v>
      </c>
      <c r="AR115" s="116">
        <f>AR116+AR117</f>
        <v>15957</v>
      </c>
      <c r="AS115" s="116">
        <f>AS116+AS117</f>
        <v>0</v>
      </c>
      <c r="AT115" s="116">
        <f>AT116+AT117</f>
        <v>15957</v>
      </c>
      <c r="AU115" s="81"/>
      <c r="AV115" s="81"/>
      <c r="AW115" s="81"/>
      <c r="AX115" s="116">
        <f>AX116+AX117</f>
        <v>15957</v>
      </c>
      <c r="AY115" s="116">
        <f>AY116+AY117</f>
        <v>15957</v>
      </c>
      <c r="AZ115" s="93"/>
      <c r="BA115" s="93"/>
      <c r="BB115" s="116">
        <f aca="true" t="shared" si="104" ref="BB115:BG115">BB116+BB117</f>
        <v>15957</v>
      </c>
      <c r="BC115" s="116">
        <f t="shared" si="104"/>
        <v>15957</v>
      </c>
      <c r="BD115" s="116">
        <f t="shared" si="104"/>
        <v>0</v>
      </c>
      <c r="BE115" s="116">
        <f t="shared" si="104"/>
        <v>0</v>
      </c>
      <c r="BF115" s="116">
        <f t="shared" si="104"/>
        <v>15957</v>
      </c>
      <c r="BG115" s="116">
        <f t="shared" si="104"/>
        <v>15957</v>
      </c>
      <c r="BH115" s="116">
        <f>BH116+BH117</f>
        <v>0</v>
      </c>
      <c r="BI115" s="116">
        <f>BI116+BI117</f>
        <v>0</v>
      </c>
      <c r="BJ115" s="116">
        <f>BJ116+BJ117</f>
        <v>15957</v>
      </c>
      <c r="BK115" s="116">
        <f>BK116+BK117</f>
        <v>15957</v>
      </c>
    </row>
    <row r="116" spans="1:63" ht="71.25" customHeight="1">
      <c r="A116" s="113"/>
      <c r="B116" s="106" t="s">
        <v>41</v>
      </c>
      <c r="C116" s="107" t="s">
        <v>30</v>
      </c>
      <c r="D116" s="108" t="s">
        <v>373</v>
      </c>
      <c r="E116" s="114" t="s">
        <v>131</v>
      </c>
      <c r="F116" s="108" t="s">
        <v>42</v>
      </c>
      <c r="G116" s="115"/>
      <c r="H116" s="115"/>
      <c r="I116" s="115"/>
      <c r="J116" s="115"/>
      <c r="K116" s="115"/>
      <c r="L116" s="115"/>
      <c r="M116" s="115"/>
      <c r="N116" s="115"/>
      <c r="O116" s="111"/>
      <c r="P116" s="115"/>
      <c r="Q116" s="115"/>
      <c r="R116" s="115"/>
      <c r="S116" s="116"/>
      <c r="T116" s="116"/>
      <c r="U116" s="115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7"/>
      <c r="AL116" s="117"/>
      <c r="AM116" s="116"/>
      <c r="AN116" s="116"/>
      <c r="AO116" s="116"/>
      <c r="AP116" s="116">
        <f>AR116-AO116</f>
        <v>157</v>
      </c>
      <c r="AQ116" s="115"/>
      <c r="AR116" s="116">
        <v>157</v>
      </c>
      <c r="AS116" s="115"/>
      <c r="AT116" s="116">
        <v>157</v>
      </c>
      <c r="AU116" s="81"/>
      <c r="AV116" s="81"/>
      <c r="AW116" s="81"/>
      <c r="AX116" s="116">
        <v>157</v>
      </c>
      <c r="AY116" s="116">
        <v>157</v>
      </c>
      <c r="AZ116" s="93"/>
      <c r="BA116" s="93"/>
      <c r="BB116" s="116">
        <v>157</v>
      </c>
      <c r="BC116" s="116">
        <v>157</v>
      </c>
      <c r="BD116" s="118"/>
      <c r="BE116" s="119"/>
      <c r="BF116" s="115">
        <f>BD116+BB116</f>
        <v>157</v>
      </c>
      <c r="BG116" s="115">
        <f>BE116+BC116</f>
        <v>157</v>
      </c>
      <c r="BH116" s="118"/>
      <c r="BI116" s="119"/>
      <c r="BJ116" s="115">
        <f>BH116+BF116</f>
        <v>157</v>
      </c>
      <c r="BK116" s="115">
        <f>BI116+BG116</f>
        <v>157</v>
      </c>
    </row>
    <row r="117" spans="1:63" ht="119.25" customHeight="1">
      <c r="A117" s="113"/>
      <c r="B117" s="106" t="s">
        <v>0</v>
      </c>
      <c r="C117" s="107" t="s">
        <v>30</v>
      </c>
      <c r="D117" s="108" t="s">
        <v>373</v>
      </c>
      <c r="E117" s="114" t="s">
        <v>131</v>
      </c>
      <c r="F117" s="108" t="s">
        <v>1</v>
      </c>
      <c r="G117" s="115"/>
      <c r="H117" s="115"/>
      <c r="I117" s="115"/>
      <c r="J117" s="115"/>
      <c r="K117" s="115"/>
      <c r="L117" s="115"/>
      <c r="M117" s="115"/>
      <c r="N117" s="115"/>
      <c r="O117" s="111"/>
      <c r="P117" s="115"/>
      <c r="Q117" s="115"/>
      <c r="R117" s="115"/>
      <c r="S117" s="116"/>
      <c r="T117" s="116"/>
      <c r="U117" s="115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7"/>
      <c r="AL117" s="117"/>
      <c r="AM117" s="116"/>
      <c r="AN117" s="116"/>
      <c r="AO117" s="116"/>
      <c r="AP117" s="116">
        <f>AR117-AO117</f>
        <v>15800</v>
      </c>
      <c r="AQ117" s="115"/>
      <c r="AR117" s="116">
        <v>15800</v>
      </c>
      <c r="AS117" s="115"/>
      <c r="AT117" s="116">
        <v>15800</v>
      </c>
      <c r="AU117" s="81"/>
      <c r="AV117" s="81"/>
      <c r="AW117" s="81"/>
      <c r="AX117" s="116">
        <v>15800</v>
      </c>
      <c r="AY117" s="116">
        <v>15800</v>
      </c>
      <c r="AZ117" s="93"/>
      <c r="BA117" s="93"/>
      <c r="BB117" s="116">
        <v>15800</v>
      </c>
      <c r="BC117" s="116">
        <v>15800</v>
      </c>
      <c r="BD117" s="118"/>
      <c r="BE117" s="119"/>
      <c r="BF117" s="115">
        <f>BD117+BB117</f>
        <v>15800</v>
      </c>
      <c r="BG117" s="115">
        <f>BE117+BC117</f>
        <v>15800</v>
      </c>
      <c r="BH117" s="118"/>
      <c r="BI117" s="119"/>
      <c r="BJ117" s="115">
        <f>BH117+BF117</f>
        <v>15800</v>
      </c>
      <c r="BK117" s="115">
        <f>BI117+BG117</f>
        <v>15800</v>
      </c>
    </row>
    <row r="118" spans="1:63" s="2" customFormat="1" ht="37.5" hidden="1">
      <c r="A118" s="135"/>
      <c r="B118" s="98" t="s">
        <v>13</v>
      </c>
      <c r="C118" s="99" t="s">
        <v>30</v>
      </c>
      <c r="D118" s="100" t="s">
        <v>40</v>
      </c>
      <c r="E118" s="101"/>
      <c r="F118" s="100"/>
      <c r="G118" s="121">
        <f aca="true" t="shared" si="105" ref="G118:AT118">G119</f>
        <v>1258</v>
      </c>
      <c r="H118" s="121">
        <f t="shared" si="105"/>
        <v>1258</v>
      </c>
      <c r="I118" s="121">
        <f t="shared" si="105"/>
        <v>0</v>
      </c>
      <c r="J118" s="121">
        <f>J119</f>
        <v>61391</v>
      </c>
      <c r="K118" s="121">
        <f t="shared" si="105"/>
        <v>62649</v>
      </c>
      <c r="L118" s="121">
        <f t="shared" si="105"/>
        <v>0</v>
      </c>
      <c r="M118" s="121"/>
      <c r="N118" s="121">
        <f t="shared" si="105"/>
        <v>18948</v>
      </c>
      <c r="O118" s="121">
        <f t="shared" si="105"/>
        <v>0</v>
      </c>
      <c r="P118" s="121">
        <f t="shared" si="105"/>
        <v>0</v>
      </c>
      <c r="Q118" s="121">
        <f t="shared" si="105"/>
        <v>18948</v>
      </c>
      <c r="R118" s="121">
        <f t="shared" si="105"/>
        <v>0</v>
      </c>
      <c r="S118" s="83">
        <f t="shared" si="105"/>
        <v>237045</v>
      </c>
      <c r="T118" s="83">
        <f t="shared" si="105"/>
        <v>255993</v>
      </c>
      <c r="U118" s="121">
        <f t="shared" si="105"/>
        <v>0</v>
      </c>
      <c r="V118" s="83">
        <f t="shared" si="105"/>
        <v>255993</v>
      </c>
      <c r="W118" s="83">
        <f t="shared" si="105"/>
        <v>0</v>
      </c>
      <c r="X118" s="83">
        <f t="shared" si="105"/>
        <v>0</v>
      </c>
      <c r="Y118" s="83">
        <f t="shared" si="105"/>
        <v>255993</v>
      </c>
      <c r="Z118" s="83">
        <f t="shared" si="105"/>
        <v>255993</v>
      </c>
      <c r="AA118" s="83">
        <f t="shared" si="105"/>
        <v>0</v>
      </c>
      <c r="AB118" s="83">
        <f t="shared" si="105"/>
        <v>0</v>
      </c>
      <c r="AC118" s="83">
        <f t="shared" si="105"/>
        <v>255993</v>
      </c>
      <c r="AD118" s="83">
        <f t="shared" si="105"/>
        <v>255993</v>
      </c>
      <c r="AE118" s="83">
        <f t="shared" si="105"/>
        <v>0</v>
      </c>
      <c r="AF118" s="83"/>
      <c r="AG118" s="83">
        <f t="shared" si="105"/>
        <v>0</v>
      </c>
      <c r="AH118" s="83">
        <f t="shared" si="105"/>
        <v>255993</v>
      </c>
      <c r="AI118" s="83"/>
      <c r="AJ118" s="83">
        <f t="shared" si="105"/>
        <v>255993</v>
      </c>
      <c r="AK118" s="83">
        <f t="shared" si="105"/>
        <v>0</v>
      </c>
      <c r="AL118" s="83">
        <f t="shared" si="105"/>
        <v>0</v>
      </c>
      <c r="AM118" s="83">
        <f t="shared" si="105"/>
        <v>255993</v>
      </c>
      <c r="AN118" s="83">
        <f t="shared" si="105"/>
        <v>0</v>
      </c>
      <c r="AO118" s="83">
        <f t="shared" si="105"/>
        <v>255993</v>
      </c>
      <c r="AP118" s="83">
        <f t="shared" si="105"/>
        <v>-255993</v>
      </c>
      <c r="AQ118" s="121">
        <f t="shared" si="105"/>
        <v>0</v>
      </c>
      <c r="AR118" s="83">
        <f t="shared" si="105"/>
        <v>0</v>
      </c>
      <c r="AS118" s="121">
        <f t="shared" si="105"/>
        <v>0</v>
      </c>
      <c r="AT118" s="83">
        <f t="shared" si="105"/>
        <v>0</v>
      </c>
      <c r="AU118" s="81"/>
      <c r="AV118" s="81"/>
      <c r="AW118" s="81"/>
      <c r="AX118" s="83">
        <f>AX119</f>
        <v>0</v>
      </c>
      <c r="AY118" s="83">
        <f>AY119</f>
        <v>0</v>
      </c>
      <c r="AZ118" s="93"/>
      <c r="BA118" s="93"/>
      <c r="BB118" s="83">
        <f>BB119</f>
        <v>0</v>
      </c>
      <c r="BC118" s="83">
        <f>BC119</f>
        <v>0</v>
      </c>
      <c r="BD118" s="146"/>
      <c r="BE118" s="147"/>
      <c r="BF118" s="164"/>
      <c r="BG118" s="164"/>
      <c r="BH118" s="146"/>
      <c r="BI118" s="147"/>
      <c r="BJ118" s="164"/>
      <c r="BK118" s="164"/>
    </row>
    <row r="119" spans="1:63" ht="49.5" hidden="1">
      <c r="A119" s="105"/>
      <c r="B119" s="106" t="s">
        <v>14</v>
      </c>
      <c r="C119" s="107" t="s">
        <v>30</v>
      </c>
      <c r="D119" s="108" t="s">
        <v>40</v>
      </c>
      <c r="E119" s="114" t="s">
        <v>131</v>
      </c>
      <c r="F119" s="108"/>
      <c r="G119" s="115">
        <f>G120</f>
        <v>1258</v>
      </c>
      <c r="H119" s="115">
        <f>H120</f>
        <v>1258</v>
      </c>
      <c r="I119" s="115">
        <f>I120</f>
        <v>0</v>
      </c>
      <c r="J119" s="115">
        <f aca="true" t="shared" si="106" ref="J119:Q119">J120+J121</f>
        <v>61391</v>
      </c>
      <c r="K119" s="115">
        <f t="shared" si="106"/>
        <v>62649</v>
      </c>
      <c r="L119" s="115">
        <f t="shared" si="106"/>
        <v>0</v>
      </c>
      <c r="M119" s="115"/>
      <c r="N119" s="115">
        <f t="shared" si="106"/>
        <v>18948</v>
      </c>
      <c r="O119" s="115">
        <f t="shared" si="106"/>
        <v>0</v>
      </c>
      <c r="P119" s="115">
        <f t="shared" si="106"/>
        <v>0</v>
      </c>
      <c r="Q119" s="115">
        <f t="shared" si="106"/>
        <v>18948</v>
      </c>
      <c r="R119" s="115">
        <f>R120+R121</f>
        <v>0</v>
      </c>
      <c r="S119" s="116">
        <f aca="true" t="shared" si="107" ref="S119:Z119">S120+S121+S122</f>
        <v>237045</v>
      </c>
      <c r="T119" s="116">
        <f t="shared" si="107"/>
        <v>255993</v>
      </c>
      <c r="U119" s="115">
        <f t="shared" si="107"/>
        <v>0</v>
      </c>
      <c r="V119" s="116">
        <f t="shared" si="107"/>
        <v>255993</v>
      </c>
      <c r="W119" s="116">
        <f t="shared" si="107"/>
        <v>0</v>
      </c>
      <c r="X119" s="116">
        <f t="shared" si="107"/>
        <v>0</v>
      </c>
      <c r="Y119" s="116">
        <f t="shared" si="107"/>
        <v>255993</v>
      </c>
      <c r="Z119" s="116">
        <f t="shared" si="107"/>
        <v>255993</v>
      </c>
      <c r="AA119" s="116">
        <f aca="true" t="shared" si="108" ref="AA119:AJ119">AA120+AA121+AA122</f>
        <v>0</v>
      </c>
      <c r="AB119" s="116">
        <f t="shared" si="108"/>
        <v>0</v>
      </c>
      <c r="AC119" s="116">
        <f t="shared" si="108"/>
        <v>255993</v>
      </c>
      <c r="AD119" s="116">
        <f t="shared" si="108"/>
        <v>255993</v>
      </c>
      <c r="AE119" s="116">
        <f t="shared" si="108"/>
        <v>0</v>
      </c>
      <c r="AF119" s="116"/>
      <c r="AG119" s="116">
        <f t="shared" si="108"/>
        <v>0</v>
      </c>
      <c r="AH119" s="116">
        <f t="shared" si="108"/>
        <v>255993</v>
      </c>
      <c r="AI119" s="116"/>
      <c r="AJ119" s="116">
        <f t="shared" si="108"/>
        <v>255993</v>
      </c>
      <c r="AK119" s="116">
        <f aca="true" t="shared" si="109" ref="AK119:AT119">AK120+AK121+AK122</f>
        <v>0</v>
      </c>
      <c r="AL119" s="116">
        <f t="shared" si="109"/>
        <v>0</v>
      </c>
      <c r="AM119" s="116">
        <f t="shared" si="109"/>
        <v>255993</v>
      </c>
      <c r="AN119" s="116">
        <f t="shared" si="109"/>
        <v>0</v>
      </c>
      <c r="AO119" s="116">
        <f t="shared" si="109"/>
        <v>255993</v>
      </c>
      <c r="AP119" s="116">
        <f t="shared" si="109"/>
        <v>-255993</v>
      </c>
      <c r="AQ119" s="115">
        <f t="shared" si="109"/>
        <v>0</v>
      </c>
      <c r="AR119" s="116">
        <f t="shared" si="109"/>
        <v>0</v>
      </c>
      <c r="AS119" s="115">
        <f t="shared" si="109"/>
        <v>0</v>
      </c>
      <c r="AT119" s="116">
        <f t="shared" si="109"/>
        <v>0</v>
      </c>
      <c r="AU119" s="81"/>
      <c r="AV119" s="81"/>
      <c r="AW119" s="81"/>
      <c r="AX119" s="116">
        <f>AX120+AX121+AX122</f>
        <v>0</v>
      </c>
      <c r="AY119" s="116">
        <f>AY120+AY121+AY122</f>
        <v>0</v>
      </c>
      <c r="AZ119" s="93"/>
      <c r="BA119" s="93"/>
      <c r="BB119" s="116">
        <f>BB120+BB121+BB122</f>
        <v>0</v>
      </c>
      <c r="BC119" s="116">
        <f>BC120+BC121+BC122</f>
        <v>0</v>
      </c>
      <c r="BD119" s="118"/>
      <c r="BE119" s="119"/>
      <c r="BF119" s="127"/>
      <c r="BG119" s="127"/>
      <c r="BH119" s="118"/>
      <c r="BI119" s="119"/>
      <c r="BJ119" s="127"/>
      <c r="BK119" s="127"/>
    </row>
    <row r="120" spans="1:63" ht="66" customHeight="1" hidden="1">
      <c r="A120" s="105"/>
      <c r="B120" s="106" t="s">
        <v>41</v>
      </c>
      <c r="C120" s="107" t="s">
        <v>30</v>
      </c>
      <c r="D120" s="108" t="s">
        <v>40</v>
      </c>
      <c r="E120" s="114" t="s">
        <v>131</v>
      </c>
      <c r="F120" s="108" t="s">
        <v>42</v>
      </c>
      <c r="G120" s="115">
        <f>H120+I120</f>
        <v>1258</v>
      </c>
      <c r="H120" s="115">
        <v>1258</v>
      </c>
      <c r="I120" s="115"/>
      <c r="J120" s="115">
        <f>K120-G120</f>
        <v>-1044</v>
      </c>
      <c r="K120" s="115">
        <f>214</f>
        <v>214</v>
      </c>
      <c r="L120" s="115"/>
      <c r="M120" s="115"/>
      <c r="N120" s="115">
        <f>230</f>
        <v>230</v>
      </c>
      <c r="O120" s="111"/>
      <c r="P120" s="115"/>
      <c r="Q120" s="115">
        <f>P120+N120</f>
        <v>230</v>
      </c>
      <c r="R120" s="115">
        <f>O120</f>
        <v>0</v>
      </c>
      <c r="S120" s="116">
        <f>T120-Q120</f>
        <v>246073</v>
      </c>
      <c r="T120" s="116">
        <v>246303</v>
      </c>
      <c r="U120" s="115">
        <f>R120</f>
        <v>0</v>
      </c>
      <c r="V120" s="116">
        <v>246303</v>
      </c>
      <c r="W120" s="116"/>
      <c r="X120" s="116"/>
      <c r="Y120" s="116">
        <f>W120+T120</f>
        <v>246303</v>
      </c>
      <c r="Z120" s="116">
        <f>X120+V120</f>
        <v>246303</v>
      </c>
      <c r="AA120" s="116"/>
      <c r="AB120" s="116"/>
      <c r="AC120" s="116">
        <f>AA120+Y120</f>
        <v>246303</v>
      </c>
      <c r="AD120" s="116">
        <f>AB120+Z120</f>
        <v>246303</v>
      </c>
      <c r="AE120" s="116"/>
      <c r="AF120" s="116"/>
      <c r="AG120" s="116"/>
      <c r="AH120" s="116">
        <f>AE120+AC120</f>
        <v>246303</v>
      </c>
      <c r="AI120" s="116"/>
      <c r="AJ120" s="116">
        <f>AG120+AD120</f>
        <v>246303</v>
      </c>
      <c r="AK120" s="117"/>
      <c r="AL120" s="117"/>
      <c r="AM120" s="116">
        <f>AK120+AH120</f>
        <v>246303</v>
      </c>
      <c r="AN120" s="116">
        <f>AI120</f>
        <v>0</v>
      </c>
      <c r="AO120" s="116">
        <f>AJ120</f>
        <v>246303</v>
      </c>
      <c r="AP120" s="116">
        <f>AR120-AO120</f>
        <v>-246303</v>
      </c>
      <c r="AQ120" s="115"/>
      <c r="AR120" s="116"/>
      <c r="AS120" s="115"/>
      <c r="AT120" s="116"/>
      <c r="AU120" s="81"/>
      <c r="AV120" s="81"/>
      <c r="AW120" s="81"/>
      <c r="AX120" s="116"/>
      <c r="AY120" s="116"/>
      <c r="AZ120" s="93"/>
      <c r="BA120" s="93"/>
      <c r="BB120" s="116"/>
      <c r="BC120" s="116"/>
      <c r="BD120" s="118"/>
      <c r="BE120" s="119"/>
      <c r="BF120" s="127"/>
      <c r="BG120" s="127"/>
      <c r="BH120" s="118"/>
      <c r="BI120" s="119"/>
      <c r="BJ120" s="127"/>
      <c r="BK120" s="127"/>
    </row>
    <row r="121" spans="1:63" ht="16.5" customHeight="1" hidden="1">
      <c r="A121" s="105"/>
      <c r="B121" s="106" t="s">
        <v>229</v>
      </c>
      <c r="C121" s="107" t="s">
        <v>30</v>
      </c>
      <c r="D121" s="108" t="s">
        <v>40</v>
      </c>
      <c r="E121" s="143" t="s">
        <v>131</v>
      </c>
      <c r="F121" s="108" t="s">
        <v>230</v>
      </c>
      <c r="G121" s="115"/>
      <c r="H121" s="115"/>
      <c r="I121" s="115"/>
      <c r="J121" s="115">
        <f>K121-G121</f>
        <v>62435</v>
      </c>
      <c r="K121" s="115">
        <v>62435</v>
      </c>
      <c r="L121" s="128"/>
      <c r="M121" s="128"/>
      <c r="N121" s="115">
        <v>18718</v>
      </c>
      <c r="O121" s="111"/>
      <c r="P121" s="115"/>
      <c r="Q121" s="115">
        <f>P121+N121</f>
        <v>18718</v>
      </c>
      <c r="R121" s="115">
        <f>O121</f>
        <v>0</v>
      </c>
      <c r="S121" s="116">
        <f>T121-Q121</f>
        <v>-18718</v>
      </c>
      <c r="T121" s="116"/>
      <c r="U121" s="115">
        <f>R121</f>
        <v>0</v>
      </c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7"/>
      <c r="AL121" s="117"/>
      <c r="AM121" s="158"/>
      <c r="AN121" s="158"/>
      <c r="AO121" s="158"/>
      <c r="AP121" s="116"/>
      <c r="AQ121" s="115"/>
      <c r="AR121" s="116"/>
      <c r="AS121" s="115"/>
      <c r="AT121" s="116"/>
      <c r="AU121" s="81"/>
      <c r="AV121" s="81"/>
      <c r="AW121" s="81"/>
      <c r="AX121" s="116"/>
      <c r="AY121" s="116"/>
      <c r="AZ121" s="93"/>
      <c r="BA121" s="93"/>
      <c r="BB121" s="116"/>
      <c r="BC121" s="116"/>
      <c r="BD121" s="118"/>
      <c r="BE121" s="119"/>
      <c r="BF121" s="127"/>
      <c r="BG121" s="127"/>
      <c r="BH121" s="118"/>
      <c r="BI121" s="119"/>
      <c r="BJ121" s="127"/>
      <c r="BK121" s="127"/>
    </row>
    <row r="122" spans="1:63" ht="115.5" customHeight="1" hidden="1">
      <c r="A122" s="105"/>
      <c r="B122" s="106" t="s">
        <v>0</v>
      </c>
      <c r="C122" s="107" t="s">
        <v>30</v>
      </c>
      <c r="D122" s="108" t="s">
        <v>40</v>
      </c>
      <c r="E122" s="114" t="s">
        <v>131</v>
      </c>
      <c r="F122" s="108" t="s">
        <v>1</v>
      </c>
      <c r="G122" s="115"/>
      <c r="H122" s="115"/>
      <c r="I122" s="115"/>
      <c r="J122" s="115"/>
      <c r="K122" s="115"/>
      <c r="L122" s="128"/>
      <c r="M122" s="128"/>
      <c r="N122" s="115"/>
      <c r="O122" s="111"/>
      <c r="P122" s="115"/>
      <c r="Q122" s="115"/>
      <c r="R122" s="115"/>
      <c r="S122" s="116">
        <f>T122-Q122</f>
        <v>9690</v>
      </c>
      <c r="T122" s="116">
        <v>9690</v>
      </c>
      <c r="U122" s="115"/>
      <c r="V122" s="116">
        <v>9690</v>
      </c>
      <c r="W122" s="116"/>
      <c r="X122" s="116"/>
      <c r="Y122" s="116">
        <f>W122+T122</f>
        <v>9690</v>
      </c>
      <c r="Z122" s="116">
        <f>X122+V122</f>
        <v>9690</v>
      </c>
      <c r="AA122" s="116"/>
      <c r="AB122" s="116"/>
      <c r="AC122" s="116">
        <f>AA122+Y122</f>
        <v>9690</v>
      </c>
      <c r="AD122" s="116">
        <f>AB122+Z122</f>
        <v>9690</v>
      </c>
      <c r="AE122" s="116"/>
      <c r="AF122" s="116"/>
      <c r="AG122" s="116"/>
      <c r="AH122" s="116">
        <f>AE122+AC122</f>
        <v>9690</v>
      </c>
      <c r="AI122" s="116"/>
      <c r="AJ122" s="116">
        <f>AG122+AD122</f>
        <v>9690</v>
      </c>
      <c r="AK122" s="116"/>
      <c r="AL122" s="116"/>
      <c r="AM122" s="116">
        <f>AK122+AH122</f>
        <v>9690</v>
      </c>
      <c r="AN122" s="116">
        <f>AI122</f>
        <v>0</v>
      </c>
      <c r="AO122" s="116">
        <f>AJ122</f>
        <v>9690</v>
      </c>
      <c r="AP122" s="116">
        <f>AR122-AO122</f>
        <v>-9690</v>
      </c>
      <c r="AQ122" s="115"/>
      <c r="AR122" s="116"/>
      <c r="AS122" s="115"/>
      <c r="AT122" s="116"/>
      <c r="AU122" s="81"/>
      <c r="AV122" s="81"/>
      <c r="AW122" s="81"/>
      <c r="AX122" s="116"/>
      <c r="AY122" s="116"/>
      <c r="AZ122" s="93"/>
      <c r="BA122" s="93"/>
      <c r="BB122" s="116"/>
      <c r="BC122" s="116"/>
      <c r="BD122" s="118"/>
      <c r="BE122" s="119"/>
      <c r="BF122" s="127"/>
      <c r="BG122" s="127"/>
      <c r="BH122" s="118"/>
      <c r="BI122" s="119"/>
      <c r="BJ122" s="127"/>
      <c r="BK122" s="127"/>
    </row>
    <row r="123" spans="1:63" ht="56.25" customHeight="1">
      <c r="A123" s="105"/>
      <c r="B123" s="98" t="s">
        <v>375</v>
      </c>
      <c r="C123" s="99" t="s">
        <v>373</v>
      </c>
      <c r="D123" s="100" t="s">
        <v>30</v>
      </c>
      <c r="E123" s="101"/>
      <c r="F123" s="100"/>
      <c r="G123" s="115"/>
      <c r="H123" s="115"/>
      <c r="I123" s="115"/>
      <c r="J123" s="115"/>
      <c r="K123" s="115"/>
      <c r="L123" s="128"/>
      <c r="M123" s="128"/>
      <c r="N123" s="115"/>
      <c r="O123" s="111"/>
      <c r="P123" s="115"/>
      <c r="Q123" s="115"/>
      <c r="R123" s="115"/>
      <c r="S123" s="116"/>
      <c r="T123" s="116"/>
      <c r="U123" s="115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83">
        <f>AP124</f>
        <v>140348</v>
      </c>
      <c r="AQ123" s="83">
        <f aca="true" t="shared" si="110" ref="AQ123:AT124">AQ124</f>
        <v>0</v>
      </c>
      <c r="AR123" s="83">
        <f t="shared" si="110"/>
        <v>140348</v>
      </c>
      <c r="AS123" s="83">
        <f t="shared" si="110"/>
        <v>0</v>
      </c>
      <c r="AT123" s="83">
        <f t="shared" si="110"/>
        <v>136552</v>
      </c>
      <c r="AU123" s="81"/>
      <c r="AV123" s="81"/>
      <c r="AW123" s="81"/>
      <c r="AX123" s="83">
        <f>AX124</f>
        <v>140348</v>
      </c>
      <c r="AY123" s="83">
        <f>AY124</f>
        <v>136552</v>
      </c>
      <c r="AZ123" s="93"/>
      <c r="BA123" s="93"/>
      <c r="BB123" s="83">
        <f>BB124</f>
        <v>140348</v>
      </c>
      <c r="BC123" s="83">
        <f>BC124</f>
        <v>136552</v>
      </c>
      <c r="BD123" s="83">
        <f aca="true" t="shared" si="111" ref="BD123:BK124">BD124</f>
        <v>0</v>
      </c>
      <c r="BE123" s="83">
        <f t="shared" si="111"/>
        <v>0</v>
      </c>
      <c r="BF123" s="83">
        <f t="shared" si="111"/>
        <v>140348</v>
      </c>
      <c r="BG123" s="83">
        <f t="shared" si="111"/>
        <v>136552</v>
      </c>
      <c r="BH123" s="83">
        <f t="shared" si="111"/>
        <v>0</v>
      </c>
      <c r="BI123" s="83">
        <f t="shared" si="111"/>
        <v>0</v>
      </c>
      <c r="BJ123" s="83">
        <f t="shared" si="111"/>
        <v>140348</v>
      </c>
      <c r="BK123" s="83">
        <f t="shared" si="111"/>
        <v>136552</v>
      </c>
    </row>
    <row r="124" spans="1:63" ht="31.5" customHeight="1">
      <c r="A124" s="105"/>
      <c r="B124" s="106" t="s">
        <v>11</v>
      </c>
      <c r="C124" s="107" t="s">
        <v>373</v>
      </c>
      <c r="D124" s="108" t="s">
        <v>30</v>
      </c>
      <c r="E124" s="114" t="s">
        <v>137</v>
      </c>
      <c r="F124" s="108"/>
      <c r="G124" s="115"/>
      <c r="H124" s="115"/>
      <c r="I124" s="115"/>
      <c r="J124" s="115"/>
      <c r="K124" s="115"/>
      <c r="L124" s="128"/>
      <c r="M124" s="128"/>
      <c r="N124" s="115"/>
      <c r="O124" s="111"/>
      <c r="P124" s="115"/>
      <c r="Q124" s="115"/>
      <c r="R124" s="115"/>
      <c r="S124" s="116"/>
      <c r="T124" s="116"/>
      <c r="U124" s="115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>
        <f>AP125</f>
        <v>140348</v>
      </c>
      <c r="AQ124" s="116">
        <f t="shared" si="110"/>
        <v>0</v>
      </c>
      <c r="AR124" s="116">
        <f t="shared" si="110"/>
        <v>140348</v>
      </c>
      <c r="AS124" s="116">
        <f t="shared" si="110"/>
        <v>0</v>
      </c>
      <c r="AT124" s="116">
        <f t="shared" si="110"/>
        <v>136552</v>
      </c>
      <c r="AU124" s="81"/>
      <c r="AV124" s="81"/>
      <c r="AW124" s="81"/>
      <c r="AX124" s="116">
        <f>AX125</f>
        <v>140348</v>
      </c>
      <c r="AY124" s="116">
        <f>AY125</f>
        <v>136552</v>
      </c>
      <c r="AZ124" s="93"/>
      <c r="BA124" s="93"/>
      <c r="BB124" s="116">
        <f>BB125</f>
        <v>140348</v>
      </c>
      <c r="BC124" s="116">
        <f>BC125</f>
        <v>136552</v>
      </c>
      <c r="BD124" s="116">
        <f t="shared" si="111"/>
        <v>0</v>
      </c>
      <c r="BE124" s="116">
        <f t="shared" si="111"/>
        <v>0</v>
      </c>
      <c r="BF124" s="116">
        <f t="shared" si="111"/>
        <v>140348</v>
      </c>
      <c r="BG124" s="116">
        <f t="shared" si="111"/>
        <v>136552</v>
      </c>
      <c r="BH124" s="116">
        <f t="shared" si="111"/>
        <v>0</v>
      </c>
      <c r="BI124" s="116">
        <f t="shared" si="111"/>
        <v>0</v>
      </c>
      <c r="BJ124" s="116">
        <f t="shared" si="111"/>
        <v>140348</v>
      </c>
      <c r="BK124" s="116">
        <f t="shared" si="111"/>
        <v>136552</v>
      </c>
    </row>
    <row r="125" spans="1:63" ht="25.5" customHeight="1">
      <c r="A125" s="105"/>
      <c r="B125" s="106" t="s">
        <v>51</v>
      </c>
      <c r="C125" s="107" t="s">
        <v>373</v>
      </c>
      <c r="D125" s="108" t="s">
        <v>30</v>
      </c>
      <c r="E125" s="114" t="s">
        <v>137</v>
      </c>
      <c r="F125" s="108" t="s">
        <v>5</v>
      </c>
      <c r="G125" s="115"/>
      <c r="H125" s="115"/>
      <c r="I125" s="115"/>
      <c r="J125" s="115"/>
      <c r="K125" s="115"/>
      <c r="L125" s="128"/>
      <c r="M125" s="128"/>
      <c r="N125" s="115"/>
      <c r="O125" s="111"/>
      <c r="P125" s="115"/>
      <c r="Q125" s="115"/>
      <c r="R125" s="115"/>
      <c r="S125" s="116"/>
      <c r="T125" s="116"/>
      <c r="U125" s="115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>
        <f>AR125-AO125</f>
        <v>140348</v>
      </c>
      <c r="AQ125" s="115"/>
      <c r="AR125" s="116">
        <v>140348</v>
      </c>
      <c r="AS125" s="115"/>
      <c r="AT125" s="116">
        <v>136552</v>
      </c>
      <c r="AU125" s="81"/>
      <c r="AV125" s="81"/>
      <c r="AW125" s="81"/>
      <c r="AX125" s="116">
        <v>140348</v>
      </c>
      <c r="AY125" s="116">
        <v>136552</v>
      </c>
      <c r="AZ125" s="93"/>
      <c r="BA125" s="93"/>
      <c r="BB125" s="116">
        <v>140348</v>
      </c>
      <c r="BC125" s="116">
        <v>136552</v>
      </c>
      <c r="BD125" s="118"/>
      <c r="BE125" s="119"/>
      <c r="BF125" s="115">
        <f>BD125+BB125</f>
        <v>140348</v>
      </c>
      <c r="BG125" s="115">
        <f>BE125+BC125</f>
        <v>136552</v>
      </c>
      <c r="BH125" s="118"/>
      <c r="BI125" s="119"/>
      <c r="BJ125" s="115">
        <f>BH125+BF125</f>
        <v>140348</v>
      </c>
      <c r="BK125" s="115">
        <f>BI125+BG125</f>
        <v>136552</v>
      </c>
    </row>
    <row r="126" spans="1:63" ht="13.5" customHeight="1">
      <c r="A126" s="105"/>
      <c r="B126" s="106"/>
      <c r="C126" s="107"/>
      <c r="D126" s="108"/>
      <c r="E126" s="114"/>
      <c r="F126" s="108"/>
      <c r="G126" s="115"/>
      <c r="H126" s="115"/>
      <c r="I126" s="115"/>
      <c r="J126" s="115"/>
      <c r="K126" s="115"/>
      <c r="L126" s="128"/>
      <c r="M126" s="128"/>
      <c r="N126" s="115"/>
      <c r="O126" s="111"/>
      <c r="P126" s="115"/>
      <c r="Q126" s="115"/>
      <c r="R126" s="115"/>
      <c r="S126" s="116"/>
      <c r="T126" s="116"/>
      <c r="U126" s="115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5"/>
      <c r="AR126" s="116"/>
      <c r="AS126" s="115"/>
      <c r="AT126" s="116"/>
      <c r="AU126" s="81"/>
      <c r="AV126" s="81"/>
      <c r="AW126" s="81"/>
      <c r="AX126" s="116"/>
      <c r="AY126" s="116"/>
      <c r="AZ126" s="93"/>
      <c r="BA126" s="93"/>
      <c r="BB126" s="116"/>
      <c r="BC126" s="116"/>
      <c r="BD126" s="118"/>
      <c r="BE126" s="119"/>
      <c r="BF126" s="127"/>
      <c r="BG126" s="127"/>
      <c r="BH126" s="118"/>
      <c r="BI126" s="119"/>
      <c r="BJ126" s="127"/>
      <c r="BK126" s="127"/>
    </row>
    <row r="127" spans="1:63" s="5" customFormat="1" ht="87" customHeight="1">
      <c r="A127" s="85">
        <v>903</v>
      </c>
      <c r="B127" s="86" t="s">
        <v>48</v>
      </c>
      <c r="C127" s="165"/>
      <c r="D127" s="166"/>
      <c r="E127" s="167"/>
      <c r="F127" s="166"/>
      <c r="G127" s="162">
        <f aca="true" t="shared" si="112" ref="G127:L127">G133</f>
        <v>0</v>
      </c>
      <c r="H127" s="162">
        <f t="shared" si="112"/>
        <v>0</v>
      </c>
      <c r="I127" s="162">
        <f t="shared" si="112"/>
        <v>0</v>
      </c>
      <c r="J127" s="162">
        <f t="shared" si="112"/>
        <v>1896</v>
      </c>
      <c r="K127" s="162">
        <f t="shared" si="112"/>
        <v>1896</v>
      </c>
      <c r="L127" s="162">
        <f t="shared" si="112"/>
        <v>0</v>
      </c>
      <c r="M127" s="162"/>
      <c r="N127" s="162">
        <f aca="true" t="shared" si="113" ref="N127:AE127">N133</f>
        <v>2035</v>
      </c>
      <c r="O127" s="162">
        <f t="shared" si="113"/>
        <v>0</v>
      </c>
      <c r="P127" s="162">
        <f t="shared" si="113"/>
        <v>0</v>
      </c>
      <c r="Q127" s="162">
        <f t="shared" si="113"/>
        <v>2035</v>
      </c>
      <c r="R127" s="162">
        <f t="shared" si="113"/>
        <v>0</v>
      </c>
      <c r="S127" s="163">
        <f t="shared" si="113"/>
        <v>-320</v>
      </c>
      <c r="T127" s="163">
        <f t="shared" si="113"/>
        <v>1715</v>
      </c>
      <c r="U127" s="162">
        <f t="shared" si="113"/>
        <v>0</v>
      </c>
      <c r="V127" s="163">
        <f t="shared" si="113"/>
        <v>1715</v>
      </c>
      <c r="W127" s="163">
        <f t="shared" si="113"/>
        <v>0</v>
      </c>
      <c r="X127" s="163">
        <f t="shared" si="113"/>
        <v>0</v>
      </c>
      <c r="Y127" s="163">
        <f t="shared" si="113"/>
        <v>1715</v>
      </c>
      <c r="Z127" s="163">
        <f t="shared" si="113"/>
        <v>1715</v>
      </c>
      <c r="AA127" s="163">
        <f t="shared" si="113"/>
        <v>0</v>
      </c>
      <c r="AB127" s="163">
        <f t="shared" si="113"/>
        <v>0</v>
      </c>
      <c r="AC127" s="163">
        <f t="shared" si="113"/>
        <v>3215</v>
      </c>
      <c r="AD127" s="163">
        <f t="shared" si="113"/>
        <v>1715</v>
      </c>
      <c r="AE127" s="163">
        <f t="shared" si="113"/>
        <v>0</v>
      </c>
      <c r="AF127" s="163"/>
      <c r="AG127" s="163">
        <f>AG133</f>
        <v>0</v>
      </c>
      <c r="AH127" s="163">
        <f>AH133</f>
        <v>3215</v>
      </c>
      <c r="AI127" s="163"/>
      <c r="AJ127" s="163">
        <f aca="true" t="shared" si="114" ref="AJ127:AO127">AJ133</f>
        <v>1715</v>
      </c>
      <c r="AK127" s="163">
        <f t="shared" si="114"/>
        <v>0</v>
      </c>
      <c r="AL127" s="163">
        <f t="shared" si="114"/>
        <v>0</v>
      </c>
      <c r="AM127" s="163">
        <f t="shared" si="114"/>
        <v>3215</v>
      </c>
      <c r="AN127" s="163">
        <f t="shared" si="114"/>
        <v>0</v>
      </c>
      <c r="AO127" s="163">
        <f t="shared" si="114"/>
        <v>1715</v>
      </c>
      <c r="AP127" s="163">
        <f>AP133+AP128</f>
        <v>6637</v>
      </c>
      <c r="AQ127" s="163">
        <f>AQ133+AQ128</f>
        <v>0</v>
      </c>
      <c r="AR127" s="163">
        <f>AR133+AR128</f>
        <v>8352</v>
      </c>
      <c r="AS127" s="163">
        <f>AS133+AS128</f>
        <v>0</v>
      </c>
      <c r="AT127" s="163">
        <f>AT133+AT128</f>
        <v>8352</v>
      </c>
      <c r="AU127" s="81"/>
      <c r="AV127" s="81"/>
      <c r="AW127" s="81"/>
      <c r="AX127" s="163">
        <f>AX133+AX128</f>
        <v>8352</v>
      </c>
      <c r="AY127" s="163">
        <f>AY133+AY128</f>
        <v>8352</v>
      </c>
      <c r="AZ127" s="93"/>
      <c r="BA127" s="93"/>
      <c r="BB127" s="163">
        <f aca="true" t="shared" si="115" ref="BB127:BG127">BB133+BB128</f>
        <v>8352</v>
      </c>
      <c r="BC127" s="163">
        <f t="shared" si="115"/>
        <v>8352</v>
      </c>
      <c r="BD127" s="163">
        <f t="shared" si="115"/>
        <v>0</v>
      </c>
      <c r="BE127" s="163">
        <f t="shared" si="115"/>
        <v>0</v>
      </c>
      <c r="BF127" s="163">
        <f t="shared" si="115"/>
        <v>8352</v>
      </c>
      <c r="BG127" s="163">
        <f t="shared" si="115"/>
        <v>8352</v>
      </c>
      <c r="BH127" s="163">
        <f>BH133+BH128</f>
        <v>0</v>
      </c>
      <c r="BI127" s="163">
        <f>BI133+BI128</f>
        <v>0</v>
      </c>
      <c r="BJ127" s="163">
        <f>BJ133+BJ128</f>
        <v>8352</v>
      </c>
      <c r="BK127" s="163">
        <f>BK133+BK128</f>
        <v>8352</v>
      </c>
    </row>
    <row r="128" spans="1:63" s="5" customFormat="1" ht="41.25" customHeight="1">
      <c r="A128" s="85"/>
      <c r="B128" s="98" t="s">
        <v>13</v>
      </c>
      <c r="C128" s="99" t="s">
        <v>30</v>
      </c>
      <c r="D128" s="100" t="s">
        <v>373</v>
      </c>
      <c r="E128" s="143"/>
      <c r="F128" s="108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3"/>
      <c r="T128" s="163"/>
      <c r="U128" s="162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04">
        <f>AP129+AP131</f>
        <v>8352</v>
      </c>
      <c r="AQ128" s="104">
        <f>AQ129+AQ131</f>
        <v>0</v>
      </c>
      <c r="AR128" s="104">
        <f>AR129+AR131</f>
        <v>8352</v>
      </c>
      <c r="AS128" s="104">
        <f>AS129+AS131</f>
        <v>0</v>
      </c>
      <c r="AT128" s="104">
        <f>AT129+AT131</f>
        <v>8352</v>
      </c>
      <c r="AU128" s="81"/>
      <c r="AV128" s="81"/>
      <c r="AW128" s="81"/>
      <c r="AX128" s="104">
        <f>AX129+AX131</f>
        <v>8352</v>
      </c>
      <c r="AY128" s="104">
        <f>AY129+AY131</f>
        <v>8352</v>
      </c>
      <c r="AZ128" s="93"/>
      <c r="BA128" s="93"/>
      <c r="BB128" s="104">
        <f aca="true" t="shared" si="116" ref="BB128:BG128">BB129+BB131</f>
        <v>8352</v>
      </c>
      <c r="BC128" s="104">
        <f t="shared" si="116"/>
        <v>8352</v>
      </c>
      <c r="BD128" s="104">
        <f t="shared" si="116"/>
        <v>0</v>
      </c>
      <c r="BE128" s="104">
        <f t="shared" si="116"/>
        <v>0</v>
      </c>
      <c r="BF128" s="104">
        <f t="shared" si="116"/>
        <v>8352</v>
      </c>
      <c r="BG128" s="104">
        <f t="shared" si="116"/>
        <v>8352</v>
      </c>
      <c r="BH128" s="104">
        <f>BH129+BH131</f>
        <v>0</v>
      </c>
      <c r="BI128" s="104">
        <f>BI129+BI131</f>
        <v>0</v>
      </c>
      <c r="BJ128" s="104">
        <f>BJ129+BJ131</f>
        <v>8352</v>
      </c>
      <c r="BK128" s="104">
        <f>BK129+BK131</f>
        <v>8352</v>
      </c>
    </row>
    <row r="129" spans="1:63" s="5" customFormat="1" ht="69" customHeight="1">
      <c r="A129" s="85"/>
      <c r="B129" s="106" t="s">
        <v>227</v>
      </c>
      <c r="C129" s="107" t="s">
        <v>30</v>
      </c>
      <c r="D129" s="108" t="s">
        <v>373</v>
      </c>
      <c r="E129" s="143" t="s">
        <v>228</v>
      </c>
      <c r="F129" s="108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3"/>
      <c r="T129" s="163"/>
      <c r="U129" s="162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12">
        <f>AP130</f>
        <v>5292</v>
      </c>
      <c r="AQ129" s="112">
        <f>AQ130</f>
        <v>0</v>
      </c>
      <c r="AR129" s="112">
        <f>AR130</f>
        <v>5292</v>
      </c>
      <c r="AS129" s="112">
        <f>AS130</f>
        <v>0</v>
      </c>
      <c r="AT129" s="112">
        <f>AT130</f>
        <v>5292</v>
      </c>
      <c r="AU129" s="81"/>
      <c r="AV129" s="81"/>
      <c r="AW129" s="81"/>
      <c r="AX129" s="112">
        <f>AX130</f>
        <v>5292</v>
      </c>
      <c r="AY129" s="112">
        <f>AY130</f>
        <v>5292</v>
      </c>
      <c r="AZ129" s="93"/>
      <c r="BA129" s="93"/>
      <c r="BB129" s="112">
        <f aca="true" t="shared" si="117" ref="BB129:BK129">BB130</f>
        <v>5292</v>
      </c>
      <c r="BC129" s="112">
        <f t="shared" si="117"/>
        <v>5292</v>
      </c>
      <c r="BD129" s="112">
        <f t="shared" si="117"/>
        <v>0</v>
      </c>
      <c r="BE129" s="112">
        <f t="shared" si="117"/>
        <v>0</v>
      </c>
      <c r="BF129" s="112">
        <f t="shared" si="117"/>
        <v>5292</v>
      </c>
      <c r="BG129" s="112">
        <f t="shared" si="117"/>
        <v>5292</v>
      </c>
      <c r="BH129" s="112">
        <f t="shared" si="117"/>
        <v>0</v>
      </c>
      <c r="BI129" s="112">
        <f t="shared" si="117"/>
        <v>0</v>
      </c>
      <c r="BJ129" s="112">
        <f t="shared" si="117"/>
        <v>5292</v>
      </c>
      <c r="BK129" s="112">
        <f t="shared" si="117"/>
        <v>5292</v>
      </c>
    </row>
    <row r="130" spans="1:63" s="5" customFormat="1" ht="26.25" customHeight="1">
      <c r="A130" s="85"/>
      <c r="B130" s="106" t="s">
        <v>229</v>
      </c>
      <c r="C130" s="107" t="s">
        <v>30</v>
      </c>
      <c r="D130" s="108" t="s">
        <v>373</v>
      </c>
      <c r="E130" s="143" t="s">
        <v>228</v>
      </c>
      <c r="F130" s="108" t="s">
        <v>230</v>
      </c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3"/>
      <c r="T130" s="163"/>
      <c r="U130" s="162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16">
        <f>AR130-AO130</f>
        <v>5292</v>
      </c>
      <c r="AQ130" s="110"/>
      <c r="AR130" s="112">
        <v>5292</v>
      </c>
      <c r="AS130" s="110"/>
      <c r="AT130" s="112">
        <v>5292</v>
      </c>
      <c r="AU130" s="81"/>
      <c r="AV130" s="81"/>
      <c r="AW130" s="81"/>
      <c r="AX130" s="112">
        <v>5292</v>
      </c>
      <c r="AY130" s="112">
        <v>5292</v>
      </c>
      <c r="AZ130" s="93"/>
      <c r="BA130" s="93"/>
      <c r="BB130" s="112">
        <v>5292</v>
      </c>
      <c r="BC130" s="112">
        <v>5292</v>
      </c>
      <c r="BD130" s="168"/>
      <c r="BE130" s="169"/>
      <c r="BF130" s="115">
        <f>BD130+BB130</f>
        <v>5292</v>
      </c>
      <c r="BG130" s="115">
        <f>BE130+BC130</f>
        <v>5292</v>
      </c>
      <c r="BH130" s="168"/>
      <c r="BI130" s="169"/>
      <c r="BJ130" s="115">
        <f>BH130+BF130</f>
        <v>5292</v>
      </c>
      <c r="BK130" s="115">
        <f>BI130+BG130</f>
        <v>5292</v>
      </c>
    </row>
    <row r="131" spans="1:63" s="5" customFormat="1" ht="57.75" customHeight="1">
      <c r="A131" s="85"/>
      <c r="B131" s="106" t="s">
        <v>14</v>
      </c>
      <c r="C131" s="107" t="s">
        <v>30</v>
      </c>
      <c r="D131" s="108" t="s">
        <v>373</v>
      </c>
      <c r="E131" s="114" t="s">
        <v>131</v>
      </c>
      <c r="F131" s="108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3"/>
      <c r="T131" s="163"/>
      <c r="U131" s="162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12">
        <f>AP132</f>
        <v>3060</v>
      </c>
      <c r="AQ131" s="112">
        <f>AQ132</f>
        <v>0</v>
      </c>
      <c r="AR131" s="112">
        <f>AR132</f>
        <v>3060</v>
      </c>
      <c r="AS131" s="112">
        <f>AS132</f>
        <v>0</v>
      </c>
      <c r="AT131" s="112">
        <f>AT132</f>
        <v>3060</v>
      </c>
      <c r="AU131" s="81"/>
      <c r="AV131" s="81"/>
      <c r="AW131" s="81"/>
      <c r="AX131" s="112">
        <f>AX132</f>
        <v>3060</v>
      </c>
      <c r="AY131" s="112">
        <f>AY132</f>
        <v>3060</v>
      </c>
      <c r="AZ131" s="93"/>
      <c r="BA131" s="93"/>
      <c r="BB131" s="112">
        <f aca="true" t="shared" si="118" ref="BB131:BK131">BB132</f>
        <v>3060</v>
      </c>
      <c r="BC131" s="112">
        <f t="shared" si="118"/>
        <v>3060</v>
      </c>
      <c r="BD131" s="112">
        <f t="shared" si="118"/>
        <v>0</v>
      </c>
      <c r="BE131" s="112">
        <f t="shared" si="118"/>
        <v>0</v>
      </c>
      <c r="BF131" s="112">
        <f t="shared" si="118"/>
        <v>3060</v>
      </c>
      <c r="BG131" s="112">
        <f t="shared" si="118"/>
        <v>3060</v>
      </c>
      <c r="BH131" s="112">
        <f t="shared" si="118"/>
        <v>0</v>
      </c>
      <c r="BI131" s="112">
        <f t="shared" si="118"/>
        <v>0</v>
      </c>
      <c r="BJ131" s="112">
        <f t="shared" si="118"/>
        <v>3060</v>
      </c>
      <c r="BK131" s="112">
        <f t="shared" si="118"/>
        <v>3060</v>
      </c>
    </row>
    <row r="132" spans="1:63" s="5" customFormat="1" ht="69" customHeight="1">
      <c r="A132" s="85"/>
      <c r="B132" s="106" t="s">
        <v>41</v>
      </c>
      <c r="C132" s="107" t="s">
        <v>30</v>
      </c>
      <c r="D132" s="108" t="s">
        <v>373</v>
      </c>
      <c r="E132" s="114" t="s">
        <v>131</v>
      </c>
      <c r="F132" s="108" t="s">
        <v>42</v>
      </c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3"/>
      <c r="T132" s="163"/>
      <c r="U132" s="162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16">
        <f>AR132-AO132</f>
        <v>3060</v>
      </c>
      <c r="AQ132" s="110"/>
      <c r="AR132" s="112">
        <v>3060</v>
      </c>
      <c r="AS132" s="110"/>
      <c r="AT132" s="112">
        <v>3060</v>
      </c>
      <c r="AU132" s="81"/>
      <c r="AV132" s="81"/>
      <c r="AW132" s="81"/>
      <c r="AX132" s="112">
        <v>3060</v>
      </c>
      <c r="AY132" s="112">
        <v>3060</v>
      </c>
      <c r="AZ132" s="93"/>
      <c r="BA132" s="93"/>
      <c r="BB132" s="112">
        <v>3060</v>
      </c>
      <c r="BC132" s="112">
        <v>3060</v>
      </c>
      <c r="BD132" s="168"/>
      <c r="BE132" s="169"/>
      <c r="BF132" s="115">
        <f>BD132+BB132</f>
        <v>3060</v>
      </c>
      <c r="BG132" s="115">
        <f>BE132+BC132</f>
        <v>3060</v>
      </c>
      <c r="BH132" s="168"/>
      <c r="BI132" s="169"/>
      <c r="BJ132" s="115">
        <f>BH132+BF132</f>
        <v>3060</v>
      </c>
      <c r="BK132" s="115">
        <f>BI132+BG132</f>
        <v>3060</v>
      </c>
    </row>
    <row r="133" spans="1:63" s="2" customFormat="1" ht="37.5" customHeight="1" hidden="1">
      <c r="A133" s="120"/>
      <c r="B133" s="98" t="s">
        <v>13</v>
      </c>
      <c r="C133" s="99" t="s">
        <v>30</v>
      </c>
      <c r="D133" s="100" t="s">
        <v>40</v>
      </c>
      <c r="E133" s="143"/>
      <c r="F133" s="108"/>
      <c r="G133" s="102">
        <f aca="true" t="shared" si="119" ref="G133:W134">G134</f>
        <v>0</v>
      </c>
      <c r="H133" s="102">
        <f t="shared" si="119"/>
        <v>0</v>
      </c>
      <c r="I133" s="102">
        <f t="shared" si="119"/>
        <v>0</v>
      </c>
      <c r="J133" s="102">
        <f t="shared" si="119"/>
        <v>1896</v>
      </c>
      <c r="K133" s="102">
        <f t="shared" si="119"/>
        <v>1896</v>
      </c>
      <c r="L133" s="102">
        <f t="shared" si="119"/>
        <v>0</v>
      </c>
      <c r="M133" s="102"/>
      <c r="N133" s="102">
        <f>N134</f>
        <v>2035</v>
      </c>
      <c r="O133" s="102">
        <f t="shared" si="119"/>
        <v>0</v>
      </c>
      <c r="P133" s="102">
        <f t="shared" si="119"/>
        <v>0</v>
      </c>
      <c r="Q133" s="102">
        <f t="shared" si="119"/>
        <v>2035</v>
      </c>
      <c r="R133" s="102">
        <f t="shared" si="119"/>
        <v>0</v>
      </c>
      <c r="S133" s="104">
        <f t="shared" si="119"/>
        <v>-320</v>
      </c>
      <c r="T133" s="104">
        <f t="shared" si="119"/>
        <v>1715</v>
      </c>
      <c r="U133" s="102">
        <f t="shared" si="119"/>
        <v>0</v>
      </c>
      <c r="V133" s="104">
        <f t="shared" si="119"/>
        <v>1715</v>
      </c>
      <c r="W133" s="104">
        <f t="shared" si="119"/>
        <v>0</v>
      </c>
      <c r="X133" s="104">
        <f aca="true" t="shared" si="120" ref="X133:AN134">X134</f>
        <v>0</v>
      </c>
      <c r="Y133" s="104">
        <f t="shared" si="120"/>
        <v>1715</v>
      </c>
      <c r="Z133" s="104">
        <f t="shared" si="120"/>
        <v>1715</v>
      </c>
      <c r="AA133" s="104">
        <f t="shared" si="120"/>
        <v>0</v>
      </c>
      <c r="AB133" s="104">
        <f t="shared" si="120"/>
        <v>0</v>
      </c>
      <c r="AC133" s="104">
        <f t="shared" si="120"/>
        <v>3215</v>
      </c>
      <c r="AD133" s="104">
        <f t="shared" si="120"/>
        <v>1715</v>
      </c>
      <c r="AE133" s="104">
        <f t="shared" si="120"/>
        <v>0</v>
      </c>
      <c r="AF133" s="104"/>
      <c r="AG133" s="104">
        <f t="shared" si="120"/>
        <v>0</v>
      </c>
      <c r="AH133" s="104">
        <f t="shared" si="120"/>
        <v>3215</v>
      </c>
      <c r="AI133" s="104"/>
      <c r="AJ133" s="104">
        <f t="shared" si="120"/>
        <v>1715</v>
      </c>
      <c r="AK133" s="104">
        <f t="shared" si="120"/>
        <v>0</v>
      </c>
      <c r="AL133" s="104">
        <f t="shared" si="120"/>
        <v>0</v>
      </c>
      <c r="AM133" s="104">
        <f t="shared" si="120"/>
        <v>3215</v>
      </c>
      <c r="AN133" s="104">
        <f t="shared" si="120"/>
        <v>0</v>
      </c>
      <c r="AO133" s="104">
        <f>AO134</f>
        <v>1715</v>
      </c>
      <c r="AP133" s="104">
        <f>AP134+AP136</f>
        <v>-1715</v>
      </c>
      <c r="AQ133" s="104">
        <f>AQ134+AQ136</f>
        <v>0</v>
      </c>
      <c r="AR133" s="104">
        <f>AR134+AR136</f>
        <v>0</v>
      </c>
      <c r="AS133" s="104">
        <f>AS134+AS136</f>
        <v>0</v>
      </c>
      <c r="AT133" s="104">
        <f>AT134+AT136</f>
        <v>0</v>
      </c>
      <c r="AU133" s="81"/>
      <c r="AV133" s="81"/>
      <c r="AW133" s="81"/>
      <c r="AX133" s="104">
        <f>AX134+AX136</f>
        <v>0</v>
      </c>
      <c r="AY133" s="104">
        <f>AY134+AY136</f>
        <v>0</v>
      </c>
      <c r="AZ133" s="93"/>
      <c r="BA133" s="93"/>
      <c r="BB133" s="104">
        <f>BB134+BB136</f>
        <v>0</v>
      </c>
      <c r="BC133" s="104">
        <f>BC134+BC136</f>
        <v>0</v>
      </c>
      <c r="BD133" s="146"/>
      <c r="BE133" s="147"/>
      <c r="BF133" s="164"/>
      <c r="BG133" s="164"/>
      <c r="BH133" s="146"/>
      <c r="BI133" s="147"/>
      <c r="BJ133" s="164"/>
      <c r="BK133" s="164"/>
    </row>
    <row r="134" spans="1:63" ht="66.75" customHeight="1" hidden="1">
      <c r="A134" s="120"/>
      <c r="B134" s="106" t="s">
        <v>227</v>
      </c>
      <c r="C134" s="107" t="s">
        <v>30</v>
      </c>
      <c r="D134" s="108" t="s">
        <v>40</v>
      </c>
      <c r="E134" s="143" t="s">
        <v>228</v>
      </c>
      <c r="F134" s="108"/>
      <c r="G134" s="110">
        <f t="shared" si="119"/>
        <v>0</v>
      </c>
      <c r="H134" s="110">
        <f t="shared" si="119"/>
        <v>0</v>
      </c>
      <c r="I134" s="110">
        <f t="shared" si="119"/>
        <v>0</v>
      </c>
      <c r="J134" s="110">
        <f t="shared" si="119"/>
        <v>1896</v>
      </c>
      <c r="K134" s="110">
        <f t="shared" si="119"/>
        <v>1896</v>
      </c>
      <c r="L134" s="110">
        <f t="shared" si="119"/>
        <v>0</v>
      </c>
      <c r="M134" s="110"/>
      <c r="N134" s="110">
        <f>N135</f>
        <v>2035</v>
      </c>
      <c r="O134" s="110">
        <f t="shared" si="119"/>
        <v>0</v>
      </c>
      <c r="P134" s="110">
        <f t="shared" si="119"/>
        <v>0</v>
      </c>
      <c r="Q134" s="110">
        <f t="shared" si="119"/>
        <v>2035</v>
      </c>
      <c r="R134" s="110">
        <f t="shared" si="119"/>
        <v>0</v>
      </c>
      <c r="S134" s="112">
        <f t="shared" si="119"/>
        <v>-320</v>
      </c>
      <c r="T134" s="112">
        <f t="shared" si="119"/>
        <v>1715</v>
      </c>
      <c r="U134" s="110">
        <f t="shared" si="119"/>
        <v>0</v>
      </c>
      <c r="V134" s="112">
        <f t="shared" si="119"/>
        <v>1715</v>
      </c>
      <c r="W134" s="112">
        <f>W135</f>
        <v>0</v>
      </c>
      <c r="X134" s="112">
        <f t="shared" si="120"/>
        <v>0</v>
      </c>
      <c r="Y134" s="112">
        <f t="shared" si="120"/>
        <v>1715</v>
      </c>
      <c r="Z134" s="112">
        <f t="shared" si="120"/>
        <v>1715</v>
      </c>
      <c r="AA134" s="112">
        <f t="shared" si="120"/>
        <v>0</v>
      </c>
      <c r="AB134" s="112">
        <f t="shared" si="120"/>
        <v>0</v>
      </c>
      <c r="AC134" s="112">
        <f t="shared" si="120"/>
        <v>3215</v>
      </c>
      <c r="AD134" s="112">
        <f t="shared" si="120"/>
        <v>1715</v>
      </c>
      <c r="AE134" s="112">
        <f t="shared" si="120"/>
        <v>0</v>
      </c>
      <c r="AF134" s="112"/>
      <c r="AG134" s="112">
        <f t="shared" si="120"/>
        <v>0</v>
      </c>
      <c r="AH134" s="112">
        <f t="shared" si="120"/>
        <v>3215</v>
      </c>
      <c r="AI134" s="112"/>
      <c r="AJ134" s="112">
        <f t="shared" si="120"/>
        <v>1715</v>
      </c>
      <c r="AK134" s="112">
        <f>AK135</f>
        <v>0</v>
      </c>
      <c r="AL134" s="112">
        <f>AL135</f>
        <v>0</v>
      </c>
      <c r="AM134" s="112">
        <f>AM135</f>
        <v>3215</v>
      </c>
      <c r="AN134" s="112">
        <f>AN135</f>
        <v>0</v>
      </c>
      <c r="AO134" s="112">
        <f>AO135</f>
        <v>1715</v>
      </c>
      <c r="AP134" s="112">
        <f>AP135</f>
        <v>-1715</v>
      </c>
      <c r="AQ134" s="110">
        <f>AQ135</f>
        <v>0</v>
      </c>
      <c r="AR134" s="112">
        <f>AR135</f>
        <v>0</v>
      </c>
      <c r="AS134" s="110">
        <f>AS135</f>
        <v>0</v>
      </c>
      <c r="AT134" s="112">
        <f>AT135</f>
        <v>0</v>
      </c>
      <c r="AU134" s="81"/>
      <c r="AV134" s="81"/>
      <c r="AW134" s="81"/>
      <c r="AX134" s="112">
        <f>AX135</f>
        <v>0</v>
      </c>
      <c r="AY134" s="112">
        <f>AY135</f>
        <v>0</v>
      </c>
      <c r="AZ134" s="93"/>
      <c r="BA134" s="93"/>
      <c r="BB134" s="112">
        <f>BB135</f>
        <v>0</v>
      </c>
      <c r="BC134" s="112">
        <f>BC135</f>
        <v>0</v>
      </c>
      <c r="BD134" s="118"/>
      <c r="BE134" s="119"/>
      <c r="BF134" s="127"/>
      <c r="BG134" s="127"/>
      <c r="BH134" s="118"/>
      <c r="BI134" s="119"/>
      <c r="BJ134" s="127"/>
      <c r="BK134" s="127"/>
    </row>
    <row r="135" spans="1:63" ht="18.75" customHeight="1" hidden="1">
      <c r="A135" s="120"/>
      <c r="B135" s="106" t="s">
        <v>229</v>
      </c>
      <c r="C135" s="107" t="s">
        <v>30</v>
      </c>
      <c r="D135" s="108" t="s">
        <v>40</v>
      </c>
      <c r="E135" s="143" t="s">
        <v>228</v>
      </c>
      <c r="F135" s="108" t="s">
        <v>230</v>
      </c>
      <c r="G135" s="110"/>
      <c r="H135" s="110">
        <f>20404-20404</f>
        <v>0</v>
      </c>
      <c r="I135" s="110"/>
      <c r="J135" s="115">
        <f>K135-G135</f>
        <v>1896</v>
      </c>
      <c r="K135" s="128">
        <v>1896</v>
      </c>
      <c r="L135" s="128"/>
      <c r="M135" s="128"/>
      <c r="N135" s="110">
        <v>2035</v>
      </c>
      <c r="O135" s="111"/>
      <c r="P135" s="115"/>
      <c r="Q135" s="115">
        <f>P135+N135</f>
        <v>2035</v>
      </c>
      <c r="R135" s="115">
        <f>O135</f>
        <v>0</v>
      </c>
      <c r="S135" s="116">
        <f>T135-Q135</f>
        <v>-320</v>
      </c>
      <c r="T135" s="116">
        <v>1715</v>
      </c>
      <c r="U135" s="115">
        <f>R135</f>
        <v>0</v>
      </c>
      <c r="V135" s="116">
        <v>1715</v>
      </c>
      <c r="W135" s="116"/>
      <c r="X135" s="116"/>
      <c r="Y135" s="116">
        <f>W135+T135</f>
        <v>1715</v>
      </c>
      <c r="Z135" s="116">
        <f>X135+V135</f>
        <v>1715</v>
      </c>
      <c r="AA135" s="116"/>
      <c r="AB135" s="116"/>
      <c r="AC135" s="116">
        <f>AA135+Y135+1500</f>
        <v>3215</v>
      </c>
      <c r="AD135" s="116">
        <f>AB135+Z135</f>
        <v>1715</v>
      </c>
      <c r="AE135" s="116"/>
      <c r="AF135" s="116"/>
      <c r="AG135" s="116"/>
      <c r="AH135" s="116">
        <f>AE135+AC135</f>
        <v>3215</v>
      </c>
      <c r="AI135" s="116"/>
      <c r="AJ135" s="116">
        <f>AG135+AD135</f>
        <v>1715</v>
      </c>
      <c r="AK135" s="117"/>
      <c r="AL135" s="117"/>
      <c r="AM135" s="116">
        <f>AK135+AH135</f>
        <v>3215</v>
      </c>
      <c r="AN135" s="116">
        <f>AI135</f>
        <v>0</v>
      </c>
      <c r="AO135" s="116">
        <f>AJ135</f>
        <v>1715</v>
      </c>
      <c r="AP135" s="116">
        <f>AR135-AO135</f>
        <v>-1715</v>
      </c>
      <c r="AQ135" s="115"/>
      <c r="AR135" s="116"/>
      <c r="AS135" s="115"/>
      <c r="AT135" s="116"/>
      <c r="AU135" s="81"/>
      <c r="AV135" s="81"/>
      <c r="AW135" s="81"/>
      <c r="AX135" s="116"/>
      <c r="AY135" s="116"/>
      <c r="AZ135" s="93"/>
      <c r="BA135" s="93"/>
      <c r="BB135" s="116"/>
      <c r="BC135" s="116"/>
      <c r="BD135" s="118"/>
      <c r="BE135" s="119"/>
      <c r="BF135" s="127"/>
      <c r="BG135" s="127"/>
      <c r="BH135" s="118"/>
      <c r="BI135" s="119"/>
      <c r="BJ135" s="127"/>
      <c r="BK135" s="127"/>
    </row>
    <row r="136" spans="1:63" s="11" customFormat="1" ht="49.5" customHeight="1" hidden="1">
      <c r="A136" s="134"/>
      <c r="B136" s="106" t="s">
        <v>14</v>
      </c>
      <c r="C136" s="107" t="s">
        <v>30</v>
      </c>
      <c r="D136" s="108" t="s">
        <v>40</v>
      </c>
      <c r="E136" s="114" t="s">
        <v>131</v>
      </c>
      <c r="F136" s="108"/>
      <c r="G136" s="110"/>
      <c r="H136" s="110"/>
      <c r="I136" s="110"/>
      <c r="J136" s="115"/>
      <c r="K136" s="128"/>
      <c r="L136" s="128"/>
      <c r="M136" s="128"/>
      <c r="N136" s="110"/>
      <c r="O136" s="115"/>
      <c r="P136" s="115"/>
      <c r="Q136" s="128"/>
      <c r="R136" s="128"/>
      <c r="S136" s="116"/>
      <c r="T136" s="116"/>
      <c r="U136" s="115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58"/>
      <c r="AL136" s="158"/>
      <c r="AM136" s="158"/>
      <c r="AN136" s="158"/>
      <c r="AO136" s="158"/>
      <c r="AP136" s="116">
        <f>AP137</f>
        <v>0</v>
      </c>
      <c r="AQ136" s="116">
        <f>AQ137</f>
        <v>0</v>
      </c>
      <c r="AR136" s="116">
        <f>AR137</f>
        <v>0</v>
      </c>
      <c r="AS136" s="116">
        <f>AS137</f>
        <v>0</v>
      </c>
      <c r="AT136" s="116">
        <f>AT137</f>
        <v>0</v>
      </c>
      <c r="AU136" s="170"/>
      <c r="AV136" s="170"/>
      <c r="AW136" s="170"/>
      <c r="AX136" s="116">
        <f>AX137</f>
        <v>0</v>
      </c>
      <c r="AY136" s="116">
        <f>AY137</f>
        <v>0</v>
      </c>
      <c r="AZ136" s="93"/>
      <c r="BA136" s="93"/>
      <c r="BB136" s="116">
        <f>BB137</f>
        <v>0</v>
      </c>
      <c r="BC136" s="116">
        <f>BC137</f>
        <v>0</v>
      </c>
      <c r="BD136" s="159"/>
      <c r="BE136" s="160"/>
      <c r="BF136" s="128"/>
      <c r="BG136" s="128"/>
      <c r="BH136" s="159"/>
      <c r="BI136" s="160"/>
      <c r="BJ136" s="128"/>
      <c r="BK136" s="128"/>
    </row>
    <row r="137" spans="1:63" s="11" customFormat="1" ht="66" customHeight="1" hidden="1">
      <c r="A137" s="134"/>
      <c r="B137" s="106" t="s">
        <v>41</v>
      </c>
      <c r="C137" s="107" t="s">
        <v>30</v>
      </c>
      <c r="D137" s="108" t="s">
        <v>40</v>
      </c>
      <c r="E137" s="114" t="s">
        <v>131</v>
      </c>
      <c r="F137" s="108" t="s">
        <v>42</v>
      </c>
      <c r="G137" s="110"/>
      <c r="H137" s="110"/>
      <c r="I137" s="110"/>
      <c r="J137" s="115"/>
      <c r="K137" s="128"/>
      <c r="L137" s="128"/>
      <c r="M137" s="128"/>
      <c r="N137" s="110"/>
      <c r="O137" s="115"/>
      <c r="P137" s="115"/>
      <c r="Q137" s="128"/>
      <c r="R137" s="128"/>
      <c r="S137" s="116"/>
      <c r="T137" s="116"/>
      <c r="U137" s="115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58"/>
      <c r="AL137" s="158"/>
      <c r="AM137" s="158"/>
      <c r="AN137" s="158"/>
      <c r="AO137" s="158"/>
      <c r="AP137" s="116">
        <f>AR137-AO137</f>
        <v>0</v>
      </c>
      <c r="AQ137" s="115"/>
      <c r="AR137" s="116"/>
      <c r="AS137" s="115"/>
      <c r="AT137" s="116"/>
      <c r="AU137" s="170"/>
      <c r="AV137" s="170"/>
      <c r="AW137" s="170"/>
      <c r="AX137" s="116"/>
      <c r="AY137" s="116"/>
      <c r="AZ137" s="93"/>
      <c r="BA137" s="93"/>
      <c r="BB137" s="116"/>
      <c r="BC137" s="116"/>
      <c r="BD137" s="159"/>
      <c r="BE137" s="160"/>
      <c r="BF137" s="128"/>
      <c r="BG137" s="128"/>
      <c r="BH137" s="159"/>
      <c r="BI137" s="160"/>
      <c r="BJ137" s="128"/>
      <c r="BK137" s="128"/>
    </row>
    <row r="138" spans="1:63" ht="18.75">
      <c r="A138" s="120"/>
      <c r="B138" s="106"/>
      <c r="C138" s="107"/>
      <c r="D138" s="108"/>
      <c r="E138" s="143"/>
      <c r="F138" s="108"/>
      <c r="G138" s="110"/>
      <c r="H138" s="110"/>
      <c r="I138" s="110"/>
      <c r="J138" s="115"/>
      <c r="K138" s="128"/>
      <c r="L138" s="128"/>
      <c r="M138" s="128"/>
      <c r="N138" s="110"/>
      <c r="O138" s="111"/>
      <c r="P138" s="111"/>
      <c r="Q138" s="129"/>
      <c r="R138" s="129"/>
      <c r="S138" s="116"/>
      <c r="T138" s="84"/>
      <c r="U138" s="111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117"/>
      <c r="AL138" s="117"/>
      <c r="AM138" s="117"/>
      <c r="AN138" s="117"/>
      <c r="AO138" s="117"/>
      <c r="AP138" s="130"/>
      <c r="AQ138" s="131"/>
      <c r="AR138" s="130"/>
      <c r="AS138" s="131"/>
      <c r="AT138" s="130"/>
      <c r="AU138" s="81"/>
      <c r="AV138" s="81"/>
      <c r="AW138" s="81"/>
      <c r="AX138" s="130"/>
      <c r="AY138" s="130"/>
      <c r="AZ138" s="93"/>
      <c r="BA138" s="93"/>
      <c r="BB138" s="130"/>
      <c r="BC138" s="130"/>
      <c r="BD138" s="118"/>
      <c r="BE138" s="119"/>
      <c r="BF138" s="127"/>
      <c r="BG138" s="127"/>
      <c r="BH138" s="118"/>
      <c r="BI138" s="119"/>
      <c r="BJ138" s="127"/>
      <c r="BK138" s="127"/>
    </row>
    <row r="139" spans="1:63" s="5" customFormat="1" ht="81">
      <c r="A139" s="85">
        <v>905</v>
      </c>
      <c r="B139" s="86" t="s">
        <v>130</v>
      </c>
      <c r="C139" s="161"/>
      <c r="D139" s="89"/>
      <c r="E139" s="133"/>
      <c r="F139" s="89"/>
      <c r="G139" s="162">
        <f aca="true" t="shared" si="121" ref="G139:N139">G143+G146</f>
        <v>5152</v>
      </c>
      <c r="H139" s="162">
        <f t="shared" si="121"/>
        <v>5152</v>
      </c>
      <c r="I139" s="162">
        <f t="shared" si="121"/>
        <v>0</v>
      </c>
      <c r="J139" s="162">
        <f t="shared" si="121"/>
        <v>0</v>
      </c>
      <c r="K139" s="162">
        <f t="shared" si="121"/>
        <v>5152</v>
      </c>
      <c r="L139" s="162">
        <f t="shared" si="121"/>
        <v>0</v>
      </c>
      <c r="M139" s="162"/>
      <c r="N139" s="162">
        <f t="shared" si="121"/>
        <v>5518</v>
      </c>
      <c r="O139" s="162">
        <f aca="true" t="shared" si="122" ref="O139:V139">O143+O146</f>
        <v>0</v>
      </c>
      <c r="P139" s="162">
        <f t="shared" si="122"/>
        <v>0</v>
      </c>
      <c r="Q139" s="162">
        <f t="shared" si="122"/>
        <v>5518</v>
      </c>
      <c r="R139" s="162">
        <f t="shared" si="122"/>
        <v>0</v>
      </c>
      <c r="S139" s="163">
        <f>S143+S146</f>
        <v>-5165</v>
      </c>
      <c r="T139" s="163">
        <f t="shared" si="122"/>
        <v>353</v>
      </c>
      <c r="U139" s="162">
        <f t="shared" si="122"/>
        <v>0</v>
      </c>
      <c r="V139" s="163">
        <f t="shared" si="122"/>
        <v>353</v>
      </c>
      <c r="W139" s="163">
        <f aca="true" t="shared" si="123" ref="W139:AD139">W143+W146</f>
        <v>0</v>
      </c>
      <c r="X139" s="163">
        <f t="shared" si="123"/>
        <v>0</v>
      </c>
      <c r="Y139" s="163">
        <f t="shared" si="123"/>
        <v>353</v>
      </c>
      <c r="Z139" s="163">
        <f t="shared" si="123"/>
        <v>353</v>
      </c>
      <c r="AA139" s="163">
        <f t="shared" si="123"/>
        <v>0</v>
      </c>
      <c r="AB139" s="163">
        <f t="shared" si="123"/>
        <v>0</v>
      </c>
      <c r="AC139" s="163">
        <f t="shared" si="123"/>
        <v>353</v>
      </c>
      <c r="AD139" s="163">
        <f t="shared" si="123"/>
        <v>353</v>
      </c>
      <c r="AE139" s="163">
        <f>AE143+AE146</f>
        <v>0</v>
      </c>
      <c r="AF139" s="163"/>
      <c r="AG139" s="163">
        <f>AG143+AG146</f>
        <v>0</v>
      </c>
      <c r="AH139" s="163">
        <f>AH143+AH146</f>
        <v>353</v>
      </c>
      <c r="AI139" s="163"/>
      <c r="AJ139" s="163">
        <f aca="true" t="shared" si="124" ref="AJ139:AO139">AJ143+AJ146</f>
        <v>353</v>
      </c>
      <c r="AK139" s="163">
        <f t="shared" si="124"/>
        <v>0</v>
      </c>
      <c r="AL139" s="163">
        <f t="shared" si="124"/>
        <v>0</v>
      </c>
      <c r="AM139" s="163">
        <f t="shared" si="124"/>
        <v>353</v>
      </c>
      <c r="AN139" s="163">
        <f t="shared" si="124"/>
        <v>0</v>
      </c>
      <c r="AO139" s="163">
        <f t="shared" si="124"/>
        <v>353</v>
      </c>
      <c r="AP139" s="163">
        <f>AP143+AP146+AP140</f>
        <v>6951</v>
      </c>
      <c r="AQ139" s="163">
        <f>AQ143+AQ146+AQ140</f>
        <v>0</v>
      </c>
      <c r="AR139" s="163">
        <f>AR143+AR146+AR140</f>
        <v>7304</v>
      </c>
      <c r="AS139" s="163">
        <f>AS143+AS146+AS140</f>
        <v>0</v>
      </c>
      <c r="AT139" s="163">
        <f>AT143+AT146+AT140</f>
        <v>7304</v>
      </c>
      <c r="AU139" s="81"/>
      <c r="AV139" s="81"/>
      <c r="AW139" s="81"/>
      <c r="AX139" s="163">
        <f>AX143+AX146+AX140</f>
        <v>7304</v>
      </c>
      <c r="AY139" s="163">
        <f>AY143+AY146+AY140</f>
        <v>7304</v>
      </c>
      <c r="AZ139" s="93"/>
      <c r="BA139" s="93"/>
      <c r="BB139" s="163">
        <f aca="true" t="shared" si="125" ref="BB139:BG139">BB143+BB146+BB140</f>
        <v>7304</v>
      </c>
      <c r="BC139" s="163">
        <f t="shared" si="125"/>
        <v>7304</v>
      </c>
      <c r="BD139" s="163">
        <f t="shared" si="125"/>
        <v>0</v>
      </c>
      <c r="BE139" s="163">
        <f t="shared" si="125"/>
        <v>0</v>
      </c>
      <c r="BF139" s="163">
        <f t="shared" si="125"/>
        <v>7304</v>
      </c>
      <c r="BG139" s="163">
        <f t="shared" si="125"/>
        <v>7304</v>
      </c>
      <c r="BH139" s="163">
        <f>BH143+BH146+BH140</f>
        <v>0</v>
      </c>
      <c r="BI139" s="163">
        <f>BI143+BI146+BI140</f>
        <v>0</v>
      </c>
      <c r="BJ139" s="163">
        <f>BJ143+BJ146+BJ140</f>
        <v>7304</v>
      </c>
      <c r="BK139" s="163">
        <f>BK143+BK146+BK140</f>
        <v>7304</v>
      </c>
    </row>
    <row r="140" spans="1:63" s="5" customFormat="1" ht="37.5">
      <c r="A140" s="85"/>
      <c r="B140" s="98" t="s">
        <v>13</v>
      </c>
      <c r="C140" s="99" t="s">
        <v>30</v>
      </c>
      <c r="D140" s="100" t="s">
        <v>373</v>
      </c>
      <c r="E140" s="101"/>
      <c r="F140" s="100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3"/>
      <c r="T140" s="163"/>
      <c r="U140" s="162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>
        <f>AP141</f>
        <v>7304</v>
      </c>
      <c r="AQ140" s="163">
        <f aca="true" t="shared" si="126" ref="AQ140:AT141">AQ141</f>
        <v>0</v>
      </c>
      <c r="AR140" s="104">
        <f t="shared" si="126"/>
        <v>7304</v>
      </c>
      <c r="AS140" s="104">
        <f t="shared" si="126"/>
        <v>0</v>
      </c>
      <c r="AT140" s="104">
        <f t="shared" si="126"/>
        <v>7304</v>
      </c>
      <c r="AU140" s="81"/>
      <c r="AV140" s="81"/>
      <c r="AW140" s="81"/>
      <c r="AX140" s="104">
        <f>AX141</f>
        <v>7304</v>
      </c>
      <c r="AY140" s="104">
        <f>AY141</f>
        <v>7304</v>
      </c>
      <c r="AZ140" s="93"/>
      <c r="BA140" s="93"/>
      <c r="BB140" s="104">
        <f>BB141</f>
        <v>7304</v>
      </c>
      <c r="BC140" s="104">
        <f>BC141</f>
        <v>7304</v>
      </c>
      <c r="BD140" s="104">
        <f aca="true" t="shared" si="127" ref="BD140:BK141">BD141</f>
        <v>0</v>
      </c>
      <c r="BE140" s="104">
        <f t="shared" si="127"/>
        <v>0</v>
      </c>
      <c r="BF140" s="104">
        <f t="shared" si="127"/>
        <v>7304</v>
      </c>
      <c r="BG140" s="104">
        <f t="shared" si="127"/>
        <v>7304</v>
      </c>
      <c r="BH140" s="104">
        <f t="shared" si="127"/>
        <v>0</v>
      </c>
      <c r="BI140" s="104">
        <f t="shared" si="127"/>
        <v>0</v>
      </c>
      <c r="BJ140" s="104">
        <f t="shared" si="127"/>
        <v>7304</v>
      </c>
      <c r="BK140" s="104">
        <f t="shared" si="127"/>
        <v>7304</v>
      </c>
    </row>
    <row r="141" spans="1:63" s="5" customFormat="1" ht="50.25">
      <c r="A141" s="85"/>
      <c r="B141" s="106" t="s">
        <v>14</v>
      </c>
      <c r="C141" s="107" t="s">
        <v>30</v>
      </c>
      <c r="D141" s="108" t="s">
        <v>373</v>
      </c>
      <c r="E141" s="114" t="s">
        <v>131</v>
      </c>
      <c r="F141" s="108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3"/>
      <c r="T141" s="163"/>
      <c r="U141" s="162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12">
        <f>AP142</f>
        <v>7304</v>
      </c>
      <c r="AQ141" s="112">
        <f t="shared" si="126"/>
        <v>0</v>
      </c>
      <c r="AR141" s="112">
        <f t="shared" si="126"/>
        <v>7304</v>
      </c>
      <c r="AS141" s="112">
        <f t="shared" si="126"/>
        <v>0</v>
      </c>
      <c r="AT141" s="112">
        <f t="shared" si="126"/>
        <v>7304</v>
      </c>
      <c r="AU141" s="81"/>
      <c r="AV141" s="81"/>
      <c r="AW141" s="81"/>
      <c r="AX141" s="112">
        <f>AX142</f>
        <v>7304</v>
      </c>
      <c r="AY141" s="112">
        <f>AY142</f>
        <v>7304</v>
      </c>
      <c r="AZ141" s="93"/>
      <c r="BA141" s="93"/>
      <c r="BB141" s="112">
        <f>BB142</f>
        <v>7304</v>
      </c>
      <c r="BC141" s="112">
        <f>BC142</f>
        <v>7304</v>
      </c>
      <c r="BD141" s="112">
        <f t="shared" si="127"/>
        <v>0</v>
      </c>
      <c r="BE141" s="112">
        <f t="shared" si="127"/>
        <v>0</v>
      </c>
      <c r="BF141" s="112">
        <f t="shared" si="127"/>
        <v>7304</v>
      </c>
      <c r="BG141" s="112">
        <f t="shared" si="127"/>
        <v>7304</v>
      </c>
      <c r="BH141" s="112">
        <f t="shared" si="127"/>
        <v>0</v>
      </c>
      <c r="BI141" s="112">
        <f t="shared" si="127"/>
        <v>0</v>
      </c>
      <c r="BJ141" s="112">
        <f t="shared" si="127"/>
        <v>7304</v>
      </c>
      <c r="BK141" s="112">
        <f t="shared" si="127"/>
        <v>7304</v>
      </c>
    </row>
    <row r="142" spans="1:63" s="5" customFormat="1" ht="72.75" customHeight="1">
      <c r="A142" s="85"/>
      <c r="B142" s="106" t="s">
        <v>41</v>
      </c>
      <c r="C142" s="107" t="s">
        <v>30</v>
      </c>
      <c r="D142" s="108" t="s">
        <v>373</v>
      </c>
      <c r="E142" s="114" t="s">
        <v>131</v>
      </c>
      <c r="F142" s="108" t="s">
        <v>42</v>
      </c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3"/>
      <c r="T142" s="163"/>
      <c r="U142" s="162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16">
        <f>AR142-AO142</f>
        <v>7304</v>
      </c>
      <c r="AQ142" s="110"/>
      <c r="AR142" s="112">
        <v>7304</v>
      </c>
      <c r="AS142" s="110"/>
      <c r="AT142" s="112">
        <v>7304</v>
      </c>
      <c r="AU142" s="81"/>
      <c r="AV142" s="81"/>
      <c r="AW142" s="81"/>
      <c r="AX142" s="112">
        <v>7304</v>
      </c>
      <c r="AY142" s="112">
        <v>7304</v>
      </c>
      <c r="AZ142" s="93"/>
      <c r="BA142" s="93"/>
      <c r="BB142" s="112">
        <v>7304</v>
      </c>
      <c r="BC142" s="112">
        <v>7304</v>
      </c>
      <c r="BD142" s="168"/>
      <c r="BE142" s="169"/>
      <c r="BF142" s="115">
        <f>BD142+BB142</f>
        <v>7304</v>
      </c>
      <c r="BG142" s="115">
        <f>BE142+BC142</f>
        <v>7304</v>
      </c>
      <c r="BH142" s="168"/>
      <c r="BI142" s="169"/>
      <c r="BJ142" s="115">
        <f>BH142+BF142</f>
        <v>7304</v>
      </c>
      <c r="BK142" s="115">
        <f>BI142+BG142</f>
        <v>7304</v>
      </c>
    </row>
    <row r="143" spans="1:63" s="2" customFormat="1" ht="37.5" hidden="1">
      <c r="A143" s="120"/>
      <c r="B143" s="98" t="s">
        <v>13</v>
      </c>
      <c r="C143" s="99" t="s">
        <v>30</v>
      </c>
      <c r="D143" s="100" t="s">
        <v>40</v>
      </c>
      <c r="E143" s="101"/>
      <c r="F143" s="100"/>
      <c r="G143" s="102">
        <f aca="true" t="shared" si="128" ref="G143:W144">G144</f>
        <v>415</v>
      </c>
      <c r="H143" s="102">
        <f t="shared" si="128"/>
        <v>415</v>
      </c>
      <c r="I143" s="102">
        <f t="shared" si="128"/>
        <v>0</v>
      </c>
      <c r="J143" s="102">
        <f t="shared" si="128"/>
        <v>0</v>
      </c>
      <c r="K143" s="102">
        <f t="shared" si="128"/>
        <v>415</v>
      </c>
      <c r="L143" s="102">
        <f t="shared" si="128"/>
        <v>0</v>
      </c>
      <c r="M143" s="102"/>
      <c r="N143" s="102">
        <f t="shared" si="128"/>
        <v>445</v>
      </c>
      <c r="O143" s="102">
        <f t="shared" si="128"/>
        <v>0</v>
      </c>
      <c r="P143" s="102">
        <f t="shared" si="128"/>
        <v>0</v>
      </c>
      <c r="Q143" s="102">
        <f t="shared" si="128"/>
        <v>445</v>
      </c>
      <c r="R143" s="102">
        <f t="shared" si="128"/>
        <v>0</v>
      </c>
      <c r="S143" s="104">
        <f t="shared" si="128"/>
        <v>-92</v>
      </c>
      <c r="T143" s="104">
        <f t="shared" si="128"/>
        <v>353</v>
      </c>
      <c r="U143" s="102">
        <f t="shared" si="128"/>
        <v>0</v>
      </c>
      <c r="V143" s="104">
        <f t="shared" si="128"/>
        <v>353</v>
      </c>
      <c r="W143" s="104">
        <f t="shared" si="128"/>
        <v>0</v>
      </c>
      <c r="X143" s="104">
        <f aca="true" t="shared" si="129" ref="W143:AM144">X144</f>
        <v>0</v>
      </c>
      <c r="Y143" s="104">
        <f t="shared" si="129"/>
        <v>353</v>
      </c>
      <c r="Z143" s="104">
        <f t="shared" si="129"/>
        <v>353</v>
      </c>
      <c r="AA143" s="104">
        <f t="shared" si="129"/>
        <v>0</v>
      </c>
      <c r="AB143" s="104">
        <f t="shared" si="129"/>
        <v>0</v>
      </c>
      <c r="AC143" s="104">
        <f t="shared" si="129"/>
        <v>353</v>
      </c>
      <c r="AD143" s="104">
        <f t="shared" si="129"/>
        <v>353</v>
      </c>
      <c r="AE143" s="104">
        <f t="shared" si="129"/>
        <v>0</v>
      </c>
      <c r="AF143" s="104"/>
      <c r="AG143" s="104">
        <f t="shared" si="129"/>
        <v>0</v>
      </c>
      <c r="AH143" s="104">
        <f t="shared" si="129"/>
        <v>353</v>
      </c>
      <c r="AI143" s="104"/>
      <c r="AJ143" s="104">
        <f t="shared" si="129"/>
        <v>353</v>
      </c>
      <c r="AK143" s="104">
        <f t="shared" si="129"/>
        <v>0</v>
      </c>
      <c r="AL143" s="104">
        <f t="shared" si="129"/>
        <v>0</v>
      </c>
      <c r="AM143" s="104">
        <f t="shared" si="129"/>
        <v>353</v>
      </c>
      <c r="AN143" s="104">
        <f aca="true" t="shared" si="130" ref="AN143:AP144">AN144</f>
        <v>0</v>
      </c>
      <c r="AO143" s="104">
        <f t="shared" si="130"/>
        <v>353</v>
      </c>
      <c r="AP143" s="104">
        <f t="shared" si="130"/>
        <v>-353</v>
      </c>
      <c r="AQ143" s="102">
        <f aca="true" t="shared" si="131" ref="AQ143:AT144">AQ144</f>
        <v>0</v>
      </c>
      <c r="AR143" s="104">
        <f t="shared" si="131"/>
        <v>0</v>
      </c>
      <c r="AS143" s="102">
        <f t="shared" si="131"/>
        <v>0</v>
      </c>
      <c r="AT143" s="104">
        <f t="shared" si="131"/>
        <v>0</v>
      </c>
      <c r="AU143" s="81"/>
      <c r="AV143" s="81"/>
      <c r="AW143" s="81"/>
      <c r="AX143" s="104">
        <f>AX144</f>
        <v>0</v>
      </c>
      <c r="AY143" s="104">
        <f>AY144</f>
        <v>0</v>
      </c>
      <c r="AZ143" s="93"/>
      <c r="BA143" s="93"/>
      <c r="BB143" s="104">
        <f>BB144</f>
        <v>0</v>
      </c>
      <c r="BC143" s="104">
        <f>BC144</f>
        <v>0</v>
      </c>
      <c r="BD143" s="146"/>
      <c r="BE143" s="147"/>
      <c r="BF143" s="164"/>
      <c r="BG143" s="164"/>
      <c r="BH143" s="146"/>
      <c r="BI143" s="147"/>
      <c r="BJ143" s="164"/>
      <c r="BK143" s="164"/>
    </row>
    <row r="144" spans="1:63" ht="49.5" customHeight="1" hidden="1">
      <c r="A144" s="134"/>
      <c r="B144" s="106" t="s">
        <v>14</v>
      </c>
      <c r="C144" s="107" t="s">
        <v>30</v>
      </c>
      <c r="D144" s="108" t="s">
        <v>40</v>
      </c>
      <c r="E144" s="114" t="s">
        <v>131</v>
      </c>
      <c r="F144" s="108"/>
      <c r="G144" s="110">
        <f t="shared" si="128"/>
        <v>415</v>
      </c>
      <c r="H144" s="110">
        <f t="shared" si="128"/>
        <v>415</v>
      </c>
      <c r="I144" s="110">
        <f t="shared" si="128"/>
        <v>0</v>
      </c>
      <c r="J144" s="110">
        <f t="shared" si="128"/>
        <v>0</v>
      </c>
      <c r="K144" s="110">
        <f t="shared" si="128"/>
        <v>415</v>
      </c>
      <c r="L144" s="110">
        <f t="shared" si="128"/>
        <v>0</v>
      </c>
      <c r="M144" s="110"/>
      <c r="N144" s="110">
        <f t="shared" si="128"/>
        <v>445</v>
      </c>
      <c r="O144" s="110">
        <f t="shared" si="128"/>
        <v>0</v>
      </c>
      <c r="P144" s="110">
        <f t="shared" si="128"/>
        <v>0</v>
      </c>
      <c r="Q144" s="110">
        <f t="shared" si="128"/>
        <v>445</v>
      </c>
      <c r="R144" s="110">
        <f t="shared" si="128"/>
        <v>0</v>
      </c>
      <c r="S144" s="112">
        <f t="shared" si="128"/>
        <v>-92</v>
      </c>
      <c r="T144" s="112">
        <f t="shared" si="128"/>
        <v>353</v>
      </c>
      <c r="U144" s="110">
        <f t="shared" si="128"/>
        <v>0</v>
      </c>
      <c r="V144" s="112">
        <f t="shared" si="128"/>
        <v>353</v>
      </c>
      <c r="W144" s="112">
        <f t="shared" si="129"/>
        <v>0</v>
      </c>
      <c r="X144" s="112">
        <f t="shared" si="129"/>
        <v>0</v>
      </c>
      <c r="Y144" s="112">
        <f t="shared" si="129"/>
        <v>353</v>
      </c>
      <c r="Z144" s="112">
        <f t="shared" si="129"/>
        <v>353</v>
      </c>
      <c r="AA144" s="112">
        <f t="shared" si="129"/>
        <v>0</v>
      </c>
      <c r="AB144" s="112">
        <f t="shared" si="129"/>
        <v>0</v>
      </c>
      <c r="AC144" s="112">
        <f t="shared" si="129"/>
        <v>353</v>
      </c>
      <c r="AD144" s="112">
        <f t="shared" si="129"/>
        <v>353</v>
      </c>
      <c r="AE144" s="112">
        <f t="shared" si="129"/>
        <v>0</v>
      </c>
      <c r="AF144" s="112"/>
      <c r="AG144" s="112">
        <f t="shared" si="129"/>
        <v>0</v>
      </c>
      <c r="AH144" s="112">
        <f t="shared" si="129"/>
        <v>353</v>
      </c>
      <c r="AI144" s="112"/>
      <c r="AJ144" s="112">
        <f t="shared" si="129"/>
        <v>353</v>
      </c>
      <c r="AK144" s="112">
        <f t="shared" si="129"/>
        <v>0</v>
      </c>
      <c r="AL144" s="112">
        <f t="shared" si="129"/>
        <v>0</v>
      </c>
      <c r="AM144" s="112">
        <f t="shared" si="129"/>
        <v>353</v>
      </c>
      <c r="AN144" s="112">
        <f t="shared" si="130"/>
        <v>0</v>
      </c>
      <c r="AO144" s="112">
        <f t="shared" si="130"/>
        <v>353</v>
      </c>
      <c r="AP144" s="112">
        <f t="shared" si="130"/>
        <v>-353</v>
      </c>
      <c r="AQ144" s="110">
        <f t="shared" si="131"/>
        <v>0</v>
      </c>
      <c r="AR144" s="112">
        <f t="shared" si="131"/>
        <v>0</v>
      </c>
      <c r="AS144" s="110">
        <f t="shared" si="131"/>
        <v>0</v>
      </c>
      <c r="AT144" s="112">
        <f t="shared" si="131"/>
        <v>0</v>
      </c>
      <c r="AU144" s="81"/>
      <c r="AV144" s="81"/>
      <c r="AW144" s="81"/>
      <c r="AX144" s="112">
        <f>AX145</f>
        <v>0</v>
      </c>
      <c r="AY144" s="112">
        <f>AY145</f>
        <v>0</v>
      </c>
      <c r="AZ144" s="93"/>
      <c r="BA144" s="93"/>
      <c r="BB144" s="112">
        <f>BB145</f>
        <v>0</v>
      </c>
      <c r="BC144" s="112">
        <f>BC145</f>
        <v>0</v>
      </c>
      <c r="BD144" s="118"/>
      <c r="BE144" s="119"/>
      <c r="BF144" s="127"/>
      <c r="BG144" s="127"/>
      <c r="BH144" s="118"/>
      <c r="BI144" s="119"/>
      <c r="BJ144" s="127"/>
      <c r="BK144" s="127"/>
    </row>
    <row r="145" spans="1:63" ht="66" customHeight="1" hidden="1">
      <c r="A145" s="134"/>
      <c r="B145" s="106" t="s">
        <v>41</v>
      </c>
      <c r="C145" s="107" t="s">
        <v>30</v>
      </c>
      <c r="D145" s="108" t="s">
        <v>40</v>
      </c>
      <c r="E145" s="114" t="s">
        <v>131</v>
      </c>
      <c r="F145" s="108" t="s">
        <v>42</v>
      </c>
      <c r="G145" s="110">
        <f>H145+I145</f>
        <v>415</v>
      </c>
      <c r="H145" s="110">
        <v>415</v>
      </c>
      <c r="I145" s="110"/>
      <c r="J145" s="115">
        <f>K145-G145</f>
        <v>0</v>
      </c>
      <c r="K145" s="115">
        <v>415</v>
      </c>
      <c r="L145" s="115"/>
      <c r="M145" s="115"/>
      <c r="N145" s="110">
        <v>445</v>
      </c>
      <c r="O145" s="111"/>
      <c r="P145" s="115"/>
      <c r="Q145" s="115">
        <f>P145+N145</f>
        <v>445</v>
      </c>
      <c r="R145" s="115">
        <f>O145</f>
        <v>0</v>
      </c>
      <c r="S145" s="116">
        <f>T145-Q145</f>
        <v>-92</v>
      </c>
      <c r="T145" s="116">
        <v>353</v>
      </c>
      <c r="U145" s="115">
        <f>R145</f>
        <v>0</v>
      </c>
      <c r="V145" s="116">
        <v>353</v>
      </c>
      <c r="W145" s="116"/>
      <c r="X145" s="116"/>
      <c r="Y145" s="116">
        <f>W145+T145</f>
        <v>353</v>
      </c>
      <c r="Z145" s="116">
        <f>X145+V145</f>
        <v>353</v>
      </c>
      <c r="AA145" s="116"/>
      <c r="AB145" s="116"/>
      <c r="AC145" s="116">
        <f>AA145+Y145</f>
        <v>353</v>
      </c>
      <c r="AD145" s="116">
        <f>AB145+Z145</f>
        <v>353</v>
      </c>
      <c r="AE145" s="116"/>
      <c r="AF145" s="116"/>
      <c r="AG145" s="116"/>
      <c r="AH145" s="116">
        <f>AE145+AC145</f>
        <v>353</v>
      </c>
      <c r="AI145" s="116"/>
      <c r="AJ145" s="116">
        <f>AG145+AD145</f>
        <v>353</v>
      </c>
      <c r="AK145" s="117"/>
      <c r="AL145" s="117"/>
      <c r="AM145" s="116">
        <f>AK145+AH145</f>
        <v>353</v>
      </c>
      <c r="AN145" s="116">
        <f>AI145</f>
        <v>0</v>
      </c>
      <c r="AO145" s="116">
        <f>AJ145</f>
        <v>353</v>
      </c>
      <c r="AP145" s="116">
        <f>AR145-AO145</f>
        <v>-353</v>
      </c>
      <c r="AQ145" s="115"/>
      <c r="AR145" s="116"/>
      <c r="AS145" s="115"/>
      <c r="AT145" s="116"/>
      <c r="AU145" s="81"/>
      <c r="AV145" s="81"/>
      <c r="AW145" s="81"/>
      <c r="AX145" s="116"/>
      <c r="AY145" s="116"/>
      <c r="AZ145" s="93"/>
      <c r="BA145" s="93"/>
      <c r="BB145" s="116"/>
      <c r="BC145" s="116"/>
      <c r="BD145" s="118"/>
      <c r="BE145" s="119"/>
      <c r="BF145" s="127"/>
      <c r="BG145" s="127"/>
      <c r="BH145" s="118"/>
      <c r="BI145" s="119"/>
      <c r="BJ145" s="127"/>
      <c r="BK145" s="127"/>
    </row>
    <row r="146" spans="1:63" s="2" customFormat="1" ht="37.5" customHeight="1" hidden="1">
      <c r="A146" s="120"/>
      <c r="B146" s="98" t="s">
        <v>18</v>
      </c>
      <c r="C146" s="99" t="s">
        <v>33</v>
      </c>
      <c r="D146" s="100" t="s">
        <v>52</v>
      </c>
      <c r="E146" s="101"/>
      <c r="F146" s="100"/>
      <c r="G146" s="102">
        <f aca="true" t="shared" si="132" ref="G146:X147">G147</f>
        <v>4737</v>
      </c>
      <c r="H146" s="102">
        <f t="shared" si="132"/>
        <v>4737</v>
      </c>
      <c r="I146" s="102">
        <f t="shared" si="132"/>
        <v>0</v>
      </c>
      <c r="J146" s="102">
        <f aca="true" t="shared" si="133" ref="J146:Q146">J147+J149</f>
        <v>0</v>
      </c>
      <c r="K146" s="102">
        <f t="shared" si="133"/>
        <v>4737</v>
      </c>
      <c r="L146" s="102">
        <f t="shared" si="133"/>
        <v>0</v>
      </c>
      <c r="M146" s="102"/>
      <c r="N146" s="102">
        <f t="shared" si="133"/>
        <v>5073</v>
      </c>
      <c r="O146" s="102">
        <f t="shared" si="133"/>
        <v>0</v>
      </c>
      <c r="P146" s="102">
        <f t="shared" si="133"/>
        <v>0</v>
      </c>
      <c r="Q146" s="102">
        <f t="shared" si="133"/>
        <v>5073</v>
      </c>
      <c r="R146" s="102">
        <f>R147+R149</f>
        <v>0</v>
      </c>
      <c r="S146" s="83">
        <f aca="true" t="shared" si="134" ref="S146:Z146">S149</f>
        <v>-5073</v>
      </c>
      <c r="T146" s="116">
        <f t="shared" si="134"/>
        <v>0</v>
      </c>
      <c r="U146" s="115">
        <f t="shared" si="134"/>
        <v>0</v>
      </c>
      <c r="V146" s="116">
        <f t="shared" si="134"/>
        <v>0</v>
      </c>
      <c r="W146" s="116">
        <f t="shared" si="134"/>
        <v>0</v>
      </c>
      <c r="X146" s="116">
        <f t="shared" si="134"/>
        <v>0</v>
      </c>
      <c r="Y146" s="116">
        <f t="shared" si="134"/>
        <v>0</v>
      </c>
      <c r="Z146" s="116">
        <f t="shared" si="134"/>
        <v>0</v>
      </c>
      <c r="AA146" s="116">
        <f aca="true" t="shared" si="135" ref="AA146:AJ146">AA149</f>
        <v>0</v>
      </c>
      <c r="AB146" s="116">
        <f t="shared" si="135"/>
        <v>0</v>
      </c>
      <c r="AC146" s="116">
        <f t="shared" si="135"/>
        <v>0</v>
      </c>
      <c r="AD146" s="116">
        <f t="shared" si="135"/>
        <v>0</v>
      </c>
      <c r="AE146" s="116">
        <f t="shared" si="135"/>
        <v>0</v>
      </c>
      <c r="AF146" s="116"/>
      <c r="AG146" s="116">
        <f t="shared" si="135"/>
        <v>0</v>
      </c>
      <c r="AH146" s="116">
        <f t="shared" si="135"/>
        <v>0</v>
      </c>
      <c r="AI146" s="116"/>
      <c r="AJ146" s="116">
        <f t="shared" si="135"/>
        <v>0</v>
      </c>
      <c r="AK146" s="171"/>
      <c r="AL146" s="171"/>
      <c r="AM146" s="171"/>
      <c r="AN146" s="171"/>
      <c r="AO146" s="171"/>
      <c r="AP146" s="172"/>
      <c r="AQ146" s="173"/>
      <c r="AR146" s="172"/>
      <c r="AS146" s="173"/>
      <c r="AT146" s="172"/>
      <c r="AU146" s="81"/>
      <c r="AV146" s="81"/>
      <c r="AW146" s="81"/>
      <c r="AX146" s="172"/>
      <c r="AY146" s="172"/>
      <c r="AZ146" s="93"/>
      <c r="BA146" s="93"/>
      <c r="BB146" s="172"/>
      <c r="BC146" s="172"/>
      <c r="BD146" s="146"/>
      <c r="BE146" s="147"/>
      <c r="BF146" s="164"/>
      <c r="BG146" s="164"/>
      <c r="BH146" s="146"/>
      <c r="BI146" s="147"/>
      <c r="BJ146" s="164"/>
      <c r="BK146" s="164"/>
    </row>
    <row r="147" spans="1:63" ht="16.5" customHeight="1" hidden="1">
      <c r="A147" s="134"/>
      <c r="B147" s="106" t="s">
        <v>20</v>
      </c>
      <c r="C147" s="107" t="s">
        <v>33</v>
      </c>
      <c r="D147" s="108" t="s">
        <v>52</v>
      </c>
      <c r="E147" s="114" t="s">
        <v>139</v>
      </c>
      <c r="F147" s="108"/>
      <c r="G147" s="110">
        <f t="shared" si="132"/>
        <v>4737</v>
      </c>
      <c r="H147" s="110">
        <f t="shared" si="132"/>
        <v>4737</v>
      </c>
      <c r="I147" s="110">
        <f t="shared" si="132"/>
        <v>0</v>
      </c>
      <c r="J147" s="110">
        <f t="shared" si="132"/>
        <v>-4737</v>
      </c>
      <c r="K147" s="110">
        <f t="shared" si="132"/>
        <v>0</v>
      </c>
      <c r="L147" s="110">
        <f t="shared" si="132"/>
        <v>0</v>
      </c>
      <c r="M147" s="110"/>
      <c r="N147" s="110">
        <f t="shared" si="132"/>
        <v>0</v>
      </c>
      <c r="O147" s="110">
        <f t="shared" si="132"/>
        <v>0</v>
      </c>
      <c r="P147" s="110">
        <f t="shared" si="132"/>
        <v>0</v>
      </c>
      <c r="Q147" s="110">
        <f t="shared" si="132"/>
        <v>0</v>
      </c>
      <c r="R147" s="110">
        <f t="shared" si="132"/>
        <v>0</v>
      </c>
      <c r="S147" s="116"/>
      <c r="T147" s="112">
        <f t="shared" si="132"/>
        <v>0</v>
      </c>
      <c r="U147" s="110">
        <f t="shared" si="132"/>
        <v>0</v>
      </c>
      <c r="V147" s="112">
        <f t="shared" si="132"/>
        <v>0</v>
      </c>
      <c r="W147" s="112">
        <f t="shared" si="132"/>
        <v>0</v>
      </c>
      <c r="X147" s="112">
        <f t="shared" si="132"/>
        <v>0</v>
      </c>
      <c r="Y147" s="112">
        <f aca="true" t="shared" si="136" ref="Y147:AJ147">Y148</f>
        <v>0</v>
      </c>
      <c r="Z147" s="112">
        <f t="shared" si="136"/>
        <v>0</v>
      </c>
      <c r="AA147" s="112">
        <f t="shared" si="136"/>
        <v>0</v>
      </c>
      <c r="AB147" s="112">
        <f t="shared" si="136"/>
        <v>0</v>
      </c>
      <c r="AC147" s="112">
        <f t="shared" si="136"/>
        <v>0</v>
      </c>
      <c r="AD147" s="112">
        <f t="shared" si="136"/>
        <v>0</v>
      </c>
      <c r="AE147" s="112">
        <f t="shared" si="136"/>
        <v>0</v>
      </c>
      <c r="AF147" s="112"/>
      <c r="AG147" s="112">
        <f t="shared" si="136"/>
        <v>0</v>
      </c>
      <c r="AH147" s="112">
        <f t="shared" si="136"/>
        <v>0</v>
      </c>
      <c r="AI147" s="112"/>
      <c r="AJ147" s="112">
        <f t="shared" si="136"/>
        <v>0</v>
      </c>
      <c r="AK147" s="117"/>
      <c r="AL147" s="117"/>
      <c r="AM147" s="117"/>
      <c r="AN147" s="117"/>
      <c r="AO147" s="117"/>
      <c r="AP147" s="130"/>
      <c r="AQ147" s="131"/>
      <c r="AR147" s="130"/>
      <c r="AS147" s="131"/>
      <c r="AT147" s="130"/>
      <c r="AU147" s="81"/>
      <c r="AV147" s="81"/>
      <c r="AW147" s="81"/>
      <c r="AX147" s="130"/>
      <c r="AY147" s="130"/>
      <c r="AZ147" s="93"/>
      <c r="BA147" s="93"/>
      <c r="BB147" s="130"/>
      <c r="BC147" s="130"/>
      <c r="BD147" s="118"/>
      <c r="BE147" s="119"/>
      <c r="BF147" s="127"/>
      <c r="BG147" s="127"/>
      <c r="BH147" s="118"/>
      <c r="BI147" s="119"/>
      <c r="BJ147" s="127"/>
      <c r="BK147" s="127"/>
    </row>
    <row r="148" spans="1:63" ht="66" customHeight="1" hidden="1">
      <c r="A148" s="134"/>
      <c r="B148" s="106" t="s">
        <v>41</v>
      </c>
      <c r="C148" s="107" t="s">
        <v>33</v>
      </c>
      <c r="D148" s="108" t="s">
        <v>52</v>
      </c>
      <c r="E148" s="114" t="s">
        <v>139</v>
      </c>
      <c r="F148" s="108" t="s">
        <v>42</v>
      </c>
      <c r="G148" s="110">
        <f>H148+I148</f>
        <v>4737</v>
      </c>
      <c r="H148" s="110">
        <f>2220+2517</f>
        <v>4737</v>
      </c>
      <c r="I148" s="110"/>
      <c r="J148" s="115">
        <f>K148-G148</f>
        <v>-4737</v>
      </c>
      <c r="K148" s="115"/>
      <c r="L148" s="115"/>
      <c r="M148" s="115"/>
      <c r="N148" s="110"/>
      <c r="O148" s="111"/>
      <c r="P148" s="115"/>
      <c r="Q148" s="115">
        <f>P148+N148</f>
        <v>0</v>
      </c>
      <c r="R148" s="115">
        <f>O148</f>
        <v>0</v>
      </c>
      <c r="S148" s="116"/>
      <c r="T148" s="116">
        <f aca="true" t="shared" si="137" ref="T148:Z148">Q148</f>
        <v>0</v>
      </c>
      <c r="U148" s="115">
        <f t="shared" si="137"/>
        <v>0</v>
      </c>
      <c r="V148" s="116">
        <f t="shared" si="137"/>
        <v>0</v>
      </c>
      <c r="W148" s="116">
        <f t="shared" si="137"/>
        <v>0</v>
      </c>
      <c r="X148" s="116">
        <f t="shared" si="137"/>
        <v>0</v>
      </c>
      <c r="Y148" s="116">
        <f t="shared" si="137"/>
        <v>0</v>
      </c>
      <c r="Z148" s="116">
        <f t="shared" si="137"/>
        <v>0</v>
      </c>
      <c r="AA148" s="116">
        <f>X148</f>
        <v>0</v>
      </c>
      <c r="AB148" s="116">
        <f>Y148</f>
        <v>0</v>
      </c>
      <c r="AC148" s="116">
        <f>Z148</f>
        <v>0</v>
      </c>
      <c r="AD148" s="116">
        <f>AA148</f>
        <v>0</v>
      </c>
      <c r="AE148" s="116">
        <f>AB148</f>
        <v>0</v>
      </c>
      <c r="AF148" s="116"/>
      <c r="AG148" s="116">
        <f>AC148</f>
        <v>0</v>
      </c>
      <c r="AH148" s="116">
        <f>AD148</f>
        <v>0</v>
      </c>
      <c r="AI148" s="116"/>
      <c r="AJ148" s="116">
        <f>AE148</f>
        <v>0</v>
      </c>
      <c r="AK148" s="117"/>
      <c r="AL148" s="117"/>
      <c r="AM148" s="117"/>
      <c r="AN148" s="117"/>
      <c r="AO148" s="117"/>
      <c r="AP148" s="130"/>
      <c r="AQ148" s="131"/>
      <c r="AR148" s="130"/>
      <c r="AS148" s="131"/>
      <c r="AT148" s="130"/>
      <c r="AU148" s="81"/>
      <c r="AV148" s="81"/>
      <c r="AW148" s="81"/>
      <c r="AX148" s="130"/>
      <c r="AY148" s="130"/>
      <c r="AZ148" s="93"/>
      <c r="BA148" s="93"/>
      <c r="BB148" s="130"/>
      <c r="BC148" s="130"/>
      <c r="BD148" s="118"/>
      <c r="BE148" s="119"/>
      <c r="BF148" s="127"/>
      <c r="BG148" s="127"/>
      <c r="BH148" s="118"/>
      <c r="BI148" s="119"/>
      <c r="BJ148" s="127"/>
      <c r="BK148" s="127"/>
    </row>
    <row r="149" spans="1:63" ht="33" customHeight="1" hidden="1">
      <c r="A149" s="134"/>
      <c r="B149" s="106" t="s">
        <v>82</v>
      </c>
      <c r="C149" s="107" t="s">
        <v>33</v>
      </c>
      <c r="D149" s="108" t="s">
        <v>52</v>
      </c>
      <c r="E149" s="114" t="s">
        <v>121</v>
      </c>
      <c r="F149" s="108"/>
      <c r="G149" s="110"/>
      <c r="H149" s="110"/>
      <c r="I149" s="110"/>
      <c r="J149" s="115">
        <f aca="true" t="shared" si="138" ref="J149:AJ149">J150</f>
        <v>4737</v>
      </c>
      <c r="K149" s="115">
        <f t="shared" si="138"/>
        <v>4737</v>
      </c>
      <c r="L149" s="115">
        <f t="shared" si="138"/>
        <v>0</v>
      </c>
      <c r="M149" s="115"/>
      <c r="N149" s="115">
        <f t="shared" si="138"/>
        <v>5073</v>
      </c>
      <c r="O149" s="115">
        <f t="shared" si="138"/>
        <v>0</v>
      </c>
      <c r="P149" s="115">
        <f t="shared" si="138"/>
        <v>0</v>
      </c>
      <c r="Q149" s="115">
        <f t="shared" si="138"/>
        <v>5073</v>
      </c>
      <c r="R149" s="115">
        <f t="shared" si="138"/>
        <v>0</v>
      </c>
      <c r="S149" s="116">
        <f>S150</f>
        <v>-5073</v>
      </c>
      <c r="T149" s="116">
        <f>T150</f>
        <v>0</v>
      </c>
      <c r="U149" s="115">
        <f>U150</f>
        <v>0</v>
      </c>
      <c r="V149" s="116">
        <f t="shared" si="138"/>
        <v>0</v>
      </c>
      <c r="W149" s="116">
        <f t="shared" si="138"/>
        <v>0</v>
      </c>
      <c r="X149" s="116">
        <f t="shared" si="138"/>
        <v>0</v>
      </c>
      <c r="Y149" s="116">
        <f t="shared" si="138"/>
        <v>0</v>
      </c>
      <c r="Z149" s="116">
        <f t="shared" si="138"/>
        <v>0</v>
      </c>
      <c r="AA149" s="116">
        <f t="shared" si="138"/>
        <v>0</v>
      </c>
      <c r="AB149" s="116">
        <f t="shared" si="138"/>
        <v>0</v>
      </c>
      <c r="AC149" s="116">
        <f t="shared" si="138"/>
        <v>0</v>
      </c>
      <c r="AD149" s="116">
        <f t="shared" si="138"/>
        <v>0</v>
      </c>
      <c r="AE149" s="116">
        <f t="shared" si="138"/>
        <v>0</v>
      </c>
      <c r="AF149" s="116"/>
      <c r="AG149" s="116">
        <f t="shared" si="138"/>
        <v>0</v>
      </c>
      <c r="AH149" s="116">
        <f t="shared" si="138"/>
        <v>0</v>
      </c>
      <c r="AI149" s="116"/>
      <c r="AJ149" s="116">
        <f t="shared" si="138"/>
        <v>0</v>
      </c>
      <c r="AK149" s="117"/>
      <c r="AL149" s="117"/>
      <c r="AM149" s="117"/>
      <c r="AN149" s="117"/>
      <c r="AO149" s="117"/>
      <c r="AP149" s="130"/>
      <c r="AQ149" s="131"/>
      <c r="AR149" s="130"/>
      <c r="AS149" s="131"/>
      <c r="AT149" s="130"/>
      <c r="AU149" s="81"/>
      <c r="AV149" s="81"/>
      <c r="AW149" s="81"/>
      <c r="AX149" s="130"/>
      <c r="AY149" s="130"/>
      <c r="AZ149" s="93"/>
      <c r="BA149" s="93"/>
      <c r="BB149" s="130"/>
      <c r="BC149" s="130"/>
      <c r="BD149" s="118"/>
      <c r="BE149" s="119"/>
      <c r="BF149" s="127"/>
      <c r="BG149" s="127"/>
      <c r="BH149" s="118"/>
      <c r="BI149" s="119"/>
      <c r="BJ149" s="127"/>
      <c r="BK149" s="127"/>
    </row>
    <row r="150" spans="1:63" ht="66" customHeight="1" hidden="1">
      <c r="A150" s="134"/>
      <c r="B150" s="106" t="s">
        <v>41</v>
      </c>
      <c r="C150" s="107" t="s">
        <v>33</v>
      </c>
      <c r="D150" s="108" t="s">
        <v>52</v>
      </c>
      <c r="E150" s="114" t="s">
        <v>121</v>
      </c>
      <c r="F150" s="108" t="s">
        <v>42</v>
      </c>
      <c r="G150" s="110"/>
      <c r="H150" s="110"/>
      <c r="I150" s="110"/>
      <c r="J150" s="115">
        <f>K150-G150</f>
        <v>4737</v>
      </c>
      <c r="K150" s="115">
        <v>4737</v>
      </c>
      <c r="L150" s="115"/>
      <c r="M150" s="115"/>
      <c r="N150" s="110">
        <v>5073</v>
      </c>
      <c r="O150" s="111"/>
      <c r="P150" s="115"/>
      <c r="Q150" s="115">
        <f>P150+N150</f>
        <v>5073</v>
      </c>
      <c r="R150" s="115">
        <f>O150</f>
        <v>0</v>
      </c>
      <c r="S150" s="116">
        <f>T150-Q150</f>
        <v>-5073</v>
      </c>
      <c r="T150" s="116"/>
      <c r="U150" s="115">
        <f>R150</f>
        <v>0</v>
      </c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7"/>
      <c r="AL150" s="117"/>
      <c r="AM150" s="117"/>
      <c r="AN150" s="117"/>
      <c r="AO150" s="117"/>
      <c r="AP150" s="130"/>
      <c r="AQ150" s="131"/>
      <c r="AR150" s="130"/>
      <c r="AS150" s="131"/>
      <c r="AT150" s="130"/>
      <c r="AU150" s="81"/>
      <c r="AV150" s="81"/>
      <c r="AW150" s="81"/>
      <c r="AX150" s="130"/>
      <c r="AY150" s="130"/>
      <c r="AZ150" s="93"/>
      <c r="BA150" s="93"/>
      <c r="BB150" s="130"/>
      <c r="BC150" s="130"/>
      <c r="BD150" s="118"/>
      <c r="BE150" s="119"/>
      <c r="BF150" s="127"/>
      <c r="BG150" s="127"/>
      <c r="BH150" s="118"/>
      <c r="BI150" s="119"/>
      <c r="BJ150" s="127"/>
      <c r="BK150" s="127"/>
    </row>
    <row r="151" spans="1:63" ht="22.5" customHeight="1">
      <c r="A151" s="134"/>
      <c r="B151" s="174"/>
      <c r="C151" s="175"/>
      <c r="D151" s="176"/>
      <c r="E151" s="177"/>
      <c r="F151" s="176"/>
      <c r="G151" s="178"/>
      <c r="H151" s="178"/>
      <c r="I151" s="178"/>
      <c r="J151" s="128"/>
      <c r="K151" s="128"/>
      <c r="L151" s="128"/>
      <c r="M151" s="128"/>
      <c r="N151" s="178"/>
      <c r="O151" s="111"/>
      <c r="P151" s="111"/>
      <c r="Q151" s="129"/>
      <c r="R151" s="129"/>
      <c r="S151" s="116"/>
      <c r="T151" s="84"/>
      <c r="U151" s="111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117"/>
      <c r="AL151" s="117"/>
      <c r="AM151" s="117"/>
      <c r="AN151" s="117"/>
      <c r="AO151" s="117"/>
      <c r="AP151" s="130"/>
      <c r="AQ151" s="131"/>
      <c r="AR151" s="130"/>
      <c r="AS151" s="131"/>
      <c r="AT151" s="130"/>
      <c r="AU151" s="81"/>
      <c r="AV151" s="81"/>
      <c r="AW151" s="81"/>
      <c r="AX151" s="130"/>
      <c r="AY151" s="130"/>
      <c r="AZ151" s="93"/>
      <c r="BA151" s="93"/>
      <c r="BB151" s="130"/>
      <c r="BC151" s="130"/>
      <c r="BD151" s="118"/>
      <c r="BE151" s="119"/>
      <c r="BF151" s="127"/>
      <c r="BG151" s="127"/>
      <c r="BH151" s="118"/>
      <c r="BI151" s="119"/>
      <c r="BJ151" s="127"/>
      <c r="BK151" s="127"/>
    </row>
    <row r="152" spans="1:63" s="5" customFormat="1" ht="104.25" customHeight="1">
      <c r="A152" s="85">
        <v>906</v>
      </c>
      <c r="B152" s="86" t="s">
        <v>243</v>
      </c>
      <c r="C152" s="161"/>
      <c r="D152" s="89"/>
      <c r="E152" s="133"/>
      <c r="F152" s="89"/>
      <c r="G152" s="162">
        <f aca="true" t="shared" si="139" ref="G152:L152">G156+G159+G167+G153</f>
        <v>87240</v>
      </c>
      <c r="H152" s="162">
        <f t="shared" si="139"/>
        <v>87240</v>
      </c>
      <c r="I152" s="162">
        <f t="shared" si="139"/>
        <v>0</v>
      </c>
      <c r="J152" s="162">
        <f t="shared" si="139"/>
        <v>13197</v>
      </c>
      <c r="K152" s="162">
        <f t="shared" si="139"/>
        <v>100437</v>
      </c>
      <c r="L152" s="162">
        <f t="shared" si="139"/>
        <v>0</v>
      </c>
      <c r="M152" s="162"/>
      <c r="N152" s="162">
        <f aca="true" t="shared" si="140" ref="N152:AE152">N156+N159+N167+N153</f>
        <v>107810</v>
      </c>
      <c r="O152" s="162">
        <f t="shared" si="140"/>
        <v>0</v>
      </c>
      <c r="P152" s="162">
        <f t="shared" si="140"/>
        <v>0</v>
      </c>
      <c r="Q152" s="162">
        <f t="shared" si="140"/>
        <v>107810</v>
      </c>
      <c r="R152" s="162">
        <f t="shared" si="140"/>
        <v>0</v>
      </c>
      <c r="S152" s="163">
        <f t="shared" si="140"/>
        <v>-39665</v>
      </c>
      <c r="T152" s="163">
        <f t="shared" si="140"/>
        <v>68145</v>
      </c>
      <c r="U152" s="162">
        <f t="shared" si="140"/>
        <v>0</v>
      </c>
      <c r="V152" s="163">
        <f t="shared" si="140"/>
        <v>68145</v>
      </c>
      <c r="W152" s="163">
        <f t="shared" si="140"/>
        <v>0</v>
      </c>
      <c r="X152" s="163">
        <f t="shared" si="140"/>
        <v>0</v>
      </c>
      <c r="Y152" s="163">
        <f t="shared" si="140"/>
        <v>68145</v>
      </c>
      <c r="Z152" s="163">
        <f t="shared" si="140"/>
        <v>68145</v>
      </c>
      <c r="AA152" s="163">
        <f t="shared" si="140"/>
        <v>0</v>
      </c>
      <c r="AB152" s="163">
        <f t="shared" si="140"/>
        <v>0</v>
      </c>
      <c r="AC152" s="163">
        <f t="shared" si="140"/>
        <v>68145</v>
      </c>
      <c r="AD152" s="163">
        <f t="shared" si="140"/>
        <v>68145</v>
      </c>
      <c r="AE152" s="163">
        <f t="shared" si="140"/>
        <v>0</v>
      </c>
      <c r="AF152" s="163"/>
      <c r="AG152" s="163">
        <f>AG156+AG159+AG167+AG153</f>
        <v>0</v>
      </c>
      <c r="AH152" s="163">
        <f>AH156+AH159+AH167+AH153</f>
        <v>68145</v>
      </c>
      <c r="AI152" s="163"/>
      <c r="AJ152" s="163">
        <f aca="true" t="shared" si="141" ref="AJ152:AT152">AJ156+AJ159+AJ167+AJ153</f>
        <v>68145</v>
      </c>
      <c r="AK152" s="163">
        <f t="shared" si="141"/>
        <v>0</v>
      </c>
      <c r="AL152" s="163">
        <f t="shared" si="141"/>
        <v>0</v>
      </c>
      <c r="AM152" s="163">
        <f t="shared" si="141"/>
        <v>68145</v>
      </c>
      <c r="AN152" s="163">
        <f t="shared" si="141"/>
        <v>0</v>
      </c>
      <c r="AO152" s="163">
        <f t="shared" si="141"/>
        <v>68145</v>
      </c>
      <c r="AP152" s="163">
        <f t="shared" si="141"/>
        <v>17423</v>
      </c>
      <c r="AQ152" s="162">
        <f t="shared" si="141"/>
        <v>0</v>
      </c>
      <c r="AR152" s="163">
        <f t="shared" si="141"/>
        <v>85568</v>
      </c>
      <c r="AS152" s="162">
        <f t="shared" si="141"/>
        <v>0</v>
      </c>
      <c r="AT152" s="163">
        <f t="shared" si="141"/>
        <v>85568</v>
      </c>
      <c r="AU152" s="81"/>
      <c r="AV152" s="81"/>
      <c r="AW152" s="81"/>
      <c r="AX152" s="163">
        <f>AX156+AX159+AX167+AX153</f>
        <v>85568</v>
      </c>
      <c r="AY152" s="163">
        <f>AY156+AY159+AY167+AY153</f>
        <v>85568</v>
      </c>
      <c r="AZ152" s="93"/>
      <c r="BA152" s="93"/>
      <c r="BB152" s="163">
        <f aca="true" t="shared" si="142" ref="BB152:BG152">BB156+BB159+BB167+BB153</f>
        <v>85568</v>
      </c>
      <c r="BC152" s="163">
        <f t="shared" si="142"/>
        <v>85568</v>
      </c>
      <c r="BD152" s="163">
        <f t="shared" si="142"/>
        <v>0</v>
      </c>
      <c r="BE152" s="163">
        <f t="shared" si="142"/>
        <v>0</v>
      </c>
      <c r="BF152" s="163">
        <f t="shared" si="142"/>
        <v>85568</v>
      </c>
      <c r="BG152" s="163">
        <f t="shared" si="142"/>
        <v>85568</v>
      </c>
      <c r="BH152" s="163">
        <f>BH156+BH159+BH167+BH153</f>
        <v>0</v>
      </c>
      <c r="BI152" s="163">
        <f>BI156+BI159+BI167+BI153</f>
        <v>0</v>
      </c>
      <c r="BJ152" s="163">
        <f>BJ156+BJ159+BJ167+BJ153</f>
        <v>85568</v>
      </c>
      <c r="BK152" s="163">
        <f>BK156+BK159+BK167+BK153</f>
        <v>85568</v>
      </c>
    </row>
    <row r="153" spans="1:63" s="5" customFormat="1" ht="37.5" customHeight="1" hidden="1">
      <c r="A153" s="85"/>
      <c r="B153" s="98" t="s">
        <v>13</v>
      </c>
      <c r="C153" s="99" t="s">
        <v>30</v>
      </c>
      <c r="D153" s="100" t="s">
        <v>40</v>
      </c>
      <c r="E153" s="101"/>
      <c r="F153" s="100"/>
      <c r="G153" s="121">
        <f aca="true" t="shared" si="143" ref="G153:J154">G154</f>
        <v>17551</v>
      </c>
      <c r="H153" s="121">
        <f t="shared" si="143"/>
        <v>17551</v>
      </c>
      <c r="I153" s="121">
        <f t="shared" si="143"/>
        <v>0</v>
      </c>
      <c r="J153" s="121">
        <f t="shared" si="143"/>
        <v>-17551</v>
      </c>
      <c r="K153" s="162"/>
      <c r="L153" s="162"/>
      <c r="M153" s="162"/>
      <c r="N153" s="162"/>
      <c r="O153" s="162"/>
      <c r="P153" s="162"/>
      <c r="Q153" s="162"/>
      <c r="R153" s="162"/>
      <c r="S153" s="163"/>
      <c r="T153" s="163"/>
      <c r="U153" s="162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2"/>
      <c r="AR153" s="163"/>
      <c r="AS153" s="162"/>
      <c r="AT153" s="163"/>
      <c r="AU153" s="81"/>
      <c r="AV153" s="81"/>
      <c r="AW153" s="81"/>
      <c r="AX153" s="163"/>
      <c r="AY153" s="163"/>
      <c r="AZ153" s="93"/>
      <c r="BA153" s="9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</row>
    <row r="154" spans="1:63" s="5" customFormat="1" ht="83.25" customHeight="1" hidden="1">
      <c r="A154" s="85"/>
      <c r="B154" s="106" t="s">
        <v>34</v>
      </c>
      <c r="C154" s="107" t="s">
        <v>30</v>
      </c>
      <c r="D154" s="108" t="s">
        <v>40</v>
      </c>
      <c r="E154" s="114" t="s">
        <v>114</v>
      </c>
      <c r="F154" s="108"/>
      <c r="G154" s="115">
        <f t="shared" si="143"/>
        <v>17551</v>
      </c>
      <c r="H154" s="115">
        <f t="shared" si="143"/>
        <v>17551</v>
      </c>
      <c r="I154" s="115">
        <f t="shared" si="143"/>
        <v>0</v>
      </c>
      <c r="J154" s="115">
        <f t="shared" si="143"/>
        <v>-17551</v>
      </c>
      <c r="K154" s="162"/>
      <c r="L154" s="162"/>
      <c r="M154" s="162"/>
      <c r="N154" s="162"/>
      <c r="O154" s="162"/>
      <c r="P154" s="162"/>
      <c r="Q154" s="162"/>
      <c r="R154" s="162"/>
      <c r="S154" s="163"/>
      <c r="T154" s="163"/>
      <c r="U154" s="162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2"/>
      <c r="AR154" s="163"/>
      <c r="AS154" s="162"/>
      <c r="AT154" s="163"/>
      <c r="AU154" s="81"/>
      <c r="AV154" s="81"/>
      <c r="AW154" s="81"/>
      <c r="AX154" s="163"/>
      <c r="AY154" s="163"/>
      <c r="AZ154" s="93"/>
      <c r="BA154" s="9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</row>
    <row r="155" spans="1:63" s="5" customFormat="1" ht="33.75" customHeight="1" hidden="1">
      <c r="A155" s="85"/>
      <c r="B155" s="106" t="s">
        <v>37</v>
      </c>
      <c r="C155" s="107" t="s">
        <v>30</v>
      </c>
      <c r="D155" s="108" t="s">
        <v>40</v>
      </c>
      <c r="E155" s="114" t="s">
        <v>114</v>
      </c>
      <c r="F155" s="108" t="s">
        <v>38</v>
      </c>
      <c r="G155" s="115">
        <f>H155+I155</f>
        <v>17551</v>
      </c>
      <c r="H155" s="115">
        <v>17551</v>
      </c>
      <c r="I155" s="115"/>
      <c r="J155" s="115">
        <f>K155-G155</f>
        <v>-17551</v>
      </c>
      <c r="K155" s="162"/>
      <c r="L155" s="162"/>
      <c r="M155" s="162"/>
      <c r="N155" s="162"/>
      <c r="O155" s="179"/>
      <c r="P155" s="115"/>
      <c r="Q155" s="115">
        <f>P155+N155</f>
        <v>0</v>
      </c>
      <c r="R155" s="115">
        <f aca="true" t="shared" si="144" ref="R155:Z155">O155</f>
        <v>0</v>
      </c>
      <c r="S155" s="116">
        <f t="shared" si="144"/>
        <v>0</v>
      </c>
      <c r="T155" s="116">
        <f t="shared" si="144"/>
        <v>0</v>
      </c>
      <c r="U155" s="115">
        <f t="shared" si="144"/>
        <v>0</v>
      </c>
      <c r="V155" s="116">
        <f t="shared" si="144"/>
        <v>0</v>
      </c>
      <c r="W155" s="116">
        <f t="shared" si="144"/>
        <v>0</v>
      </c>
      <c r="X155" s="116">
        <f t="shared" si="144"/>
        <v>0</v>
      </c>
      <c r="Y155" s="116">
        <f t="shared" si="144"/>
        <v>0</v>
      </c>
      <c r="Z155" s="116">
        <f t="shared" si="144"/>
        <v>0</v>
      </c>
      <c r="AA155" s="116">
        <f>X155</f>
        <v>0</v>
      </c>
      <c r="AB155" s="116">
        <f>Y155</f>
        <v>0</v>
      </c>
      <c r="AC155" s="116">
        <f>Z155</f>
        <v>0</v>
      </c>
      <c r="AD155" s="116">
        <f>AA155</f>
        <v>0</v>
      </c>
      <c r="AE155" s="116">
        <f>AB155</f>
        <v>0</v>
      </c>
      <c r="AF155" s="116"/>
      <c r="AG155" s="116">
        <f>AC155</f>
        <v>0</v>
      </c>
      <c r="AH155" s="116">
        <f>AD155</f>
        <v>0</v>
      </c>
      <c r="AI155" s="116"/>
      <c r="AJ155" s="116">
        <f>AE155</f>
        <v>0</v>
      </c>
      <c r="AK155" s="116">
        <f>AF155</f>
        <v>0</v>
      </c>
      <c r="AL155" s="116">
        <f>AG155</f>
        <v>0</v>
      </c>
      <c r="AM155" s="116">
        <f aca="true" t="shared" si="145" ref="AM155:AT155">AG155</f>
        <v>0</v>
      </c>
      <c r="AN155" s="116">
        <f t="shared" si="145"/>
        <v>0</v>
      </c>
      <c r="AO155" s="116">
        <f t="shared" si="145"/>
        <v>0</v>
      </c>
      <c r="AP155" s="116">
        <f t="shared" si="145"/>
        <v>0</v>
      </c>
      <c r="AQ155" s="115">
        <f t="shared" si="145"/>
        <v>0</v>
      </c>
      <c r="AR155" s="116">
        <f t="shared" si="145"/>
        <v>0</v>
      </c>
      <c r="AS155" s="115">
        <f t="shared" si="145"/>
        <v>0</v>
      </c>
      <c r="AT155" s="116">
        <f t="shared" si="145"/>
        <v>0</v>
      </c>
      <c r="AU155" s="81"/>
      <c r="AV155" s="81"/>
      <c r="AW155" s="81"/>
      <c r="AX155" s="116">
        <f>AR155</f>
        <v>0</v>
      </c>
      <c r="AY155" s="116">
        <f>AS155</f>
        <v>0</v>
      </c>
      <c r="AZ155" s="93"/>
      <c r="BA155" s="93"/>
      <c r="BB155" s="116">
        <f aca="true" t="shared" si="146" ref="BB155:BG155">AU155</f>
        <v>0</v>
      </c>
      <c r="BC155" s="116">
        <f t="shared" si="146"/>
        <v>0</v>
      </c>
      <c r="BD155" s="116">
        <f t="shared" si="146"/>
        <v>0</v>
      </c>
      <c r="BE155" s="116">
        <f t="shared" si="146"/>
        <v>0</v>
      </c>
      <c r="BF155" s="116">
        <f t="shared" si="146"/>
        <v>0</v>
      </c>
      <c r="BG155" s="116">
        <f t="shared" si="146"/>
        <v>0</v>
      </c>
      <c r="BH155" s="116">
        <f>BA155</f>
        <v>0</v>
      </c>
      <c r="BI155" s="116">
        <f>BB155</f>
        <v>0</v>
      </c>
      <c r="BJ155" s="116">
        <f>BC155</f>
        <v>0</v>
      </c>
      <c r="BK155" s="116">
        <f>BD155</f>
        <v>0</v>
      </c>
    </row>
    <row r="156" spans="1:63" s="2" customFormat="1" ht="18.75">
      <c r="A156" s="120"/>
      <c r="B156" s="98" t="s">
        <v>15</v>
      </c>
      <c r="C156" s="99" t="s">
        <v>32</v>
      </c>
      <c r="D156" s="100" t="s">
        <v>31</v>
      </c>
      <c r="E156" s="101"/>
      <c r="F156" s="100"/>
      <c r="G156" s="121">
        <f aca="true" t="shared" si="147" ref="G156:W157">G157</f>
        <v>28197</v>
      </c>
      <c r="H156" s="121">
        <f t="shared" si="147"/>
        <v>28197</v>
      </c>
      <c r="I156" s="121">
        <f t="shared" si="147"/>
        <v>0</v>
      </c>
      <c r="J156" s="121">
        <f t="shared" si="147"/>
        <v>22120</v>
      </c>
      <c r="K156" s="121">
        <f t="shared" si="147"/>
        <v>50317</v>
      </c>
      <c r="L156" s="121">
        <f t="shared" si="147"/>
        <v>0</v>
      </c>
      <c r="M156" s="121"/>
      <c r="N156" s="121">
        <f t="shared" si="147"/>
        <v>53980</v>
      </c>
      <c r="O156" s="121">
        <f t="shared" si="147"/>
        <v>0</v>
      </c>
      <c r="P156" s="121">
        <f t="shared" si="147"/>
        <v>0</v>
      </c>
      <c r="Q156" s="121">
        <f t="shared" si="147"/>
        <v>53980</v>
      </c>
      <c r="R156" s="121">
        <f t="shared" si="147"/>
        <v>0</v>
      </c>
      <c r="S156" s="83">
        <f t="shared" si="147"/>
        <v>-29313</v>
      </c>
      <c r="T156" s="83">
        <f t="shared" si="147"/>
        <v>24667</v>
      </c>
      <c r="U156" s="121">
        <f t="shared" si="147"/>
        <v>0</v>
      </c>
      <c r="V156" s="83">
        <f t="shared" si="147"/>
        <v>24667</v>
      </c>
      <c r="W156" s="83">
        <f t="shared" si="147"/>
        <v>0</v>
      </c>
      <c r="X156" s="83">
        <f aca="true" t="shared" si="148" ref="W156:AM157">X157</f>
        <v>0</v>
      </c>
      <c r="Y156" s="83">
        <f t="shared" si="148"/>
        <v>24667</v>
      </c>
      <c r="Z156" s="83">
        <f t="shared" si="148"/>
        <v>24667</v>
      </c>
      <c r="AA156" s="83">
        <f t="shared" si="148"/>
        <v>0</v>
      </c>
      <c r="AB156" s="83">
        <f t="shared" si="148"/>
        <v>0</v>
      </c>
      <c r="AC156" s="83">
        <f t="shared" si="148"/>
        <v>24667</v>
      </c>
      <c r="AD156" s="83">
        <f t="shared" si="148"/>
        <v>24667</v>
      </c>
      <c r="AE156" s="83">
        <f t="shared" si="148"/>
        <v>0</v>
      </c>
      <c r="AF156" s="83"/>
      <c r="AG156" s="83">
        <f t="shared" si="148"/>
        <v>0</v>
      </c>
      <c r="AH156" s="83">
        <f t="shared" si="148"/>
        <v>24667</v>
      </c>
      <c r="AI156" s="83"/>
      <c r="AJ156" s="83">
        <f t="shared" si="148"/>
        <v>24667</v>
      </c>
      <c r="AK156" s="83">
        <f t="shared" si="148"/>
        <v>0</v>
      </c>
      <c r="AL156" s="83">
        <f t="shared" si="148"/>
        <v>0</v>
      </c>
      <c r="AM156" s="83">
        <f t="shared" si="148"/>
        <v>24667</v>
      </c>
      <c r="AN156" s="83">
        <f aca="true" t="shared" si="149" ref="AK156:AT157">AN157</f>
        <v>0</v>
      </c>
      <c r="AO156" s="83">
        <f t="shared" si="149"/>
        <v>24667</v>
      </c>
      <c r="AP156" s="83">
        <f t="shared" si="149"/>
        <v>5112</v>
      </c>
      <c r="AQ156" s="121">
        <f t="shared" si="149"/>
        <v>0</v>
      </c>
      <c r="AR156" s="83">
        <f t="shared" si="149"/>
        <v>29779</v>
      </c>
      <c r="AS156" s="121">
        <f t="shared" si="149"/>
        <v>0</v>
      </c>
      <c r="AT156" s="83">
        <f t="shared" si="149"/>
        <v>29779</v>
      </c>
      <c r="AU156" s="81"/>
      <c r="AV156" s="81"/>
      <c r="AW156" s="81"/>
      <c r="AX156" s="83">
        <f>AX157</f>
        <v>29779</v>
      </c>
      <c r="AY156" s="83">
        <f>AY157</f>
        <v>29779</v>
      </c>
      <c r="AZ156" s="93"/>
      <c r="BA156" s="93"/>
      <c r="BB156" s="83">
        <f>BB157</f>
        <v>29779</v>
      </c>
      <c r="BC156" s="83">
        <f>BC157</f>
        <v>29779</v>
      </c>
      <c r="BD156" s="83">
        <f aca="true" t="shared" si="150" ref="BD156:BK157">BD157</f>
        <v>0</v>
      </c>
      <c r="BE156" s="83">
        <f t="shared" si="150"/>
        <v>0</v>
      </c>
      <c r="BF156" s="83">
        <f t="shared" si="150"/>
        <v>29779</v>
      </c>
      <c r="BG156" s="83">
        <f t="shared" si="150"/>
        <v>29779</v>
      </c>
      <c r="BH156" s="83">
        <f t="shared" si="150"/>
        <v>0</v>
      </c>
      <c r="BI156" s="83">
        <f t="shared" si="150"/>
        <v>0</v>
      </c>
      <c r="BJ156" s="83">
        <f t="shared" si="150"/>
        <v>29779</v>
      </c>
      <c r="BK156" s="83">
        <f t="shared" si="150"/>
        <v>29779</v>
      </c>
    </row>
    <row r="157" spans="1:63" ht="39.75" customHeight="1">
      <c r="A157" s="105"/>
      <c r="B157" s="106" t="s">
        <v>16</v>
      </c>
      <c r="C157" s="107" t="s">
        <v>32</v>
      </c>
      <c r="D157" s="108" t="s">
        <v>31</v>
      </c>
      <c r="E157" s="114" t="s">
        <v>140</v>
      </c>
      <c r="F157" s="108"/>
      <c r="G157" s="115">
        <f t="shared" si="147"/>
        <v>28197</v>
      </c>
      <c r="H157" s="115">
        <f t="shared" si="147"/>
        <v>28197</v>
      </c>
      <c r="I157" s="115">
        <f t="shared" si="147"/>
        <v>0</v>
      </c>
      <c r="J157" s="115">
        <f t="shared" si="147"/>
        <v>22120</v>
      </c>
      <c r="K157" s="115">
        <f t="shared" si="147"/>
        <v>50317</v>
      </c>
      <c r="L157" s="115">
        <f t="shared" si="147"/>
        <v>0</v>
      </c>
      <c r="M157" s="115"/>
      <c r="N157" s="115">
        <f t="shared" si="147"/>
        <v>53980</v>
      </c>
      <c r="O157" s="115">
        <f t="shared" si="147"/>
        <v>0</v>
      </c>
      <c r="P157" s="115">
        <f t="shared" si="147"/>
        <v>0</v>
      </c>
      <c r="Q157" s="115">
        <f t="shared" si="147"/>
        <v>53980</v>
      </c>
      <c r="R157" s="115">
        <f t="shared" si="147"/>
        <v>0</v>
      </c>
      <c r="S157" s="116">
        <f t="shared" si="147"/>
        <v>-29313</v>
      </c>
      <c r="T157" s="116">
        <f t="shared" si="147"/>
        <v>24667</v>
      </c>
      <c r="U157" s="115">
        <f t="shared" si="147"/>
        <v>0</v>
      </c>
      <c r="V157" s="116">
        <f t="shared" si="147"/>
        <v>24667</v>
      </c>
      <c r="W157" s="116">
        <f t="shared" si="148"/>
        <v>0</v>
      </c>
      <c r="X157" s="116">
        <f t="shared" si="148"/>
        <v>0</v>
      </c>
      <c r="Y157" s="116">
        <f t="shared" si="148"/>
        <v>24667</v>
      </c>
      <c r="Z157" s="116">
        <f t="shared" si="148"/>
        <v>24667</v>
      </c>
      <c r="AA157" s="116">
        <f t="shared" si="148"/>
        <v>0</v>
      </c>
      <c r="AB157" s="116">
        <f t="shared" si="148"/>
        <v>0</v>
      </c>
      <c r="AC157" s="116">
        <f t="shared" si="148"/>
        <v>24667</v>
      </c>
      <c r="AD157" s="116">
        <f t="shared" si="148"/>
        <v>24667</v>
      </c>
      <c r="AE157" s="116">
        <f t="shared" si="148"/>
        <v>0</v>
      </c>
      <c r="AF157" s="116"/>
      <c r="AG157" s="116">
        <f t="shared" si="148"/>
        <v>0</v>
      </c>
      <c r="AH157" s="116">
        <f t="shared" si="148"/>
        <v>24667</v>
      </c>
      <c r="AI157" s="116"/>
      <c r="AJ157" s="116">
        <f t="shared" si="148"/>
        <v>24667</v>
      </c>
      <c r="AK157" s="116">
        <f t="shared" si="149"/>
        <v>0</v>
      </c>
      <c r="AL157" s="116">
        <f t="shared" si="149"/>
        <v>0</v>
      </c>
      <c r="AM157" s="116">
        <f t="shared" si="149"/>
        <v>24667</v>
      </c>
      <c r="AN157" s="116">
        <f t="shared" si="149"/>
        <v>0</v>
      </c>
      <c r="AO157" s="116">
        <f t="shared" si="149"/>
        <v>24667</v>
      </c>
      <c r="AP157" s="116">
        <f t="shared" si="149"/>
        <v>5112</v>
      </c>
      <c r="AQ157" s="115">
        <f t="shared" si="149"/>
        <v>0</v>
      </c>
      <c r="AR157" s="116">
        <f t="shared" si="149"/>
        <v>29779</v>
      </c>
      <c r="AS157" s="115">
        <f t="shared" si="149"/>
        <v>0</v>
      </c>
      <c r="AT157" s="116">
        <f t="shared" si="149"/>
        <v>29779</v>
      </c>
      <c r="AU157" s="81"/>
      <c r="AV157" s="81"/>
      <c r="AW157" s="81"/>
      <c r="AX157" s="116">
        <f>AX158</f>
        <v>29779</v>
      </c>
      <c r="AY157" s="116">
        <f>AY158</f>
        <v>29779</v>
      </c>
      <c r="AZ157" s="93"/>
      <c r="BA157" s="93"/>
      <c r="BB157" s="116">
        <f>BB158</f>
        <v>29779</v>
      </c>
      <c r="BC157" s="116">
        <f>BC158</f>
        <v>29779</v>
      </c>
      <c r="BD157" s="116">
        <f t="shared" si="150"/>
        <v>0</v>
      </c>
      <c r="BE157" s="116">
        <f t="shared" si="150"/>
        <v>0</v>
      </c>
      <c r="BF157" s="116">
        <f t="shared" si="150"/>
        <v>29779</v>
      </c>
      <c r="BG157" s="116">
        <f t="shared" si="150"/>
        <v>29779</v>
      </c>
      <c r="BH157" s="116">
        <f t="shared" si="150"/>
        <v>0</v>
      </c>
      <c r="BI157" s="116">
        <f t="shared" si="150"/>
        <v>0</v>
      </c>
      <c r="BJ157" s="116">
        <f t="shared" si="150"/>
        <v>29779</v>
      </c>
      <c r="BK157" s="116">
        <f t="shared" si="150"/>
        <v>29779</v>
      </c>
    </row>
    <row r="158" spans="1:63" ht="38.25" customHeight="1">
      <c r="A158" s="105"/>
      <c r="B158" s="106" t="s">
        <v>37</v>
      </c>
      <c r="C158" s="107" t="s">
        <v>32</v>
      </c>
      <c r="D158" s="108" t="s">
        <v>31</v>
      </c>
      <c r="E158" s="114" t="s">
        <v>140</v>
      </c>
      <c r="F158" s="108" t="s">
        <v>38</v>
      </c>
      <c r="G158" s="115">
        <f>H158+I158</f>
        <v>28197</v>
      </c>
      <c r="H158" s="115">
        <v>28197</v>
      </c>
      <c r="I158" s="115"/>
      <c r="J158" s="115">
        <f>K158-G158</f>
        <v>22120</v>
      </c>
      <c r="K158" s="115">
        <v>50317</v>
      </c>
      <c r="L158" s="115"/>
      <c r="M158" s="115"/>
      <c r="N158" s="115">
        <v>53980</v>
      </c>
      <c r="O158" s="111"/>
      <c r="P158" s="115"/>
      <c r="Q158" s="115">
        <f>P158+N158</f>
        <v>53980</v>
      </c>
      <c r="R158" s="115">
        <f>O158</f>
        <v>0</v>
      </c>
      <c r="S158" s="116">
        <f>T158-Q158</f>
        <v>-29313</v>
      </c>
      <c r="T158" s="116">
        <v>24667</v>
      </c>
      <c r="U158" s="115">
        <f>R158</f>
        <v>0</v>
      </c>
      <c r="V158" s="116">
        <v>24667</v>
      </c>
      <c r="W158" s="116"/>
      <c r="X158" s="116"/>
      <c r="Y158" s="116">
        <f>W158+T158</f>
        <v>24667</v>
      </c>
      <c r="Z158" s="116">
        <f>X158+V158</f>
        <v>24667</v>
      </c>
      <c r="AA158" s="116"/>
      <c r="AB158" s="116"/>
      <c r="AC158" s="116">
        <f>AA158+Y158</f>
        <v>24667</v>
      </c>
      <c r="AD158" s="116">
        <f>AB158+Z158</f>
        <v>24667</v>
      </c>
      <c r="AE158" s="116"/>
      <c r="AF158" s="116"/>
      <c r="AG158" s="116"/>
      <c r="AH158" s="116">
        <f>AE158+AC158</f>
        <v>24667</v>
      </c>
      <c r="AI158" s="116"/>
      <c r="AJ158" s="116">
        <f>AG158+AD158</f>
        <v>24667</v>
      </c>
      <c r="AK158" s="117"/>
      <c r="AL158" s="117"/>
      <c r="AM158" s="116">
        <f>AK158+AH158</f>
        <v>24667</v>
      </c>
      <c r="AN158" s="116">
        <f>AI158</f>
        <v>0</v>
      </c>
      <c r="AO158" s="116">
        <f>AJ158</f>
        <v>24667</v>
      </c>
      <c r="AP158" s="116">
        <f>AR158-AO158</f>
        <v>5112</v>
      </c>
      <c r="AQ158" s="115"/>
      <c r="AR158" s="116">
        <v>29779</v>
      </c>
      <c r="AS158" s="115"/>
      <c r="AT158" s="116">
        <v>29779</v>
      </c>
      <c r="AU158" s="81"/>
      <c r="AV158" s="81"/>
      <c r="AW158" s="81"/>
      <c r="AX158" s="116">
        <v>29779</v>
      </c>
      <c r="AY158" s="116">
        <v>29779</v>
      </c>
      <c r="AZ158" s="93"/>
      <c r="BA158" s="93"/>
      <c r="BB158" s="116">
        <v>29779</v>
      </c>
      <c r="BC158" s="116">
        <v>29779</v>
      </c>
      <c r="BD158" s="118"/>
      <c r="BE158" s="119"/>
      <c r="BF158" s="115">
        <f>BD158+BB158</f>
        <v>29779</v>
      </c>
      <c r="BG158" s="115">
        <f>BE158+BC158</f>
        <v>29779</v>
      </c>
      <c r="BH158" s="118"/>
      <c r="BI158" s="119"/>
      <c r="BJ158" s="115">
        <f>BH158+BF158</f>
        <v>29779</v>
      </c>
      <c r="BK158" s="115">
        <f>BI158+BG158</f>
        <v>29779</v>
      </c>
    </row>
    <row r="159" spans="1:63" s="2" customFormat="1" ht="84" customHeight="1">
      <c r="A159" s="120"/>
      <c r="B159" s="98" t="s">
        <v>192</v>
      </c>
      <c r="C159" s="99" t="s">
        <v>32</v>
      </c>
      <c r="D159" s="100" t="s">
        <v>54</v>
      </c>
      <c r="E159" s="101"/>
      <c r="F159" s="100"/>
      <c r="G159" s="121">
        <f aca="true" t="shared" si="151" ref="G159:W160">G160</f>
        <v>39039</v>
      </c>
      <c r="H159" s="121">
        <f t="shared" si="151"/>
        <v>39039</v>
      </c>
      <c r="I159" s="121">
        <f t="shared" si="151"/>
        <v>0</v>
      </c>
      <c r="J159" s="121">
        <f aca="true" t="shared" si="152" ref="J159:Q159">J160+J162</f>
        <v>8400</v>
      </c>
      <c r="K159" s="121">
        <f t="shared" si="152"/>
        <v>47439</v>
      </c>
      <c r="L159" s="121">
        <f t="shared" si="152"/>
        <v>0</v>
      </c>
      <c r="M159" s="121"/>
      <c r="N159" s="121">
        <f t="shared" si="152"/>
        <v>50940</v>
      </c>
      <c r="O159" s="121">
        <f t="shared" si="152"/>
        <v>0</v>
      </c>
      <c r="P159" s="121">
        <f t="shared" si="152"/>
        <v>0</v>
      </c>
      <c r="Q159" s="121">
        <f t="shared" si="152"/>
        <v>50940</v>
      </c>
      <c r="R159" s="121">
        <f aca="true" t="shared" si="153" ref="R159:Z159">R160+R162</f>
        <v>0</v>
      </c>
      <c r="S159" s="83">
        <f t="shared" si="153"/>
        <v>-9648</v>
      </c>
      <c r="T159" s="83">
        <f t="shared" si="153"/>
        <v>41292</v>
      </c>
      <c r="U159" s="121">
        <f t="shared" si="153"/>
        <v>0</v>
      </c>
      <c r="V159" s="83">
        <f t="shared" si="153"/>
        <v>41292</v>
      </c>
      <c r="W159" s="83">
        <f t="shared" si="153"/>
        <v>0</v>
      </c>
      <c r="X159" s="83">
        <f t="shared" si="153"/>
        <v>0</v>
      </c>
      <c r="Y159" s="83">
        <f t="shared" si="153"/>
        <v>41292</v>
      </c>
      <c r="Z159" s="83">
        <f t="shared" si="153"/>
        <v>41292</v>
      </c>
      <c r="AA159" s="83">
        <f aca="true" t="shared" si="154" ref="AA159:AJ159">AA160+AA162</f>
        <v>0</v>
      </c>
      <c r="AB159" s="83">
        <f t="shared" si="154"/>
        <v>0</v>
      </c>
      <c r="AC159" s="83">
        <f t="shared" si="154"/>
        <v>41292</v>
      </c>
      <c r="AD159" s="83">
        <f t="shared" si="154"/>
        <v>41292</v>
      </c>
      <c r="AE159" s="83">
        <f t="shared" si="154"/>
        <v>0</v>
      </c>
      <c r="AF159" s="83"/>
      <c r="AG159" s="83">
        <f t="shared" si="154"/>
        <v>0</v>
      </c>
      <c r="AH159" s="83">
        <f t="shared" si="154"/>
        <v>41292</v>
      </c>
      <c r="AI159" s="83"/>
      <c r="AJ159" s="83">
        <f t="shared" si="154"/>
        <v>41292</v>
      </c>
      <c r="AK159" s="83">
        <f aca="true" t="shared" si="155" ref="AK159:AT159">AK160+AK162</f>
        <v>0</v>
      </c>
      <c r="AL159" s="83">
        <f t="shared" si="155"/>
        <v>0</v>
      </c>
      <c r="AM159" s="83">
        <f t="shared" si="155"/>
        <v>41292</v>
      </c>
      <c r="AN159" s="83">
        <f t="shared" si="155"/>
        <v>0</v>
      </c>
      <c r="AO159" s="83">
        <f t="shared" si="155"/>
        <v>41292</v>
      </c>
      <c r="AP159" s="83">
        <f t="shared" si="155"/>
        <v>11327</v>
      </c>
      <c r="AQ159" s="121">
        <f t="shared" si="155"/>
        <v>0</v>
      </c>
      <c r="AR159" s="83">
        <f t="shared" si="155"/>
        <v>52619</v>
      </c>
      <c r="AS159" s="121">
        <f t="shared" si="155"/>
        <v>0</v>
      </c>
      <c r="AT159" s="83">
        <f t="shared" si="155"/>
        <v>52619</v>
      </c>
      <c r="AU159" s="81"/>
      <c r="AV159" s="81"/>
      <c r="AW159" s="81"/>
      <c r="AX159" s="83">
        <f>AX160+AX162</f>
        <v>52619</v>
      </c>
      <c r="AY159" s="83">
        <f>AY160+AY162</f>
        <v>52619</v>
      </c>
      <c r="AZ159" s="93"/>
      <c r="BA159" s="93"/>
      <c r="BB159" s="83">
        <f aca="true" t="shared" si="156" ref="BB159:BG159">BB160+BB162</f>
        <v>52619</v>
      </c>
      <c r="BC159" s="83">
        <f t="shared" si="156"/>
        <v>52619</v>
      </c>
      <c r="BD159" s="83">
        <f t="shared" si="156"/>
        <v>0</v>
      </c>
      <c r="BE159" s="83">
        <f t="shared" si="156"/>
        <v>0</v>
      </c>
      <c r="BF159" s="83">
        <f t="shared" si="156"/>
        <v>52619</v>
      </c>
      <c r="BG159" s="83">
        <f t="shared" si="156"/>
        <v>52619</v>
      </c>
      <c r="BH159" s="83">
        <f>BH160+BH162</f>
        <v>0</v>
      </c>
      <c r="BI159" s="83">
        <f>BI160+BI162</f>
        <v>0</v>
      </c>
      <c r="BJ159" s="83">
        <f>BJ160+BJ162</f>
        <v>52619</v>
      </c>
      <c r="BK159" s="83">
        <f>BK160+BK162</f>
        <v>52619</v>
      </c>
    </row>
    <row r="160" spans="1:63" ht="41.25" customHeight="1">
      <c r="A160" s="105"/>
      <c r="B160" s="106" t="s">
        <v>17</v>
      </c>
      <c r="C160" s="107" t="s">
        <v>32</v>
      </c>
      <c r="D160" s="108" t="s">
        <v>54</v>
      </c>
      <c r="E160" s="114" t="s">
        <v>141</v>
      </c>
      <c r="F160" s="108"/>
      <c r="G160" s="115">
        <f t="shared" si="151"/>
        <v>39039</v>
      </c>
      <c r="H160" s="115">
        <f t="shared" si="151"/>
        <v>39039</v>
      </c>
      <c r="I160" s="115">
        <f t="shared" si="151"/>
        <v>0</v>
      </c>
      <c r="J160" s="115">
        <f t="shared" si="151"/>
        <v>8286</v>
      </c>
      <c r="K160" s="115">
        <f t="shared" si="151"/>
        <v>47325</v>
      </c>
      <c r="L160" s="115">
        <f t="shared" si="151"/>
        <v>0</v>
      </c>
      <c r="M160" s="115"/>
      <c r="N160" s="115">
        <f t="shared" si="151"/>
        <v>50839</v>
      </c>
      <c r="O160" s="115">
        <f t="shared" si="151"/>
        <v>0</v>
      </c>
      <c r="P160" s="115">
        <f t="shared" si="151"/>
        <v>0</v>
      </c>
      <c r="Q160" s="115">
        <f t="shared" si="151"/>
        <v>50839</v>
      </c>
      <c r="R160" s="115">
        <f t="shared" si="151"/>
        <v>0</v>
      </c>
      <c r="S160" s="116">
        <f t="shared" si="151"/>
        <v>-9648</v>
      </c>
      <c r="T160" s="116">
        <f t="shared" si="151"/>
        <v>41191</v>
      </c>
      <c r="U160" s="115">
        <f t="shared" si="151"/>
        <v>0</v>
      </c>
      <c r="V160" s="116">
        <f t="shared" si="151"/>
        <v>41292</v>
      </c>
      <c r="W160" s="116">
        <f t="shared" si="151"/>
        <v>0</v>
      </c>
      <c r="X160" s="116">
        <f aca="true" t="shared" si="157" ref="X160:AT160">X161</f>
        <v>0</v>
      </c>
      <c r="Y160" s="116">
        <f t="shared" si="157"/>
        <v>41191</v>
      </c>
      <c r="Z160" s="116">
        <f t="shared" si="157"/>
        <v>41292</v>
      </c>
      <c r="AA160" s="116">
        <f t="shared" si="157"/>
        <v>0</v>
      </c>
      <c r="AB160" s="116">
        <f t="shared" si="157"/>
        <v>0</v>
      </c>
      <c r="AC160" s="116">
        <f t="shared" si="157"/>
        <v>41191</v>
      </c>
      <c r="AD160" s="116">
        <f t="shared" si="157"/>
        <v>41292</v>
      </c>
      <c r="AE160" s="116">
        <f t="shared" si="157"/>
        <v>0</v>
      </c>
      <c r="AF160" s="116"/>
      <c r="AG160" s="116">
        <f t="shared" si="157"/>
        <v>0</v>
      </c>
      <c r="AH160" s="116">
        <f t="shared" si="157"/>
        <v>41191</v>
      </c>
      <c r="AI160" s="116"/>
      <c r="AJ160" s="116">
        <f t="shared" si="157"/>
        <v>41292</v>
      </c>
      <c r="AK160" s="116">
        <f t="shared" si="157"/>
        <v>0</v>
      </c>
      <c r="AL160" s="116">
        <f t="shared" si="157"/>
        <v>0</v>
      </c>
      <c r="AM160" s="116">
        <f t="shared" si="157"/>
        <v>41191</v>
      </c>
      <c r="AN160" s="116">
        <f t="shared" si="157"/>
        <v>0</v>
      </c>
      <c r="AO160" s="116">
        <f t="shared" si="157"/>
        <v>41292</v>
      </c>
      <c r="AP160" s="116">
        <f t="shared" si="157"/>
        <v>11327</v>
      </c>
      <c r="AQ160" s="115">
        <f t="shared" si="157"/>
        <v>0</v>
      </c>
      <c r="AR160" s="116">
        <f t="shared" si="157"/>
        <v>52619</v>
      </c>
      <c r="AS160" s="115">
        <f t="shared" si="157"/>
        <v>0</v>
      </c>
      <c r="AT160" s="116">
        <f t="shared" si="157"/>
        <v>52619</v>
      </c>
      <c r="AU160" s="81"/>
      <c r="AV160" s="81"/>
      <c r="AW160" s="81"/>
      <c r="AX160" s="116">
        <f>AX161</f>
        <v>52619</v>
      </c>
      <c r="AY160" s="116">
        <f>AY161</f>
        <v>52619</v>
      </c>
      <c r="AZ160" s="93"/>
      <c r="BA160" s="93"/>
      <c r="BB160" s="116">
        <f aca="true" t="shared" si="158" ref="BB160:BK160">BB161</f>
        <v>52619</v>
      </c>
      <c r="BC160" s="116">
        <f t="shared" si="158"/>
        <v>52619</v>
      </c>
      <c r="BD160" s="116">
        <f t="shared" si="158"/>
        <v>0</v>
      </c>
      <c r="BE160" s="116">
        <f t="shared" si="158"/>
        <v>0</v>
      </c>
      <c r="BF160" s="116">
        <f t="shared" si="158"/>
        <v>52619</v>
      </c>
      <c r="BG160" s="116">
        <f t="shared" si="158"/>
        <v>52619</v>
      </c>
      <c r="BH160" s="116">
        <f t="shared" si="158"/>
        <v>0</v>
      </c>
      <c r="BI160" s="116">
        <f t="shared" si="158"/>
        <v>0</v>
      </c>
      <c r="BJ160" s="116">
        <f t="shared" si="158"/>
        <v>52619</v>
      </c>
      <c r="BK160" s="116">
        <f t="shared" si="158"/>
        <v>52619</v>
      </c>
    </row>
    <row r="161" spans="1:63" ht="39.75" customHeight="1">
      <c r="A161" s="105"/>
      <c r="B161" s="106" t="s">
        <v>37</v>
      </c>
      <c r="C161" s="107" t="s">
        <v>32</v>
      </c>
      <c r="D161" s="108" t="s">
        <v>54</v>
      </c>
      <c r="E161" s="114" t="s">
        <v>141</v>
      </c>
      <c r="F161" s="108" t="s">
        <v>38</v>
      </c>
      <c r="G161" s="115">
        <f>H161+I161</f>
        <v>39039</v>
      </c>
      <c r="H161" s="115">
        <f>11325+27714</f>
        <v>39039</v>
      </c>
      <c r="I161" s="115"/>
      <c r="J161" s="115">
        <f>K161-G161</f>
        <v>8286</v>
      </c>
      <c r="K161" s="115">
        <f>47439-114</f>
        <v>47325</v>
      </c>
      <c r="L161" s="115"/>
      <c r="M161" s="115"/>
      <c r="N161" s="115">
        <f>50940-101</f>
        <v>50839</v>
      </c>
      <c r="O161" s="111"/>
      <c r="P161" s="115"/>
      <c r="Q161" s="115">
        <f>P161+N161</f>
        <v>50839</v>
      </c>
      <c r="R161" s="115">
        <f>O161</f>
        <v>0</v>
      </c>
      <c r="S161" s="116">
        <f>T161-Q161</f>
        <v>-9648</v>
      </c>
      <c r="T161" s="116">
        <v>41191</v>
      </c>
      <c r="U161" s="115">
        <f>R161</f>
        <v>0</v>
      </c>
      <c r="V161" s="116">
        <v>41292</v>
      </c>
      <c r="W161" s="116"/>
      <c r="X161" s="116"/>
      <c r="Y161" s="116">
        <f>W161+T161</f>
        <v>41191</v>
      </c>
      <c r="Z161" s="116">
        <f>X161+V161</f>
        <v>41292</v>
      </c>
      <c r="AA161" s="116"/>
      <c r="AB161" s="116"/>
      <c r="AC161" s="116">
        <f>AA161+Y161</f>
        <v>41191</v>
      </c>
      <c r="AD161" s="116">
        <f>AB161+Z161</f>
        <v>41292</v>
      </c>
      <c r="AE161" s="116"/>
      <c r="AF161" s="116"/>
      <c r="AG161" s="116"/>
      <c r="AH161" s="116">
        <f>AE161+AC161</f>
        <v>41191</v>
      </c>
      <c r="AI161" s="116"/>
      <c r="AJ161" s="116">
        <f>AG161+AD161</f>
        <v>41292</v>
      </c>
      <c r="AK161" s="117"/>
      <c r="AL161" s="117"/>
      <c r="AM161" s="116">
        <f>AK161+AH161</f>
        <v>41191</v>
      </c>
      <c r="AN161" s="116">
        <f>AI161</f>
        <v>0</v>
      </c>
      <c r="AO161" s="116">
        <f>AJ161</f>
        <v>41292</v>
      </c>
      <c r="AP161" s="116">
        <f>AR161-AO161</f>
        <v>11327</v>
      </c>
      <c r="AQ161" s="115"/>
      <c r="AR161" s="116">
        <v>52619</v>
      </c>
      <c r="AS161" s="115"/>
      <c r="AT161" s="116">
        <v>52619</v>
      </c>
      <c r="AU161" s="81"/>
      <c r="AV161" s="81"/>
      <c r="AW161" s="81"/>
      <c r="AX161" s="116">
        <v>52619</v>
      </c>
      <c r="AY161" s="116">
        <v>52619</v>
      </c>
      <c r="AZ161" s="93"/>
      <c r="BA161" s="93"/>
      <c r="BB161" s="116">
        <v>52619</v>
      </c>
      <c r="BC161" s="116">
        <v>52619</v>
      </c>
      <c r="BD161" s="118"/>
      <c r="BE161" s="119"/>
      <c r="BF161" s="115">
        <f>BD161+BB161</f>
        <v>52619</v>
      </c>
      <c r="BG161" s="115">
        <f>BE161+BC161</f>
        <v>52619</v>
      </c>
      <c r="BH161" s="118"/>
      <c r="BI161" s="119"/>
      <c r="BJ161" s="115">
        <f>BH161+BF161</f>
        <v>52619</v>
      </c>
      <c r="BK161" s="115">
        <f>BI161+BG161</f>
        <v>52619</v>
      </c>
    </row>
    <row r="162" spans="1:63" ht="33" customHeight="1" hidden="1">
      <c r="A162" s="105"/>
      <c r="B162" s="106" t="s">
        <v>82</v>
      </c>
      <c r="C162" s="107" t="s">
        <v>32</v>
      </c>
      <c r="D162" s="108" t="s">
        <v>54</v>
      </c>
      <c r="E162" s="114" t="s">
        <v>121</v>
      </c>
      <c r="F162" s="108"/>
      <c r="G162" s="115"/>
      <c r="H162" s="115"/>
      <c r="I162" s="115"/>
      <c r="J162" s="115">
        <f aca="true" t="shared" si="159" ref="J162:R162">J163</f>
        <v>114</v>
      </c>
      <c r="K162" s="115">
        <f t="shared" si="159"/>
        <v>114</v>
      </c>
      <c r="L162" s="115">
        <f t="shared" si="159"/>
        <v>0</v>
      </c>
      <c r="M162" s="115"/>
      <c r="N162" s="115">
        <f t="shared" si="159"/>
        <v>101</v>
      </c>
      <c r="O162" s="115">
        <f t="shared" si="159"/>
        <v>0</v>
      </c>
      <c r="P162" s="115">
        <f t="shared" si="159"/>
        <v>0</v>
      </c>
      <c r="Q162" s="115">
        <f t="shared" si="159"/>
        <v>101</v>
      </c>
      <c r="R162" s="115">
        <f t="shared" si="159"/>
        <v>0</v>
      </c>
      <c r="S162" s="116">
        <f aca="true" t="shared" si="160" ref="S162:Z162">S163+S164</f>
        <v>0</v>
      </c>
      <c r="T162" s="116">
        <f t="shared" si="160"/>
        <v>101</v>
      </c>
      <c r="U162" s="115">
        <f t="shared" si="160"/>
        <v>0</v>
      </c>
      <c r="V162" s="116">
        <f t="shared" si="160"/>
        <v>0</v>
      </c>
      <c r="W162" s="116">
        <f t="shared" si="160"/>
        <v>0</v>
      </c>
      <c r="X162" s="116">
        <f t="shared" si="160"/>
        <v>0</v>
      </c>
      <c r="Y162" s="116">
        <f t="shared" si="160"/>
        <v>101</v>
      </c>
      <c r="Z162" s="116">
        <f t="shared" si="160"/>
        <v>0</v>
      </c>
      <c r="AA162" s="116">
        <f aca="true" t="shared" si="161" ref="AA162:AJ162">AA163+AA164</f>
        <v>0</v>
      </c>
      <c r="AB162" s="116">
        <f t="shared" si="161"/>
        <v>0</v>
      </c>
      <c r="AC162" s="116">
        <f t="shared" si="161"/>
        <v>101</v>
      </c>
      <c r="AD162" s="116">
        <f t="shared" si="161"/>
        <v>0</v>
      </c>
      <c r="AE162" s="116">
        <f t="shared" si="161"/>
        <v>0</v>
      </c>
      <c r="AF162" s="116"/>
      <c r="AG162" s="116">
        <f t="shared" si="161"/>
        <v>0</v>
      </c>
      <c r="AH162" s="116">
        <f t="shared" si="161"/>
        <v>101</v>
      </c>
      <c r="AI162" s="116"/>
      <c r="AJ162" s="116">
        <f t="shared" si="161"/>
        <v>0</v>
      </c>
      <c r="AK162" s="116">
        <f aca="true" t="shared" si="162" ref="AK162:AT162">AK163+AK164</f>
        <v>0</v>
      </c>
      <c r="AL162" s="116">
        <f t="shared" si="162"/>
        <v>0</v>
      </c>
      <c r="AM162" s="116">
        <f t="shared" si="162"/>
        <v>101</v>
      </c>
      <c r="AN162" s="116">
        <f t="shared" si="162"/>
        <v>0</v>
      </c>
      <c r="AO162" s="116">
        <f t="shared" si="162"/>
        <v>0</v>
      </c>
      <c r="AP162" s="116">
        <f t="shared" si="162"/>
        <v>0</v>
      </c>
      <c r="AQ162" s="115">
        <f t="shared" si="162"/>
        <v>0</v>
      </c>
      <c r="AR162" s="116">
        <f t="shared" si="162"/>
        <v>0</v>
      </c>
      <c r="AS162" s="115">
        <f t="shared" si="162"/>
        <v>0</v>
      </c>
      <c r="AT162" s="116">
        <f t="shared" si="162"/>
        <v>0</v>
      </c>
      <c r="AU162" s="81"/>
      <c r="AV162" s="81"/>
      <c r="AW162" s="81"/>
      <c r="AX162" s="116">
        <f>AX163+AX164</f>
        <v>0</v>
      </c>
      <c r="AY162" s="116">
        <f>AY163+AY164</f>
        <v>0</v>
      </c>
      <c r="AZ162" s="93"/>
      <c r="BA162" s="93"/>
      <c r="BB162" s="116">
        <f>BB163+BB164</f>
        <v>0</v>
      </c>
      <c r="BC162" s="116">
        <f>BC163+BC164</f>
        <v>0</v>
      </c>
      <c r="BD162" s="118"/>
      <c r="BE162" s="119"/>
      <c r="BF162" s="127"/>
      <c r="BG162" s="127"/>
      <c r="BH162" s="118"/>
      <c r="BI162" s="119"/>
      <c r="BJ162" s="127"/>
      <c r="BK162" s="127"/>
    </row>
    <row r="163" spans="1:63" ht="66" customHeight="1" hidden="1">
      <c r="A163" s="105"/>
      <c r="B163" s="106" t="s">
        <v>41</v>
      </c>
      <c r="C163" s="107" t="s">
        <v>32</v>
      </c>
      <c r="D163" s="108" t="s">
        <v>54</v>
      </c>
      <c r="E163" s="114" t="s">
        <v>121</v>
      </c>
      <c r="F163" s="108" t="s">
        <v>42</v>
      </c>
      <c r="G163" s="115"/>
      <c r="H163" s="115"/>
      <c r="I163" s="115"/>
      <c r="J163" s="115">
        <f>K163-G163</f>
        <v>114</v>
      </c>
      <c r="K163" s="115">
        <v>114</v>
      </c>
      <c r="L163" s="115"/>
      <c r="M163" s="115"/>
      <c r="N163" s="115">
        <v>101</v>
      </c>
      <c r="O163" s="111"/>
      <c r="P163" s="115"/>
      <c r="Q163" s="115">
        <f>P163+N163</f>
        <v>101</v>
      </c>
      <c r="R163" s="115">
        <f>O163</f>
        <v>0</v>
      </c>
      <c r="S163" s="116">
        <f>T163-Q163</f>
        <v>-101</v>
      </c>
      <c r="T163" s="116"/>
      <c r="U163" s="115">
        <f>R163</f>
        <v>0</v>
      </c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5"/>
      <c r="AR163" s="116"/>
      <c r="AS163" s="115"/>
      <c r="AT163" s="116"/>
      <c r="AU163" s="81"/>
      <c r="AV163" s="81"/>
      <c r="AW163" s="81"/>
      <c r="AX163" s="116"/>
      <c r="AY163" s="116"/>
      <c r="AZ163" s="93"/>
      <c r="BA163" s="93"/>
      <c r="BB163" s="116"/>
      <c r="BC163" s="116"/>
      <c r="BD163" s="118"/>
      <c r="BE163" s="119"/>
      <c r="BF163" s="127"/>
      <c r="BG163" s="127"/>
      <c r="BH163" s="118"/>
      <c r="BI163" s="119"/>
      <c r="BJ163" s="127"/>
      <c r="BK163" s="127"/>
    </row>
    <row r="164" spans="1:63" ht="49.5" customHeight="1" hidden="1">
      <c r="A164" s="105"/>
      <c r="B164" s="148" t="s">
        <v>323</v>
      </c>
      <c r="C164" s="107" t="s">
        <v>32</v>
      </c>
      <c r="D164" s="108" t="s">
        <v>54</v>
      </c>
      <c r="E164" s="114" t="s">
        <v>296</v>
      </c>
      <c r="F164" s="108"/>
      <c r="G164" s="115"/>
      <c r="H164" s="115"/>
      <c r="I164" s="115"/>
      <c r="J164" s="115"/>
      <c r="K164" s="115"/>
      <c r="L164" s="115"/>
      <c r="M164" s="115"/>
      <c r="N164" s="115"/>
      <c r="O164" s="111"/>
      <c r="P164" s="115"/>
      <c r="Q164" s="115"/>
      <c r="R164" s="115"/>
      <c r="S164" s="116">
        <f>S165</f>
        <v>101</v>
      </c>
      <c r="T164" s="116">
        <f>T165</f>
        <v>101</v>
      </c>
      <c r="U164" s="115">
        <f>U165</f>
        <v>0</v>
      </c>
      <c r="V164" s="116">
        <f>V165</f>
        <v>0</v>
      </c>
      <c r="W164" s="116">
        <f aca="true" t="shared" si="163" ref="W164:AM165">W165</f>
        <v>0</v>
      </c>
      <c r="X164" s="116">
        <f t="shared" si="163"/>
        <v>0</v>
      </c>
      <c r="Y164" s="116">
        <f t="shared" si="163"/>
        <v>101</v>
      </c>
      <c r="Z164" s="116">
        <f t="shared" si="163"/>
        <v>0</v>
      </c>
      <c r="AA164" s="116">
        <f t="shared" si="163"/>
        <v>0</v>
      </c>
      <c r="AB164" s="116">
        <f t="shared" si="163"/>
        <v>0</v>
      </c>
      <c r="AC164" s="116">
        <f t="shared" si="163"/>
        <v>101</v>
      </c>
      <c r="AD164" s="116">
        <f t="shared" si="163"/>
        <v>0</v>
      </c>
      <c r="AE164" s="116">
        <f t="shared" si="163"/>
        <v>0</v>
      </c>
      <c r="AF164" s="116"/>
      <c r="AG164" s="116">
        <f t="shared" si="163"/>
        <v>0</v>
      </c>
      <c r="AH164" s="116">
        <f t="shared" si="163"/>
        <v>101</v>
      </c>
      <c r="AI164" s="116"/>
      <c r="AJ164" s="116">
        <f t="shared" si="163"/>
        <v>0</v>
      </c>
      <c r="AK164" s="116">
        <f t="shared" si="163"/>
        <v>0</v>
      </c>
      <c r="AL164" s="116">
        <f t="shared" si="163"/>
        <v>0</v>
      </c>
      <c r="AM164" s="116">
        <f t="shared" si="163"/>
        <v>101</v>
      </c>
      <c r="AN164" s="116">
        <f aca="true" t="shared" si="164" ref="AK164:AT165">AN165</f>
        <v>0</v>
      </c>
      <c r="AO164" s="116">
        <f t="shared" si="164"/>
        <v>0</v>
      </c>
      <c r="AP164" s="116">
        <f t="shared" si="164"/>
        <v>0</v>
      </c>
      <c r="AQ164" s="115">
        <f t="shared" si="164"/>
        <v>0</v>
      </c>
      <c r="AR164" s="116">
        <f t="shared" si="164"/>
        <v>0</v>
      </c>
      <c r="AS164" s="115">
        <f t="shared" si="164"/>
        <v>0</v>
      </c>
      <c r="AT164" s="116">
        <f t="shared" si="164"/>
        <v>0</v>
      </c>
      <c r="AU164" s="81"/>
      <c r="AV164" s="81"/>
      <c r="AW164" s="81"/>
      <c r="AX164" s="116">
        <f>AX165</f>
        <v>0</v>
      </c>
      <c r="AY164" s="116">
        <f>AY165</f>
        <v>0</v>
      </c>
      <c r="AZ164" s="93"/>
      <c r="BA164" s="93"/>
      <c r="BB164" s="116">
        <f>BB165</f>
        <v>0</v>
      </c>
      <c r="BC164" s="116">
        <f>BC165</f>
        <v>0</v>
      </c>
      <c r="BD164" s="118"/>
      <c r="BE164" s="119"/>
      <c r="BF164" s="127"/>
      <c r="BG164" s="127"/>
      <c r="BH164" s="118"/>
      <c r="BI164" s="119"/>
      <c r="BJ164" s="127"/>
      <c r="BK164" s="127"/>
    </row>
    <row r="165" spans="1:63" ht="66" customHeight="1" hidden="1">
      <c r="A165" s="105"/>
      <c r="B165" s="149" t="s">
        <v>324</v>
      </c>
      <c r="C165" s="107" t="s">
        <v>32</v>
      </c>
      <c r="D165" s="108" t="s">
        <v>54</v>
      </c>
      <c r="E165" s="114" t="s">
        <v>300</v>
      </c>
      <c r="F165" s="108"/>
      <c r="G165" s="115"/>
      <c r="H165" s="115"/>
      <c r="I165" s="115"/>
      <c r="J165" s="115"/>
      <c r="K165" s="115"/>
      <c r="L165" s="115"/>
      <c r="M165" s="115"/>
      <c r="N165" s="115"/>
      <c r="O165" s="111"/>
      <c r="P165" s="115"/>
      <c r="Q165" s="115"/>
      <c r="R165" s="115"/>
      <c r="S165" s="116">
        <f>S166</f>
        <v>101</v>
      </c>
      <c r="T165" s="116">
        <v>101</v>
      </c>
      <c r="U165" s="115"/>
      <c r="V165" s="116"/>
      <c r="W165" s="116">
        <f>W166</f>
        <v>0</v>
      </c>
      <c r="X165" s="116">
        <f t="shared" si="163"/>
        <v>0</v>
      </c>
      <c r="Y165" s="116">
        <f t="shared" si="163"/>
        <v>101</v>
      </c>
      <c r="Z165" s="116">
        <f t="shared" si="163"/>
        <v>0</v>
      </c>
      <c r="AA165" s="116">
        <f t="shared" si="163"/>
        <v>0</v>
      </c>
      <c r="AB165" s="116">
        <f t="shared" si="163"/>
        <v>0</v>
      </c>
      <c r="AC165" s="116">
        <f t="shared" si="163"/>
        <v>101</v>
      </c>
      <c r="AD165" s="116">
        <f t="shared" si="163"/>
        <v>0</v>
      </c>
      <c r="AE165" s="116">
        <f t="shared" si="163"/>
        <v>0</v>
      </c>
      <c r="AF165" s="116"/>
      <c r="AG165" s="116">
        <f t="shared" si="163"/>
        <v>0</v>
      </c>
      <c r="AH165" s="116">
        <f t="shared" si="163"/>
        <v>101</v>
      </c>
      <c r="AI165" s="116"/>
      <c r="AJ165" s="116">
        <f t="shared" si="163"/>
        <v>0</v>
      </c>
      <c r="AK165" s="116">
        <f t="shared" si="164"/>
        <v>0</v>
      </c>
      <c r="AL165" s="116">
        <f t="shared" si="164"/>
        <v>0</v>
      </c>
      <c r="AM165" s="116">
        <f t="shared" si="164"/>
        <v>101</v>
      </c>
      <c r="AN165" s="116">
        <f t="shared" si="164"/>
        <v>0</v>
      </c>
      <c r="AO165" s="116">
        <f t="shared" si="164"/>
        <v>0</v>
      </c>
      <c r="AP165" s="116">
        <f t="shared" si="164"/>
        <v>0</v>
      </c>
      <c r="AQ165" s="115">
        <f t="shared" si="164"/>
        <v>0</v>
      </c>
      <c r="AR165" s="116">
        <f t="shared" si="164"/>
        <v>0</v>
      </c>
      <c r="AS165" s="115">
        <f t="shared" si="164"/>
        <v>0</v>
      </c>
      <c r="AT165" s="116">
        <f t="shared" si="164"/>
        <v>0</v>
      </c>
      <c r="AU165" s="81"/>
      <c r="AV165" s="81"/>
      <c r="AW165" s="81"/>
      <c r="AX165" s="116">
        <f>AX166</f>
        <v>0</v>
      </c>
      <c r="AY165" s="116">
        <f>AY166</f>
        <v>0</v>
      </c>
      <c r="AZ165" s="93"/>
      <c r="BA165" s="93"/>
      <c r="BB165" s="116">
        <f>BB166</f>
        <v>0</v>
      </c>
      <c r="BC165" s="116">
        <f>BC166</f>
        <v>0</v>
      </c>
      <c r="BD165" s="118"/>
      <c r="BE165" s="119"/>
      <c r="BF165" s="127"/>
      <c r="BG165" s="127"/>
      <c r="BH165" s="118"/>
      <c r="BI165" s="119"/>
      <c r="BJ165" s="127"/>
      <c r="BK165" s="127"/>
    </row>
    <row r="166" spans="1:63" ht="66" customHeight="1" hidden="1">
      <c r="A166" s="105"/>
      <c r="B166" s="106" t="s">
        <v>41</v>
      </c>
      <c r="C166" s="107" t="s">
        <v>32</v>
      </c>
      <c r="D166" s="108" t="s">
        <v>54</v>
      </c>
      <c r="E166" s="114" t="s">
        <v>300</v>
      </c>
      <c r="F166" s="108" t="s">
        <v>42</v>
      </c>
      <c r="G166" s="115"/>
      <c r="H166" s="115"/>
      <c r="I166" s="115"/>
      <c r="J166" s="115"/>
      <c r="K166" s="115"/>
      <c r="L166" s="115"/>
      <c r="M166" s="115"/>
      <c r="N166" s="115"/>
      <c r="O166" s="111"/>
      <c r="P166" s="115"/>
      <c r="Q166" s="115"/>
      <c r="R166" s="115"/>
      <c r="S166" s="116">
        <f>T166-Q166</f>
        <v>101</v>
      </c>
      <c r="T166" s="116">
        <v>101</v>
      </c>
      <c r="U166" s="115"/>
      <c r="V166" s="116"/>
      <c r="W166" s="116"/>
      <c r="X166" s="116"/>
      <c r="Y166" s="116">
        <f>W166+T166</f>
        <v>101</v>
      </c>
      <c r="Z166" s="116">
        <f>X166+V166</f>
        <v>0</v>
      </c>
      <c r="AA166" s="116"/>
      <c r="AB166" s="116"/>
      <c r="AC166" s="116">
        <f>AA166+Y166</f>
        <v>101</v>
      </c>
      <c r="AD166" s="116">
        <f>AB166+Z166</f>
        <v>0</v>
      </c>
      <c r="AE166" s="116"/>
      <c r="AF166" s="116"/>
      <c r="AG166" s="116"/>
      <c r="AH166" s="116">
        <f>AE166+AC166</f>
        <v>101</v>
      </c>
      <c r="AI166" s="116"/>
      <c r="AJ166" s="116">
        <f>AG166+AD166</f>
        <v>0</v>
      </c>
      <c r="AK166" s="117"/>
      <c r="AL166" s="117"/>
      <c r="AM166" s="116">
        <f>AK166+AH166</f>
        <v>101</v>
      </c>
      <c r="AN166" s="116">
        <f>AI166</f>
        <v>0</v>
      </c>
      <c r="AO166" s="116">
        <f>AJ166</f>
        <v>0</v>
      </c>
      <c r="AP166" s="116">
        <f>AR166-AO166</f>
        <v>0</v>
      </c>
      <c r="AQ166" s="115"/>
      <c r="AR166" s="116"/>
      <c r="AS166" s="115"/>
      <c r="AT166" s="116"/>
      <c r="AU166" s="81"/>
      <c r="AV166" s="81"/>
      <c r="AW166" s="81"/>
      <c r="AX166" s="116"/>
      <c r="AY166" s="116"/>
      <c r="AZ166" s="93"/>
      <c r="BA166" s="93"/>
      <c r="BB166" s="116"/>
      <c r="BC166" s="116"/>
      <c r="BD166" s="118"/>
      <c r="BE166" s="119"/>
      <c r="BF166" s="127"/>
      <c r="BG166" s="127"/>
      <c r="BH166" s="118"/>
      <c r="BI166" s="119"/>
      <c r="BJ166" s="127"/>
      <c r="BK166" s="127"/>
    </row>
    <row r="167" spans="1:63" s="2" customFormat="1" ht="65.25" customHeight="1">
      <c r="A167" s="120"/>
      <c r="B167" s="98" t="s">
        <v>125</v>
      </c>
      <c r="C167" s="99" t="s">
        <v>43</v>
      </c>
      <c r="D167" s="100" t="s">
        <v>58</v>
      </c>
      <c r="E167" s="101"/>
      <c r="F167" s="100"/>
      <c r="G167" s="121">
        <f aca="true" t="shared" si="165" ref="G167:W168">G168</f>
        <v>2453</v>
      </c>
      <c r="H167" s="121">
        <f t="shared" si="165"/>
        <v>2453</v>
      </c>
      <c r="I167" s="121">
        <f t="shared" si="165"/>
        <v>0</v>
      </c>
      <c r="J167" s="121">
        <f t="shared" si="165"/>
        <v>228</v>
      </c>
      <c r="K167" s="121">
        <f t="shared" si="165"/>
        <v>2681</v>
      </c>
      <c r="L167" s="121">
        <f t="shared" si="165"/>
        <v>0</v>
      </c>
      <c r="M167" s="121"/>
      <c r="N167" s="121">
        <f t="shared" si="165"/>
        <v>2890</v>
      </c>
      <c r="O167" s="121">
        <f t="shared" si="165"/>
        <v>0</v>
      </c>
      <c r="P167" s="121">
        <f t="shared" si="165"/>
        <v>0</v>
      </c>
      <c r="Q167" s="121">
        <f t="shared" si="165"/>
        <v>2890</v>
      </c>
      <c r="R167" s="121">
        <f t="shared" si="165"/>
        <v>0</v>
      </c>
      <c r="S167" s="83">
        <f t="shared" si="165"/>
        <v>-704</v>
      </c>
      <c r="T167" s="83">
        <f t="shared" si="165"/>
        <v>2186</v>
      </c>
      <c r="U167" s="121">
        <f t="shared" si="165"/>
        <v>0</v>
      </c>
      <c r="V167" s="83">
        <f t="shared" si="165"/>
        <v>2186</v>
      </c>
      <c r="W167" s="83">
        <f t="shared" si="165"/>
        <v>0</v>
      </c>
      <c r="X167" s="83">
        <f aca="true" t="shared" si="166" ref="W167:AM168">X168</f>
        <v>0</v>
      </c>
      <c r="Y167" s="83">
        <f t="shared" si="166"/>
        <v>2186</v>
      </c>
      <c r="Z167" s="83">
        <f t="shared" si="166"/>
        <v>2186</v>
      </c>
      <c r="AA167" s="83">
        <f t="shared" si="166"/>
        <v>0</v>
      </c>
      <c r="AB167" s="83">
        <f t="shared" si="166"/>
        <v>0</v>
      </c>
      <c r="AC167" s="83">
        <f t="shared" si="166"/>
        <v>2186</v>
      </c>
      <c r="AD167" s="83">
        <f t="shared" si="166"/>
        <v>2186</v>
      </c>
      <c r="AE167" s="83">
        <f t="shared" si="166"/>
        <v>0</v>
      </c>
      <c r="AF167" s="83"/>
      <c r="AG167" s="83">
        <f t="shared" si="166"/>
        <v>0</v>
      </c>
      <c r="AH167" s="83">
        <f t="shared" si="166"/>
        <v>2186</v>
      </c>
      <c r="AI167" s="83"/>
      <c r="AJ167" s="83">
        <f t="shared" si="166"/>
        <v>2186</v>
      </c>
      <c r="AK167" s="83">
        <f t="shared" si="166"/>
        <v>0</v>
      </c>
      <c r="AL167" s="83">
        <f t="shared" si="166"/>
        <v>0</v>
      </c>
      <c r="AM167" s="83">
        <f t="shared" si="166"/>
        <v>2186</v>
      </c>
      <c r="AN167" s="83">
        <f aca="true" t="shared" si="167" ref="AK167:AT168">AN168</f>
        <v>0</v>
      </c>
      <c r="AO167" s="83">
        <f t="shared" si="167"/>
        <v>2186</v>
      </c>
      <c r="AP167" s="83">
        <f t="shared" si="167"/>
        <v>984</v>
      </c>
      <c r="AQ167" s="121">
        <f t="shared" si="167"/>
        <v>0</v>
      </c>
      <c r="AR167" s="83">
        <f t="shared" si="167"/>
        <v>3170</v>
      </c>
      <c r="AS167" s="121">
        <f t="shared" si="167"/>
        <v>0</v>
      </c>
      <c r="AT167" s="83">
        <f t="shared" si="167"/>
        <v>3170</v>
      </c>
      <c r="AU167" s="81"/>
      <c r="AV167" s="81"/>
      <c r="AW167" s="81"/>
      <c r="AX167" s="83">
        <f>AX168</f>
        <v>3170</v>
      </c>
      <c r="AY167" s="83">
        <f>AY168</f>
        <v>3170</v>
      </c>
      <c r="AZ167" s="93"/>
      <c r="BA167" s="93"/>
      <c r="BB167" s="83">
        <f>BB168</f>
        <v>3170</v>
      </c>
      <c r="BC167" s="83">
        <f>BC168</f>
        <v>3170</v>
      </c>
      <c r="BD167" s="83">
        <f aca="true" t="shared" si="168" ref="BD167:BK168">BD168</f>
        <v>0</v>
      </c>
      <c r="BE167" s="83">
        <f t="shared" si="168"/>
        <v>0</v>
      </c>
      <c r="BF167" s="83">
        <f t="shared" si="168"/>
        <v>3170</v>
      </c>
      <c r="BG167" s="83">
        <f t="shared" si="168"/>
        <v>3170</v>
      </c>
      <c r="BH167" s="83">
        <f t="shared" si="168"/>
        <v>0</v>
      </c>
      <c r="BI167" s="83">
        <f t="shared" si="168"/>
        <v>0</v>
      </c>
      <c r="BJ167" s="83">
        <f t="shared" si="168"/>
        <v>3170</v>
      </c>
      <c r="BK167" s="83">
        <f t="shared" si="168"/>
        <v>3170</v>
      </c>
    </row>
    <row r="168" spans="1:63" ht="42" customHeight="1">
      <c r="A168" s="105"/>
      <c r="B168" s="106" t="s">
        <v>21</v>
      </c>
      <c r="C168" s="107" t="s">
        <v>43</v>
      </c>
      <c r="D168" s="108" t="s">
        <v>58</v>
      </c>
      <c r="E168" s="114" t="s">
        <v>134</v>
      </c>
      <c r="F168" s="108"/>
      <c r="G168" s="115">
        <f t="shared" si="165"/>
        <v>2453</v>
      </c>
      <c r="H168" s="115">
        <f t="shared" si="165"/>
        <v>2453</v>
      </c>
      <c r="I168" s="115">
        <f t="shared" si="165"/>
        <v>0</v>
      </c>
      <c r="J168" s="115">
        <f t="shared" si="165"/>
        <v>228</v>
      </c>
      <c r="K168" s="115">
        <f t="shared" si="165"/>
        <v>2681</v>
      </c>
      <c r="L168" s="115">
        <f t="shared" si="165"/>
        <v>0</v>
      </c>
      <c r="M168" s="115"/>
      <c r="N168" s="115">
        <f t="shared" si="165"/>
        <v>2890</v>
      </c>
      <c r="O168" s="115">
        <f t="shared" si="165"/>
        <v>0</v>
      </c>
      <c r="P168" s="115">
        <f t="shared" si="165"/>
        <v>0</v>
      </c>
      <c r="Q168" s="115">
        <f t="shared" si="165"/>
        <v>2890</v>
      </c>
      <c r="R168" s="115">
        <f t="shared" si="165"/>
        <v>0</v>
      </c>
      <c r="S168" s="116">
        <f t="shared" si="165"/>
        <v>-704</v>
      </c>
      <c r="T168" s="116">
        <f t="shared" si="165"/>
        <v>2186</v>
      </c>
      <c r="U168" s="115">
        <f t="shared" si="165"/>
        <v>0</v>
      </c>
      <c r="V168" s="116">
        <f t="shared" si="165"/>
        <v>2186</v>
      </c>
      <c r="W168" s="116">
        <f t="shared" si="166"/>
        <v>0</v>
      </c>
      <c r="X168" s="116">
        <f t="shared" si="166"/>
        <v>0</v>
      </c>
      <c r="Y168" s="116">
        <f t="shared" si="166"/>
        <v>2186</v>
      </c>
      <c r="Z168" s="116">
        <f t="shared" si="166"/>
        <v>2186</v>
      </c>
      <c r="AA168" s="116">
        <f t="shared" si="166"/>
        <v>0</v>
      </c>
      <c r="AB168" s="116">
        <f t="shared" si="166"/>
        <v>0</v>
      </c>
      <c r="AC168" s="116">
        <f t="shared" si="166"/>
        <v>2186</v>
      </c>
      <c r="AD168" s="116">
        <f t="shared" si="166"/>
        <v>2186</v>
      </c>
      <c r="AE168" s="116">
        <f t="shared" si="166"/>
        <v>0</v>
      </c>
      <c r="AF168" s="116"/>
      <c r="AG168" s="116">
        <f t="shared" si="166"/>
        <v>0</v>
      </c>
      <c r="AH168" s="116">
        <f t="shared" si="166"/>
        <v>2186</v>
      </c>
      <c r="AI168" s="116"/>
      <c r="AJ168" s="116">
        <f t="shared" si="166"/>
        <v>2186</v>
      </c>
      <c r="AK168" s="116">
        <f t="shared" si="167"/>
        <v>0</v>
      </c>
      <c r="AL168" s="116">
        <f t="shared" si="167"/>
        <v>0</v>
      </c>
      <c r="AM168" s="116">
        <f t="shared" si="167"/>
        <v>2186</v>
      </c>
      <c r="AN168" s="116">
        <f t="shared" si="167"/>
        <v>0</v>
      </c>
      <c r="AO168" s="116">
        <f t="shared" si="167"/>
        <v>2186</v>
      </c>
      <c r="AP168" s="116">
        <f t="shared" si="167"/>
        <v>984</v>
      </c>
      <c r="AQ168" s="115">
        <f t="shared" si="167"/>
        <v>0</v>
      </c>
      <c r="AR168" s="116">
        <f t="shared" si="167"/>
        <v>3170</v>
      </c>
      <c r="AS168" s="115">
        <f t="shared" si="167"/>
        <v>0</v>
      </c>
      <c r="AT168" s="116">
        <f t="shared" si="167"/>
        <v>3170</v>
      </c>
      <c r="AU168" s="81"/>
      <c r="AV168" s="81"/>
      <c r="AW168" s="81"/>
      <c r="AX168" s="116">
        <f>AX169</f>
        <v>3170</v>
      </c>
      <c r="AY168" s="116">
        <f>AY169</f>
        <v>3170</v>
      </c>
      <c r="AZ168" s="93"/>
      <c r="BA168" s="93"/>
      <c r="BB168" s="116">
        <f>BB169</f>
        <v>3170</v>
      </c>
      <c r="BC168" s="116">
        <f>BC169</f>
        <v>3170</v>
      </c>
      <c r="BD168" s="116">
        <f t="shared" si="168"/>
        <v>0</v>
      </c>
      <c r="BE168" s="116">
        <f t="shared" si="168"/>
        <v>0</v>
      </c>
      <c r="BF168" s="116">
        <f t="shared" si="168"/>
        <v>3170</v>
      </c>
      <c r="BG168" s="116">
        <f t="shared" si="168"/>
        <v>3170</v>
      </c>
      <c r="BH168" s="116">
        <f t="shared" si="168"/>
        <v>0</v>
      </c>
      <c r="BI168" s="116">
        <f t="shared" si="168"/>
        <v>0</v>
      </c>
      <c r="BJ168" s="116">
        <f t="shared" si="168"/>
        <v>3170</v>
      </c>
      <c r="BK168" s="116">
        <f t="shared" si="168"/>
        <v>3170</v>
      </c>
    </row>
    <row r="169" spans="1:63" ht="42" customHeight="1">
      <c r="A169" s="105"/>
      <c r="B169" s="106" t="s">
        <v>37</v>
      </c>
      <c r="C169" s="107" t="s">
        <v>43</v>
      </c>
      <c r="D169" s="108" t="s">
        <v>58</v>
      </c>
      <c r="E169" s="114" t="s">
        <v>134</v>
      </c>
      <c r="F169" s="108" t="s">
        <v>38</v>
      </c>
      <c r="G169" s="110">
        <f>H169+I169</f>
        <v>2453</v>
      </c>
      <c r="H169" s="110">
        <v>2453</v>
      </c>
      <c r="I169" s="110"/>
      <c r="J169" s="115">
        <f>K169-G169</f>
        <v>228</v>
      </c>
      <c r="K169" s="115">
        <v>2681</v>
      </c>
      <c r="L169" s="115"/>
      <c r="M169" s="115"/>
      <c r="N169" s="110">
        <v>2890</v>
      </c>
      <c r="O169" s="111"/>
      <c r="P169" s="115"/>
      <c r="Q169" s="115">
        <f>P169+N169</f>
        <v>2890</v>
      </c>
      <c r="R169" s="115">
        <f>O169</f>
        <v>0</v>
      </c>
      <c r="S169" s="116">
        <f>T169-Q169</f>
        <v>-704</v>
      </c>
      <c r="T169" s="116">
        <v>2186</v>
      </c>
      <c r="U169" s="115">
        <f>R169</f>
        <v>0</v>
      </c>
      <c r="V169" s="116">
        <v>2186</v>
      </c>
      <c r="W169" s="116"/>
      <c r="X169" s="116"/>
      <c r="Y169" s="116">
        <f>W169+T169</f>
        <v>2186</v>
      </c>
      <c r="Z169" s="116">
        <f>X169+V169</f>
        <v>2186</v>
      </c>
      <c r="AA169" s="116"/>
      <c r="AB169" s="116"/>
      <c r="AC169" s="116">
        <f>AA169+Y169</f>
        <v>2186</v>
      </c>
      <c r="AD169" s="116">
        <f>AB169+Z169</f>
        <v>2186</v>
      </c>
      <c r="AE169" s="116"/>
      <c r="AF169" s="116"/>
      <c r="AG169" s="116"/>
      <c r="AH169" s="116">
        <f>AE169+AC169</f>
        <v>2186</v>
      </c>
      <c r="AI169" s="116"/>
      <c r="AJ169" s="116">
        <f>AG169+AD169</f>
        <v>2186</v>
      </c>
      <c r="AK169" s="117"/>
      <c r="AL169" s="117"/>
      <c r="AM169" s="116">
        <f>AK169+AH169</f>
        <v>2186</v>
      </c>
      <c r="AN169" s="116">
        <f>AI169</f>
        <v>0</v>
      </c>
      <c r="AO169" s="116">
        <f>AJ169</f>
        <v>2186</v>
      </c>
      <c r="AP169" s="116">
        <f>AR169-AO169</f>
        <v>984</v>
      </c>
      <c r="AQ169" s="115"/>
      <c r="AR169" s="116">
        <v>3170</v>
      </c>
      <c r="AS169" s="115"/>
      <c r="AT169" s="116">
        <v>3170</v>
      </c>
      <c r="AU169" s="81"/>
      <c r="AV169" s="81"/>
      <c r="AW169" s="81"/>
      <c r="AX169" s="116">
        <v>3170</v>
      </c>
      <c r="AY169" s="116">
        <v>3170</v>
      </c>
      <c r="AZ169" s="93"/>
      <c r="BA169" s="93"/>
      <c r="BB169" s="116">
        <v>3170</v>
      </c>
      <c r="BC169" s="116">
        <v>3170</v>
      </c>
      <c r="BD169" s="118"/>
      <c r="BE169" s="119"/>
      <c r="BF169" s="115">
        <f>BD169+BB169</f>
        <v>3170</v>
      </c>
      <c r="BG169" s="115">
        <f>BE169+BC169</f>
        <v>3170</v>
      </c>
      <c r="BH169" s="118"/>
      <c r="BI169" s="119"/>
      <c r="BJ169" s="115">
        <f>BH169+BF169</f>
        <v>3170</v>
      </c>
      <c r="BK169" s="115">
        <f>BI169+BG169</f>
        <v>3170</v>
      </c>
    </row>
    <row r="170" spans="1:63" ht="16.5">
      <c r="A170" s="134"/>
      <c r="B170" s="174"/>
      <c r="C170" s="175"/>
      <c r="D170" s="176"/>
      <c r="E170" s="177"/>
      <c r="F170" s="176"/>
      <c r="G170" s="178"/>
      <c r="H170" s="178"/>
      <c r="I170" s="178"/>
      <c r="J170" s="128"/>
      <c r="K170" s="128"/>
      <c r="L170" s="128"/>
      <c r="M170" s="128"/>
      <c r="N170" s="178"/>
      <c r="O170" s="111"/>
      <c r="P170" s="111"/>
      <c r="Q170" s="129"/>
      <c r="R170" s="129"/>
      <c r="S170" s="116"/>
      <c r="T170" s="84"/>
      <c r="U170" s="111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117"/>
      <c r="AL170" s="117"/>
      <c r="AM170" s="158"/>
      <c r="AN170" s="158"/>
      <c r="AO170" s="158"/>
      <c r="AP170" s="116"/>
      <c r="AQ170" s="115"/>
      <c r="AR170" s="116"/>
      <c r="AS170" s="115"/>
      <c r="AT170" s="116"/>
      <c r="AU170" s="81"/>
      <c r="AV170" s="81"/>
      <c r="AW170" s="81"/>
      <c r="AX170" s="116"/>
      <c r="AY170" s="116"/>
      <c r="AZ170" s="93"/>
      <c r="BA170" s="93"/>
      <c r="BB170" s="116"/>
      <c r="BC170" s="116"/>
      <c r="BD170" s="118"/>
      <c r="BE170" s="119"/>
      <c r="BF170" s="127"/>
      <c r="BG170" s="127"/>
      <c r="BH170" s="118"/>
      <c r="BI170" s="119"/>
      <c r="BJ170" s="127"/>
      <c r="BK170" s="127"/>
    </row>
    <row r="171" spans="1:63" s="5" customFormat="1" ht="78" customHeight="1">
      <c r="A171" s="85">
        <v>907</v>
      </c>
      <c r="B171" s="86" t="s">
        <v>317</v>
      </c>
      <c r="C171" s="161"/>
      <c r="D171" s="89"/>
      <c r="E171" s="133"/>
      <c r="F171" s="89"/>
      <c r="G171" s="162" t="e">
        <f>#REF!</f>
        <v>#REF!</v>
      </c>
      <c r="H171" s="162" t="e">
        <f>#REF!</f>
        <v>#REF!</v>
      </c>
      <c r="I171" s="162" t="e">
        <f>#REF!</f>
        <v>#REF!</v>
      </c>
      <c r="J171" s="162">
        <f>J175</f>
        <v>91623</v>
      </c>
      <c r="K171" s="162">
        <f>K175</f>
        <v>144960</v>
      </c>
      <c r="L171" s="162">
        <f>L175</f>
        <v>0</v>
      </c>
      <c r="M171" s="162"/>
      <c r="N171" s="162">
        <f>N179</f>
        <v>28800</v>
      </c>
      <c r="O171" s="162">
        <f aca="true" t="shared" si="169" ref="O171:AO171">O175</f>
        <v>0</v>
      </c>
      <c r="P171" s="162">
        <f t="shared" si="169"/>
        <v>0</v>
      </c>
      <c r="Q171" s="162">
        <f t="shared" si="169"/>
        <v>28800</v>
      </c>
      <c r="R171" s="162">
        <f t="shared" si="169"/>
        <v>0</v>
      </c>
      <c r="S171" s="163">
        <f t="shared" si="169"/>
        <v>-21095</v>
      </c>
      <c r="T171" s="163">
        <f t="shared" si="169"/>
        <v>7705</v>
      </c>
      <c r="U171" s="163">
        <f t="shared" si="169"/>
        <v>0</v>
      </c>
      <c r="V171" s="163">
        <f t="shared" si="169"/>
        <v>7705</v>
      </c>
      <c r="W171" s="163">
        <f t="shared" si="169"/>
        <v>0</v>
      </c>
      <c r="X171" s="163">
        <f t="shared" si="169"/>
        <v>0</v>
      </c>
      <c r="Y171" s="163">
        <f t="shared" si="169"/>
        <v>7705</v>
      </c>
      <c r="Z171" s="163">
        <f t="shared" si="169"/>
        <v>7705</v>
      </c>
      <c r="AA171" s="163">
        <f t="shared" si="169"/>
        <v>0</v>
      </c>
      <c r="AB171" s="163">
        <f t="shared" si="169"/>
        <v>0</v>
      </c>
      <c r="AC171" s="163">
        <f t="shared" si="169"/>
        <v>7705</v>
      </c>
      <c r="AD171" s="163">
        <f t="shared" si="169"/>
        <v>7705</v>
      </c>
      <c r="AE171" s="163">
        <f t="shared" si="169"/>
        <v>0</v>
      </c>
      <c r="AF171" s="163"/>
      <c r="AG171" s="163">
        <f t="shared" si="169"/>
        <v>0</v>
      </c>
      <c r="AH171" s="163">
        <f t="shared" si="169"/>
        <v>7705</v>
      </c>
      <c r="AI171" s="163"/>
      <c r="AJ171" s="163">
        <f t="shared" si="169"/>
        <v>7705</v>
      </c>
      <c r="AK171" s="163">
        <f t="shared" si="169"/>
        <v>0</v>
      </c>
      <c r="AL171" s="163">
        <f t="shared" si="169"/>
        <v>0</v>
      </c>
      <c r="AM171" s="163">
        <f t="shared" si="169"/>
        <v>7705</v>
      </c>
      <c r="AN171" s="163">
        <f t="shared" si="169"/>
        <v>0</v>
      </c>
      <c r="AO171" s="163">
        <f t="shared" si="169"/>
        <v>7705</v>
      </c>
      <c r="AP171" s="163">
        <f>AP175+AP172</f>
        <v>9254</v>
      </c>
      <c r="AQ171" s="163">
        <f>AQ175+AQ172</f>
        <v>0</v>
      </c>
      <c r="AR171" s="163">
        <f>AR175+AR172</f>
        <v>16959</v>
      </c>
      <c r="AS171" s="163">
        <f>AS175+AS172</f>
        <v>0</v>
      </c>
      <c r="AT171" s="163">
        <f>AT175+AT172</f>
        <v>16959</v>
      </c>
      <c r="AU171" s="81"/>
      <c r="AV171" s="81"/>
      <c r="AW171" s="81"/>
      <c r="AX171" s="163">
        <f>AX175+AX172</f>
        <v>16959</v>
      </c>
      <c r="AY171" s="163">
        <f>AY175+AY172</f>
        <v>16959</v>
      </c>
      <c r="AZ171" s="93"/>
      <c r="BA171" s="93"/>
      <c r="BB171" s="163">
        <f aca="true" t="shared" si="170" ref="BB171:BG171">BB175+BB172</f>
        <v>16959</v>
      </c>
      <c r="BC171" s="163">
        <f t="shared" si="170"/>
        <v>16959</v>
      </c>
      <c r="BD171" s="163">
        <f t="shared" si="170"/>
        <v>0</v>
      </c>
      <c r="BE171" s="163">
        <f t="shared" si="170"/>
        <v>0</v>
      </c>
      <c r="BF171" s="163">
        <f t="shared" si="170"/>
        <v>16959</v>
      </c>
      <c r="BG171" s="163">
        <f t="shared" si="170"/>
        <v>16959</v>
      </c>
      <c r="BH171" s="163">
        <f>BH175+BH172</f>
        <v>0</v>
      </c>
      <c r="BI171" s="163">
        <f>BI175+BI172</f>
        <v>0</v>
      </c>
      <c r="BJ171" s="163">
        <f>BJ175+BJ172</f>
        <v>16959</v>
      </c>
      <c r="BK171" s="163">
        <f>BK175+BK172</f>
        <v>16959</v>
      </c>
    </row>
    <row r="172" spans="1:63" s="5" customFormat="1" ht="20.25">
      <c r="A172" s="85"/>
      <c r="B172" s="180" t="s">
        <v>106</v>
      </c>
      <c r="C172" s="99" t="s">
        <v>58</v>
      </c>
      <c r="D172" s="99" t="s">
        <v>30</v>
      </c>
      <c r="E172" s="133"/>
      <c r="F172" s="89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04">
        <f>AP173</f>
        <v>22</v>
      </c>
      <c r="AQ172" s="104">
        <f aca="true" t="shared" si="171" ref="AQ172:AT173">AQ173</f>
        <v>0</v>
      </c>
      <c r="AR172" s="104">
        <f t="shared" si="171"/>
        <v>22</v>
      </c>
      <c r="AS172" s="104">
        <f t="shared" si="171"/>
        <v>0</v>
      </c>
      <c r="AT172" s="104">
        <f t="shared" si="171"/>
        <v>22</v>
      </c>
      <c r="AU172" s="81"/>
      <c r="AV172" s="81"/>
      <c r="AW172" s="81"/>
      <c r="AX172" s="104">
        <f>AX173</f>
        <v>22</v>
      </c>
      <c r="AY172" s="104">
        <f>AY173</f>
        <v>22</v>
      </c>
      <c r="AZ172" s="93"/>
      <c r="BA172" s="93"/>
      <c r="BB172" s="104">
        <f>BB173</f>
        <v>22</v>
      </c>
      <c r="BC172" s="104">
        <f>BC173</f>
        <v>22</v>
      </c>
      <c r="BD172" s="104">
        <f aca="true" t="shared" si="172" ref="BD172:BK173">BD173</f>
        <v>0</v>
      </c>
      <c r="BE172" s="104">
        <f t="shared" si="172"/>
        <v>0</v>
      </c>
      <c r="BF172" s="104">
        <f t="shared" si="172"/>
        <v>22</v>
      </c>
      <c r="BG172" s="104">
        <f t="shared" si="172"/>
        <v>22</v>
      </c>
      <c r="BH172" s="104">
        <f t="shared" si="172"/>
        <v>0</v>
      </c>
      <c r="BI172" s="104">
        <f t="shared" si="172"/>
        <v>0</v>
      </c>
      <c r="BJ172" s="104">
        <f t="shared" si="172"/>
        <v>22</v>
      </c>
      <c r="BK172" s="104">
        <f t="shared" si="172"/>
        <v>22</v>
      </c>
    </row>
    <row r="173" spans="1:63" s="5" customFormat="1" ht="63" customHeight="1">
      <c r="A173" s="85"/>
      <c r="B173" s="154" t="s">
        <v>366</v>
      </c>
      <c r="C173" s="107" t="s">
        <v>58</v>
      </c>
      <c r="D173" s="107" t="s">
        <v>30</v>
      </c>
      <c r="E173" s="114" t="s">
        <v>117</v>
      </c>
      <c r="F173" s="107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12">
        <f>AP174</f>
        <v>22</v>
      </c>
      <c r="AQ173" s="112">
        <f t="shared" si="171"/>
        <v>0</v>
      </c>
      <c r="AR173" s="112">
        <f t="shared" si="171"/>
        <v>22</v>
      </c>
      <c r="AS173" s="112">
        <f t="shared" si="171"/>
        <v>0</v>
      </c>
      <c r="AT173" s="112">
        <f t="shared" si="171"/>
        <v>22</v>
      </c>
      <c r="AU173" s="81"/>
      <c r="AV173" s="81"/>
      <c r="AW173" s="81"/>
      <c r="AX173" s="112">
        <f>AX174</f>
        <v>22</v>
      </c>
      <c r="AY173" s="112">
        <f>AY174</f>
        <v>22</v>
      </c>
      <c r="AZ173" s="93"/>
      <c r="BA173" s="93"/>
      <c r="BB173" s="112">
        <f>BB174</f>
        <v>22</v>
      </c>
      <c r="BC173" s="112">
        <f>BC174</f>
        <v>22</v>
      </c>
      <c r="BD173" s="112">
        <f t="shared" si="172"/>
        <v>0</v>
      </c>
      <c r="BE173" s="112">
        <f t="shared" si="172"/>
        <v>0</v>
      </c>
      <c r="BF173" s="112">
        <f t="shared" si="172"/>
        <v>22</v>
      </c>
      <c r="BG173" s="112">
        <f t="shared" si="172"/>
        <v>22</v>
      </c>
      <c r="BH173" s="112">
        <f t="shared" si="172"/>
        <v>0</v>
      </c>
      <c r="BI173" s="112">
        <f t="shared" si="172"/>
        <v>0</v>
      </c>
      <c r="BJ173" s="112">
        <f t="shared" si="172"/>
        <v>22</v>
      </c>
      <c r="BK173" s="112">
        <f t="shared" si="172"/>
        <v>22</v>
      </c>
    </row>
    <row r="174" spans="1:63" s="5" customFormat="1" ht="104.25" customHeight="1">
      <c r="A174" s="85"/>
      <c r="B174" s="154" t="s">
        <v>270</v>
      </c>
      <c r="C174" s="107" t="s">
        <v>58</v>
      </c>
      <c r="D174" s="107" t="s">
        <v>30</v>
      </c>
      <c r="E174" s="114" t="s">
        <v>117</v>
      </c>
      <c r="F174" s="107" t="s">
        <v>118</v>
      </c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16">
        <f>AR174-AO174</f>
        <v>22</v>
      </c>
      <c r="AQ174" s="115"/>
      <c r="AR174" s="112">
        <v>22</v>
      </c>
      <c r="AS174" s="110"/>
      <c r="AT174" s="112">
        <v>22</v>
      </c>
      <c r="AU174" s="81"/>
      <c r="AV174" s="81"/>
      <c r="AW174" s="81"/>
      <c r="AX174" s="112">
        <v>22</v>
      </c>
      <c r="AY174" s="112">
        <v>22</v>
      </c>
      <c r="AZ174" s="93"/>
      <c r="BA174" s="93"/>
      <c r="BB174" s="112">
        <v>22</v>
      </c>
      <c r="BC174" s="112">
        <v>22</v>
      </c>
      <c r="BD174" s="168"/>
      <c r="BE174" s="169"/>
      <c r="BF174" s="115">
        <f>BD174+BB174</f>
        <v>22</v>
      </c>
      <c r="BG174" s="115">
        <f>BE174+BC174</f>
        <v>22</v>
      </c>
      <c r="BH174" s="168"/>
      <c r="BI174" s="169"/>
      <c r="BJ174" s="115">
        <f>BH174+BF174</f>
        <v>22</v>
      </c>
      <c r="BK174" s="115">
        <f>BI174+BG174</f>
        <v>22</v>
      </c>
    </row>
    <row r="175" spans="1:63" s="5" customFormat="1" ht="37.5">
      <c r="A175" s="85"/>
      <c r="B175" s="98" t="s">
        <v>78</v>
      </c>
      <c r="C175" s="99" t="s">
        <v>2</v>
      </c>
      <c r="D175" s="100" t="s">
        <v>32</v>
      </c>
      <c r="E175" s="101"/>
      <c r="F175" s="100"/>
      <c r="G175" s="102"/>
      <c r="H175" s="102"/>
      <c r="I175" s="102"/>
      <c r="J175" s="102">
        <f>J179</f>
        <v>91623</v>
      </c>
      <c r="K175" s="102">
        <f>K179</f>
        <v>144960</v>
      </c>
      <c r="L175" s="102">
        <f>L179</f>
        <v>0</v>
      </c>
      <c r="M175" s="102"/>
      <c r="N175" s="102">
        <f aca="true" t="shared" si="173" ref="N175:AD175">N179</f>
        <v>28800</v>
      </c>
      <c r="O175" s="102">
        <f t="shared" si="173"/>
        <v>0</v>
      </c>
      <c r="P175" s="102">
        <f t="shared" si="173"/>
        <v>0</v>
      </c>
      <c r="Q175" s="102">
        <f t="shared" si="173"/>
        <v>28800</v>
      </c>
      <c r="R175" s="102">
        <f t="shared" si="173"/>
        <v>0</v>
      </c>
      <c r="S175" s="104">
        <f t="shared" si="173"/>
        <v>-21095</v>
      </c>
      <c r="T175" s="104">
        <f t="shared" si="173"/>
        <v>7705</v>
      </c>
      <c r="U175" s="104">
        <f t="shared" si="173"/>
        <v>0</v>
      </c>
      <c r="V175" s="104">
        <f t="shared" si="173"/>
        <v>7705</v>
      </c>
      <c r="W175" s="104">
        <f t="shared" si="173"/>
        <v>0</v>
      </c>
      <c r="X175" s="104">
        <f t="shared" si="173"/>
        <v>0</v>
      </c>
      <c r="Y175" s="104">
        <f t="shared" si="173"/>
        <v>7705</v>
      </c>
      <c r="Z175" s="104">
        <f t="shared" si="173"/>
        <v>7705</v>
      </c>
      <c r="AA175" s="104">
        <f t="shared" si="173"/>
        <v>0</v>
      </c>
      <c r="AB175" s="104">
        <f t="shared" si="173"/>
        <v>0</v>
      </c>
      <c r="AC175" s="104">
        <f t="shared" si="173"/>
        <v>7705</v>
      </c>
      <c r="AD175" s="104">
        <f t="shared" si="173"/>
        <v>7705</v>
      </c>
      <c r="AE175" s="104">
        <f>AE179+AE176</f>
        <v>0</v>
      </c>
      <c r="AF175" s="104"/>
      <c r="AG175" s="104">
        <f>AG179+AG176</f>
        <v>0</v>
      </c>
      <c r="AH175" s="104">
        <f>AH179+AH176</f>
        <v>7705</v>
      </c>
      <c r="AI175" s="104"/>
      <c r="AJ175" s="104">
        <f aca="true" t="shared" si="174" ref="AJ175:AO175">AJ179+AJ176</f>
        <v>7705</v>
      </c>
      <c r="AK175" s="104">
        <f t="shared" si="174"/>
        <v>0</v>
      </c>
      <c r="AL175" s="104">
        <f t="shared" si="174"/>
        <v>0</v>
      </c>
      <c r="AM175" s="104">
        <f t="shared" si="174"/>
        <v>7705</v>
      </c>
      <c r="AN175" s="104">
        <f t="shared" si="174"/>
        <v>0</v>
      </c>
      <c r="AO175" s="104">
        <f t="shared" si="174"/>
        <v>7705</v>
      </c>
      <c r="AP175" s="104">
        <f>AP179+AP176</f>
        <v>9232</v>
      </c>
      <c r="AQ175" s="102">
        <f>AQ179+AQ176</f>
        <v>0</v>
      </c>
      <c r="AR175" s="104">
        <f>AR179+AR176</f>
        <v>16937</v>
      </c>
      <c r="AS175" s="102">
        <f>AS179+AS176</f>
        <v>0</v>
      </c>
      <c r="AT175" s="104">
        <f>AT179+AT176</f>
        <v>16937</v>
      </c>
      <c r="AU175" s="81"/>
      <c r="AV175" s="81"/>
      <c r="AW175" s="81"/>
      <c r="AX175" s="104">
        <f>AX179+AX176</f>
        <v>16937</v>
      </c>
      <c r="AY175" s="104">
        <f>AY179+AY176</f>
        <v>16937</v>
      </c>
      <c r="AZ175" s="93"/>
      <c r="BA175" s="93"/>
      <c r="BB175" s="104">
        <f aca="true" t="shared" si="175" ref="BB175:BG175">BB179+BB176</f>
        <v>16937</v>
      </c>
      <c r="BC175" s="104">
        <f t="shared" si="175"/>
        <v>16937</v>
      </c>
      <c r="BD175" s="104">
        <f t="shared" si="175"/>
        <v>0</v>
      </c>
      <c r="BE175" s="104">
        <f t="shared" si="175"/>
        <v>0</v>
      </c>
      <c r="BF175" s="104">
        <f t="shared" si="175"/>
        <v>16937</v>
      </c>
      <c r="BG175" s="104">
        <f t="shared" si="175"/>
        <v>16937</v>
      </c>
      <c r="BH175" s="104">
        <f>BH179+BH176</f>
        <v>0</v>
      </c>
      <c r="BI175" s="104">
        <f>BI179+BI176</f>
        <v>0</v>
      </c>
      <c r="BJ175" s="104">
        <f>BJ179+BJ176</f>
        <v>16937</v>
      </c>
      <c r="BK175" s="104">
        <f>BK179+BK176</f>
        <v>16937</v>
      </c>
    </row>
    <row r="176" spans="1:63" s="3" customFormat="1" ht="23.25" customHeight="1">
      <c r="A176" s="105"/>
      <c r="B176" s="106" t="s">
        <v>214</v>
      </c>
      <c r="C176" s="107" t="s">
        <v>2</v>
      </c>
      <c r="D176" s="108" t="s">
        <v>32</v>
      </c>
      <c r="E176" s="114" t="s">
        <v>213</v>
      </c>
      <c r="F176" s="108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>
        <f aca="true" t="shared" si="176" ref="AE176:AT177">AE177</f>
        <v>7705</v>
      </c>
      <c r="AF176" s="112"/>
      <c r="AG176" s="112">
        <f t="shared" si="176"/>
        <v>7705</v>
      </c>
      <c r="AH176" s="112">
        <f t="shared" si="176"/>
        <v>7705</v>
      </c>
      <c r="AI176" s="112"/>
      <c r="AJ176" s="112">
        <f t="shared" si="176"/>
        <v>7705</v>
      </c>
      <c r="AK176" s="112">
        <f t="shared" si="176"/>
        <v>0</v>
      </c>
      <c r="AL176" s="112">
        <f t="shared" si="176"/>
        <v>0</v>
      </c>
      <c r="AM176" s="112">
        <f t="shared" si="176"/>
        <v>7705</v>
      </c>
      <c r="AN176" s="112">
        <f t="shared" si="176"/>
        <v>0</v>
      </c>
      <c r="AO176" s="112">
        <f t="shared" si="176"/>
        <v>7705</v>
      </c>
      <c r="AP176" s="112">
        <f t="shared" si="176"/>
        <v>9232</v>
      </c>
      <c r="AQ176" s="110">
        <f t="shared" si="176"/>
        <v>0</v>
      </c>
      <c r="AR176" s="112">
        <f t="shared" si="176"/>
        <v>16937</v>
      </c>
      <c r="AS176" s="110">
        <f t="shared" si="176"/>
        <v>0</v>
      </c>
      <c r="AT176" s="112">
        <f t="shared" si="176"/>
        <v>16937</v>
      </c>
      <c r="AU176" s="81"/>
      <c r="AV176" s="81"/>
      <c r="AW176" s="81"/>
      <c r="AX176" s="112">
        <f>AX177</f>
        <v>16937</v>
      </c>
      <c r="AY176" s="112">
        <f>AY177</f>
        <v>16937</v>
      </c>
      <c r="AZ176" s="93"/>
      <c r="BA176" s="93"/>
      <c r="BB176" s="112">
        <f>BB177</f>
        <v>16937</v>
      </c>
      <c r="BC176" s="112">
        <f>BC177</f>
        <v>16937</v>
      </c>
      <c r="BD176" s="112">
        <f aca="true" t="shared" si="177" ref="BD176:BK177">BD177</f>
        <v>0</v>
      </c>
      <c r="BE176" s="112">
        <f t="shared" si="177"/>
        <v>0</v>
      </c>
      <c r="BF176" s="112">
        <f t="shared" si="177"/>
        <v>16937</v>
      </c>
      <c r="BG176" s="112">
        <f t="shared" si="177"/>
        <v>16937</v>
      </c>
      <c r="BH176" s="112">
        <f t="shared" si="177"/>
        <v>0</v>
      </c>
      <c r="BI176" s="112">
        <f t="shared" si="177"/>
        <v>0</v>
      </c>
      <c r="BJ176" s="112">
        <f t="shared" si="177"/>
        <v>16937</v>
      </c>
      <c r="BK176" s="112">
        <f t="shared" si="177"/>
        <v>16937</v>
      </c>
    </row>
    <row r="177" spans="1:63" s="3" customFormat="1" ht="93.75" customHeight="1">
      <c r="A177" s="105"/>
      <c r="B177" s="106" t="s">
        <v>401</v>
      </c>
      <c r="C177" s="107" t="s">
        <v>2</v>
      </c>
      <c r="D177" s="108" t="s">
        <v>32</v>
      </c>
      <c r="E177" s="114" t="s">
        <v>338</v>
      </c>
      <c r="F177" s="108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>
        <f t="shared" si="176"/>
        <v>7705</v>
      </c>
      <c r="AF177" s="112"/>
      <c r="AG177" s="112">
        <f t="shared" si="176"/>
        <v>7705</v>
      </c>
      <c r="AH177" s="112">
        <f t="shared" si="176"/>
        <v>7705</v>
      </c>
      <c r="AI177" s="112"/>
      <c r="AJ177" s="112">
        <f t="shared" si="176"/>
        <v>7705</v>
      </c>
      <c r="AK177" s="112">
        <f t="shared" si="176"/>
        <v>0</v>
      </c>
      <c r="AL177" s="112">
        <f t="shared" si="176"/>
        <v>0</v>
      </c>
      <c r="AM177" s="112">
        <f t="shared" si="176"/>
        <v>7705</v>
      </c>
      <c r="AN177" s="112">
        <f t="shared" si="176"/>
        <v>0</v>
      </c>
      <c r="AO177" s="112">
        <f t="shared" si="176"/>
        <v>7705</v>
      </c>
      <c r="AP177" s="112">
        <f t="shared" si="176"/>
        <v>9232</v>
      </c>
      <c r="AQ177" s="110">
        <f t="shared" si="176"/>
        <v>0</v>
      </c>
      <c r="AR177" s="112">
        <f t="shared" si="176"/>
        <v>16937</v>
      </c>
      <c r="AS177" s="110">
        <f t="shared" si="176"/>
        <v>0</v>
      </c>
      <c r="AT177" s="112">
        <f t="shared" si="176"/>
        <v>16937</v>
      </c>
      <c r="AU177" s="81"/>
      <c r="AV177" s="81"/>
      <c r="AW177" s="81"/>
      <c r="AX177" s="112">
        <f>AX178</f>
        <v>16937</v>
      </c>
      <c r="AY177" s="112">
        <f>AY178</f>
        <v>16937</v>
      </c>
      <c r="AZ177" s="93"/>
      <c r="BA177" s="93"/>
      <c r="BB177" s="112">
        <f>BB178</f>
        <v>16937</v>
      </c>
      <c r="BC177" s="112">
        <f>BC178</f>
        <v>16937</v>
      </c>
      <c r="BD177" s="112">
        <f t="shared" si="177"/>
        <v>0</v>
      </c>
      <c r="BE177" s="112">
        <f t="shared" si="177"/>
        <v>0</v>
      </c>
      <c r="BF177" s="112">
        <f t="shared" si="177"/>
        <v>16937</v>
      </c>
      <c r="BG177" s="112">
        <f t="shared" si="177"/>
        <v>16937</v>
      </c>
      <c r="BH177" s="112">
        <f t="shared" si="177"/>
        <v>0</v>
      </c>
      <c r="BI177" s="112">
        <f t="shared" si="177"/>
        <v>0</v>
      </c>
      <c r="BJ177" s="112">
        <f t="shared" si="177"/>
        <v>16937</v>
      </c>
      <c r="BK177" s="112">
        <f t="shared" si="177"/>
        <v>16937</v>
      </c>
    </row>
    <row r="178" spans="1:63" s="5" customFormat="1" ht="34.5" customHeight="1">
      <c r="A178" s="85"/>
      <c r="B178" s="106" t="s">
        <v>191</v>
      </c>
      <c r="C178" s="107" t="s">
        <v>2</v>
      </c>
      <c r="D178" s="108" t="s">
        <v>32</v>
      </c>
      <c r="E178" s="114" t="s">
        <v>338</v>
      </c>
      <c r="F178" s="108" t="s">
        <v>79</v>
      </c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>
        <v>7705</v>
      </c>
      <c r="AF178" s="112"/>
      <c r="AG178" s="112">
        <v>7705</v>
      </c>
      <c r="AH178" s="116">
        <f>AE178+AC178</f>
        <v>7705</v>
      </c>
      <c r="AI178" s="116"/>
      <c r="AJ178" s="116">
        <f>AG178+AD178</f>
        <v>7705</v>
      </c>
      <c r="AK178" s="181"/>
      <c r="AL178" s="181"/>
      <c r="AM178" s="116">
        <f>AK178+AH178</f>
        <v>7705</v>
      </c>
      <c r="AN178" s="116">
        <f>AI178</f>
        <v>0</v>
      </c>
      <c r="AO178" s="116">
        <f>AJ178</f>
        <v>7705</v>
      </c>
      <c r="AP178" s="116">
        <f>AR178-AO178</f>
        <v>9232</v>
      </c>
      <c r="AQ178" s="115"/>
      <c r="AR178" s="116">
        <v>16937</v>
      </c>
      <c r="AS178" s="115"/>
      <c r="AT178" s="116">
        <v>16937</v>
      </c>
      <c r="AU178" s="81"/>
      <c r="AV178" s="81"/>
      <c r="AW178" s="81"/>
      <c r="AX178" s="116">
        <v>16937</v>
      </c>
      <c r="AY178" s="116">
        <v>16937</v>
      </c>
      <c r="AZ178" s="93"/>
      <c r="BA178" s="93"/>
      <c r="BB178" s="116">
        <v>16937</v>
      </c>
      <c r="BC178" s="116">
        <v>16937</v>
      </c>
      <c r="BD178" s="168"/>
      <c r="BE178" s="169"/>
      <c r="BF178" s="115">
        <f>BD178+BB178</f>
        <v>16937</v>
      </c>
      <c r="BG178" s="115">
        <f>BE178+BC178</f>
        <v>16937</v>
      </c>
      <c r="BH178" s="168"/>
      <c r="BI178" s="169"/>
      <c r="BJ178" s="115">
        <f>BH178+BF178</f>
        <v>16937</v>
      </c>
      <c r="BK178" s="115">
        <f>BI178+BG178</f>
        <v>16937</v>
      </c>
    </row>
    <row r="179" spans="1:63" ht="33" customHeight="1" hidden="1">
      <c r="A179" s="134"/>
      <c r="B179" s="106" t="s">
        <v>82</v>
      </c>
      <c r="C179" s="107" t="s">
        <v>2</v>
      </c>
      <c r="D179" s="108" t="s">
        <v>32</v>
      </c>
      <c r="E179" s="114" t="s">
        <v>121</v>
      </c>
      <c r="F179" s="108"/>
      <c r="G179" s="110">
        <f>H179+I179</f>
        <v>53337</v>
      </c>
      <c r="H179" s="110">
        <f>H180</f>
        <v>53337</v>
      </c>
      <c r="I179" s="110">
        <f>I180</f>
        <v>0</v>
      </c>
      <c r="J179" s="110">
        <f>J180</f>
        <v>91623</v>
      </c>
      <c r="K179" s="110">
        <f>K180</f>
        <v>144960</v>
      </c>
      <c r="L179" s="110">
        <f>L180</f>
        <v>0</v>
      </c>
      <c r="M179" s="110"/>
      <c r="N179" s="110">
        <f>N180</f>
        <v>28800</v>
      </c>
      <c r="O179" s="110">
        <f>O180</f>
        <v>0</v>
      </c>
      <c r="P179" s="110">
        <f>P180</f>
        <v>0</v>
      </c>
      <c r="Q179" s="110">
        <f>Q180</f>
        <v>28800</v>
      </c>
      <c r="R179" s="110">
        <f>R180</f>
        <v>0</v>
      </c>
      <c r="S179" s="112">
        <f aca="true" t="shared" si="178" ref="S179:Z179">S180+S181</f>
        <v>-21095</v>
      </c>
      <c r="T179" s="112">
        <f t="shared" si="178"/>
        <v>7705</v>
      </c>
      <c r="U179" s="112">
        <f t="shared" si="178"/>
        <v>0</v>
      </c>
      <c r="V179" s="112">
        <f t="shared" si="178"/>
        <v>7705</v>
      </c>
      <c r="W179" s="112">
        <f t="shared" si="178"/>
        <v>0</v>
      </c>
      <c r="X179" s="112">
        <f t="shared" si="178"/>
        <v>0</v>
      </c>
      <c r="Y179" s="112">
        <f t="shared" si="178"/>
        <v>7705</v>
      </c>
      <c r="Z179" s="112">
        <f t="shared" si="178"/>
        <v>7705</v>
      </c>
      <c r="AA179" s="112">
        <f aca="true" t="shared" si="179" ref="AA179:AJ179">AA180+AA181</f>
        <v>0</v>
      </c>
      <c r="AB179" s="112">
        <f t="shared" si="179"/>
        <v>0</v>
      </c>
      <c r="AC179" s="112">
        <f t="shared" si="179"/>
        <v>7705</v>
      </c>
      <c r="AD179" s="112">
        <f t="shared" si="179"/>
        <v>7705</v>
      </c>
      <c r="AE179" s="112">
        <f t="shared" si="179"/>
        <v>-7705</v>
      </c>
      <c r="AF179" s="112"/>
      <c r="AG179" s="112">
        <f t="shared" si="179"/>
        <v>-7705</v>
      </c>
      <c r="AH179" s="112">
        <f t="shared" si="179"/>
        <v>0</v>
      </c>
      <c r="AI179" s="112"/>
      <c r="AJ179" s="112">
        <f t="shared" si="179"/>
        <v>0</v>
      </c>
      <c r="AK179" s="117"/>
      <c r="AL179" s="117"/>
      <c r="AM179" s="117"/>
      <c r="AN179" s="117"/>
      <c r="AO179" s="117"/>
      <c r="AP179" s="130"/>
      <c r="AQ179" s="131"/>
      <c r="AR179" s="130"/>
      <c r="AS179" s="131"/>
      <c r="AT179" s="130"/>
      <c r="AU179" s="81"/>
      <c r="AV179" s="81"/>
      <c r="AW179" s="81"/>
      <c r="AX179" s="130"/>
      <c r="AY179" s="130"/>
      <c r="AZ179" s="93"/>
      <c r="BA179" s="93"/>
      <c r="BB179" s="130"/>
      <c r="BC179" s="130"/>
      <c r="BD179" s="118"/>
      <c r="BE179" s="119"/>
      <c r="BF179" s="127"/>
      <c r="BG179" s="127"/>
      <c r="BH179" s="118"/>
      <c r="BI179" s="119"/>
      <c r="BJ179" s="127"/>
      <c r="BK179" s="127"/>
    </row>
    <row r="180" spans="1:63" ht="16.5" customHeight="1" hidden="1">
      <c r="A180" s="134"/>
      <c r="B180" s="106" t="s">
        <v>191</v>
      </c>
      <c r="C180" s="107" t="s">
        <v>2</v>
      </c>
      <c r="D180" s="108" t="s">
        <v>32</v>
      </c>
      <c r="E180" s="114" t="s">
        <v>121</v>
      </c>
      <c r="F180" s="108" t="s">
        <v>79</v>
      </c>
      <c r="G180" s="110">
        <f>H180+I180</f>
        <v>53337</v>
      </c>
      <c r="H180" s="110">
        <v>53337</v>
      </c>
      <c r="I180" s="110"/>
      <c r="J180" s="115">
        <f>K180-G180</f>
        <v>91623</v>
      </c>
      <c r="K180" s="115">
        <v>144960</v>
      </c>
      <c r="L180" s="115"/>
      <c r="M180" s="115"/>
      <c r="N180" s="110">
        <v>28800</v>
      </c>
      <c r="O180" s="111"/>
      <c r="P180" s="115"/>
      <c r="Q180" s="115">
        <f>P180+N180</f>
        <v>28800</v>
      </c>
      <c r="R180" s="115">
        <f>O180</f>
        <v>0</v>
      </c>
      <c r="S180" s="116">
        <f>T180-Q180</f>
        <v>-28800</v>
      </c>
      <c r="T180" s="116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7"/>
      <c r="AL180" s="117"/>
      <c r="AM180" s="117"/>
      <c r="AN180" s="117"/>
      <c r="AO180" s="117"/>
      <c r="AP180" s="130"/>
      <c r="AQ180" s="131"/>
      <c r="AR180" s="130"/>
      <c r="AS180" s="131"/>
      <c r="AT180" s="130"/>
      <c r="AU180" s="81"/>
      <c r="AV180" s="81"/>
      <c r="AW180" s="81"/>
      <c r="AX180" s="130"/>
      <c r="AY180" s="130"/>
      <c r="AZ180" s="93"/>
      <c r="BA180" s="93"/>
      <c r="BB180" s="130"/>
      <c r="BC180" s="130"/>
      <c r="BD180" s="118"/>
      <c r="BE180" s="119"/>
      <c r="BF180" s="127"/>
      <c r="BG180" s="127"/>
      <c r="BH180" s="118"/>
      <c r="BI180" s="119"/>
      <c r="BJ180" s="127"/>
      <c r="BK180" s="127"/>
    </row>
    <row r="181" spans="1:63" ht="33" customHeight="1" hidden="1">
      <c r="A181" s="134"/>
      <c r="B181" s="148" t="s">
        <v>332</v>
      </c>
      <c r="C181" s="107" t="s">
        <v>2</v>
      </c>
      <c r="D181" s="108" t="s">
        <v>32</v>
      </c>
      <c r="E181" s="114" t="s">
        <v>299</v>
      </c>
      <c r="F181" s="108"/>
      <c r="G181" s="110"/>
      <c r="H181" s="110"/>
      <c r="I181" s="110"/>
      <c r="J181" s="115"/>
      <c r="K181" s="115"/>
      <c r="L181" s="115"/>
      <c r="M181" s="115"/>
      <c r="N181" s="110"/>
      <c r="O181" s="111"/>
      <c r="P181" s="115"/>
      <c r="Q181" s="115"/>
      <c r="R181" s="115"/>
      <c r="S181" s="116">
        <f aca="true" t="shared" si="180" ref="S181:AJ181">S182</f>
        <v>7705</v>
      </c>
      <c r="T181" s="116">
        <f t="shared" si="180"/>
        <v>7705</v>
      </c>
      <c r="U181" s="115">
        <f t="shared" si="180"/>
        <v>0</v>
      </c>
      <c r="V181" s="116">
        <f t="shared" si="180"/>
        <v>7705</v>
      </c>
      <c r="W181" s="116">
        <f t="shared" si="180"/>
        <v>0</v>
      </c>
      <c r="X181" s="116">
        <f t="shared" si="180"/>
        <v>0</v>
      </c>
      <c r="Y181" s="116">
        <f t="shared" si="180"/>
        <v>7705</v>
      </c>
      <c r="Z181" s="116">
        <f t="shared" si="180"/>
        <v>7705</v>
      </c>
      <c r="AA181" s="116">
        <f t="shared" si="180"/>
        <v>0</v>
      </c>
      <c r="AB181" s="116">
        <f t="shared" si="180"/>
        <v>0</v>
      </c>
      <c r="AC181" s="116">
        <f t="shared" si="180"/>
        <v>7705</v>
      </c>
      <c r="AD181" s="116">
        <f t="shared" si="180"/>
        <v>7705</v>
      </c>
      <c r="AE181" s="116">
        <f t="shared" si="180"/>
        <v>-7705</v>
      </c>
      <c r="AF181" s="116"/>
      <c r="AG181" s="116">
        <f t="shared" si="180"/>
        <v>-7705</v>
      </c>
      <c r="AH181" s="116">
        <f t="shared" si="180"/>
        <v>0</v>
      </c>
      <c r="AI181" s="116"/>
      <c r="AJ181" s="116">
        <f t="shared" si="180"/>
        <v>0</v>
      </c>
      <c r="AK181" s="117"/>
      <c r="AL181" s="117"/>
      <c r="AM181" s="117"/>
      <c r="AN181" s="117"/>
      <c r="AO181" s="117"/>
      <c r="AP181" s="130"/>
      <c r="AQ181" s="131"/>
      <c r="AR181" s="130"/>
      <c r="AS181" s="131"/>
      <c r="AT181" s="130"/>
      <c r="AU181" s="81"/>
      <c r="AV181" s="81"/>
      <c r="AW181" s="81"/>
      <c r="AX181" s="130"/>
      <c r="AY181" s="130"/>
      <c r="AZ181" s="93"/>
      <c r="BA181" s="93"/>
      <c r="BB181" s="130"/>
      <c r="BC181" s="130"/>
      <c r="BD181" s="118"/>
      <c r="BE181" s="119"/>
      <c r="BF181" s="127"/>
      <c r="BG181" s="127"/>
      <c r="BH181" s="118"/>
      <c r="BI181" s="119"/>
      <c r="BJ181" s="127"/>
      <c r="BK181" s="127"/>
    </row>
    <row r="182" spans="1:63" ht="16.5" customHeight="1" hidden="1">
      <c r="A182" s="134"/>
      <c r="B182" s="106" t="s">
        <v>191</v>
      </c>
      <c r="C182" s="107" t="s">
        <v>2</v>
      </c>
      <c r="D182" s="108" t="s">
        <v>32</v>
      </c>
      <c r="E182" s="114" t="s">
        <v>299</v>
      </c>
      <c r="F182" s="108" t="s">
        <v>79</v>
      </c>
      <c r="G182" s="110"/>
      <c r="H182" s="110"/>
      <c r="I182" s="110"/>
      <c r="J182" s="115"/>
      <c r="K182" s="115"/>
      <c r="L182" s="115"/>
      <c r="M182" s="115"/>
      <c r="N182" s="110"/>
      <c r="O182" s="111"/>
      <c r="P182" s="115"/>
      <c r="Q182" s="115"/>
      <c r="R182" s="115"/>
      <c r="S182" s="116">
        <f>T182-Q182</f>
        <v>7705</v>
      </c>
      <c r="T182" s="116">
        <v>7705</v>
      </c>
      <c r="U182" s="115"/>
      <c r="V182" s="116">
        <v>7705</v>
      </c>
      <c r="W182" s="116"/>
      <c r="X182" s="116"/>
      <c r="Y182" s="116">
        <f>W182+T182</f>
        <v>7705</v>
      </c>
      <c r="Z182" s="116">
        <f>X182+V182</f>
        <v>7705</v>
      </c>
      <c r="AA182" s="116"/>
      <c r="AB182" s="116"/>
      <c r="AC182" s="116">
        <f>AA182+Y182</f>
        <v>7705</v>
      </c>
      <c r="AD182" s="116">
        <f>AB182+Z182</f>
        <v>7705</v>
      </c>
      <c r="AE182" s="116">
        <v>-7705</v>
      </c>
      <c r="AF182" s="116"/>
      <c r="AG182" s="116">
        <v>-7705</v>
      </c>
      <c r="AH182" s="116">
        <f>AE182+AC182</f>
        <v>0</v>
      </c>
      <c r="AI182" s="116"/>
      <c r="AJ182" s="116">
        <f>AG182+AD182</f>
        <v>0</v>
      </c>
      <c r="AK182" s="117"/>
      <c r="AL182" s="117"/>
      <c r="AM182" s="117"/>
      <c r="AN182" s="117"/>
      <c r="AO182" s="117"/>
      <c r="AP182" s="130"/>
      <c r="AQ182" s="131"/>
      <c r="AR182" s="130"/>
      <c r="AS182" s="131"/>
      <c r="AT182" s="130"/>
      <c r="AU182" s="81"/>
      <c r="AV182" s="81"/>
      <c r="AW182" s="81"/>
      <c r="AX182" s="130"/>
      <c r="AY182" s="130"/>
      <c r="AZ182" s="93"/>
      <c r="BA182" s="93"/>
      <c r="BB182" s="130"/>
      <c r="BC182" s="130"/>
      <c r="BD182" s="118"/>
      <c r="BE182" s="119"/>
      <c r="BF182" s="127"/>
      <c r="BG182" s="127"/>
      <c r="BH182" s="118"/>
      <c r="BI182" s="119"/>
      <c r="BJ182" s="127"/>
      <c r="BK182" s="127"/>
    </row>
    <row r="183" spans="1:63" ht="16.5">
      <c r="A183" s="134"/>
      <c r="B183" s="106"/>
      <c r="C183" s="107"/>
      <c r="D183" s="108"/>
      <c r="E183" s="114"/>
      <c r="F183" s="108"/>
      <c r="G183" s="110"/>
      <c r="H183" s="110"/>
      <c r="I183" s="110"/>
      <c r="J183" s="115"/>
      <c r="K183" s="115"/>
      <c r="L183" s="115"/>
      <c r="M183" s="115"/>
      <c r="N183" s="110"/>
      <c r="O183" s="111"/>
      <c r="P183" s="115"/>
      <c r="Q183" s="115"/>
      <c r="R183" s="115"/>
      <c r="S183" s="116"/>
      <c r="T183" s="116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7"/>
      <c r="AL183" s="117"/>
      <c r="AM183" s="117"/>
      <c r="AN183" s="117"/>
      <c r="AO183" s="117"/>
      <c r="AP183" s="130"/>
      <c r="AQ183" s="131"/>
      <c r="AR183" s="130"/>
      <c r="AS183" s="131"/>
      <c r="AT183" s="130"/>
      <c r="AU183" s="81"/>
      <c r="AV183" s="81"/>
      <c r="AW183" s="81"/>
      <c r="AX183" s="130"/>
      <c r="AY183" s="130"/>
      <c r="AZ183" s="93"/>
      <c r="BA183" s="93"/>
      <c r="BB183" s="130"/>
      <c r="BC183" s="130"/>
      <c r="BD183" s="118"/>
      <c r="BE183" s="119"/>
      <c r="BF183" s="127"/>
      <c r="BG183" s="127"/>
      <c r="BH183" s="118"/>
      <c r="BI183" s="119"/>
      <c r="BJ183" s="127"/>
      <c r="BK183" s="127"/>
    </row>
    <row r="184" spans="1:63" s="41" customFormat="1" ht="141.75">
      <c r="A184" s="85">
        <v>908</v>
      </c>
      <c r="B184" s="86" t="s">
        <v>356</v>
      </c>
      <c r="C184" s="161"/>
      <c r="D184" s="89"/>
      <c r="E184" s="133"/>
      <c r="F184" s="89"/>
      <c r="G184" s="162"/>
      <c r="H184" s="162"/>
      <c r="I184" s="162"/>
      <c r="J184" s="92"/>
      <c r="K184" s="92"/>
      <c r="L184" s="92"/>
      <c r="M184" s="92"/>
      <c r="N184" s="162"/>
      <c r="O184" s="92"/>
      <c r="P184" s="92"/>
      <c r="Q184" s="92"/>
      <c r="R184" s="92"/>
      <c r="S184" s="90"/>
      <c r="T184" s="90"/>
      <c r="U184" s="92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78"/>
      <c r="AL184" s="78"/>
      <c r="AM184" s="78"/>
      <c r="AN184" s="78"/>
      <c r="AO184" s="78"/>
      <c r="AP184" s="90">
        <f>AP185</f>
        <v>12525</v>
      </c>
      <c r="AQ184" s="90">
        <f>AQ185</f>
        <v>0</v>
      </c>
      <c r="AR184" s="90">
        <f>AR185</f>
        <v>12525</v>
      </c>
      <c r="AS184" s="90">
        <f>AS185</f>
        <v>0</v>
      </c>
      <c r="AT184" s="90">
        <f>AT185</f>
        <v>0</v>
      </c>
      <c r="AU184" s="182"/>
      <c r="AV184" s="182"/>
      <c r="AW184" s="182"/>
      <c r="AX184" s="90">
        <f aca="true" t="shared" si="181" ref="AX184:BK186">AX185</f>
        <v>12525</v>
      </c>
      <c r="AY184" s="90">
        <f t="shared" si="181"/>
        <v>0</v>
      </c>
      <c r="AZ184" s="123"/>
      <c r="BA184" s="123"/>
      <c r="BB184" s="90">
        <f t="shared" si="181"/>
        <v>12525</v>
      </c>
      <c r="BC184" s="90">
        <f t="shared" si="181"/>
        <v>0</v>
      </c>
      <c r="BD184" s="90">
        <f t="shared" si="181"/>
        <v>0</v>
      </c>
      <c r="BE184" s="90">
        <f t="shared" si="181"/>
        <v>0</v>
      </c>
      <c r="BF184" s="90">
        <f t="shared" si="181"/>
        <v>12525</v>
      </c>
      <c r="BG184" s="90">
        <f t="shared" si="181"/>
        <v>0</v>
      </c>
      <c r="BH184" s="90">
        <f t="shared" si="181"/>
        <v>0</v>
      </c>
      <c r="BI184" s="90">
        <f t="shared" si="181"/>
        <v>0</v>
      </c>
      <c r="BJ184" s="90">
        <f t="shared" si="181"/>
        <v>12525</v>
      </c>
      <c r="BK184" s="90">
        <f t="shared" si="181"/>
        <v>0</v>
      </c>
    </row>
    <row r="185" spans="1:63" s="40" customFormat="1" ht="40.5" customHeight="1">
      <c r="A185" s="120"/>
      <c r="B185" s="98" t="s">
        <v>351</v>
      </c>
      <c r="C185" s="99" t="s">
        <v>30</v>
      </c>
      <c r="D185" s="100" t="s">
        <v>43</v>
      </c>
      <c r="E185" s="137"/>
      <c r="F185" s="100"/>
      <c r="G185" s="102"/>
      <c r="H185" s="102"/>
      <c r="I185" s="102"/>
      <c r="J185" s="121"/>
      <c r="K185" s="121"/>
      <c r="L185" s="121"/>
      <c r="M185" s="121"/>
      <c r="N185" s="102"/>
      <c r="O185" s="121"/>
      <c r="P185" s="121"/>
      <c r="Q185" s="121"/>
      <c r="R185" s="121"/>
      <c r="S185" s="83"/>
      <c r="T185" s="83"/>
      <c r="U185" s="121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183"/>
      <c r="AL185" s="183"/>
      <c r="AM185" s="183"/>
      <c r="AN185" s="183"/>
      <c r="AO185" s="183"/>
      <c r="AP185" s="83">
        <f>AP186</f>
        <v>12525</v>
      </c>
      <c r="AQ185" s="83">
        <f aca="true" t="shared" si="182" ref="AQ185:AT186">AQ186</f>
        <v>0</v>
      </c>
      <c r="AR185" s="83">
        <f t="shared" si="182"/>
        <v>12525</v>
      </c>
      <c r="AS185" s="83">
        <f t="shared" si="182"/>
        <v>0</v>
      </c>
      <c r="AT185" s="83">
        <f t="shared" si="182"/>
        <v>0</v>
      </c>
      <c r="AU185" s="182"/>
      <c r="AV185" s="182"/>
      <c r="AW185" s="182"/>
      <c r="AX185" s="83">
        <f t="shared" si="181"/>
        <v>12525</v>
      </c>
      <c r="AY185" s="83">
        <f t="shared" si="181"/>
        <v>0</v>
      </c>
      <c r="AZ185" s="123"/>
      <c r="BA185" s="123"/>
      <c r="BB185" s="83">
        <f t="shared" si="181"/>
        <v>12525</v>
      </c>
      <c r="BC185" s="83">
        <f t="shared" si="181"/>
        <v>0</v>
      </c>
      <c r="BD185" s="83">
        <f t="shared" si="181"/>
        <v>0</v>
      </c>
      <c r="BE185" s="83">
        <f t="shared" si="181"/>
        <v>0</v>
      </c>
      <c r="BF185" s="83">
        <f t="shared" si="181"/>
        <v>12525</v>
      </c>
      <c r="BG185" s="83">
        <f t="shared" si="181"/>
        <v>0</v>
      </c>
      <c r="BH185" s="83">
        <f t="shared" si="181"/>
        <v>0</v>
      </c>
      <c r="BI185" s="83">
        <f t="shared" si="181"/>
        <v>0</v>
      </c>
      <c r="BJ185" s="83">
        <f t="shared" si="181"/>
        <v>12525</v>
      </c>
      <c r="BK185" s="83">
        <f t="shared" si="181"/>
        <v>0</v>
      </c>
    </row>
    <row r="186" spans="1:63" s="11" customFormat="1" ht="22.5" customHeight="1">
      <c r="A186" s="134"/>
      <c r="B186" s="106" t="s">
        <v>355</v>
      </c>
      <c r="C186" s="107" t="s">
        <v>30</v>
      </c>
      <c r="D186" s="108" t="s">
        <v>43</v>
      </c>
      <c r="E186" s="109" t="s">
        <v>352</v>
      </c>
      <c r="F186" s="108"/>
      <c r="G186" s="110"/>
      <c r="H186" s="110"/>
      <c r="I186" s="110"/>
      <c r="J186" s="115"/>
      <c r="K186" s="115"/>
      <c r="L186" s="115"/>
      <c r="M186" s="115"/>
      <c r="N186" s="110"/>
      <c r="O186" s="115"/>
      <c r="P186" s="115"/>
      <c r="Q186" s="115"/>
      <c r="R186" s="115"/>
      <c r="S186" s="116"/>
      <c r="T186" s="116"/>
      <c r="U186" s="115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58"/>
      <c r="AL186" s="158"/>
      <c r="AM186" s="158"/>
      <c r="AN186" s="158"/>
      <c r="AO186" s="158"/>
      <c r="AP186" s="116">
        <f>AP187</f>
        <v>12525</v>
      </c>
      <c r="AQ186" s="116">
        <f t="shared" si="182"/>
        <v>0</v>
      </c>
      <c r="AR186" s="116">
        <f t="shared" si="182"/>
        <v>12525</v>
      </c>
      <c r="AS186" s="116">
        <f t="shared" si="182"/>
        <v>0</v>
      </c>
      <c r="AT186" s="116">
        <f t="shared" si="182"/>
        <v>0</v>
      </c>
      <c r="AU186" s="170"/>
      <c r="AV186" s="170"/>
      <c r="AW186" s="170"/>
      <c r="AX186" s="116">
        <f t="shared" si="181"/>
        <v>12525</v>
      </c>
      <c r="AY186" s="116">
        <f t="shared" si="181"/>
        <v>0</v>
      </c>
      <c r="AZ186" s="93"/>
      <c r="BA186" s="93"/>
      <c r="BB186" s="116">
        <f t="shared" si="181"/>
        <v>12525</v>
      </c>
      <c r="BC186" s="116">
        <f t="shared" si="181"/>
        <v>0</v>
      </c>
      <c r="BD186" s="116">
        <f t="shared" si="181"/>
        <v>0</v>
      </c>
      <c r="BE186" s="116">
        <f t="shared" si="181"/>
        <v>0</v>
      </c>
      <c r="BF186" s="116">
        <f t="shared" si="181"/>
        <v>12525</v>
      </c>
      <c r="BG186" s="116">
        <f t="shared" si="181"/>
        <v>0</v>
      </c>
      <c r="BH186" s="116">
        <f t="shared" si="181"/>
        <v>0</v>
      </c>
      <c r="BI186" s="116">
        <f t="shared" si="181"/>
        <v>0</v>
      </c>
      <c r="BJ186" s="116">
        <f t="shared" si="181"/>
        <v>12525</v>
      </c>
      <c r="BK186" s="116">
        <f t="shared" si="181"/>
        <v>0</v>
      </c>
    </row>
    <row r="187" spans="1:63" ht="83.25" customHeight="1">
      <c r="A187" s="134"/>
      <c r="B187" s="106" t="s">
        <v>41</v>
      </c>
      <c r="C187" s="107" t="s">
        <v>30</v>
      </c>
      <c r="D187" s="108" t="s">
        <v>43</v>
      </c>
      <c r="E187" s="109" t="s">
        <v>352</v>
      </c>
      <c r="F187" s="108" t="s">
        <v>42</v>
      </c>
      <c r="G187" s="110"/>
      <c r="H187" s="110"/>
      <c r="I187" s="110"/>
      <c r="J187" s="115"/>
      <c r="K187" s="115"/>
      <c r="L187" s="115"/>
      <c r="M187" s="115"/>
      <c r="N187" s="110"/>
      <c r="O187" s="111"/>
      <c r="P187" s="115"/>
      <c r="Q187" s="115"/>
      <c r="R187" s="115"/>
      <c r="S187" s="116"/>
      <c r="T187" s="116"/>
      <c r="U187" s="115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7"/>
      <c r="AL187" s="117"/>
      <c r="AM187" s="117"/>
      <c r="AN187" s="117"/>
      <c r="AO187" s="117"/>
      <c r="AP187" s="116">
        <f>AR187-AO187</f>
        <v>12525</v>
      </c>
      <c r="AQ187" s="115"/>
      <c r="AR187" s="116">
        <v>12525</v>
      </c>
      <c r="AS187" s="115"/>
      <c r="AT187" s="116"/>
      <c r="AU187" s="81"/>
      <c r="AV187" s="81"/>
      <c r="AW187" s="81"/>
      <c r="AX187" s="116">
        <v>12525</v>
      </c>
      <c r="AY187" s="116"/>
      <c r="AZ187" s="93"/>
      <c r="BA187" s="93"/>
      <c r="BB187" s="116">
        <v>12525</v>
      </c>
      <c r="BC187" s="116"/>
      <c r="BD187" s="118"/>
      <c r="BE187" s="119"/>
      <c r="BF187" s="115">
        <f>BD187+BB187</f>
        <v>12525</v>
      </c>
      <c r="BG187" s="115">
        <f>BE187+BC187</f>
        <v>0</v>
      </c>
      <c r="BH187" s="118"/>
      <c r="BI187" s="119"/>
      <c r="BJ187" s="115">
        <f>BH187+BF187</f>
        <v>12525</v>
      </c>
      <c r="BK187" s="115">
        <f>BI187+BG187</f>
        <v>0</v>
      </c>
    </row>
    <row r="188" spans="1:63" ht="16.5">
      <c r="A188" s="134"/>
      <c r="B188" s="106"/>
      <c r="C188" s="107"/>
      <c r="D188" s="108"/>
      <c r="E188" s="114"/>
      <c r="F188" s="108"/>
      <c r="G188" s="110"/>
      <c r="H188" s="110"/>
      <c r="I188" s="110"/>
      <c r="J188" s="115"/>
      <c r="K188" s="115"/>
      <c r="L188" s="115"/>
      <c r="M188" s="115"/>
      <c r="N188" s="110"/>
      <c r="O188" s="111"/>
      <c r="P188" s="115"/>
      <c r="Q188" s="115"/>
      <c r="R188" s="115"/>
      <c r="S188" s="116"/>
      <c r="T188" s="116"/>
      <c r="U188" s="115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7"/>
      <c r="AL188" s="117"/>
      <c r="AM188" s="117"/>
      <c r="AN188" s="117"/>
      <c r="AO188" s="117"/>
      <c r="AP188" s="130"/>
      <c r="AQ188" s="131"/>
      <c r="AR188" s="130"/>
      <c r="AS188" s="131"/>
      <c r="AT188" s="130"/>
      <c r="AU188" s="81"/>
      <c r="AV188" s="81"/>
      <c r="AW188" s="81"/>
      <c r="AX188" s="130"/>
      <c r="AY188" s="130"/>
      <c r="AZ188" s="93"/>
      <c r="BA188" s="93"/>
      <c r="BB188" s="130"/>
      <c r="BC188" s="130"/>
      <c r="BD188" s="118"/>
      <c r="BE188" s="119"/>
      <c r="BF188" s="127"/>
      <c r="BG188" s="127"/>
      <c r="BH188" s="118"/>
      <c r="BI188" s="119"/>
      <c r="BJ188" s="127"/>
      <c r="BK188" s="127"/>
    </row>
    <row r="189" spans="1:63" s="5" customFormat="1" ht="92.25" customHeight="1">
      <c r="A189" s="85">
        <v>909</v>
      </c>
      <c r="B189" s="86" t="s">
        <v>211</v>
      </c>
      <c r="C189" s="165"/>
      <c r="D189" s="166"/>
      <c r="E189" s="184"/>
      <c r="F189" s="166"/>
      <c r="G189" s="162">
        <f aca="true" t="shared" si="183" ref="G189:L189">G204+G219+G190+G211+G214+G229</f>
        <v>568688</v>
      </c>
      <c r="H189" s="162">
        <f t="shared" si="183"/>
        <v>568688</v>
      </c>
      <c r="I189" s="162">
        <f t="shared" si="183"/>
        <v>0</v>
      </c>
      <c r="J189" s="162">
        <f t="shared" si="183"/>
        <v>219272</v>
      </c>
      <c r="K189" s="162">
        <f t="shared" si="183"/>
        <v>787960</v>
      </c>
      <c r="L189" s="162">
        <f t="shared" si="183"/>
        <v>0</v>
      </c>
      <c r="M189" s="162"/>
      <c r="N189" s="162">
        <f aca="true" t="shared" si="184" ref="N189:AE189">N204+N219+N190+N211+N214+N229</f>
        <v>891876</v>
      </c>
      <c r="O189" s="162">
        <f t="shared" si="184"/>
        <v>0</v>
      </c>
      <c r="P189" s="162">
        <f t="shared" si="184"/>
        <v>0</v>
      </c>
      <c r="Q189" s="162">
        <f t="shared" si="184"/>
        <v>891876</v>
      </c>
      <c r="R189" s="162">
        <f t="shared" si="184"/>
        <v>0</v>
      </c>
      <c r="S189" s="163">
        <f t="shared" si="184"/>
        <v>-470684</v>
      </c>
      <c r="T189" s="163">
        <f t="shared" si="184"/>
        <v>421192</v>
      </c>
      <c r="U189" s="162">
        <f t="shared" si="184"/>
        <v>0</v>
      </c>
      <c r="V189" s="163">
        <f t="shared" si="184"/>
        <v>421192</v>
      </c>
      <c r="W189" s="163">
        <f t="shared" si="184"/>
        <v>0</v>
      </c>
      <c r="X189" s="163">
        <f t="shared" si="184"/>
        <v>0</v>
      </c>
      <c r="Y189" s="163">
        <f t="shared" si="184"/>
        <v>421192</v>
      </c>
      <c r="Z189" s="163">
        <f t="shared" si="184"/>
        <v>421192</v>
      </c>
      <c r="AA189" s="163">
        <f t="shared" si="184"/>
        <v>0</v>
      </c>
      <c r="AB189" s="163">
        <f t="shared" si="184"/>
        <v>0</v>
      </c>
      <c r="AC189" s="163">
        <f t="shared" si="184"/>
        <v>421192</v>
      </c>
      <c r="AD189" s="163">
        <f t="shared" si="184"/>
        <v>421192</v>
      </c>
      <c r="AE189" s="163">
        <f t="shared" si="184"/>
        <v>0</v>
      </c>
      <c r="AF189" s="163"/>
      <c r="AG189" s="163">
        <f>AG204+AG219+AG190+AG211+AG214+AG229</f>
        <v>0</v>
      </c>
      <c r="AH189" s="163">
        <f>AH204+AH219+AH190+AH211+AH214+AH229</f>
        <v>421192</v>
      </c>
      <c r="AI189" s="163"/>
      <c r="AJ189" s="163">
        <f aca="true" t="shared" si="185" ref="AJ189:AT189">AJ204+AJ219+AJ190+AJ211+AJ214+AJ229</f>
        <v>421192</v>
      </c>
      <c r="AK189" s="163">
        <f t="shared" si="185"/>
        <v>0</v>
      </c>
      <c r="AL189" s="163">
        <f t="shared" si="185"/>
        <v>0</v>
      </c>
      <c r="AM189" s="163">
        <f t="shared" si="185"/>
        <v>421192</v>
      </c>
      <c r="AN189" s="163">
        <f t="shared" si="185"/>
        <v>0</v>
      </c>
      <c r="AO189" s="163">
        <f t="shared" si="185"/>
        <v>421192</v>
      </c>
      <c r="AP189" s="163">
        <f t="shared" si="185"/>
        <v>62533</v>
      </c>
      <c r="AQ189" s="162">
        <f t="shared" si="185"/>
        <v>0</v>
      </c>
      <c r="AR189" s="163">
        <f t="shared" si="185"/>
        <v>483725</v>
      </c>
      <c r="AS189" s="162">
        <f t="shared" si="185"/>
        <v>0</v>
      </c>
      <c r="AT189" s="163">
        <f t="shared" si="185"/>
        <v>483725</v>
      </c>
      <c r="AU189" s="81"/>
      <c r="AV189" s="81"/>
      <c r="AW189" s="81"/>
      <c r="AX189" s="163">
        <f>AX204+AX219+AX190+AX211+AX214+AX229</f>
        <v>483725</v>
      </c>
      <c r="AY189" s="163">
        <f>AY204+AY219+AY190+AY211+AY214+AY229</f>
        <v>483725</v>
      </c>
      <c r="AZ189" s="93"/>
      <c r="BA189" s="93"/>
      <c r="BB189" s="163">
        <f aca="true" t="shared" si="186" ref="BB189:BG189">BB204+BB219+BB190+BB211+BB214+BB229</f>
        <v>483725</v>
      </c>
      <c r="BC189" s="163">
        <f t="shared" si="186"/>
        <v>483725</v>
      </c>
      <c r="BD189" s="163">
        <f t="shared" si="186"/>
        <v>50000</v>
      </c>
      <c r="BE189" s="163">
        <f t="shared" si="186"/>
        <v>0</v>
      </c>
      <c r="BF189" s="163">
        <f t="shared" si="186"/>
        <v>533725</v>
      </c>
      <c r="BG189" s="163">
        <f t="shared" si="186"/>
        <v>483725</v>
      </c>
      <c r="BH189" s="163">
        <f>BH204+BH219+BH190+BH211+BH214+BH229</f>
        <v>0</v>
      </c>
      <c r="BI189" s="163">
        <f>BI204+BI219+BI190+BI211+BI214+BI229</f>
        <v>0</v>
      </c>
      <c r="BJ189" s="163">
        <f>BJ204+BJ219+BJ190+BJ211+BJ214+BJ229</f>
        <v>533725</v>
      </c>
      <c r="BK189" s="163">
        <f>BK204+BK219+BK190+BK211+BK214+BK229</f>
        <v>483725</v>
      </c>
    </row>
    <row r="190" spans="1:63" s="6" customFormat="1" ht="24" customHeight="1">
      <c r="A190" s="120"/>
      <c r="B190" s="98" t="s">
        <v>101</v>
      </c>
      <c r="C190" s="99" t="s">
        <v>33</v>
      </c>
      <c r="D190" s="100" t="s">
        <v>56</v>
      </c>
      <c r="E190" s="101"/>
      <c r="F190" s="100"/>
      <c r="G190" s="102">
        <f>G191+G193+G196</f>
        <v>274994</v>
      </c>
      <c r="H190" s="102">
        <f aca="true" t="shared" si="187" ref="H190:N190">H191+H193+H196</f>
        <v>274994</v>
      </c>
      <c r="I190" s="102">
        <f t="shared" si="187"/>
        <v>0</v>
      </c>
      <c r="J190" s="102">
        <f t="shared" si="187"/>
        <v>94406</v>
      </c>
      <c r="K190" s="102">
        <f t="shared" si="187"/>
        <v>369400</v>
      </c>
      <c r="L190" s="102">
        <f t="shared" si="187"/>
        <v>0</v>
      </c>
      <c r="M190" s="102"/>
      <c r="N190" s="102">
        <f t="shared" si="187"/>
        <v>412530</v>
      </c>
      <c r="O190" s="102">
        <f aca="true" t="shared" si="188" ref="O190:V190">O191+O193+O196</f>
        <v>0</v>
      </c>
      <c r="P190" s="102">
        <f t="shared" si="188"/>
        <v>0</v>
      </c>
      <c r="Q190" s="102">
        <f t="shared" si="188"/>
        <v>412530</v>
      </c>
      <c r="R190" s="102">
        <f t="shared" si="188"/>
        <v>0</v>
      </c>
      <c r="S190" s="104">
        <f t="shared" si="188"/>
        <v>-239355</v>
      </c>
      <c r="T190" s="104">
        <f t="shared" si="188"/>
        <v>173175</v>
      </c>
      <c r="U190" s="102">
        <f t="shared" si="188"/>
        <v>0</v>
      </c>
      <c r="V190" s="104">
        <f t="shared" si="188"/>
        <v>177686</v>
      </c>
      <c r="W190" s="104">
        <f aca="true" t="shared" si="189" ref="W190:AD190">W191+W193+W196</f>
        <v>0</v>
      </c>
      <c r="X190" s="104">
        <f t="shared" si="189"/>
        <v>0</v>
      </c>
      <c r="Y190" s="104">
        <f t="shared" si="189"/>
        <v>173175</v>
      </c>
      <c r="Z190" s="104">
        <f t="shared" si="189"/>
        <v>177686</v>
      </c>
      <c r="AA190" s="104">
        <f t="shared" si="189"/>
        <v>0</v>
      </c>
      <c r="AB190" s="104">
        <f t="shared" si="189"/>
        <v>0</v>
      </c>
      <c r="AC190" s="104">
        <f t="shared" si="189"/>
        <v>173175</v>
      </c>
      <c r="AD190" s="104">
        <f t="shared" si="189"/>
        <v>177686</v>
      </c>
      <c r="AE190" s="104">
        <f>AE191+AE193+AE196</f>
        <v>0</v>
      </c>
      <c r="AF190" s="104"/>
      <c r="AG190" s="104">
        <f>AG191+AG193+AG196</f>
        <v>0</v>
      </c>
      <c r="AH190" s="104">
        <f>AH191+AH193+AH196</f>
        <v>173175</v>
      </c>
      <c r="AI190" s="104"/>
      <c r="AJ190" s="104">
        <f>AJ191+AJ193+AJ196</f>
        <v>177686</v>
      </c>
      <c r="AK190" s="138"/>
      <c r="AL190" s="138"/>
      <c r="AM190" s="104">
        <f aca="true" t="shared" si="190" ref="AM190:AT190">AM191+AM193+AM196</f>
        <v>173175</v>
      </c>
      <c r="AN190" s="104">
        <f t="shared" si="190"/>
        <v>0</v>
      </c>
      <c r="AO190" s="104">
        <f t="shared" si="190"/>
        <v>177686</v>
      </c>
      <c r="AP190" s="104">
        <f t="shared" si="190"/>
        <v>17080</v>
      </c>
      <c r="AQ190" s="102">
        <f t="shared" si="190"/>
        <v>0</v>
      </c>
      <c r="AR190" s="104">
        <f t="shared" si="190"/>
        <v>194766</v>
      </c>
      <c r="AS190" s="102">
        <f t="shared" si="190"/>
        <v>0</v>
      </c>
      <c r="AT190" s="104">
        <f t="shared" si="190"/>
        <v>197255</v>
      </c>
      <c r="AU190" s="122"/>
      <c r="AV190" s="122"/>
      <c r="AW190" s="122"/>
      <c r="AX190" s="104">
        <f>AX191+AX193+AX196</f>
        <v>194766</v>
      </c>
      <c r="AY190" s="104">
        <f>AY191+AY193+AY196</f>
        <v>197255</v>
      </c>
      <c r="AZ190" s="123"/>
      <c r="BA190" s="123"/>
      <c r="BB190" s="104">
        <f aca="true" t="shared" si="191" ref="BB190:BG190">BB191+BB193+BB196</f>
        <v>194766</v>
      </c>
      <c r="BC190" s="104">
        <f t="shared" si="191"/>
        <v>197255</v>
      </c>
      <c r="BD190" s="104">
        <f t="shared" si="191"/>
        <v>0</v>
      </c>
      <c r="BE190" s="104">
        <f t="shared" si="191"/>
        <v>0</v>
      </c>
      <c r="BF190" s="104">
        <f t="shared" si="191"/>
        <v>194766</v>
      </c>
      <c r="BG190" s="104">
        <f t="shared" si="191"/>
        <v>197255</v>
      </c>
      <c r="BH190" s="104">
        <f>BH191+BH193+BH196</f>
        <v>0</v>
      </c>
      <c r="BI190" s="104">
        <f>BI191+BI193+BI196</f>
        <v>0</v>
      </c>
      <c r="BJ190" s="104">
        <f>BJ191+BJ193+BJ196</f>
        <v>194766</v>
      </c>
      <c r="BK190" s="104">
        <f>BK191+BK193+BK196</f>
        <v>197255</v>
      </c>
    </row>
    <row r="191" spans="1:63" s="6" customFormat="1" ht="83.25" customHeight="1" hidden="1">
      <c r="A191" s="120"/>
      <c r="B191" s="106" t="s">
        <v>34</v>
      </c>
      <c r="C191" s="107" t="s">
        <v>33</v>
      </c>
      <c r="D191" s="108" t="s">
        <v>56</v>
      </c>
      <c r="E191" s="143" t="s">
        <v>114</v>
      </c>
      <c r="F191" s="100"/>
      <c r="G191" s="102"/>
      <c r="H191" s="102"/>
      <c r="I191" s="102"/>
      <c r="J191" s="110">
        <f aca="true" t="shared" si="192" ref="J191:AJ191">J192</f>
        <v>9403</v>
      </c>
      <c r="K191" s="110">
        <f t="shared" si="192"/>
        <v>9403</v>
      </c>
      <c r="L191" s="110">
        <f t="shared" si="192"/>
        <v>0</v>
      </c>
      <c r="M191" s="110"/>
      <c r="N191" s="110">
        <f t="shared" si="192"/>
        <v>9073</v>
      </c>
      <c r="O191" s="110">
        <f t="shared" si="192"/>
        <v>0</v>
      </c>
      <c r="P191" s="110">
        <f t="shared" si="192"/>
        <v>0</v>
      </c>
      <c r="Q191" s="110">
        <f t="shared" si="192"/>
        <v>9073</v>
      </c>
      <c r="R191" s="110">
        <f t="shared" si="192"/>
        <v>0</v>
      </c>
      <c r="S191" s="112">
        <f t="shared" si="192"/>
        <v>-9073</v>
      </c>
      <c r="T191" s="112">
        <f t="shared" si="192"/>
        <v>0</v>
      </c>
      <c r="U191" s="110">
        <f t="shared" si="192"/>
        <v>0</v>
      </c>
      <c r="V191" s="112">
        <f t="shared" si="192"/>
        <v>0</v>
      </c>
      <c r="W191" s="112">
        <f t="shared" si="192"/>
        <v>0</v>
      </c>
      <c r="X191" s="112">
        <f t="shared" si="192"/>
        <v>0</v>
      </c>
      <c r="Y191" s="112">
        <f t="shared" si="192"/>
        <v>0</v>
      </c>
      <c r="Z191" s="112">
        <f t="shared" si="192"/>
        <v>0</v>
      </c>
      <c r="AA191" s="112">
        <f t="shared" si="192"/>
        <v>0</v>
      </c>
      <c r="AB191" s="112">
        <f t="shared" si="192"/>
        <v>0</v>
      </c>
      <c r="AC191" s="112">
        <f t="shared" si="192"/>
        <v>0</v>
      </c>
      <c r="AD191" s="112">
        <f t="shared" si="192"/>
        <v>0</v>
      </c>
      <c r="AE191" s="112">
        <f t="shared" si="192"/>
        <v>0</v>
      </c>
      <c r="AF191" s="112"/>
      <c r="AG191" s="112">
        <f t="shared" si="192"/>
        <v>0</v>
      </c>
      <c r="AH191" s="112">
        <f t="shared" si="192"/>
        <v>0</v>
      </c>
      <c r="AI191" s="112"/>
      <c r="AJ191" s="112">
        <f t="shared" si="192"/>
        <v>0</v>
      </c>
      <c r="AK191" s="138"/>
      <c r="AL191" s="138"/>
      <c r="AM191" s="138"/>
      <c r="AN191" s="138"/>
      <c r="AO191" s="138"/>
      <c r="AP191" s="185"/>
      <c r="AQ191" s="186"/>
      <c r="AR191" s="185"/>
      <c r="AS191" s="186"/>
      <c r="AT191" s="185"/>
      <c r="AU191" s="122"/>
      <c r="AV191" s="122"/>
      <c r="AW191" s="122"/>
      <c r="AX191" s="185"/>
      <c r="AY191" s="185"/>
      <c r="AZ191" s="123"/>
      <c r="BA191" s="123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/>
    </row>
    <row r="192" spans="1:63" s="6" customFormat="1" ht="33.75" customHeight="1" hidden="1">
      <c r="A192" s="120"/>
      <c r="B192" s="106" t="s">
        <v>231</v>
      </c>
      <c r="C192" s="107" t="s">
        <v>33</v>
      </c>
      <c r="D192" s="108" t="s">
        <v>56</v>
      </c>
      <c r="E192" s="143" t="s">
        <v>114</v>
      </c>
      <c r="F192" s="108" t="s">
        <v>232</v>
      </c>
      <c r="G192" s="110"/>
      <c r="H192" s="110"/>
      <c r="I192" s="110"/>
      <c r="J192" s="115">
        <f>K192-G192</f>
        <v>9403</v>
      </c>
      <c r="K192" s="110">
        <v>9403</v>
      </c>
      <c r="L192" s="110"/>
      <c r="M192" s="110"/>
      <c r="N192" s="110">
        <v>9073</v>
      </c>
      <c r="O192" s="121"/>
      <c r="P192" s="115"/>
      <c r="Q192" s="115">
        <f>P192+N192</f>
        <v>9073</v>
      </c>
      <c r="R192" s="115">
        <f>O192</f>
        <v>0</v>
      </c>
      <c r="S192" s="116">
        <f>T192-Q192</f>
        <v>-9073</v>
      </c>
      <c r="T192" s="116"/>
      <c r="U192" s="115">
        <f>R192</f>
        <v>0</v>
      </c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38"/>
      <c r="AL192" s="138"/>
      <c r="AM192" s="138"/>
      <c r="AN192" s="138"/>
      <c r="AO192" s="138"/>
      <c r="AP192" s="141"/>
      <c r="AQ192" s="139"/>
      <c r="AR192" s="141"/>
      <c r="AS192" s="139"/>
      <c r="AT192" s="141"/>
      <c r="AU192" s="122"/>
      <c r="AV192" s="122"/>
      <c r="AW192" s="122"/>
      <c r="AX192" s="141"/>
      <c r="AY192" s="141"/>
      <c r="AZ192" s="123"/>
      <c r="BA192" s="123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</row>
    <row r="193" spans="1:63" ht="27.75" customHeight="1">
      <c r="A193" s="134"/>
      <c r="B193" s="106" t="s">
        <v>102</v>
      </c>
      <c r="C193" s="107" t="s">
        <v>33</v>
      </c>
      <c r="D193" s="108" t="s">
        <v>56</v>
      </c>
      <c r="E193" s="114" t="s">
        <v>164</v>
      </c>
      <c r="F193" s="108"/>
      <c r="G193" s="110">
        <f aca="true" t="shared" si="193" ref="G193:W194">G194</f>
        <v>1968</v>
      </c>
      <c r="H193" s="110">
        <f t="shared" si="193"/>
        <v>1968</v>
      </c>
      <c r="I193" s="110">
        <f t="shared" si="193"/>
        <v>0</v>
      </c>
      <c r="J193" s="110">
        <f t="shared" si="193"/>
        <v>225</v>
      </c>
      <c r="K193" s="110">
        <f t="shared" si="193"/>
        <v>2193</v>
      </c>
      <c r="L193" s="110">
        <f t="shared" si="193"/>
        <v>0</v>
      </c>
      <c r="M193" s="110"/>
      <c r="N193" s="110">
        <f t="shared" si="193"/>
        <v>2530</v>
      </c>
      <c r="O193" s="110">
        <f t="shared" si="193"/>
        <v>0</v>
      </c>
      <c r="P193" s="110">
        <f t="shared" si="193"/>
        <v>0</v>
      </c>
      <c r="Q193" s="110">
        <f t="shared" si="193"/>
        <v>2530</v>
      </c>
      <c r="R193" s="110">
        <f t="shared" si="193"/>
        <v>0</v>
      </c>
      <c r="S193" s="112">
        <f t="shared" si="193"/>
        <v>-2530</v>
      </c>
      <c r="T193" s="112">
        <f t="shared" si="193"/>
        <v>0</v>
      </c>
      <c r="U193" s="110">
        <f t="shared" si="193"/>
        <v>0</v>
      </c>
      <c r="V193" s="112">
        <f t="shared" si="193"/>
        <v>0</v>
      </c>
      <c r="W193" s="112">
        <f t="shared" si="193"/>
        <v>0</v>
      </c>
      <c r="X193" s="112">
        <f aca="true" t="shared" si="194" ref="W193:AJ194">X194</f>
        <v>0</v>
      </c>
      <c r="Y193" s="112">
        <f t="shared" si="194"/>
        <v>0</v>
      </c>
      <c r="Z193" s="112">
        <f t="shared" si="194"/>
        <v>0</v>
      </c>
      <c r="AA193" s="112">
        <f t="shared" si="194"/>
        <v>0</v>
      </c>
      <c r="AB193" s="112">
        <f t="shared" si="194"/>
        <v>0</v>
      </c>
      <c r="AC193" s="112">
        <f t="shared" si="194"/>
        <v>0</v>
      </c>
      <c r="AD193" s="112">
        <f t="shared" si="194"/>
        <v>0</v>
      </c>
      <c r="AE193" s="112">
        <f t="shared" si="194"/>
        <v>0</v>
      </c>
      <c r="AF193" s="112"/>
      <c r="AG193" s="112">
        <f t="shared" si="194"/>
        <v>0</v>
      </c>
      <c r="AH193" s="112">
        <f t="shared" si="194"/>
        <v>0</v>
      </c>
      <c r="AI193" s="112"/>
      <c r="AJ193" s="112">
        <f t="shared" si="194"/>
        <v>0</v>
      </c>
      <c r="AK193" s="117"/>
      <c r="AL193" s="117"/>
      <c r="AM193" s="117"/>
      <c r="AN193" s="117"/>
      <c r="AO193" s="117"/>
      <c r="AP193" s="116">
        <f>AP194</f>
        <v>2543</v>
      </c>
      <c r="AQ193" s="116">
        <f aca="true" t="shared" si="195" ref="AQ193:AT194">AQ194</f>
        <v>0</v>
      </c>
      <c r="AR193" s="116">
        <f t="shared" si="195"/>
        <v>2543</v>
      </c>
      <c r="AS193" s="116">
        <f t="shared" si="195"/>
        <v>0</v>
      </c>
      <c r="AT193" s="116">
        <f t="shared" si="195"/>
        <v>2543</v>
      </c>
      <c r="AU193" s="81"/>
      <c r="AV193" s="81"/>
      <c r="AW193" s="81"/>
      <c r="AX193" s="116">
        <f>AX194</f>
        <v>2543</v>
      </c>
      <c r="AY193" s="116">
        <f>AY194</f>
        <v>2543</v>
      </c>
      <c r="AZ193" s="93"/>
      <c r="BA193" s="93"/>
      <c r="BB193" s="116">
        <f>BB194</f>
        <v>2543</v>
      </c>
      <c r="BC193" s="116">
        <f>BC194</f>
        <v>2543</v>
      </c>
      <c r="BD193" s="116">
        <f aca="true" t="shared" si="196" ref="BD193:BK194">BD194</f>
        <v>0</v>
      </c>
      <c r="BE193" s="116">
        <f t="shared" si="196"/>
        <v>0</v>
      </c>
      <c r="BF193" s="116">
        <f t="shared" si="196"/>
        <v>2543</v>
      </c>
      <c r="BG193" s="116">
        <f t="shared" si="196"/>
        <v>2543</v>
      </c>
      <c r="BH193" s="116">
        <f t="shared" si="196"/>
        <v>0</v>
      </c>
      <c r="BI193" s="116">
        <f t="shared" si="196"/>
        <v>0</v>
      </c>
      <c r="BJ193" s="116">
        <f t="shared" si="196"/>
        <v>2543</v>
      </c>
      <c r="BK193" s="116">
        <f t="shared" si="196"/>
        <v>2543</v>
      </c>
    </row>
    <row r="194" spans="1:63" ht="108.75" customHeight="1">
      <c r="A194" s="134"/>
      <c r="B194" s="106" t="s">
        <v>193</v>
      </c>
      <c r="C194" s="107" t="s">
        <v>33</v>
      </c>
      <c r="D194" s="108" t="s">
        <v>56</v>
      </c>
      <c r="E194" s="114" t="s">
        <v>187</v>
      </c>
      <c r="F194" s="108"/>
      <c r="G194" s="110">
        <f t="shared" si="193"/>
        <v>1968</v>
      </c>
      <c r="H194" s="110">
        <f t="shared" si="193"/>
        <v>1968</v>
      </c>
      <c r="I194" s="110">
        <f t="shared" si="193"/>
        <v>0</v>
      </c>
      <c r="J194" s="110">
        <f t="shared" si="193"/>
        <v>225</v>
      </c>
      <c r="K194" s="110">
        <f t="shared" si="193"/>
        <v>2193</v>
      </c>
      <c r="L194" s="110">
        <f t="shared" si="193"/>
        <v>0</v>
      </c>
      <c r="M194" s="110"/>
      <c r="N194" s="110">
        <f t="shared" si="193"/>
        <v>2530</v>
      </c>
      <c r="O194" s="110">
        <f t="shared" si="193"/>
        <v>0</v>
      </c>
      <c r="P194" s="110">
        <f t="shared" si="193"/>
        <v>0</v>
      </c>
      <c r="Q194" s="110">
        <f t="shared" si="193"/>
        <v>2530</v>
      </c>
      <c r="R194" s="110">
        <f t="shared" si="193"/>
        <v>0</v>
      </c>
      <c r="S194" s="116">
        <f>S195</f>
        <v>-2530</v>
      </c>
      <c r="T194" s="112">
        <f t="shared" si="193"/>
        <v>0</v>
      </c>
      <c r="U194" s="110">
        <f t="shared" si="193"/>
        <v>0</v>
      </c>
      <c r="V194" s="112">
        <f t="shared" si="193"/>
        <v>0</v>
      </c>
      <c r="W194" s="112">
        <f t="shared" si="194"/>
        <v>0</v>
      </c>
      <c r="X194" s="112">
        <f t="shared" si="194"/>
        <v>0</v>
      </c>
      <c r="Y194" s="112">
        <f t="shared" si="194"/>
        <v>0</v>
      </c>
      <c r="Z194" s="112">
        <f t="shared" si="194"/>
        <v>0</v>
      </c>
      <c r="AA194" s="112">
        <f t="shared" si="194"/>
        <v>0</v>
      </c>
      <c r="AB194" s="112">
        <f t="shared" si="194"/>
        <v>0</v>
      </c>
      <c r="AC194" s="112">
        <f t="shared" si="194"/>
        <v>0</v>
      </c>
      <c r="AD194" s="112">
        <f t="shared" si="194"/>
        <v>0</v>
      </c>
      <c r="AE194" s="112">
        <f t="shared" si="194"/>
        <v>0</v>
      </c>
      <c r="AF194" s="112"/>
      <c r="AG194" s="112">
        <f t="shared" si="194"/>
        <v>0</v>
      </c>
      <c r="AH194" s="112">
        <f t="shared" si="194"/>
        <v>0</v>
      </c>
      <c r="AI194" s="112"/>
      <c r="AJ194" s="112">
        <f t="shared" si="194"/>
        <v>0</v>
      </c>
      <c r="AK194" s="117"/>
      <c r="AL194" s="117"/>
      <c r="AM194" s="117"/>
      <c r="AN194" s="117"/>
      <c r="AO194" s="117"/>
      <c r="AP194" s="116">
        <f>AP195</f>
        <v>2543</v>
      </c>
      <c r="AQ194" s="116">
        <f t="shared" si="195"/>
        <v>0</v>
      </c>
      <c r="AR194" s="116">
        <f t="shared" si="195"/>
        <v>2543</v>
      </c>
      <c r="AS194" s="116">
        <f t="shared" si="195"/>
        <v>0</v>
      </c>
      <c r="AT194" s="116">
        <f t="shared" si="195"/>
        <v>2543</v>
      </c>
      <c r="AU194" s="81"/>
      <c r="AV194" s="81"/>
      <c r="AW194" s="81"/>
      <c r="AX194" s="116">
        <f>AX195</f>
        <v>2543</v>
      </c>
      <c r="AY194" s="116">
        <f>AY195</f>
        <v>2543</v>
      </c>
      <c r="AZ194" s="93"/>
      <c r="BA194" s="93"/>
      <c r="BB194" s="116">
        <f>BB195</f>
        <v>2543</v>
      </c>
      <c r="BC194" s="116">
        <f>BC195</f>
        <v>2543</v>
      </c>
      <c r="BD194" s="116">
        <f t="shared" si="196"/>
        <v>0</v>
      </c>
      <c r="BE194" s="116">
        <f t="shared" si="196"/>
        <v>0</v>
      </c>
      <c r="BF194" s="116">
        <f t="shared" si="196"/>
        <v>2543</v>
      </c>
      <c r="BG194" s="116">
        <f t="shared" si="196"/>
        <v>2543</v>
      </c>
      <c r="BH194" s="116">
        <f t="shared" si="196"/>
        <v>0</v>
      </c>
      <c r="BI194" s="116">
        <f t="shared" si="196"/>
        <v>0</v>
      </c>
      <c r="BJ194" s="116">
        <f t="shared" si="196"/>
        <v>2543</v>
      </c>
      <c r="BK194" s="116">
        <f t="shared" si="196"/>
        <v>2543</v>
      </c>
    </row>
    <row r="195" spans="1:63" ht="109.5" customHeight="1">
      <c r="A195" s="134"/>
      <c r="B195" s="144" t="s">
        <v>241</v>
      </c>
      <c r="C195" s="107" t="s">
        <v>33</v>
      </c>
      <c r="D195" s="108" t="s">
        <v>56</v>
      </c>
      <c r="E195" s="114" t="s">
        <v>187</v>
      </c>
      <c r="F195" s="108" t="s">
        <v>53</v>
      </c>
      <c r="G195" s="110">
        <f>H195</f>
        <v>1968</v>
      </c>
      <c r="H195" s="110">
        <v>1968</v>
      </c>
      <c r="I195" s="110">
        <v>0</v>
      </c>
      <c r="J195" s="115">
        <f>K195-G195</f>
        <v>225</v>
      </c>
      <c r="K195" s="115">
        <v>2193</v>
      </c>
      <c r="L195" s="115"/>
      <c r="M195" s="115"/>
      <c r="N195" s="110">
        <v>2530</v>
      </c>
      <c r="O195" s="111"/>
      <c r="P195" s="115"/>
      <c r="Q195" s="115">
        <f>P195+N195</f>
        <v>2530</v>
      </c>
      <c r="R195" s="115">
        <f>O195</f>
        <v>0</v>
      </c>
      <c r="S195" s="116">
        <f>T195-Q195</f>
        <v>-2530</v>
      </c>
      <c r="T195" s="116"/>
      <c r="U195" s="115">
        <f>R195</f>
        <v>0</v>
      </c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7"/>
      <c r="AL195" s="117"/>
      <c r="AM195" s="117"/>
      <c r="AN195" s="117"/>
      <c r="AO195" s="117"/>
      <c r="AP195" s="116">
        <f>AR195-AO195</f>
        <v>2543</v>
      </c>
      <c r="AQ195" s="115"/>
      <c r="AR195" s="116">
        <v>2543</v>
      </c>
      <c r="AS195" s="115"/>
      <c r="AT195" s="116">
        <v>2543</v>
      </c>
      <c r="AU195" s="81"/>
      <c r="AV195" s="81"/>
      <c r="AW195" s="81"/>
      <c r="AX195" s="116">
        <v>2543</v>
      </c>
      <c r="AY195" s="116">
        <v>2543</v>
      </c>
      <c r="AZ195" s="93"/>
      <c r="BA195" s="93"/>
      <c r="BB195" s="116">
        <v>2543</v>
      </c>
      <c r="BC195" s="116">
        <v>2543</v>
      </c>
      <c r="BD195" s="118"/>
      <c r="BE195" s="119"/>
      <c r="BF195" s="115">
        <f>BD195+BB195</f>
        <v>2543</v>
      </c>
      <c r="BG195" s="115">
        <f>BE195+BC195</f>
        <v>2543</v>
      </c>
      <c r="BH195" s="118"/>
      <c r="BI195" s="119"/>
      <c r="BJ195" s="115">
        <f>BH195+BF195</f>
        <v>2543</v>
      </c>
      <c r="BK195" s="115">
        <f>BI195+BG195</f>
        <v>2543</v>
      </c>
    </row>
    <row r="196" spans="1:63" ht="34.5" customHeight="1">
      <c r="A196" s="134"/>
      <c r="B196" s="106" t="s">
        <v>104</v>
      </c>
      <c r="C196" s="107" t="s">
        <v>33</v>
      </c>
      <c r="D196" s="108" t="s">
        <v>56</v>
      </c>
      <c r="E196" s="114" t="s">
        <v>103</v>
      </c>
      <c r="F196" s="108"/>
      <c r="G196" s="110">
        <f aca="true" t="shared" si="197" ref="G196:N196">G198+G200+G202</f>
        <v>273026</v>
      </c>
      <c r="H196" s="110">
        <f t="shared" si="197"/>
        <v>273026</v>
      </c>
      <c r="I196" s="110">
        <f t="shared" si="197"/>
        <v>0</v>
      </c>
      <c r="J196" s="110">
        <f t="shared" si="197"/>
        <v>84778</v>
      </c>
      <c r="K196" s="110">
        <f t="shared" si="197"/>
        <v>357804</v>
      </c>
      <c r="L196" s="110">
        <f t="shared" si="197"/>
        <v>0</v>
      </c>
      <c r="M196" s="110"/>
      <c r="N196" s="110">
        <f t="shared" si="197"/>
        <v>400927</v>
      </c>
      <c r="O196" s="110">
        <f>O198+O200+O202</f>
        <v>0</v>
      </c>
      <c r="P196" s="110">
        <f>P198+P200+P202</f>
        <v>0</v>
      </c>
      <c r="Q196" s="110">
        <f>Q198+Q200+Q202</f>
        <v>400927</v>
      </c>
      <c r="R196" s="110">
        <f>R198+R200+R202</f>
        <v>0</v>
      </c>
      <c r="S196" s="112">
        <f aca="true" t="shared" si="198" ref="S196:Z196">S198+S200+S202+S197</f>
        <v>-227752</v>
      </c>
      <c r="T196" s="112">
        <f t="shared" si="198"/>
        <v>173175</v>
      </c>
      <c r="U196" s="110">
        <f t="shared" si="198"/>
        <v>0</v>
      </c>
      <c r="V196" s="112">
        <f t="shared" si="198"/>
        <v>177686</v>
      </c>
      <c r="W196" s="112">
        <f t="shared" si="198"/>
        <v>0</v>
      </c>
      <c r="X196" s="112">
        <f t="shared" si="198"/>
        <v>0</v>
      </c>
      <c r="Y196" s="112">
        <f t="shared" si="198"/>
        <v>173175</v>
      </c>
      <c r="Z196" s="112">
        <f t="shared" si="198"/>
        <v>177686</v>
      </c>
      <c r="AA196" s="112">
        <f aca="true" t="shared" si="199" ref="AA196:AO196">AA198+AA200+AA202+AA197</f>
        <v>0</v>
      </c>
      <c r="AB196" s="112">
        <f t="shared" si="199"/>
        <v>0</v>
      </c>
      <c r="AC196" s="112">
        <f t="shared" si="199"/>
        <v>173175</v>
      </c>
      <c r="AD196" s="112">
        <f t="shared" si="199"/>
        <v>177686</v>
      </c>
      <c r="AE196" s="112">
        <f t="shared" si="199"/>
        <v>0</v>
      </c>
      <c r="AF196" s="112"/>
      <c r="AG196" s="112">
        <f t="shared" si="199"/>
        <v>0</v>
      </c>
      <c r="AH196" s="112">
        <f t="shared" si="199"/>
        <v>173175</v>
      </c>
      <c r="AI196" s="112"/>
      <c r="AJ196" s="112">
        <f t="shared" si="199"/>
        <v>177686</v>
      </c>
      <c r="AK196" s="117"/>
      <c r="AL196" s="117"/>
      <c r="AM196" s="112">
        <f t="shared" si="199"/>
        <v>173175</v>
      </c>
      <c r="AN196" s="112">
        <f t="shared" si="199"/>
        <v>0</v>
      </c>
      <c r="AO196" s="112">
        <f t="shared" si="199"/>
        <v>177686</v>
      </c>
      <c r="AP196" s="112">
        <f>AP198+AP200+AP202+AP197</f>
        <v>14537</v>
      </c>
      <c r="AQ196" s="110">
        <f>AQ198+AQ200+AQ202+AQ197</f>
        <v>0</v>
      </c>
      <c r="AR196" s="112">
        <f>AR198+AR200+AR202+AR197</f>
        <v>192223</v>
      </c>
      <c r="AS196" s="110">
        <f>AS198+AS200+AS202+AS197</f>
        <v>0</v>
      </c>
      <c r="AT196" s="112">
        <f>AT198+AT200+AT202+AT197</f>
        <v>194712</v>
      </c>
      <c r="AU196" s="81"/>
      <c r="AV196" s="81"/>
      <c r="AW196" s="81"/>
      <c r="AX196" s="112">
        <f>AX198+AX200+AX202+AX197</f>
        <v>192223</v>
      </c>
      <c r="AY196" s="112">
        <f>AY198+AY200+AY202+AY197</f>
        <v>194712</v>
      </c>
      <c r="AZ196" s="93"/>
      <c r="BA196" s="93"/>
      <c r="BB196" s="112">
        <f aca="true" t="shared" si="200" ref="BB196:BG196">BB198+BB200+BB202+BB197</f>
        <v>192223</v>
      </c>
      <c r="BC196" s="112">
        <f t="shared" si="200"/>
        <v>194712</v>
      </c>
      <c r="BD196" s="112">
        <f t="shared" si="200"/>
        <v>0</v>
      </c>
      <c r="BE196" s="112">
        <f t="shared" si="200"/>
        <v>0</v>
      </c>
      <c r="BF196" s="112">
        <f t="shared" si="200"/>
        <v>192223</v>
      </c>
      <c r="BG196" s="112">
        <f t="shared" si="200"/>
        <v>194712</v>
      </c>
      <c r="BH196" s="112">
        <f>BH198+BH200+BH202+BH197</f>
        <v>0</v>
      </c>
      <c r="BI196" s="112">
        <f>BI198+BI200+BI202+BI197</f>
        <v>0</v>
      </c>
      <c r="BJ196" s="112">
        <f>BJ198+BJ200+BJ202+BJ197</f>
        <v>192223</v>
      </c>
      <c r="BK196" s="112">
        <f>BK198+BK200+BK202+BK197</f>
        <v>194712</v>
      </c>
    </row>
    <row r="197" spans="1:63" ht="99" customHeight="1" hidden="1">
      <c r="A197" s="134"/>
      <c r="B197" s="144" t="s">
        <v>241</v>
      </c>
      <c r="C197" s="107" t="s">
        <v>33</v>
      </c>
      <c r="D197" s="108" t="s">
        <v>56</v>
      </c>
      <c r="E197" s="114" t="s">
        <v>254</v>
      </c>
      <c r="F197" s="108" t="s">
        <v>53</v>
      </c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6">
        <f>T197-Q197</f>
        <v>0</v>
      </c>
      <c r="T197" s="112"/>
      <c r="U197" s="110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7"/>
      <c r="AL197" s="117"/>
      <c r="AM197" s="158"/>
      <c r="AN197" s="158"/>
      <c r="AO197" s="158"/>
      <c r="AP197" s="116"/>
      <c r="AQ197" s="115"/>
      <c r="AR197" s="116"/>
      <c r="AS197" s="115"/>
      <c r="AT197" s="116"/>
      <c r="AU197" s="81"/>
      <c r="AV197" s="81"/>
      <c r="AW197" s="81"/>
      <c r="AX197" s="116"/>
      <c r="AY197" s="116"/>
      <c r="AZ197" s="93"/>
      <c r="BA197" s="93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</row>
    <row r="198" spans="1:63" ht="112.5" customHeight="1">
      <c r="A198" s="134"/>
      <c r="B198" s="187" t="s">
        <v>194</v>
      </c>
      <c r="C198" s="107" t="s">
        <v>33</v>
      </c>
      <c r="D198" s="108" t="s">
        <v>56</v>
      </c>
      <c r="E198" s="114" t="s">
        <v>188</v>
      </c>
      <c r="F198" s="108"/>
      <c r="G198" s="110">
        <f>H198+I198</f>
        <v>133494</v>
      </c>
      <c r="H198" s="110">
        <f aca="true" t="shared" si="201" ref="H198:AT198">H199</f>
        <v>133494</v>
      </c>
      <c r="I198" s="110">
        <f t="shared" si="201"/>
        <v>0</v>
      </c>
      <c r="J198" s="110">
        <f t="shared" si="201"/>
        <v>-45904</v>
      </c>
      <c r="K198" s="110">
        <f t="shared" si="201"/>
        <v>87590</v>
      </c>
      <c r="L198" s="110">
        <f t="shared" si="201"/>
        <v>0</v>
      </c>
      <c r="M198" s="110"/>
      <c r="N198" s="110">
        <f t="shared" si="201"/>
        <v>93809</v>
      </c>
      <c r="O198" s="110">
        <f t="shared" si="201"/>
        <v>0</v>
      </c>
      <c r="P198" s="110">
        <f t="shared" si="201"/>
        <v>0</v>
      </c>
      <c r="Q198" s="110">
        <f t="shared" si="201"/>
        <v>93809</v>
      </c>
      <c r="R198" s="110">
        <f t="shared" si="201"/>
        <v>0</v>
      </c>
      <c r="S198" s="116">
        <f>S199</f>
        <v>-22965</v>
      </c>
      <c r="T198" s="112">
        <f t="shared" si="201"/>
        <v>70844</v>
      </c>
      <c r="U198" s="110">
        <f t="shared" si="201"/>
        <v>0</v>
      </c>
      <c r="V198" s="112">
        <f t="shared" si="201"/>
        <v>75355</v>
      </c>
      <c r="W198" s="112">
        <f t="shared" si="201"/>
        <v>0</v>
      </c>
      <c r="X198" s="112">
        <f t="shared" si="201"/>
        <v>0</v>
      </c>
      <c r="Y198" s="112">
        <f t="shared" si="201"/>
        <v>70844</v>
      </c>
      <c r="Z198" s="112">
        <f t="shared" si="201"/>
        <v>75355</v>
      </c>
      <c r="AA198" s="112">
        <f t="shared" si="201"/>
        <v>0</v>
      </c>
      <c r="AB198" s="112">
        <f t="shared" si="201"/>
        <v>0</v>
      </c>
      <c r="AC198" s="112">
        <f t="shared" si="201"/>
        <v>70844</v>
      </c>
      <c r="AD198" s="112">
        <f t="shared" si="201"/>
        <v>75355</v>
      </c>
      <c r="AE198" s="112">
        <f t="shared" si="201"/>
        <v>0</v>
      </c>
      <c r="AF198" s="112"/>
      <c r="AG198" s="112">
        <f t="shared" si="201"/>
        <v>0</v>
      </c>
      <c r="AH198" s="112">
        <f t="shared" si="201"/>
        <v>70844</v>
      </c>
      <c r="AI198" s="112"/>
      <c r="AJ198" s="112">
        <f t="shared" si="201"/>
        <v>75355</v>
      </c>
      <c r="AK198" s="112">
        <f t="shared" si="201"/>
        <v>0</v>
      </c>
      <c r="AL198" s="112">
        <f t="shared" si="201"/>
        <v>0</v>
      </c>
      <c r="AM198" s="112">
        <f t="shared" si="201"/>
        <v>70844</v>
      </c>
      <c r="AN198" s="112">
        <f t="shared" si="201"/>
        <v>0</v>
      </c>
      <c r="AO198" s="112">
        <f t="shared" si="201"/>
        <v>75355</v>
      </c>
      <c r="AP198" s="112">
        <f t="shared" si="201"/>
        <v>-30458</v>
      </c>
      <c r="AQ198" s="110">
        <f t="shared" si="201"/>
        <v>0</v>
      </c>
      <c r="AR198" s="112">
        <f t="shared" si="201"/>
        <v>44897</v>
      </c>
      <c r="AS198" s="110">
        <f t="shared" si="201"/>
        <v>0</v>
      </c>
      <c r="AT198" s="112">
        <f t="shared" si="201"/>
        <v>44897</v>
      </c>
      <c r="AU198" s="81"/>
      <c r="AV198" s="81"/>
      <c r="AW198" s="81"/>
      <c r="AX198" s="112">
        <f>AX199</f>
        <v>44897</v>
      </c>
      <c r="AY198" s="112">
        <f>AY199</f>
        <v>44897</v>
      </c>
      <c r="AZ198" s="93"/>
      <c r="BA198" s="93"/>
      <c r="BB198" s="112">
        <f aca="true" t="shared" si="202" ref="BB198:BK198">BB199</f>
        <v>44897</v>
      </c>
      <c r="BC198" s="112">
        <f t="shared" si="202"/>
        <v>44897</v>
      </c>
      <c r="BD198" s="112">
        <f t="shared" si="202"/>
        <v>0</v>
      </c>
      <c r="BE198" s="112">
        <f t="shared" si="202"/>
        <v>0</v>
      </c>
      <c r="BF198" s="112">
        <f t="shared" si="202"/>
        <v>44897</v>
      </c>
      <c r="BG198" s="112">
        <f t="shared" si="202"/>
        <v>44897</v>
      </c>
      <c r="BH198" s="112">
        <f t="shared" si="202"/>
        <v>0</v>
      </c>
      <c r="BI198" s="112">
        <f t="shared" si="202"/>
        <v>0</v>
      </c>
      <c r="BJ198" s="112">
        <f t="shared" si="202"/>
        <v>44897</v>
      </c>
      <c r="BK198" s="112">
        <f t="shared" si="202"/>
        <v>44897</v>
      </c>
    </row>
    <row r="199" spans="1:63" ht="99">
      <c r="A199" s="134"/>
      <c r="B199" s="144" t="s">
        <v>241</v>
      </c>
      <c r="C199" s="107" t="s">
        <v>33</v>
      </c>
      <c r="D199" s="108" t="s">
        <v>56</v>
      </c>
      <c r="E199" s="114" t="s">
        <v>188</v>
      </c>
      <c r="F199" s="108" t="s">
        <v>53</v>
      </c>
      <c r="G199" s="110">
        <f>H199</f>
        <v>133494</v>
      </c>
      <c r="H199" s="110">
        <v>133494</v>
      </c>
      <c r="I199" s="110">
        <v>0</v>
      </c>
      <c r="J199" s="115">
        <f>K199-G199</f>
        <v>-45904</v>
      </c>
      <c r="K199" s="115">
        <v>87590</v>
      </c>
      <c r="L199" s="115"/>
      <c r="M199" s="115"/>
      <c r="N199" s="110">
        <v>93809</v>
      </c>
      <c r="O199" s="111"/>
      <c r="P199" s="115"/>
      <c r="Q199" s="115">
        <f>P199+N199</f>
        <v>93809</v>
      </c>
      <c r="R199" s="115">
        <f>O199</f>
        <v>0</v>
      </c>
      <c r="S199" s="116">
        <f>T199-Q199</f>
        <v>-22965</v>
      </c>
      <c r="T199" s="116">
        <v>70844</v>
      </c>
      <c r="U199" s="115">
        <f>R199</f>
        <v>0</v>
      </c>
      <c r="V199" s="116">
        <v>75355</v>
      </c>
      <c r="W199" s="116"/>
      <c r="X199" s="116"/>
      <c r="Y199" s="116">
        <f>W199+T199</f>
        <v>70844</v>
      </c>
      <c r="Z199" s="116">
        <f>X199+V199</f>
        <v>75355</v>
      </c>
      <c r="AA199" s="116"/>
      <c r="AB199" s="116"/>
      <c r="AC199" s="116">
        <f>AA199+Y199</f>
        <v>70844</v>
      </c>
      <c r="AD199" s="116">
        <f>AB199+Z199</f>
        <v>75355</v>
      </c>
      <c r="AE199" s="116"/>
      <c r="AF199" s="116"/>
      <c r="AG199" s="116"/>
      <c r="AH199" s="116">
        <f>AE199+AC199</f>
        <v>70844</v>
      </c>
      <c r="AI199" s="116"/>
      <c r="AJ199" s="116">
        <f>AG199+AD199</f>
        <v>75355</v>
      </c>
      <c r="AK199" s="117"/>
      <c r="AL199" s="117"/>
      <c r="AM199" s="116">
        <f>AK199+AH199</f>
        <v>70844</v>
      </c>
      <c r="AN199" s="116">
        <f>AI199</f>
        <v>0</v>
      </c>
      <c r="AO199" s="116">
        <f>AJ199</f>
        <v>75355</v>
      </c>
      <c r="AP199" s="116">
        <f>AR199-AO199</f>
        <v>-30458</v>
      </c>
      <c r="AQ199" s="115"/>
      <c r="AR199" s="116">
        <v>44897</v>
      </c>
      <c r="AS199" s="115"/>
      <c r="AT199" s="116">
        <v>44897</v>
      </c>
      <c r="AU199" s="81"/>
      <c r="AV199" s="81"/>
      <c r="AW199" s="81"/>
      <c r="AX199" s="116">
        <v>44897</v>
      </c>
      <c r="AY199" s="116">
        <v>44897</v>
      </c>
      <c r="AZ199" s="93"/>
      <c r="BA199" s="93"/>
      <c r="BB199" s="116">
        <v>44897</v>
      </c>
      <c r="BC199" s="116">
        <v>44897</v>
      </c>
      <c r="BD199" s="118"/>
      <c r="BE199" s="119"/>
      <c r="BF199" s="115">
        <f>BD199+BB199</f>
        <v>44897</v>
      </c>
      <c r="BG199" s="115">
        <f>BE199+BC199</f>
        <v>44897</v>
      </c>
      <c r="BH199" s="118"/>
      <c r="BI199" s="119"/>
      <c r="BJ199" s="115">
        <f>BH199+BF199</f>
        <v>44897</v>
      </c>
      <c r="BK199" s="115">
        <f>BI199+BG199</f>
        <v>44897</v>
      </c>
    </row>
    <row r="200" spans="1:63" ht="49.5">
      <c r="A200" s="134"/>
      <c r="B200" s="187" t="s">
        <v>195</v>
      </c>
      <c r="C200" s="107" t="s">
        <v>33</v>
      </c>
      <c r="D200" s="108" t="s">
        <v>56</v>
      </c>
      <c r="E200" s="114" t="s">
        <v>189</v>
      </c>
      <c r="F200" s="108"/>
      <c r="G200" s="110">
        <f>H200+I200</f>
        <v>128459</v>
      </c>
      <c r="H200" s="110">
        <f aca="true" t="shared" si="203" ref="H200:AT200">H201</f>
        <v>128459</v>
      </c>
      <c r="I200" s="110">
        <f t="shared" si="203"/>
        <v>0</v>
      </c>
      <c r="J200" s="110">
        <f t="shared" si="203"/>
        <v>130459</v>
      </c>
      <c r="K200" s="110">
        <f t="shared" si="203"/>
        <v>258918</v>
      </c>
      <c r="L200" s="110">
        <f t="shared" si="203"/>
        <v>0</v>
      </c>
      <c r="M200" s="110"/>
      <c r="N200" s="110">
        <f t="shared" si="203"/>
        <v>295376</v>
      </c>
      <c r="O200" s="110">
        <f t="shared" si="203"/>
        <v>0</v>
      </c>
      <c r="P200" s="110">
        <f t="shared" si="203"/>
        <v>0</v>
      </c>
      <c r="Q200" s="110">
        <f t="shared" si="203"/>
        <v>295376</v>
      </c>
      <c r="R200" s="110">
        <f t="shared" si="203"/>
        <v>0</v>
      </c>
      <c r="S200" s="112">
        <f t="shared" si="203"/>
        <v>-193045</v>
      </c>
      <c r="T200" s="112">
        <f t="shared" si="203"/>
        <v>102331</v>
      </c>
      <c r="U200" s="110">
        <f t="shared" si="203"/>
        <v>0</v>
      </c>
      <c r="V200" s="112">
        <f t="shared" si="203"/>
        <v>102331</v>
      </c>
      <c r="W200" s="112">
        <f t="shared" si="203"/>
        <v>0</v>
      </c>
      <c r="X200" s="112">
        <f t="shared" si="203"/>
        <v>0</v>
      </c>
      <c r="Y200" s="112">
        <f t="shared" si="203"/>
        <v>102331</v>
      </c>
      <c r="Z200" s="112">
        <f t="shared" si="203"/>
        <v>102331</v>
      </c>
      <c r="AA200" s="112">
        <f t="shared" si="203"/>
        <v>0</v>
      </c>
      <c r="AB200" s="112">
        <f t="shared" si="203"/>
        <v>0</v>
      </c>
      <c r="AC200" s="112">
        <f t="shared" si="203"/>
        <v>102331</v>
      </c>
      <c r="AD200" s="112">
        <f t="shared" si="203"/>
        <v>102331</v>
      </c>
      <c r="AE200" s="112">
        <f t="shared" si="203"/>
        <v>0</v>
      </c>
      <c r="AF200" s="112"/>
      <c r="AG200" s="112">
        <f t="shared" si="203"/>
        <v>0</v>
      </c>
      <c r="AH200" s="112">
        <f t="shared" si="203"/>
        <v>102331</v>
      </c>
      <c r="AI200" s="112"/>
      <c r="AJ200" s="112">
        <f t="shared" si="203"/>
        <v>102331</v>
      </c>
      <c r="AK200" s="112">
        <f t="shared" si="203"/>
        <v>0</v>
      </c>
      <c r="AL200" s="112">
        <f t="shared" si="203"/>
        <v>0</v>
      </c>
      <c r="AM200" s="112">
        <f t="shared" si="203"/>
        <v>102331</v>
      </c>
      <c r="AN200" s="112">
        <f t="shared" si="203"/>
        <v>0</v>
      </c>
      <c r="AO200" s="112">
        <f t="shared" si="203"/>
        <v>102331</v>
      </c>
      <c r="AP200" s="112">
        <f t="shared" si="203"/>
        <v>27495</v>
      </c>
      <c r="AQ200" s="110">
        <f t="shared" si="203"/>
        <v>0</v>
      </c>
      <c r="AR200" s="112">
        <f t="shared" si="203"/>
        <v>129826</v>
      </c>
      <c r="AS200" s="110">
        <f t="shared" si="203"/>
        <v>0</v>
      </c>
      <c r="AT200" s="112">
        <f t="shared" si="203"/>
        <v>132315</v>
      </c>
      <c r="AU200" s="81"/>
      <c r="AV200" s="81"/>
      <c r="AW200" s="81"/>
      <c r="AX200" s="112">
        <f>AX201</f>
        <v>129826</v>
      </c>
      <c r="AY200" s="112">
        <f>AY201</f>
        <v>132315</v>
      </c>
      <c r="AZ200" s="93"/>
      <c r="BA200" s="93"/>
      <c r="BB200" s="112">
        <f aca="true" t="shared" si="204" ref="BB200:BK200">BB201</f>
        <v>129826</v>
      </c>
      <c r="BC200" s="112">
        <f t="shared" si="204"/>
        <v>132315</v>
      </c>
      <c r="BD200" s="112">
        <f t="shared" si="204"/>
        <v>0</v>
      </c>
      <c r="BE200" s="112">
        <f t="shared" si="204"/>
        <v>0</v>
      </c>
      <c r="BF200" s="112">
        <f t="shared" si="204"/>
        <v>129826</v>
      </c>
      <c r="BG200" s="112">
        <f t="shared" si="204"/>
        <v>132315</v>
      </c>
      <c r="BH200" s="112">
        <f t="shared" si="204"/>
        <v>0</v>
      </c>
      <c r="BI200" s="112">
        <f t="shared" si="204"/>
        <v>0</v>
      </c>
      <c r="BJ200" s="112">
        <f t="shared" si="204"/>
        <v>129826</v>
      </c>
      <c r="BK200" s="112">
        <f t="shared" si="204"/>
        <v>132315</v>
      </c>
    </row>
    <row r="201" spans="1:63" ht="102.75" customHeight="1">
      <c r="A201" s="134"/>
      <c r="B201" s="144" t="s">
        <v>241</v>
      </c>
      <c r="C201" s="107" t="s">
        <v>33</v>
      </c>
      <c r="D201" s="108" t="s">
        <v>56</v>
      </c>
      <c r="E201" s="114" t="s">
        <v>189</v>
      </c>
      <c r="F201" s="108" t="s">
        <v>53</v>
      </c>
      <c r="G201" s="110">
        <f>H201+I201</f>
        <v>128459</v>
      </c>
      <c r="H201" s="110">
        <v>128459</v>
      </c>
      <c r="I201" s="110">
        <v>0</v>
      </c>
      <c r="J201" s="115">
        <f>K201-G201</f>
        <v>130459</v>
      </c>
      <c r="K201" s="115">
        <v>258918</v>
      </c>
      <c r="L201" s="115"/>
      <c r="M201" s="115"/>
      <c r="N201" s="110">
        <v>295376</v>
      </c>
      <c r="O201" s="111"/>
      <c r="P201" s="115"/>
      <c r="Q201" s="115">
        <f>P201+N201</f>
        <v>295376</v>
      </c>
      <c r="R201" s="115">
        <f>O201</f>
        <v>0</v>
      </c>
      <c r="S201" s="116">
        <f>T201-Q201</f>
        <v>-193045</v>
      </c>
      <c r="T201" s="116">
        <v>102331</v>
      </c>
      <c r="U201" s="115">
        <f>R201</f>
        <v>0</v>
      </c>
      <c r="V201" s="116">
        <v>102331</v>
      </c>
      <c r="W201" s="116"/>
      <c r="X201" s="116"/>
      <c r="Y201" s="116">
        <f>W201+T201</f>
        <v>102331</v>
      </c>
      <c r="Z201" s="116">
        <f>X201+V201</f>
        <v>102331</v>
      </c>
      <c r="AA201" s="116"/>
      <c r="AB201" s="116"/>
      <c r="AC201" s="116">
        <f>AA201+Y201</f>
        <v>102331</v>
      </c>
      <c r="AD201" s="116">
        <f>AB201+Z201</f>
        <v>102331</v>
      </c>
      <c r="AE201" s="116"/>
      <c r="AF201" s="116"/>
      <c r="AG201" s="116"/>
      <c r="AH201" s="116">
        <f>AE201+AC201</f>
        <v>102331</v>
      </c>
      <c r="AI201" s="116"/>
      <c r="AJ201" s="116">
        <f>AG201+AD201</f>
        <v>102331</v>
      </c>
      <c r="AK201" s="117"/>
      <c r="AL201" s="117"/>
      <c r="AM201" s="116">
        <f>AK201+AH201</f>
        <v>102331</v>
      </c>
      <c r="AN201" s="116">
        <f>AI201</f>
        <v>0</v>
      </c>
      <c r="AO201" s="116">
        <f>AJ201</f>
        <v>102331</v>
      </c>
      <c r="AP201" s="116">
        <f>AR201-AO201</f>
        <v>27495</v>
      </c>
      <c r="AQ201" s="115"/>
      <c r="AR201" s="116">
        <v>129826</v>
      </c>
      <c r="AS201" s="115"/>
      <c r="AT201" s="116">
        <v>132315</v>
      </c>
      <c r="AU201" s="81"/>
      <c r="AV201" s="81"/>
      <c r="AW201" s="81"/>
      <c r="AX201" s="116">
        <v>129826</v>
      </c>
      <c r="AY201" s="116">
        <v>132315</v>
      </c>
      <c r="AZ201" s="93"/>
      <c r="BA201" s="93"/>
      <c r="BB201" s="116">
        <v>129826</v>
      </c>
      <c r="BC201" s="116">
        <v>132315</v>
      </c>
      <c r="BD201" s="118"/>
      <c r="BE201" s="119"/>
      <c r="BF201" s="115">
        <f>BD201+BB201</f>
        <v>129826</v>
      </c>
      <c r="BG201" s="115">
        <f>BE201+BC201</f>
        <v>132315</v>
      </c>
      <c r="BH201" s="118"/>
      <c r="BI201" s="119"/>
      <c r="BJ201" s="115">
        <f>BH201+BF201</f>
        <v>129826</v>
      </c>
      <c r="BK201" s="115">
        <f>BI201+BG201</f>
        <v>132315</v>
      </c>
    </row>
    <row r="202" spans="1:63" ht="126" customHeight="1">
      <c r="A202" s="134"/>
      <c r="B202" s="106" t="s">
        <v>196</v>
      </c>
      <c r="C202" s="107" t="s">
        <v>33</v>
      </c>
      <c r="D202" s="108" t="s">
        <v>56</v>
      </c>
      <c r="E202" s="114" t="s">
        <v>190</v>
      </c>
      <c r="F202" s="108"/>
      <c r="G202" s="110">
        <f>H202+I202</f>
        <v>11073</v>
      </c>
      <c r="H202" s="110">
        <f aca="true" t="shared" si="205" ref="H202:AJ202">H203</f>
        <v>11073</v>
      </c>
      <c r="I202" s="110">
        <f t="shared" si="205"/>
        <v>0</v>
      </c>
      <c r="J202" s="110">
        <f t="shared" si="205"/>
        <v>223</v>
      </c>
      <c r="K202" s="110">
        <f t="shared" si="205"/>
        <v>11296</v>
      </c>
      <c r="L202" s="110">
        <f t="shared" si="205"/>
        <v>0</v>
      </c>
      <c r="M202" s="110"/>
      <c r="N202" s="110">
        <f t="shared" si="205"/>
        <v>11742</v>
      </c>
      <c r="O202" s="110">
        <f t="shared" si="205"/>
        <v>0</v>
      </c>
      <c r="P202" s="110">
        <f t="shared" si="205"/>
        <v>0</v>
      </c>
      <c r="Q202" s="110">
        <f t="shared" si="205"/>
        <v>11742</v>
      </c>
      <c r="R202" s="110">
        <f t="shared" si="205"/>
        <v>0</v>
      </c>
      <c r="S202" s="112">
        <f t="shared" si="205"/>
        <v>-11742</v>
      </c>
      <c r="T202" s="112">
        <f t="shared" si="205"/>
        <v>0</v>
      </c>
      <c r="U202" s="110">
        <f t="shared" si="205"/>
        <v>0</v>
      </c>
      <c r="V202" s="112">
        <f t="shared" si="205"/>
        <v>0</v>
      </c>
      <c r="W202" s="112">
        <f t="shared" si="205"/>
        <v>0</v>
      </c>
      <c r="X202" s="112">
        <f t="shared" si="205"/>
        <v>0</v>
      </c>
      <c r="Y202" s="112">
        <f t="shared" si="205"/>
        <v>0</v>
      </c>
      <c r="Z202" s="112">
        <f t="shared" si="205"/>
        <v>0</v>
      </c>
      <c r="AA202" s="112">
        <f t="shared" si="205"/>
        <v>0</v>
      </c>
      <c r="AB202" s="112">
        <f t="shared" si="205"/>
        <v>0</v>
      </c>
      <c r="AC202" s="112">
        <f t="shared" si="205"/>
        <v>0</v>
      </c>
      <c r="AD202" s="112">
        <f t="shared" si="205"/>
        <v>0</v>
      </c>
      <c r="AE202" s="112">
        <f t="shared" si="205"/>
        <v>0</v>
      </c>
      <c r="AF202" s="112"/>
      <c r="AG202" s="112">
        <f t="shared" si="205"/>
        <v>0</v>
      </c>
      <c r="AH202" s="112">
        <f t="shared" si="205"/>
        <v>0</v>
      </c>
      <c r="AI202" s="112"/>
      <c r="AJ202" s="112">
        <f t="shared" si="205"/>
        <v>0</v>
      </c>
      <c r="AK202" s="117"/>
      <c r="AL202" s="117"/>
      <c r="AM202" s="117"/>
      <c r="AN202" s="117"/>
      <c r="AO202" s="117"/>
      <c r="AP202" s="116">
        <f>AP203</f>
        <v>17500</v>
      </c>
      <c r="AQ202" s="116">
        <f>AQ203</f>
        <v>0</v>
      </c>
      <c r="AR202" s="116">
        <f>AR203</f>
        <v>17500</v>
      </c>
      <c r="AS202" s="116">
        <f>AS203</f>
        <v>0</v>
      </c>
      <c r="AT202" s="116">
        <f>AT203</f>
        <v>17500</v>
      </c>
      <c r="AU202" s="81"/>
      <c r="AV202" s="81"/>
      <c r="AW202" s="81"/>
      <c r="AX202" s="116">
        <f>AX203</f>
        <v>17500</v>
      </c>
      <c r="AY202" s="116">
        <f>AY203</f>
        <v>17500</v>
      </c>
      <c r="AZ202" s="93"/>
      <c r="BA202" s="93"/>
      <c r="BB202" s="116">
        <f aca="true" t="shared" si="206" ref="BB202:BK202">BB203</f>
        <v>17500</v>
      </c>
      <c r="BC202" s="116">
        <f t="shared" si="206"/>
        <v>17500</v>
      </c>
      <c r="BD202" s="116">
        <f t="shared" si="206"/>
        <v>0</v>
      </c>
      <c r="BE202" s="116">
        <f t="shared" si="206"/>
        <v>0</v>
      </c>
      <c r="BF202" s="116">
        <f t="shared" si="206"/>
        <v>17500</v>
      </c>
      <c r="BG202" s="116">
        <f t="shared" si="206"/>
        <v>17500</v>
      </c>
      <c r="BH202" s="116">
        <f t="shared" si="206"/>
        <v>0</v>
      </c>
      <c r="BI202" s="116">
        <f t="shared" si="206"/>
        <v>0</v>
      </c>
      <c r="BJ202" s="116">
        <f t="shared" si="206"/>
        <v>17500</v>
      </c>
      <c r="BK202" s="116">
        <f t="shared" si="206"/>
        <v>17500</v>
      </c>
    </row>
    <row r="203" spans="1:63" ht="105" customHeight="1">
      <c r="A203" s="134"/>
      <c r="B203" s="144" t="s">
        <v>241</v>
      </c>
      <c r="C203" s="107" t="s">
        <v>33</v>
      </c>
      <c r="D203" s="108" t="s">
        <v>56</v>
      </c>
      <c r="E203" s="114" t="s">
        <v>190</v>
      </c>
      <c r="F203" s="108" t="s">
        <v>53</v>
      </c>
      <c r="G203" s="110">
        <f>H203+I203</f>
        <v>11073</v>
      </c>
      <c r="H203" s="110">
        <v>11073</v>
      </c>
      <c r="I203" s="110">
        <v>0</v>
      </c>
      <c r="J203" s="115">
        <f>K203-G203</f>
        <v>223</v>
      </c>
      <c r="K203" s="115">
        <v>11296</v>
      </c>
      <c r="L203" s="115"/>
      <c r="M203" s="115"/>
      <c r="N203" s="110">
        <v>11742</v>
      </c>
      <c r="O203" s="111"/>
      <c r="P203" s="115"/>
      <c r="Q203" s="115">
        <f>P203+N203</f>
        <v>11742</v>
      </c>
      <c r="R203" s="115">
        <f>O203</f>
        <v>0</v>
      </c>
      <c r="S203" s="116">
        <f>T203-Q203</f>
        <v>-11742</v>
      </c>
      <c r="T203" s="116"/>
      <c r="U203" s="115">
        <f>R203</f>
        <v>0</v>
      </c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7"/>
      <c r="AL203" s="117"/>
      <c r="AM203" s="117"/>
      <c r="AN203" s="117"/>
      <c r="AO203" s="117"/>
      <c r="AP203" s="116">
        <f>AR203-AO203</f>
        <v>17500</v>
      </c>
      <c r="AQ203" s="115"/>
      <c r="AR203" s="116">
        <v>17500</v>
      </c>
      <c r="AS203" s="115"/>
      <c r="AT203" s="116">
        <v>17500</v>
      </c>
      <c r="AU203" s="81"/>
      <c r="AV203" s="81"/>
      <c r="AW203" s="81"/>
      <c r="AX203" s="116">
        <v>17500</v>
      </c>
      <c r="AY203" s="116">
        <v>17500</v>
      </c>
      <c r="AZ203" s="93"/>
      <c r="BA203" s="93"/>
      <c r="BB203" s="116">
        <v>17500</v>
      </c>
      <c r="BC203" s="116">
        <v>17500</v>
      </c>
      <c r="BD203" s="118"/>
      <c r="BE203" s="119"/>
      <c r="BF203" s="115">
        <f>BD203+BB203</f>
        <v>17500</v>
      </c>
      <c r="BG203" s="115">
        <f>BE203+BC203</f>
        <v>17500</v>
      </c>
      <c r="BH203" s="118"/>
      <c r="BI203" s="119"/>
      <c r="BJ203" s="115">
        <f>BH203+BF203</f>
        <v>17500</v>
      </c>
      <c r="BK203" s="115">
        <f>BI203+BG203</f>
        <v>17500</v>
      </c>
    </row>
    <row r="204" spans="1:63" s="2" customFormat="1" ht="37.5" customHeight="1" hidden="1">
      <c r="A204" s="120"/>
      <c r="B204" s="98" t="s">
        <v>374</v>
      </c>
      <c r="C204" s="99" t="s">
        <v>33</v>
      </c>
      <c r="D204" s="100" t="s">
        <v>54</v>
      </c>
      <c r="E204" s="152"/>
      <c r="F204" s="188"/>
      <c r="G204" s="102">
        <f aca="true" t="shared" si="207" ref="G204:I205">G205</f>
        <v>41021</v>
      </c>
      <c r="H204" s="102">
        <f t="shared" si="207"/>
        <v>41021</v>
      </c>
      <c r="I204" s="102">
        <f t="shared" si="207"/>
        <v>0</v>
      </c>
      <c r="J204" s="102">
        <f aca="true" t="shared" si="208" ref="J204:Q204">J205+J207</f>
        <v>3990</v>
      </c>
      <c r="K204" s="102">
        <f t="shared" si="208"/>
        <v>45011</v>
      </c>
      <c r="L204" s="102">
        <f t="shared" si="208"/>
        <v>0</v>
      </c>
      <c r="M204" s="102"/>
      <c r="N204" s="102">
        <f t="shared" si="208"/>
        <v>77308</v>
      </c>
      <c r="O204" s="102">
        <f t="shared" si="208"/>
        <v>0</v>
      </c>
      <c r="P204" s="102">
        <f t="shared" si="208"/>
        <v>0</v>
      </c>
      <c r="Q204" s="102">
        <f t="shared" si="208"/>
        <v>77308</v>
      </c>
      <c r="R204" s="102">
        <f aca="true" t="shared" si="209" ref="R204:Z204">R205+R207</f>
        <v>0</v>
      </c>
      <c r="S204" s="104">
        <f t="shared" si="209"/>
        <v>-77308</v>
      </c>
      <c r="T204" s="104">
        <f t="shared" si="209"/>
        <v>0</v>
      </c>
      <c r="U204" s="102">
        <f t="shared" si="209"/>
        <v>0</v>
      </c>
      <c r="V204" s="104">
        <f t="shared" si="209"/>
        <v>0</v>
      </c>
      <c r="W204" s="104">
        <f t="shared" si="209"/>
        <v>0</v>
      </c>
      <c r="X204" s="104">
        <f t="shared" si="209"/>
        <v>0</v>
      </c>
      <c r="Y204" s="104">
        <f t="shared" si="209"/>
        <v>0</v>
      </c>
      <c r="Z204" s="104">
        <f t="shared" si="209"/>
        <v>0</v>
      </c>
      <c r="AA204" s="104">
        <f aca="true" t="shared" si="210" ref="AA204:AJ204">AA205+AA207</f>
        <v>0</v>
      </c>
      <c r="AB204" s="104">
        <f t="shared" si="210"/>
        <v>0</v>
      </c>
      <c r="AC204" s="104">
        <f t="shared" si="210"/>
        <v>0</v>
      </c>
      <c r="AD204" s="104">
        <f t="shared" si="210"/>
        <v>0</v>
      </c>
      <c r="AE204" s="104">
        <f t="shared" si="210"/>
        <v>0</v>
      </c>
      <c r="AF204" s="104"/>
      <c r="AG204" s="104">
        <f t="shared" si="210"/>
        <v>0</v>
      </c>
      <c r="AH204" s="104">
        <f t="shared" si="210"/>
        <v>0</v>
      </c>
      <c r="AI204" s="104"/>
      <c r="AJ204" s="104">
        <f t="shared" si="210"/>
        <v>0</v>
      </c>
      <c r="AK204" s="171"/>
      <c r="AL204" s="171"/>
      <c r="AM204" s="171"/>
      <c r="AN204" s="171"/>
      <c r="AO204" s="171"/>
      <c r="AP204" s="83">
        <f>AP205+AP207</f>
        <v>0</v>
      </c>
      <c r="AQ204" s="83">
        <f>AQ205+AQ207</f>
        <v>0</v>
      </c>
      <c r="AR204" s="83">
        <f>AR205+AR207</f>
        <v>0</v>
      </c>
      <c r="AS204" s="83">
        <f>AS205+AS207</f>
        <v>0</v>
      </c>
      <c r="AT204" s="83">
        <f>AT205+AT207</f>
        <v>0</v>
      </c>
      <c r="AU204" s="81"/>
      <c r="AV204" s="81"/>
      <c r="AW204" s="81"/>
      <c r="AX204" s="83">
        <f>AX205+AX207</f>
        <v>0</v>
      </c>
      <c r="AY204" s="83">
        <f>AY205+AY207</f>
        <v>0</v>
      </c>
      <c r="AZ204" s="93"/>
      <c r="BA204" s="93"/>
      <c r="BB204" s="83">
        <f>BB205+BB207</f>
        <v>0</v>
      </c>
      <c r="BC204" s="83">
        <f>BC205+BC207</f>
        <v>0</v>
      </c>
      <c r="BD204" s="146"/>
      <c r="BE204" s="147"/>
      <c r="BF204" s="164"/>
      <c r="BG204" s="164"/>
      <c r="BH204" s="146"/>
      <c r="BI204" s="147"/>
      <c r="BJ204" s="164"/>
      <c r="BK204" s="164"/>
    </row>
    <row r="205" spans="1:63" ht="49.5" customHeight="1" hidden="1">
      <c r="A205" s="134"/>
      <c r="B205" s="106" t="s">
        <v>116</v>
      </c>
      <c r="C205" s="107" t="s">
        <v>33</v>
      </c>
      <c r="D205" s="108" t="s">
        <v>54</v>
      </c>
      <c r="E205" s="153" t="s">
        <v>117</v>
      </c>
      <c r="F205" s="108"/>
      <c r="G205" s="110">
        <f t="shared" si="207"/>
        <v>41021</v>
      </c>
      <c r="H205" s="110">
        <f t="shared" si="207"/>
        <v>41021</v>
      </c>
      <c r="I205" s="110">
        <f t="shared" si="207"/>
        <v>0</v>
      </c>
      <c r="J205" s="110">
        <f aca="true" t="shared" si="211" ref="J205:AJ205">J206</f>
        <v>-11347</v>
      </c>
      <c r="K205" s="110">
        <f t="shared" si="211"/>
        <v>29674</v>
      </c>
      <c r="L205" s="110">
        <f t="shared" si="211"/>
        <v>0</v>
      </c>
      <c r="M205" s="110"/>
      <c r="N205" s="110">
        <f t="shared" si="211"/>
        <v>64738</v>
      </c>
      <c r="O205" s="110">
        <f t="shared" si="211"/>
        <v>0</v>
      </c>
      <c r="P205" s="110">
        <f t="shared" si="211"/>
        <v>0</v>
      </c>
      <c r="Q205" s="110">
        <f t="shared" si="211"/>
        <v>64738</v>
      </c>
      <c r="R205" s="110">
        <f t="shared" si="211"/>
        <v>0</v>
      </c>
      <c r="S205" s="112">
        <f t="shared" si="211"/>
        <v>-64738</v>
      </c>
      <c r="T205" s="112">
        <f t="shared" si="211"/>
        <v>0</v>
      </c>
      <c r="U205" s="110">
        <f t="shared" si="211"/>
        <v>0</v>
      </c>
      <c r="V205" s="112">
        <f t="shared" si="211"/>
        <v>0</v>
      </c>
      <c r="W205" s="112">
        <f t="shared" si="211"/>
        <v>0</v>
      </c>
      <c r="X205" s="112">
        <f t="shared" si="211"/>
        <v>0</v>
      </c>
      <c r="Y205" s="112">
        <f t="shared" si="211"/>
        <v>0</v>
      </c>
      <c r="Z205" s="112">
        <f t="shared" si="211"/>
        <v>0</v>
      </c>
      <c r="AA205" s="112">
        <f t="shared" si="211"/>
        <v>0</v>
      </c>
      <c r="AB205" s="112">
        <f t="shared" si="211"/>
        <v>0</v>
      </c>
      <c r="AC205" s="112">
        <f t="shared" si="211"/>
        <v>0</v>
      </c>
      <c r="AD205" s="112">
        <f t="shared" si="211"/>
        <v>0</v>
      </c>
      <c r="AE205" s="112">
        <f t="shared" si="211"/>
        <v>0</v>
      </c>
      <c r="AF205" s="112"/>
      <c r="AG205" s="112">
        <f t="shared" si="211"/>
        <v>0</v>
      </c>
      <c r="AH205" s="112">
        <f t="shared" si="211"/>
        <v>0</v>
      </c>
      <c r="AI205" s="112"/>
      <c r="AJ205" s="112">
        <f t="shared" si="211"/>
        <v>0</v>
      </c>
      <c r="AK205" s="117"/>
      <c r="AL205" s="117"/>
      <c r="AM205" s="117"/>
      <c r="AN205" s="117"/>
      <c r="AO205" s="117"/>
      <c r="AP205" s="130"/>
      <c r="AQ205" s="131"/>
      <c r="AR205" s="130"/>
      <c r="AS205" s="131"/>
      <c r="AT205" s="130"/>
      <c r="AU205" s="81"/>
      <c r="AV205" s="81"/>
      <c r="AW205" s="81"/>
      <c r="AX205" s="130"/>
      <c r="AY205" s="130"/>
      <c r="AZ205" s="93"/>
      <c r="BA205" s="93"/>
      <c r="BB205" s="130"/>
      <c r="BC205" s="130"/>
      <c r="BD205" s="118"/>
      <c r="BE205" s="119"/>
      <c r="BF205" s="127"/>
      <c r="BG205" s="127"/>
      <c r="BH205" s="118"/>
      <c r="BI205" s="119"/>
      <c r="BJ205" s="127"/>
      <c r="BK205" s="127"/>
    </row>
    <row r="206" spans="1:63" ht="99" customHeight="1" hidden="1">
      <c r="A206" s="134"/>
      <c r="B206" s="106" t="s">
        <v>270</v>
      </c>
      <c r="C206" s="107" t="s">
        <v>33</v>
      </c>
      <c r="D206" s="108" t="s">
        <v>54</v>
      </c>
      <c r="E206" s="153" t="s">
        <v>117</v>
      </c>
      <c r="F206" s="108" t="s">
        <v>118</v>
      </c>
      <c r="G206" s="110">
        <f>H206</f>
        <v>41021</v>
      </c>
      <c r="H206" s="110">
        <f>45011-3990</f>
        <v>41021</v>
      </c>
      <c r="I206" s="110"/>
      <c r="J206" s="115">
        <f>K206-G206</f>
        <v>-11347</v>
      </c>
      <c r="K206" s="115">
        <v>29674</v>
      </c>
      <c r="L206" s="115"/>
      <c r="M206" s="115"/>
      <c r="N206" s="110">
        <v>64738</v>
      </c>
      <c r="O206" s="111"/>
      <c r="P206" s="115"/>
      <c r="Q206" s="115">
        <f>P206+N206</f>
        <v>64738</v>
      </c>
      <c r="R206" s="115">
        <f>O206</f>
        <v>0</v>
      </c>
      <c r="S206" s="116">
        <f>T206-Q206</f>
        <v>-64738</v>
      </c>
      <c r="T206" s="116"/>
      <c r="U206" s="115">
        <f>R206</f>
        <v>0</v>
      </c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7"/>
      <c r="AL206" s="117"/>
      <c r="AM206" s="117"/>
      <c r="AN206" s="117"/>
      <c r="AO206" s="117"/>
      <c r="AP206" s="130"/>
      <c r="AQ206" s="131"/>
      <c r="AR206" s="130"/>
      <c r="AS206" s="131"/>
      <c r="AT206" s="130"/>
      <c r="AU206" s="81"/>
      <c r="AV206" s="81"/>
      <c r="AW206" s="81"/>
      <c r="AX206" s="130"/>
      <c r="AY206" s="130"/>
      <c r="AZ206" s="93"/>
      <c r="BA206" s="93"/>
      <c r="BB206" s="130"/>
      <c r="BC206" s="130"/>
      <c r="BD206" s="118"/>
      <c r="BE206" s="119"/>
      <c r="BF206" s="127"/>
      <c r="BG206" s="127"/>
      <c r="BH206" s="118"/>
      <c r="BI206" s="119"/>
      <c r="BJ206" s="127"/>
      <c r="BK206" s="127"/>
    </row>
    <row r="207" spans="1:63" ht="33" customHeight="1" hidden="1">
      <c r="A207" s="134"/>
      <c r="B207" s="106" t="s">
        <v>82</v>
      </c>
      <c r="C207" s="107" t="s">
        <v>33</v>
      </c>
      <c r="D207" s="108" t="s">
        <v>54</v>
      </c>
      <c r="E207" s="143" t="s">
        <v>121</v>
      </c>
      <c r="F207" s="108"/>
      <c r="G207" s="110"/>
      <c r="H207" s="110"/>
      <c r="I207" s="110"/>
      <c r="J207" s="115">
        <f aca="true" t="shared" si="212" ref="J207:AJ207">J208</f>
        <v>15337</v>
      </c>
      <c r="K207" s="115">
        <f t="shared" si="212"/>
        <v>15337</v>
      </c>
      <c r="L207" s="115">
        <f t="shared" si="212"/>
        <v>0</v>
      </c>
      <c r="M207" s="115"/>
      <c r="N207" s="115">
        <f t="shared" si="212"/>
        <v>12570</v>
      </c>
      <c r="O207" s="115">
        <f t="shared" si="212"/>
        <v>0</v>
      </c>
      <c r="P207" s="115">
        <f t="shared" si="212"/>
        <v>0</v>
      </c>
      <c r="Q207" s="115">
        <f t="shared" si="212"/>
        <v>12570</v>
      </c>
      <c r="R207" s="115">
        <f t="shared" si="212"/>
        <v>0</v>
      </c>
      <c r="S207" s="116">
        <f t="shared" si="212"/>
        <v>-12570</v>
      </c>
      <c r="T207" s="116">
        <f t="shared" si="212"/>
        <v>0</v>
      </c>
      <c r="U207" s="115">
        <f t="shared" si="212"/>
        <v>0</v>
      </c>
      <c r="V207" s="116">
        <f t="shared" si="212"/>
        <v>0</v>
      </c>
      <c r="W207" s="116">
        <f t="shared" si="212"/>
        <v>0</v>
      </c>
      <c r="X207" s="116">
        <f t="shared" si="212"/>
        <v>0</v>
      </c>
      <c r="Y207" s="116">
        <f t="shared" si="212"/>
        <v>0</v>
      </c>
      <c r="Z207" s="116">
        <f t="shared" si="212"/>
        <v>0</v>
      </c>
      <c r="AA207" s="116">
        <f t="shared" si="212"/>
        <v>0</v>
      </c>
      <c r="AB207" s="116">
        <f t="shared" si="212"/>
        <v>0</v>
      </c>
      <c r="AC207" s="116">
        <f t="shared" si="212"/>
        <v>0</v>
      </c>
      <c r="AD207" s="116">
        <f t="shared" si="212"/>
        <v>0</v>
      </c>
      <c r="AE207" s="116">
        <f t="shared" si="212"/>
        <v>0</v>
      </c>
      <c r="AF207" s="116"/>
      <c r="AG207" s="116">
        <f t="shared" si="212"/>
        <v>0</v>
      </c>
      <c r="AH207" s="116">
        <f t="shared" si="212"/>
        <v>0</v>
      </c>
      <c r="AI207" s="116"/>
      <c r="AJ207" s="116">
        <f t="shared" si="212"/>
        <v>0</v>
      </c>
      <c r="AK207" s="117"/>
      <c r="AL207" s="117"/>
      <c r="AM207" s="117"/>
      <c r="AN207" s="117"/>
      <c r="AO207" s="117"/>
      <c r="AP207" s="116">
        <f>AP209</f>
        <v>0</v>
      </c>
      <c r="AQ207" s="116">
        <f>AQ209</f>
        <v>0</v>
      </c>
      <c r="AR207" s="116">
        <f>AR209</f>
        <v>0</v>
      </c>
      <c r="AS207" s="116">
        <f>AS209</f>
        <v>0</v>
      </c>
      <c r="AT207" s="116">
        <f>AT209</f>
        <v>0</v>
      </c>
      <c r="AU207" s="81"/>
      <c r="AV207" s="81"/>
      <c r="AW207" s="81"/>
      <c r="AX207" s="116">
        <f>AX209</f>
        <v>0</v>
      </c>
      <c r="AY207" s="116">
        <f>AY209</f>
        <v>0</v>
      </c>
      <c r="AZ207" s="93"/>
      <c r="BA207" s="93"/>
      <c r="BB207" s="116">
        <f>BB209</f>
        <v>0</v>
      </c>
      <c r="BC207" s="116">
        <f>BC209</f>
        <v>0</v>
      </c>
      <c r="BD207" s="118"/>
      <c r="BE207" s="119"/>
      <c r="BF207" s="127"/>
      <c r="BG207" s="127"/>
      <c r="BH207" s="118"/>
      <c r="BI207" s="119"/>
      <c r="BJ207" s="127"/>
      <c r="BK207" s="127"/>
    </row>
    <row r="208" spans="1:63" ht="99" customHeight="1" hidden="1">
      <c r="A208" s="134"/>
      <c r="B208" s="106" t="s">
        <v>270</v>
      </c>
      <c r="C208" s="107" t="s">
        <v>33</v>
      </c>
      <c r="D208" s="108" t="s">
        <v>54</v>
      </c>
      <c r="E208" s="143" t="s">
        <v>121</v>
      </c>
      <c r="F208" s="108" t="s">
        <v>118</v>
      </c>
      <c r="G208" s="110"/>
      <c r="H208" s="110"/>
      <c r="I208" s="110"/>
      <c r="J208" s="115">
        <f>K208-G208</f>
        <v>15337</v>
      </c>
      <c r="K208" s="115">
        <v>15337</v>
      </c>
      <c r="L208" s="115"/>
      <c r="M208" s="115"/>
      <c r="N208" s="110">
        <v>12570</v>
      </c>
      <c r="O208" s="111"/>
      <c r="P208" s="115"/>
      <c r="Q208" s="115">
        <f>P208+N208</f>
        <v>12570</v>
      </c>
      <c r="R208" s="115">
        <f>O208</f>
        <v>0</v>
      </c>
      <c r="S208" s="116">
        <f>T208-Q208</f>
        <v>-12570</v>
      </c>
      <c r="T208" s="116"/>
      <c r="U208" s="115">
        <f>R208</f>
        <v>0</v>
      </c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7"/>
      <c r="AL208" s="117"/>
      <c r="AM208" s="117"/>
      <c r="AN208" s="117"/>
      <c r="AO208" s="117"/>
      <c r="AP208" s="116"/>
      <c r="AQ208" s="115"/>
      <c r="AR208" s="116"/>
      <c r="AS208" s="115"/>
      <c r="AT208" s="116"/>
      <c r="AU208" s="81"/>
      <c r="AV208" s="81"/>
      <c r="AW208" s="81"/>
      <c r="AX208" s="116"/>
      <c r="AY208" s="116"/>
      <c r="AZ208" s="93"/>
      <c r="BA208" s="93"/>
      <c r="BB208" s="116"/>
      <c r="BC208" s="116"/>
      <c r="BD208" s="118"/>
      <c r="BE208" s="119"/>
      <c r="BF208" s="127"/>
      <c r="BG208" s="127"/>
      <c r="BH208" s="118"/>
      <c r="BI208" s="119"/>
      <c r="BJ208" s="127"/>
      <c r="BK208" s="127"/>
    </row>
    <row r="209" spans="1:63" ht="66" customHeight="1" hidden="1">
      <c r="A209" s="134"/>
      <c r="B209" s="154" t="s">
        <v>368</v>
      </c>
      <c r="C209" s="107" t="s">
        <v>33</v>
      </c>
      <c r="D209" s="107" t="s">
        <v>54</v>
      </c>
      <c r="E209" s="143" t="s">
        <v>369</v>
      </c>
      <c r="F209" s="107"/>
      <c r="G209" s="110"/>
      <c r="H209" s="110"/>
      <c r="I209" s="110"/>
      <c r="J209" s="115"/>
      <c r="K209" s="115"/>
      <c r="L209" s="115"/>
      <c r="M209" s="115"/>
      <c r="N209" s="110"/>
      <c r="O209" s="111"/>
      <c r="P209" s="115"/>
      <c r="Q209" s="115"/>
      <c r="R209" s="115"/>
      <c r="S209" s="116"/>
      <c r="T209" s="116"/>
      <c r="U209" s="115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7"/>
      <c r="AL209" s="117"/>
      <c r="AM209" s="117"/>
      <c r="AN209" s="117"/>
      <c r="AO209" s="117"/>
      <c r="AP209" s="116">
        <f>AP210</f>
        <v>0</v>
      </c>
      <c r="AQ209" s="116">
        <f>AQ210</f>
        <v>0</v>
      </c>
      <c r="AR209" s="116">
        <f>AR210</f>
        <v>0</v>
      </c>
      <c r="AS209" s="116">
        <f>AS210</f>
        <v>0</v>
      </c>
      <c r="AT209" s="116">
        <f>AT210</f>
        <v>0</v>
      </c>
      <c r="AU209" s="81"/>
      <c r="AV209" s="81"/>
      <c r="AW209" s="81"/>
      <c r="AX209" s="116">
        <f>AX210</f>
        <v>0</v>
      </c>
      <c r="AY209" s="116">
        <f>AY210</f>
        <v>0</v>
      </c>
      <c r="AZ209" s="93"/>
      <c r="BA209" s="93"/>
      <c r="BB209" s="116">
        <f>BB210</f>
        <v>0</v>
      </c>
      <c r="BC209" s="116">
        <f>BC210</f>
        <v>0</v>
      </c>
      <c r="BD209" s="118"/>
      <c r="BE209" s="119"/>
      <c r="BF209" s="127"/>
      <c r="BG209" s="127"/>
      <c r="BH209" s="118"/>
      <c r="BI209" s="119"/>
      <c r="BJ209" s="127"/>
      <c r="BK209" s="127"/>
    </row>
    <row r="210" spans="1:63" ht="99" customHeight="1" hidden="1">
      <c r="A210" s="134"/>
      <c r="B210" s="154" t="s">
        <v>270</v>
      </c>
      <c r="C210" s="107" t="s">
        <v>33</v>
      </c>
      <c r="D210" s="107" t="s">
        <v>54</v>
      </c>
      <c r="E210" s="143" t="s">
        <v>369</v>
      </c>
      <c r="F210" s="107" t="s">
        <v>118</v>
      </c>
      <c r="G210" s="110"/>
      <c r="H210" s="110"/>
      <c r="I210" s="110"/>
      <c r="J210" s="115"/>
      <c r="K210" s="115"/>
      <c r="L210" s="115"/>
      <c r="M210" s="115"/>
      <c r="N210" s="110"/>
      <c r="O210" s="111"/>
      <c r="P210" s="115"/>
      <c r="Q210" s="115"/>
      <c r="R210" s="115"/>
      <c r="S210" s="116"/>
      <c r="T210" s="116"/>
      <c r="U210" s="115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7"/>
      <c r="AL210" s="117"/>
      <c r="AM210" s="117"/>
      <c r="AN210" s="117"/>
      <c r="AO210" s="117"/>
      <c r="AP210" s="116">
        <f>AR210-AO210</f>
        <v>0</v>
      </c>
      <c r="AQ210" s="115"/>
      <c r="AR210" s="116"/>
      <c r="AS210" s="115"/>
      <c r="AT210" s="116"/>
      <c r="AU210" s="81"/>
      <c r="AV210" s="81"/>
      <c r="AW210" s="81"/>
      <c r="AX210" s="116"/>
      <c r="AY210" s="116"/>
      <c r="AZ210" s="93"/>
      <c r="BA210" s="93"/>
      <c r="BB210" s="116"/>
      <c r="BC210" s="116"/>
      <c r="BD210" s="118"/>
      <c r="BE210" s="119"/>
      <c r="BF210" s="127"/>
      <c r="BG210" s="127"/>
      <c r="BH210" s="118"/>
      <c r="BI210" s="119"/>
      <c r="BJ210" s="127"/>
      <c r="BK210" s="127"/>
    </row>
    <row r="211" spans="1:63" s="2" customFormat="1" ht="41.25" customHeight="1">
      <c r="A211" s="120"/>
      <c r="B211" s="98" t="s">
        <v>215</v>
      </c>
      <c r="C211" s="99" t="s">
        <v>33</v>
      </c>
      <c r="D211" s="100" t="s">
        <v>50</v>
      </c>
      <c r="E211" s="152"/>
      <c r="F211" s="100"/>
      <c r="G211" s="102">
        <f>G212</f>
        <v>1563</v>
      </c>
      <c r="H211" s="102">
        <f>H212</f>
        <v>1563</v>
      </c>
      <c r="I211" s="102">
        <f aca="true" t="shared" si="213" ref="I211:X212">I212</f>
        <v>0</v>
      </c>
      <c r="J211" s="102">
        <f t="shared" si="213"/>
        <v>218</v>
      </c>
      <c r="K211" s="102">
        <f t="shared" si="213"/>
        <v>1781</v>
      </c>
      <c r="L211" s="102">
        <f t="shared" si="213"/>
        <v>0</v>
      </c>
      <c r="M211" s="102"/>
      <c r="N211" s="102">
        <f>N212</f>
        <v>1911</v>
      </c>
      <c r="O211" s="102">
        <f t="shared" si="213"/>
        <v>0</v>
      </c>
      <c r="P211" s="102">
        <f t="shared" si="213"/>
        <v>0</v>
      </c>
      <c r="Q211" s="102">
        <f t="shared" si="213"/>
        <v>1911</v>
      </c>
      <c r="R211" s="102">
        <f t="shared" si="213"/>
        <v>0</v>
      </c>
      <c r="S211" s="104">
        <f t="shared" si="213"/>
        <v>-383</v>
      </c>
      <c r="T211" s="104">
        <f t="shared" si="213"/>
        <v>1528</v>
      </c>
      <c r="U211" s="102">
        <f t="shared" si="213"/>
        <v>0</v>
      </c>
      <c r="V211" s="104">
        <f t="shared" si="213"/>
        <v>1528</v>
      </c>
      <c r="W211" s="104">
        <f t="shared" si="213"/>
        <v>0</v>
      </c>
      <c r="X211" s="104">
        <f t="shared" si="213"/>
        <v>0</v>
      </c>
      <c r="Y211" s="104">
        <f aca="true" t="shared" si="214" ref="W211:AM212">Y212</f>
        <v>1528</v>
      </c>
      <c r="Z211" s="104">
        <f t="shared" si="214"/>
        <v>1528</v>
      </c>
      <c r="AA211" s="104">
        <f t="shared" si="214"/>
        <v>0</v>
      </c>
      <c r="AB211" s="104">
        <f t="shared" si="214"/>
        <v>0</v>
      </c>
      <c r="AC211" s="104">
        <f t="shared" si="214"/>
        <v>1528</v>
      </c>
      <c r="AD211" s="104">
        <f t="shared" si="214"/>
        <v>1528</v>
      </c>
      <c r="AE211" s="104">
        <f t="shared" si="214"/>
        <v>0</v>
      </c>
      <c r="AF211" s="104"/>
      <c r="AG211" s="104">
        <f t="shared" si="214"/>
        <v>0</v>
      </c>
      <c r="AH211" s="104">
        <f t="shared" si="214"/>
        <v>1528</v>
      </c>
      <c r="AI211" s="104"/>
      <c r="AJ211" s="104">
        <f t="shared" si="214"/>
        <v>1528</v>
      </c>
      <c r="AK211" s="104">
        <f t="shared" si="214"/>
        <v>0</v>
      </c>
      <c r="AL211" s="104">
        <f t="shared" si="214"/>
        <v>0</v>
      </c>
      <c r="AM211" s="104">
        <f t="shared" si="214"/>
        <v>1528</v>
      </c>
      <c r="AN211" s="104">
        <f aca="true" t="shared" si="215" ref="AK211:AT212">AN212</f>
        <v>0</v>
      </c>
      <c r="AO211" s="104">
        <f t="shared" si="215"/>
        <v>1528</v>
      </c>
      <c r="AP211" s="104">
        <f t="shared" si="215"/>
        <v>283</v>
      </c>
      <c r="AQ211" s="102">
        <f t="shared" si="215"/>
        <v>0</v>
      </c>
      <c r="AR211" s="104">
        <f t="shared" si="215"/>
        <v>1811</v>
      </c>
      <c r="AS211" s="102">
        <f t="shared" si="215"/>
        <v>0</v>
      </c>
      <c r="AT211" s="104">
        <f t="shared" si="215"/>
        <v>1811</v>
      </c>
      <c r="AU211" s="81"/>
      <c r="AV211" s="81"/>
      <c r="AW211" s="81"/>
      <c r="AX211" s="104">
        <f>AX212</f>
        <v>1811</v>
      </c>
      <c r="AY211" s="104">
        <f>AY212</f>
        <v>1811</v>
      </c>
      <c r="AZ211" s="93"/>
      <c r="BA211" s="93"/>
      <c r="BB211" s="104">
        <f>BB212</f>
        <v>1811</v>
      </c>
      <c r="BC211" s="104">
        <f>BC212</f>
        <v>1811</v>
      </c>
      <c r="BD211" s="104">
        <f aca="true" t="shared" si="216" ref="BD211:BK212">BD212</f>
        <v>0</v>
      </c>
      <c r="BE211" s="104">
        <f t="shared" si="216"/>
        <v>0</v>
      </c>
      <c r="BF211" s="104">
        <f t="shared" si="216"/>
        <v>1811</v>
      </c>
      <c r="BG211" s="104">
        <f t="shared" si="216"/>
        <v>1811</v>
      </c>
      <c r="BH211" s="104">
        <f t="shared" si="216"/>
        <v>0</v>
      </c>
      <c r="BI211" s="104">
        <f t="shared" si="216"/>
        <v>0</v>
      </c>
      <c r="BJ211" s="104">
        <f t="shared" si="216"/>
        <v>1811</v>
      </c>
      <c r="BK211" s="104">
        <f t="shared" si="216"/>
        <v>1811</v>
      </c>
    </row>
    <row r="212" spans="1:63" ht="39.75" customHeight="1">
      <c r="A212" s="134"/>
      <c r="B212" s="106" t="s">
        <v>217</v>
      </c>
      <c r="C212" s="107" t="s">
        <v>33</v>
      </c>
      <c r="D212" s="108" t="s">
        <v>50</v>
      </c>
      <c r="E212" s="153" t="s">
        <v>216</v>
      </c>
      <c r="F212" s="108"/>
      <c r="G212" s="110">
        <f>G213</f>
        <v>1563</v>
      </c>
      <c r="H212" s="110">
        <f>H213</f>
        <v>1563</v>
      </c>
      <c r="I212" s="110">
        <f t="shared" si="213"/>
        <v>0</v>
      </c>
      <c r="J212" s="110">
        <f t="shared" si="213"/>
        <v>218</v>
      </c>
      <c r="K212" s="110">
        <f t="shared" si="213"/>
        <v>1781</v>
      </c>
      <c r="L212" s="110">
        <f t="shared" si="213"/>
        <v>0</v>
      </c>
      <c r="M212" s="110"/>
      <c r="N212" s="110">
        <f>N213</f>
        <v>1911</v>
      </c>
      <c r="O212" s="110">
        <f t="shared" si="213"/>
        <v>0</v>
      </c>
      <c r="P212" s="110">
        <f t="shared" si="213"/>
        <v>0</v>
      </c>
      <c r="Q212" s="110">
        <f t="shared" si="213"/>
        <v>1911</v>
      </c>
      <c r="R212" s="110">
        <f t="shared" si="213"/>
        <v>0</v>
      </c>
      <c r="S212" s="112">
        <f t="shared" si="213"/>
        <v>-383</v>
      </c>
      <c r="T212" s="112">
        <f t="shared" si="213"/>
        <v>1528</v>
      </c>
      <c r="U212" s="110">
        <f t="shared" si="213"/>
        <v>0</v>
      </c>
      <c r="V212" s="112">
        <f t="shared" si="213"/>
        <v>1528</v>
      </c>
      <c r="W212" s="112">
        <f t="shared" si="214"/>
        <v>0</v>
      </c>
      <c r="X212" s="112">
        <f t="shared" si="214"/>
        <v>0</v>
      </c>
      <c r="Y212" s="112">
        <f t="shared" si="214"/>
        <v>1528</v>
      </c>
      <c r="Z212" s="112">
        <f t="shared" si="214"/>
        <v>1528</v>
      </c>
      <c r="AA212" s="112">
        <f t="shared" si="214"/>
        <v>0</v>
      </c>
      <c r="AB212" s="112">
        <f t="shared" si="214"/>
        <v>0</v>
      </c>
      <c r="AC212" s="112">
        <f t="shared" si="214"/>
        <v>1528</v>
      </c>
      <c r="AD212" s="112">
        <f t="shared" si="214"/>
        <v>1528</v>
      </c>
      <c r="AE212" s="112">
        <f t="shared" si="214"/>
        <v>0</v>
      </c>
      <c r="AF212" s="112"/>
      <c r="AG212" s="112">
        <f t="shared" si="214"/>
        <v>0</v>
      </c>
      <c r="AH212" s="112">
        <f t="shared" si="214"/>
        <v>1528</v>
      </c>
      <c r="AI212" s="112"/>
      <c r="AJ212" s="112">
        <f t="shared" si="214"/>
        <v>1528</v>
      </c>
      <c r="AK212" s="112">
        <f t="shared" si="215"/>
        <v>0</v>
      </c>
      <c r="AL212" s="112">
        <f t="shared" si="215"/>
        <v>0</v>
      </c>
      <c r="AM212" s="112">
        <f t="shared" si="215"/>
        <v>1528</v>
      </c>
      <c r="AN212" s="112">
        <f t="shared" si="215"/>
        <v>0</v>
      </c>
      <c r="AO212" s="112">
        <f t="shared" si="215"/>
        <v>1528</v>
      </c>
      <c r="AP212" s="112">
        <f t="shared" si="215"/>
        <v>283</v>
      </c>
      <c r="AQ212" s="110">
        <f t="shared" si="215"/>
        <v>0</v>
      </c>
      <c r="AR212" s="112">
        <f t="shared" si="215"/>
        <v>1811</v>
      </c>
      <c r="AS212" s="110">
        <f t="shared" si="215"/>
        <v>0</v>
      </c>
      <c r="AT212" s="112">
        <f t="shared" si="215"/>
        <v>1811</v>
      </c>
      <c r="AU212" s="81"/>
      <c r="AV212" s="81"/>
      <c r="AW212" s="81"/>
      <c r="AX212" s="112">
        <f>AX213</f>
        <v>1811</v>
      </c>
      <c r="AY212" s="112">
        <f>AY213</f>
        <v>1811</v>
      </c>
      <c r="AZ212" s="93"/>
      <c r="BA212" s="93"/>
      <c r="BB212" s="112">
        <f>BB213</f>
        <v>1811</v>
      </c>
      <c r="BC212" s="112">
        <f>BC213</f>
        <v>1811</v>
      </c>
      <c r="BD212" s="112">
        <f t="shared" si="216"/>
        <v>0</v>
      </c>
      <c r="BE212" s="112">
        <f t="shared" si="216"/>
        <v>0</v>
      </c>
      <c r="BF212" s="112">
        <f t="shared" si="216"/>
        <v>1811</v>
      </c>
      <c r="BG212" s="112">
        <f t="shared" si="216"/>
        <v>1811</v>
      </c>
      <c r="BH212" s="112">
        <f t="shared" si="216"/>
        <v>0</v>
      </c>
      <c r="BI212" s="112">
        <f t="shared" si="216"/>
        <v>0</v>
      </c>
      <c r="BJ212" s="112">
        <f t="shared" si="216"/>
        <v>1811</v>
      </c>
      <c r="BK212" s="112">
        <f t="shared" si="216"/>
        <v>1811</v>
      </c>
    </row>
    <row r="213" spans="1:63" ht="38.25" customHeight="1">
      <c r="A213" s="134"/>
      <c r="B213" s="106" t="s">
        <v>37</v>
      </c>
      <c r="C213" s="107" t="s">
        <v>33</v>
      </c>
      <c r="D213" s="108" t="s">
        <v>50</v>
      </c>
      <c r="E213" s="153" t="s">
        <v>216</v>
      </c>
      <c r="F213" s="108" t="s">
        <v>38</v>
      </c>
      <c r="G213" s="110">
        <f>H213</f>
        <v>1563</v>
      </c>
      <c r="H213" s="110">
        <v>1563</v>
      </c>
      <c r="I213" s="110"/>
      <c r="J213" s="115">
        <f>K213-G213</f>
        <v>218</v>
      </c>
      <c r="K213" s="115">
        <v>1781</v>
      </c>
      <c r="L213" s="115"/>
      <c r="M213" s="115"/>
      <c r="N213" s="110">
        <v>1911</v>
      </c>
      <c r="O213" s="111"/>
      <c r="P213" s="115"/>
      <c r="Q213" s="115">
        <f>P213+N213</f>
        <v>1911</v>
      </c>
      <c r="R213" s="115">
        <f>O213</f>
        <v>0</v>
      </c>
      <c r="S213" s="116">
        <f>T213-Q213</f>
        <v>-383</v>
      </c>
      <c r="T213" s="116">
        <v>1528</v>
      </c>
      <c r="U213" s="115">
        <f>R213</f>
        <v>0</v>
      </c>
      <c r="V213" s="116">
        <v>1528</v>
      </c>
      <c r="W213" s="116"/>
      <c r="X213" s="116"/>
      <c r="Y213" s="116">
        <f>W213+T213</f>
        <v>1528</v>
      </c>
      <c r="Z213" s="116">
        <f>X213+V213</f>
        <v>1528</v>
      </c>
      <c r="AA213" s="116"/>
      <c r="AB213" s="116"/>
      <c r="AC213" s="116">
        <f>AA213+Y213</f>
        <v>1528</v>
      </c>
      <c r="AD213" s="116">
        <f>AB213+Z213</f>
        <v>1528</v>
      </c>
      <c r="AE213" s="116"/>
      <c r="AF213" s="116"/>
      <c r="AG213" s="116"/>
      <c r="AH213" s="116">
        <f>AE213+AC213</f>
        <v>1528</v>
      </c>
      <c r="AI213" s="116"/>
      <c r="AJ213" s="116">
        <f>AG213+AD213</f>
        <v>1528</v>
      </c>
      <c r="AK213" s="117"/>
      <c r="AL213" s="117"/>
      <c r="AM213" s="116">
        <f>AK213+AH213</f>
        <v>1528</v>
      </c>
      <c r="AN213" s="116">
        <f>AI213</f>
        <v>0</v>
      </c>
      <c r="AO213" s="116">
        <f>AJ213</f>
        <v>1528</v>
      </c>
      <c r="AP213" s="116">
        <f>AR213-AO213</f>
        <v>283</v>
      </c>
      <c r="AQ213" s="115"/>
      <c r="AR213" s="116">
        <v>1811</v>
      </c>
      <c r="AS213" s="115"/>
      <c r="AT213" s="116">
        <v>1811</v>
      </c>
      <c r="AU213" s="81"/>
      <c r="AV213" s="81"/>
      <c r="AW213" s="81"/>
      <c r="AX213" s="116">
        <v>1811</v>
      </c>
      <c r="AY213" s="116">
        <v>1811</v>
      </c>
      <c r="AZ213" s="93"/>
      <c r="BA213" s="93"/>
      <c r="BB213" s="116">
        <v>1811</v>
      </c>
      <c r="BC213" s="116">
        <v>1811</v>
      </c>
      <c r="BD213" s="118"/>
      <c r="BE213" s="119"/>
      <c r="BF213" s="115">
        <f>BD213+BB213</f>
        <v>1811</v>
      </c>
      <c r="BG213" s="115">
        <f>BE213+BC213</f>
        <v>1811</v>
      </c>
      <c r="BH213" s="118"/>
      <c r="BI213" s="119"/>
      <c r="BJ213" s="115">
        <f>BH213+BF213</f>
        <v>1811</v>
      </c>
      <c r="BK213" s="115">
        <f>BI213+BG213</f>
        <v>1811</v>
      </c>
    </row>
    <row r="214" spans="1:63" s="2" customFormat="1" ht="37.5">
      <c r="A214" s="120"/>
      <c r="B214" s="98" t="s">
        <v>199</v>
      </c>
      <c r="C214" s="99" t="s">
        <v>33</v>
      </c>
      <c r="D214" s="100" t="s">
        <v>52</v>
      </c>
      <c r="E214" s="152"/>
      <c r="F214" s="100"/>
      <c r="G214" s="102">
        <f aca="true" t="shared" si="217" ref="G214:AO214">G215</f>
        <v>42927</v>
      </c>
      <c r="H214" s="102">
        <f t="shared" si="217"/>
        <v>42927</v>
      </c>
      <c r="I214" s="102">
        <f t="shared" si="217"/>
        <v>0</v>
      </c>
      <c r="J214" s="102">
        <f t="shared" si="217"/>
        <v>1276</v>
      </c>
      <c r="K214" s="102">
        <f t="shared" si="217"/>
        <v>44203</v>
      </c>
      <c r="L214" s="102">
        <f t="shared" si="217"/>
        <v>0</v>
      </c>
      <c r="M214" s="102"/>
      <c r="N214" s="102">
        <f t="shared" si="217"/>
        <v>40725</v>
      </c>
      <c r="O214" s="102">
        <f t="shared" si="217"/>
        <v>0</v>
      </c>
      <c r="P214" s="102">
        <f t="shared" si="217"/>
        <v>0</v>
      </c>
      <c r="Q214" s="102">
        <f t="shared" si="217"/>
        <v>40725</v>
      </c>
      <c r="R214" s="102">
        <f t="shared" si="217"/>
        <v>0</v>
      </c>
      <c r="S214" s="104">
        <f t="shared" si="217"/>
        <v>3743</v>
      </c>
      <c r="T214" s="104">
        <f t="shared" si="217"/>
        <v>44468</v>
      </c>
      <c r="U214" s="102">
        <f t="shared" si="217"/>
        <v>0</v>
      </c>
      <c r="V214" s="104">
        <f t="shared" si="217"/>
        <v>39957</v>
      </c>
      <c r="W214" s="104">
        <f t="shared" si="217"/>
        <v>0</v>
      </c>
      <c r="X214" s="104">
        <f t="shared" si="217"/>
        <v>0</v>
      </c>
      <c r="Y214" s="104">
        <f t="shared" si="217"/>
        <v>44468</v>
      </c>
      <c r="Z214" s="104">
        <f t="shared" si="217"/>
        <v>39957</v>
      </c>
      <c r="AA214" s="104">
        <f t="shared" si="217"/>
        <v>0</v>
      </c>
      <c r="AB214" s="104">
        <f t="shared" si="217"/>
        <v>0</v>
      </c>
      <c r="AC214" s="104">
        <f t="shared" si="217"/>
        <v>44468</v>
      </c>
      <c r="AD214" s="104">
        <f t="shared" si="217"/>
        <v>39957</v>
      </c>
      <c r="AE214" s="104">
        <f>AE215</f>
        <v>0</v>
      </c>
      <c r="AF214" s="104"/>
      <c r="AG214" s="104">
        <f t="shared" si="217"/>
        <v>0</v>
      </c>
      <c r="AH214" s="104">
        <f t="shared" si="217"/>
        <v>44468</v>
      </c>
      <c r="AI214" s="104"/>
      <c r="AJ214" s="104">
        <f t="shared" si="217"/>
        <v>39957</v>
      </c>
      <c r="AK214" s="104">
        <f t="shared" si="217"/>
        <v>0</v>
      </c>
      <c r="AL214" s="104">
        <f t="shared" si="217"/>
        <v>0</v>
      </c>
      <c r="AM214" s="104">
        <f t="shared" si="217"/>
        <v>44468</v>
      </c>
      <c r="AN214" s="104">
        <f t="shared" si="217"/>
        <v>0</v>
      </c>
      <c r="AO214" s="104">
        <f t="shared" si="217"/>
        <v>39957</v>
      </c>
      <c r="AP214" s="104">
        <f>AP215</f>
        <v>-5308</v>
      </c>
      <c r="AQ214" s="104">
        <f>AQ215</f>
        <v>0</v>
      </c>
      <c r="AR214" s="104">
        <f>AR215</f>
        <v>34649</v>
      </c>
      <c r="AS214" s="104">
        <f>AS215</f>
        <v>0</v>
      </c>
      <c r="AT214" s="104">
        <f>AT215</f>
        <v>32160</v>
      </c>
      <c r="AU214" s="81"/>
      <c r="AV214" s="81"/>
      <c r="AW214" s="81"/>
      <c r="AX214" s="104">
        <f>AX215</f>
        <v>34649</v>
      </c>
      <c r="AY214" s="104">
        <f>AY215</f>
        <v>32160</v>
      </c>
      <c r="AZ214" s="93"/>
      <c r="BA214" s="93"/>
      <c r="BB214" s="104">
        <f aca="true" t="shared" si="218" ref="BB214:BK214">BB215</f>
        <v>34649</v>
      </c>
      <c r="BC214" s="104">
        <f t="shared" si="218"/>
        <v>32160</v>
      </c>
      <c r="BD214" s="104">
        <f t="shared" si="218"/>
        <v>0</v>
      </c>
      <c r="BE214" s="104">
        <f t="shared" si="218"/>
        <v>0</v>
      </c>
      <c r="BF214" s="104">
        <f t="shared" si="218"/>
        <v>34649</v>
      </c>
      <c r="BG214" s="104">
        <f t="shared" si="218"/>
        <v>32160</v>
      </c>
      <c r="BH214" s="104">
        <f t="shared" si="218"/>
        <v>0</v>
      </c>
      <c r="BI214" s="104">
        <f t="shared" si="218"/>
        <v>0</v>
      </c>
      <c r="BJ214" s="104">
        <f t="shared" si="218"/>
        <v>34649</v>
      </c>
      <c r="BK214" s="104">
        <f t="shared" si="218"/>
        <v>32160</v>
      </c>
    </row>
    <row r="215" spans="1:63" ht="93" customHeight="1">
      <c r="A215" s="134"/>
      <c r="B215" s="106" t="s">
        <v>34</v>
      </c>
      <c r="C215" s="189" t="s">
        <v>33</v>
      </c>
      <c r="D215" s="188" t="s">
        <v>52</v>
      </c>
      <c r="E215" s="153" t="s">
        <v>114</v>
      </c>
      <c r="F215" s="108"/>
      <c r="G215" s="110">
        <f>G216+G217</f>
        <v>42927</v>
      </c>
      <c r="H215" s="110">
        <f>H216+H217</f>
        <v>42927</v>
      </c>
      <c r="I215" s="110">
        <f>I216+I217</f>
        <v>0</v>
      </c>
      <c r="J215" s="110">
        <f>J216+J217</f>
        <v>1276</v>
      </c>
      <c r="K215" s="110">
        <f>K216+K217</f>
        <v>44203</v>
      </c>
      <c r="L215" s="110">
        <f>L217</f>
        <v>0</v>
      </c>
      <c r="M215" s="110"/>
      <c r="N215" s="110">
        <f>N217</f>
        <v>40725</v>
      </c>
      <c r="O215" s="110">
        <f aca="true" t="shared" si="219" ref="O215:V215">O216+O217</f>
        <v>0</v>
      </c>
      <c r="P215" s="110">
        <f t="shared" si="219"/>
        <v>0</v>
      </c>
      <c r="Q215" s="110">
        <f t="shared" si="219"/>
        <v>40725</v>
      </c>
      <c r="R215" s="110">
        <f t="shared" si="219"/>
        <v>0</v>
      </c>
      <c r="S215" s="112">
        <f t="shared" si="219"/>
        <v>3743</v>
      </c>
      <c r="T215" s="112">
        <f t="shared" si="219"/>
        <v>44468</v>
      </c>
      <c r="U215" s="110">
        <f t="shared" si="219"/>
        <v>0</v>
      </c>
      <c r="V215" s="112">
        <f t="shared" si="219"/>
        <v>39957</v>
      </c>
      <c r="W215" s="112">
        <f aca="true" t="shared" si="220" ref="W215:AD215">W216+W217</f>
        <v>0</v>
      </c>
      <c r="X215" s="112">
        <f t="shared" si="220"/>
        <v>0</v>
      </c>
      <c r="Y215" s="112">
        <f t="shared" si="220"/>
        <v>44468</v>
      </c>
      <c r="Z215" s="112">
        <f t="shared" si="220"/>
        <v>39957</v>
      </c>
      <c r="AA215" s="112">
        <f t="shared" si="220"/>
        <v>0</v>
      </c>
      <c r="AB215" s="112">
        <f t="shared" si="220"/>
        <v>0</v>
      </c>
      <c r="AC215" s="112">
        <f t="shared" si="220"/>
        <v>44468</v>
      </c>
      <c r="AD215" s="112">
        <f t="shared" si="220"/>
        <v>39957</v>
      </c>
      <c r="AE215" s="112">
        <f>AE216+AE217+AE218</f>
        <v>0</v>
      </c>
      <c r="AF215" s="112"/>
      <c r="AG215" s="112">
        <f aca="true" t="shared" si="221" ref="AG215:AO215">AG216+AG217+AG218</f>
        <v>0</v>
      </c>
      <c r="AH215" s="112">
        <f t="shared" si="221"/>
        <v>44468</v>
      </c>
      <c r="AI215" s="112">
        <f t="shared" si="221"/>
        <v>0</v>
      </c>
      <c r="AJ215" s="112">
        <f t="shared" si="221"/>
        <v>39957</v>
      </c>
      <c r="AK215" s="112">
        <f t="shared" si="221"/>
        <v>0</v>
      </c>
      <c r="AL215" s="112">
        <f>AL216+AL217+AL218</f>
        <v>0</v>
      </c>
      <c r="AM215" s="112">
        <f t="shared" si="221"/>
        <v>44468</v>
      </c>
      <c r="AN215" s="112">
        <f t="shared" si="221"/>
        <v>0</v>
      </c>
      <c r="AO215" s="112">
        <f t="shared" si="221"/>
        <v>39957</v>
      </c>
      <c r="AP215" s="112">
        <f>AP217+AP218</f>
        <v>-5308</v>
      </c>
      <c r="AQ215" s="112">
        <f>AQ217+AQ218</f>
        <v>0</v>
      </c>
      <c r="AR215" s="112">
        <f>AR217+AR218</f>
        <v>34649</v>
      </c>
      <c r="AS215" s="112">
        <f>AS217+AS218</f>
        <v>0</v>
      </c>
      <c r="AT215" s="112">
        <f>AT217+AT218</f>
        <v>32160</v>
      </c>
      <c r="AU215" s="81"/>
      <c r="AV215" s="81"/>
      <c r="AW215" s="81"/>
      <c r="AX215" s="112">
        <f>AX217+AX218</f>
        <v>34649</v>
      </c>
      <c r="AY215" s="112">
        <f>AY217+AY218</f>
        <v>32160</v>
      </c>
      <c r="AZ215" s="93"/>
      <c r="BA215" s="93"/>
      <c r="BB215" s="112">
        <f aca="true" t="shared" si="222" ref="BB215:BG215">BB217+BB218</f>
        <v>34649</v>
      </c>
      <c r="BC215" s="112">
        <f t="shared" si="222"/>
        <v>32160</v>
      </c>
      <c r="BD215" s="112">
        <f t="shared" si="222"/>
        <v>0</v>
      </c>
      <c r="BE215" s="112">
        <f t="shared" si="222"/>
        <v>0</v>
      </c>
      <c r="BF215" s="112">
        <f t="shared" si="222"/>
        <v>34649</v>
      </c>
      <c r="BG215" s="112">
        <f t="shared" si="222"/>
        <v>32160</v>
      </c>
      <c r="BH215" s="112">
        <f>BH217+BH218</f>
        <v>0</v>
      </c>
      <c r="BI215" s="112">
        <f>BI217+BI218</f>
        <v>0</v>
      </c>
      <c r="BJ215" s="112">
        <f>BJ217+BJ218</f>
        <v>34649</v>
      </c>
      <c r="BK215" s="112">
        <f>BK217+BK218</f>
        <v>32160</v>
      </c>
    </row>
    <row r="216" spans="1:63" ht="66.75" customHeight="1" hidden="1">
      <c r="A216" s="134"/>
      <c r="B216" s="106" t="s">
        <v>41</v>
      </c>
      <c r="C216" s="189" t="s">
        <v>33</v>
      </c>
      <c r="D216" s="188" t="s">
        <v>52</v>
      </c>
      <c r="E216" s="153" t="s">
        <v>114</v>
      </c>
      <c r="F216" s="108" t="s">
        <v>42</v>
      </c>
      <c r="G216" s="110">
        <v>42927</v>
      </c>
      <c r="H216" s="110"/>
      <c r="I216" s="110"/>
      <c r="J216" s="110">
        <f>K216-G216</f>
        <v>-42927</v>
      </c>
      <c r="K216" s="110"/>
      <c r="L216" s="110"/>
      <c r="M216" s="110"/>
      <c r="N216" s="110"/>
      <c r="O216" s="111"/>
      <c r="P216" s="115"/>
      <c r="Q216" s="115">
        <f>P216+N216</f>
        <v>0</v>
      </c>
      <c r="R216" s="115">
        <f>O216</f>
        <v>0</v>
      </c>
      <c r="S216" s="116"/>
      <c r="T216" s="116">
        <f aca="true" t="shared" si="223" ref="T216:Z216">Q216</f>
        <v>0</v>
      </c>
      <c r="U216" s="115">
        <f t="shared" si="223"/>
        <v>0</v>
      </c>
      <c r="V216" s="116">
        <f t="shared" si="223"/>
        <v>0</v>
      </c>
      <c r="W216" s="116">
        <f t="shared" si="223"/>
        <v>0</v>
      </c>
      <c r="X216" s="116">
        <f t="shared" si="223"/>
        <v>0</v>
      </c>
      <c r="Y216" s="116">
        <f t="shared" si="223"/>
        <v>0</v>
      </c>
      <c r="Z216" s="116">
        <f t="shared" si="223"/>
        <v>0</v>
      </c>
      <c r="AA216" s="116">
        <f>X216</f>
        <v>0</v>
      </c>
      <c r="AB216" s="116">
        <f>Y216</f>
        <v>0</v>
      </c>
      <c r="AC216" s="116">
        <f>Z216</f>
        <v>0</v>
      </c>
      <c r="AD216" s="116">
        <f>AA216</f>
        <v>0</v>
      </c>
      <c r="AE216" s="116">
        <f>AB216</f>
        <v>0</v>
      </c>
      <c r="AF216" s="116"/>
      <c r="AG216" s="116">
        <f>AC216</f>
        <v>0</v>
      </c>
      <c r="AH216" s="116">
        <f>AD216</f>
        <v>0</v>
      </c>
      <c r="AI216" s="116"/>
      <c r="AJ216" s="116">
        <f>AE216</f>
        <v>0</v>
      </c>
      <c r="AK216" s="117"/>
      <c r="AL216" s="117"/>
      <c r="AM216" s="158"/>
      <c r="AN216" s="158"/>
      <c r="AO216" s="158"/>
      <c r="AP216" s="116"/>
      <c r="AQ216" s="115"/>
      <c r="AR216" s="116"/>
      <c r="AS216" s="115"/>
      <c r="AT216" s="116"/>
      <c r="AU216" s="81"/>
      <c r="AV216" s="81"/>
      <c r="AW216" s="81"/>
      <c r="AX216" s="116"/>
      <c r="AY216" s="116"/>
      <c r="AZ216" s="93"/>
      <c r="BA216" s="93"/>
      <c r="BB216" s="116"/>
      <c r="BC216" s="116"/>
      <c r="BD216" s="118"/>
      <c r="BE216" s="119"/>
      <c r="BF216" s="127"/>
      <c r="BG216" s="127"/>
      <c r="BH216" s="118"/>
      <c r="BI216" s="119"/>
      <c r="BJ216" s="127"/>
      <c r="BK216" s="127"/>
    </row>
    <row r="217" spans="1:63" ht="33.75" customHeight="1" hidden="1">
      <c r="A217" s="134"/>
      <c r="B217" s="106" t="s">
        <v>231</v>
      </c>
      <c r="C217" s="189" t="s">
        <v>33</v>
      </c>
      <c r="D217" s="188" t="s">
        <v>52</v>
      </c>
      <c r="E217" s="153" t="s">
        <v>114</v>
      </c>
      <c r="F217" s="108" t="s">
        <v>232</v>
      </c>
      <c r="G217" s="110"/>
      <c r="H217" s="110">
        <v>42927</v>
      </c>
      <c r="I217" s="110"/>
      <c r="J217" s="115">
        <f>K217-G217</f>
        <v>44203</v>
      </c>
      <c r="K217" s="115">
        <v>44203</v>
      </c>
      <c r="L217" s="115"/>
      <c r="M217" s="115"/>
      <c r="N217" s="110">
        <v>40725</v>
      </c>
      <c r="O217" s="111"/>
      <c r="P217" s="115"/>
      <c r="Q217" s="115">
        <f>P217+N217</f>
        <v>40725</v>
      </c>
      <c r="R217" s="115">
        <f>O217</f>
        <v>0</v>
      </c>
      <c r="S217" s="116">
        <f>T217-Q217</f>
        <v>3743</v>
      </c>
      <c r="T217" s="116">
        <v>44468</v>
      </c>
      <c r="U217" s="115">
        <f>R217</f>
        <v>0</v>
      </c>
      <c r="V217" s="116">
        <v>39957</v>
      </c>
      <c r="W217" s="116"/>
      <c r="X217" s="116"/>
      <c r="Y217" s="116">
        <f>W217+T217</f>
        <v>44468</v>
      </c>
      <c r="Z217" s="116">
        <f>X217+V217</f>
        <v>39957</v>
      </c>
      <c r="AA217" s="116"/>
      <c r="AB217" s="116"/>
      <c r="AC217" s="116">
        <f>AA217+Y217</f>
        <v>44468</v>
      </c>
      <c r="AD217" s="116">
        <f>AB217+Z217</f>
        <v>39957</v>
      </c>
      <c r="AE217" s="116">
        <v>-44468</v>
      </c>
      <c r="AF217" s="116"/>
      <c r="AG217" s="116">
        <v>-39957</v>
      </c>
      <c r="AH217" s="116">
        <f>AE217+AC217</f>
        <v>0</v>
      </c>
      <c r="AI217" s="116"/>
      <c r="AJ217" s="116">
        <f>AG217+AD217</f>
        <v>0</v>
      </c>
      <c r="AK217" s="117"/>
      <c r="AL217" s="117"/>
      <c r="AM217" s="158"/>
      <c r="AN217" s="158"/>
      <c r="AO217" s="158"/>
      <c r="AP217" s="116">
        <f>AR217-AO217</f>
        <v>0</v>
      </c>
      <c r="AQ217" s="115"/>
      <c r="AR217" s="116"/>
      <c r="AS217" s="115"/>
      <c r="AT217" s="116"/>
      <c r="AU217" s="81"/>
      <c r="AV217" s="81"/>
      <c r="AW217" s="81"/>
      <c r="AX217" s="116"/>
      <c r="AY217" s="116"/>
      <c r="AZ217" s="93"/>
      <c r="BA217" s="93"/>
      <c r="BB217" s="116"/>
      <c r="BC217" s="116"/>
      <c r="BD217" s="118"/>
      <c r="BE217" s="119"/>
      <c r="BF217" s="127"/>
      <c r="BG217" s="127"/>
      <c r="BH217" s="118"/>
      <c r="BI217" s="119"/>
      <c r="BJ217" s="127"/>
      <c r="BK217" s="127"/>
    </row>
    <row r="218" spans="1:63" ht="21" customHeight="1">
      <c r="A218" s="134"/>
      <c r="B218" s="106" t="s">
        <v>229</v>
      </c>
      <c r="C218" s="189" t="s">
        <v>33</v>
      </c>
      <c r="D218" s="188" t="s">
        <v>52</v>
      </c>
      <c r="E218" s="153" t="s">
        <v>114</v>
      </c>
      <c r="F218" s="108" t="s">
        <v>230</v>
      </c>
      <c r="G218" s="110"/>
      <c r="H218" s="110"/>
      <c r="I218" s="110"/>
      <c r="J218" s="115"/>
      <c r="K218" s="115"/>
      <c r="L218" s="115"/>
      <c r="M218" s="115"/>
      <c r="N218" s="110"/>
      <c r="O218" s="111"/>
      <c r="P218" s="115"/>
      <c r="Q218" s="115"/>
      <c r="R218" s="115"/>
      <c r="S218" s="116"/>
      <c r="T218" s="116"/>
      <c r="U218" s="115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>
        <v>44468</v>
      </c>
      <c r="AF218" s="116"/>
      <c r="AG218" s="116">
        <v>39957</v>
      </c>
      <c r="AH218" s="116">
        <f>AE218+AC218</f>
        <v>44468</v>
      </c>
      <c r="AI218" s="116"/>
      <c r="AJ218" s="116">
        <f>AG218+AD218</f>
        <v>39957</v>
      </c>
      <c r="AK218" s="117"/>
      <c r="AL218" s="117"/>
      <c r="AM218" s="116">
        <f>AK218+AH218</f>
        <v>44468</v>
      </c>
      <c r="AN218" s="116">
        <f>AI218</f>
        <v>0</v>
      </c>
      <c r="AO218" s="116">
        <f>AJ218</f>
        <v>39957</v>
      </c>
      <c r="AP218" s="116">
        <f>AR218-AO218</f>
        <v>-5308</v>
      </c>
      <c r="AQ218" s="115"/>
      <c r="AR218" s="116">
        <v>34649</v>
      </c>
      <c r="AS218" s="115"/>
      <c r="AT218" s="116">
        <v>32160</v>
      </c>
      <c r="AU218" s="81"/>
      <c r="AV218" s="81"/>
      <c r="AW218" s="81"/>
      <c r="AX218" s="116">
        <v>34649</v>
      </c>
      <c r="AY218" s="116">
        <v>32160</v>
      </c>
      <c r="AZ218" s="93"/>
      <c r="BA218" s="93"/>
      <c r="BB218" s="116">
        <v>34649</v>
      </c>
      <c r="BC218" s="116">
        <v>32160</v>
      </c>
      <c r="BD218" s="118"/>
      <c r="BE218" s="119"/>
      <c r="BF218" s="115">
        <f>BD218+BB218</f>
        <v>34649</v>
      </c>
      <c r="BG218" s="115">
        <f>BE218+BC218</f>
        <v>32160</v>
      </c>
      <c r="BH218" s="118"/>
      <c r="BI218" s="119"/>
      <c r="BJ218" s="115">
        <f>BH218+BF218</f>
        <v>34649</v>
      </c>
      <c r="BK218" s="115">
        <f>BI218+BG218</f>
        <v>32160</v>
      </c>
    </row>
    <row r="219" spans="1:63" s="2" customFormat="1" ht="25.5" customHeight="1">
      <c r="A219" s="120"/>
      <c r="B219" s="98" t="s">
        <v>110</v>
      </c>
      <c r="C219" s="99" t="s">
        <v>58</v>
      </c>
      <c r="D219" s="100" t="s">
        <v>32</v>
      </c>
      <c r="E219" s="152"/>
      <c r="F219" s="188"/>
      <c r="G219" s="102">
        <f>G222</f>
        <v>208183</v>
      </c>
      <c r="H219" s="102">
        <f>H222</f>
        <v>208183</v>
      </c>
      <c r="I219" s="102">
        <f>I222</f>
        <v>0</v>
      </c>
      <c r="J219" s="102">
        <f aca="true" t="shared" si="224" ref="J219:Q219">J222+J224</f>
        <v>100129</v>
      </c>
      <c r="K219" s="102">
        <f t="shared" si="224"/>
        <v>308312</v>
      </c>
      <c r="L219" s="102">
        <f t="shared" si="224"/>
        <v>0</v>
      </c>
      <c r="M219" s="102"/>
      <c r="N219" s="102">
        <f t="shared" si="224"/>
        <v>338505</v>
      </c>
      <c r="O219" s="102">
        <f t="shared" si="224"/>
        <v>0</v>
      </c>
      <c r="P219" s="102">
        <f t="shared" si="224"/>
        <v>0</v>
      </c>
      <c r="Q219" s="102">
        <f t="shared" si="224"/>
        <v>338505</v>
      </c>
      <c r="R219" s="102">
        <f aca="true" t="shared" si="225" ref="R219:Z219">R222+R224</f>
        <v>0</v>
      </c>
      <c r="S219" s="104">
        <f t="shared" si="225"/>
        <v>-147111</v>
      </c>
      <c r="T219" s="104">
        <f t="shared" si="225"/>
        <v>191394</v>
      </c>
      <c r="U219" s="102">
        <f t="shared" si="225"/>
        <v>0</v>
      </c>
      <c r="V219" s="104">
        <f t="shared" si="225"/>
        <v>191394</v>
      </c>
      <c r="W219" s="104">
        <f t="shared" si="225"/>
        <v>0</v>
      </c>
      <c r="X219" s="104">
        <f t="shared" si="225"/>
        <v>0</v>
      </c>
      <c r="Y219" s="104">
        <f t="shared" si="225"/>
        <v>191394</v>
      </c>
      <c r="Z219" s="104">
        <f t="shared" si="225"/>
        <v>191394</v>
      </c>
      <c r="AA219" s="104">
        <f aca="true" t="shared" si="226" ref="AA219:AJ219">AA222+AA224</f>
        <v>0</v>
      </c>
      <c r="AB219" s="104">
        <f t="shared" si="226"/>
        <v>0</v>
      </c>
      <c r="AC219" s="104">
        <f t="shared" si="226"/>
        <v>191394</v>
      </c>
      <c r="AD219" s="104">
        <f t="shared" si="226"/>
        <v>191394</v>
      </c>
      <c r="AE219" s="104">
        <f t="shared" si="226"/>
        <v>0</v>
      </c>
      <c r="AF219" s="104"/>
      <c r="AG219" s="104">
        <f t="shared" si="226"/>
        <v>0</v>
      </c>
      <c r="AH219" s="104">
        <f t="shared" si="226"/>
        <v>191394</v>
      </c>
      <c r="AI219" s="104"/>
      <c r="AJ219" s="104">
        <f t="shared" si="226"/>
        <v>191394</v>
      </c>
      <c r="AK219" s="104">
        <f>AK222+AK224</f>
        <v>0</v>
      </c>
      <c r="AL219" s="104">
        <f>AL222+AL224</f>
        <v>0</v>
      </c>
      <c r="AM219" s="104">
        <f>AM222+AM224</f>
        <v>191394</v>
      </c>
      <c r="AN219" s="104">
        <f>AN222+AN224</f>
        <v>0</v>
      </c>
      <c r="AO219" s="104">
        <f>AO222+AO224</f>
        <v>191394</v>
      </c>
      <c r="AP219" s="104">
        <f>AP222+AP224+AP220</f>
        <v>43211</v>
      </c>
      <c r="AQ219" s="104">
        <f>AQ222+AQ224+AQ220</f>
        <v>0</v>
      </c>
      <c r="AR219" s="104">
        <f>AR222+AR224+AR220</f>
        <v>234605</v>
      </c>
      <c r="AS219" s="104">
        <f>AS222+AS224+AS220</f>
        <v>0</v>
      </c>
      <c r="AT219" s="104">
        <f>AT222+AT224+AT220</f>
        <v>234605</v>
      </c>
      <c r="AU219" s="81"/>
      <c r="AV219" s="81"/>
      <c r="AW219" s="81"/>
      <c r="AX219" s="104">
        <f>AX222+AX224+AX220</f>
        <v>234605</v>
      </c>
      <c r="AY219" s="104">
        <f>AY222+AY224+AY220</f>
        <v>234605</v>
      </c>
      <c r="AZ219" s="93"/>
      <c r="BA219" s="93"/>
      <c r="BB219" s="104">
        <f>BB222+BB224+BB220</f>
        <v>234605</v>
      </c>
      <c r="BC219" s="104">
        <f>BC222+BC224+BC220</f>
        <v>234605</v>
      </c>
      <c r="BD219" s="104">
        <f aca="true" t="shared" si="227" ref="BD219:BK219">BD222+BD224+BD220+BD226</f>
        <v>50000</v>
      </c>
      <c r="BE219" s="104">
        <f t="shared" si="227"/>
        <v>0</v>
      </c>
      <c r="BF219" s="104">
        <f t="shared" si="227"/>
        <v>284605</v>
      </c>
      <c r="BG219" s="104">
        <f t="shared" si="227"/>
        <v>234605</v>
      </c>
      <c r="BH219" s="104">
        <f t="shared" si="227"/>
        <v>0</v>
      </c>
      <c r="BI219" s="104">
        <f t="shared" si="227"/>
        <v>0</v>
      </c>
      <c r="BJ219" s="104">
        <f t="shared" si="227"/>
        <v>284605</v>
      </c>
      <c r="BK219" s="104">
        <f t="shared" si="227"/>
        <v>234605</v>
      </c>
    </row>
    <row r="220" spans="1:63" s="2" customFormat="1" ht="54.75" customHeight="1">
      <c r="A220" s="120"/>
      <c r="B220" s="106" t="s">
        <v>116</v>
      </c>
      <c r="C220" s="107" t="s">
        <v>58</v>
      </c>
      <c r="D220" s="108" t="s">
        <v>32</v>
      </c>
      <c r="E220" s="114" t="s">
        <v>117</v>
      </c>
      <c r="F220" s="108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4"/>
      <c r="T220" s="104"/>
      <c r="U220" s="102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12">
        <f>AP221</f>
        <v>16864</v>
      </c>
      <c r="AQ220" s="112">
        <f>AQ221</f>
        <v>0</v>
      </c>
      <c r="AR220" s="112">
        <f>AR221</f>
        <v>16864</v>
      </c>
      <c r="AS220" s="112">
        <f>AS221</f>
        <v>0</v>
      </c>
      <c r="AT220" s="112">
        <f>AT221</f>
        <v>16864</v>
      </c>
      <c r="AU220" s="81"/>
      <c r="AV220" s="81"/>
      <c r="AW220" s="81"/>
      <c r="AX220" s="112">
        <f>AX221</f>
        <v>16864</v>
      </c>
      <c r="AY220" s="112">
        <f>AY221</f>
        <v>16864</v>
      </c>
      <c r="AZ220" s="93"/>
      <c r="BA220" s="93"/>
      <c r="BB220" s="112">
        <f aca="true" t="shared" si="228" ref="BB220:BK220">BB221</f>
        <v>16864</v>
      </c>
      <c r="BC220" s="112">
        <f t="shared" si="228"/>
        <v>16864</v>
      </c>
      <c r="BD220" s="112">
        <f t="shared" si="228"/>
        <v>0</v>
      </c>
      <c r="BE220" s="112">
        <f t="shared" si="228"/>
        <v>0</v>
      </c>
      <c r="BF220" s="112">
        <f t="shared" si="228"/>
        <v>16864</v>
      </c>
      <c r="BG220" s="112">
        <f t="shared" si="228"/>
        <v>16864</v>
      </c>
      <c r="BH220" s="112">
        <f t="shared" si="228"/>
        <v>0</v>
      </c>
      <c r="BI220" s="112">
        <f t="shared" si="228"/>
        <v>0</v>
      </c>
      <c r="BJ220" s="112">
        <f t="shared" si="228"/>
        <v>16864</v>
      </c>
      <c r="BK220" s="112">
        <f t="shared" si="228"/>
        <v>16864</v>
      </c>
    </row>
    <row r="221" spans="1:63" s="2" customFormat="1" ht="105.75" customHeight="1">
      <c r="A221" s="120"/>
      <c r="B221" s="106" t="s">
        <v>270</v>
      </c>
      <c r="C221" s="107" t="s">
        <v>58</v>
      </c>
      <c r="D221" s="108" t="s">
        <v>32</v>
      </c>
      <c r="E221" s="114" t="s">
        <v>117</v>
      </c>
      <c r="F221" s="108" t="s">
        <v>118</v>
      </c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4"/>
      <c r="T221" s="104"/>
      <c r="U221" s="102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16">
        <f>AR221-AO221</f>
        <v>16864</v>
      </c>
      <c r="AQ221" s="110"/>
      <c r="AR221" s="112">
        <v>16864</v>
      </c>
      <c r="AS221" s="110"/>
      <c r="AT221" s="112">
        <v>16864</v>
      </c>
      <c r="AU221" s="81"/>
      <c r="AV221" s="81"/>
      <c r="AW221" s="81"/>
      <c r="AX221" s="112">
        <v>16864</v>
      </c>
      <c r="AY221" s="112">
        <v>16864</v>
      </c>
      <c r="AZ221" s="93"/>
      <c r="BA221" s="93"/>
      <c r="BB221" s="112">
        <v>16864</v>
      </c>
      <c r="BC221" s="112">
        <v>16864</v>
      </c>
      <c r="BD221" s="146"/>
      <c r="BE221" s="147"/>
      <c r="BF221" s="115">
        <f>BD221+BB221</f>
        <v>16864</v>
      </c>
      <c r="BG221" s="115">
        <f>BE221+BC221</f>
        <v>16864</v>
      </c>
      <c r="BH221" s="146"/>
      <c r="BI221" s="147"/>
      <c r="BJ221" s="115">
        <f>BH221+BF221</f>
        <v>16864</v>
      </c>
      <c r="BK221" s="115">
        <f>BI221+BG221</f>
        <v>16864</v>
      </c>
    </row>
    <row r="222" spans="1:63" ht="21.75" customHeight="1">
      <c r="A222" s="134"/>
      <c r="B222" s="106" t="s">
        <v>110</v>
      </c>
      <c r="C222" s="107" t="s">
        <v>58</v>
      </c>
      <c r="D222" s="108" t="s">
        <v>32</v>
      </c>
      <c r="E222" s="153" t="s">
        <v>111</v>
      </c>
      <c r="F222" s="108"/>
      <c r="G222" s="110">
        <f aca="true" t="shared" si="229" ref="G222:W222">G223</f>
        <v>208183</v>
      </c>
      <c r="H222" s="110">
        <f t="shared" si="229"/>
        <v>208183</v>
      </c>
      <c r="I222" s="110">
        <f t="shared" si="229"/>
        <v>0</v>
      </c>
      <c r="J222" s="110">
        <f t="shared" si="229"/>
        <v>95573</v>
      </c>
      <c r="K222" s="110">
        <f t="shared" si="229"/>
        <v>303756</v>
      </c>
      <c r="L222" s="110">
        <f t="shared" si="229"/>
        <v>0</v>
      </c>
      <c r="M222" s="110"/>
      <c r="N222" s="110">
        <f t="shared" si="229"/>
        <v>333618</v>
      </c>
      <c r="O222" s="110">
        <f t="shared" si="229"/>
        <v>0</v>
      </c>
      <c r="P222" s="110">
        <f t="shared" si="229"/>
        <v>0</v>
      </c>
      <c r="Q222" s="110">
        <f t="shared" si="229"/>
        <v>333618</v>
      </c>
      <c r="R222" s="110">
        <f t="shared" si="229"/>
        <v>0</v>
      </c>
      <c r="S222" s="112">
        <f t="shared" si="229"/>
        <v>-142224</v>
      </c>
      <c r="T222" s="112">
        <f t="shared" si="229"/>
        <v>191394</v>
      </c>
      <c r="U222" s="110">
        <f t="shared" si="229"/>
        <v>0</v>
      </c>
      <c r="V222" s="112">
        <f t="shared" si="229"/>
        <v>191394</v>
      </c>
      <c r="W222" s="112">
        <f t="shared" si="229"/>
        <v>0</v>
      </c>
      <c r="X222" s="112">
        <f aca="true" t="shared" si="230" ref="X222:AT222">X223</f>
        <v>0</v>
      </c>
      <c r="Y222" s="112">
        <f t="shared" si="230"/>
        <v>191394</v>
      </c>
      <c r="Z222" s="112">
        <f t="shared" si="230"/>
        <v>191394</v>
      </c>
      <c r="AA222" s="112">
        <f t="shared" si="230"/>
        <v>0</v>
      </c>
      <c r="AB222" s="112">
        <f t="shared" si="230"/>
        <v>0</v>
      </c>
      <c r="AC222" s="112">
        <f t="shared" si="230"/>
        <v>191394</v>
      </c>
      <c r="AD222" s="112">
        <f t="shared" si="230"/>
        <v>191394</v>
      </c>
      <c r="AE222" s="112">
        <f t="shared" si="230"/>
        <v>0</v>
      </c>
      <c r="AF222" s="112"/>
      <c r="AG222" s="112">
        <f t="shared" si="230"/>
        <v>0</v>
      </c>
      <c r="AH222" s="112">
        <f t="shared" si="230"/>
        <v>191394</v>
      </c>
      <c r="AI222" s="112"/>
      <c r="AJ222" s="112">
        <f t="shared" si="230"/>
        <v>191394</v>
      </c>
      <c r="AK222" s="112">
        <f t="shared" si="230"/>
        <v>0</v>
      </c>
      <c r="AL222" s="112">
        <f t="shared" si="230"/>
        <v>0</v>
      </c>
      <c r="AM222" s="112">
        <f t="shared" si="230"/>
        <v>191394</v>
      </c>
      <c r="AN222" s="112">
        <f t="shared" si="230"/>
        <v>0</v>
      </c>
      <c r="AO222" s="112">
        <f t="shared" si="230"/>
        <v>191394</v>
      </c>
      <c r="AP222" s="112">
        <f t="shared" si="230"/>
        <v>26347</v>
      </c>
      <c r="AQ222" s="110">
        <f t="shared" si="230"/>
        <v>0</v>
      </c>
      <c r="AR222" s="112">
        <f t="shared" si="230"/>
        <v>217741</v>
      </c>
      <c r="AS222" s="110">
        <f t="shared" si="230"/>
        <v>0</v>
      </c>
      <c r="AT222" s="112">
        <f t="shared" si="230"/>
        <v>217741</v>
      </c>
      <c r="AU222" s="81"/>
      <c r="AV222" s="81"/>
      <c r="AW222" s="81"/>
      <c r="AX222" s="112">
        <f>AX223</f>
        <v>217741</v>
      </c>
      <c r="AY222" s="112">
        <f>AY223</f>
        <v>217741</v>
      </c>
      <c r="AZ222" s="93"/>
      <c r="BA222" s="93"/>
      <c r="BB222" s="112">
        <f aca="true" t="shared" si="231" ref="BB222:BK222">BB223</f>
        <v>217741</v>
      </c>
      <c r="BC222" s="112">
        <f t="shared" si="231"/>
        <v>217741</v>
      </c>
      <c r="BD222" s="112">
        <f t="shared" si="231"/>
        <v>0</v>
      </c>
      <c r="BE222" s="112">
        <f t="shared" si="231"/>
        <v>0</v>
      </c>
      <c r="BF222" s="112">
        <f t="shared" si="231"/>
        <v>217741</v>
      </c>
      <c r="BG222" s="112">
        <f t="shared" si="231"/>
        <v>217741</v>
      </c>
      <c r="BH222" s="112">
        <f t="shared" si="231"/>
        <v>0</v>
      </c>
      <c r="BI222" s="112">
        <f t="shared" si="231"/>
        <v>0</v>
      </c>
      <c r="BJ222" s="112">
        <f t="shared" si="231"/>
        <v>217741</v>
      </c>
      <c r="BK222" s="112">
        <f t="shared" si="231"/>
        <v>217741</v>
      </c>
    </row>
    <row r="223" spans="1:63" ht="72" customHeight="1">
      <c r="A223" s="134"/>
      <c r="B223" s="144" t="s">
        <v>41</v>
      </c>
      <c r="C223" s="107" t="s">
        <v>58</v>
      </c>
      <c r="D223" s="108" t="s">
        <v>32</v>
      </c>
      <c r="E223" s="153" t="s">
        <v>111</v>
      </c>
      <c r="F223" s="108" t="s">
        <v>42</v>
      </c>
      <c r="G223" s="110">
        <f>H223</f>
        <v>208183</v>
      </c>
      <c r="H223" s="110">
        <f>204193+3990</f>
        <v>208183</v>
      </c>
      <c r="I223" s="110"/>
      <c r="J223" s="115">
        <f>K223-G223</f>
        <v>95573</v>
      </c>
      <c r="K223" s="115">
        <v>303756</v>
      </c>
      <c r="L223" s="115"/>
      <c r="M223" s="115"/>
      <c r="N223" s="110">
        <v>333618</v>
      </c>
      <c r="O223" s="111"/>
      <c r="P223" s="115"/>
      <c r="Q223" s="115">
        <f>P223+N223</f>
        <v>333618</v>
      </c>
      <c r="R223" s="115">
        <f>O223</f>
        <v>0</v>
      </c>
      <c r="S223" s="116">
        <f>T223-Q223</f>
        <v>-142224</v>
      </c>
      <c r="T223" s="116">
        <v>191394</v>
      </c>
      <c r="U223" s="115">
        <f>R223</f>
        <v>0</v>
      </c>
      <c r="V223" s="116">
        <v>191394</v>
      </c>
      <c r="W223" s="116"/>
      <c r="X223" s="116"/>
      <c r="Y223" s="116">
        <f>W223+T223</f>
        <v>191394</v>
      </c>
      <c r="Z223" s="116">
        <f>X223+V223</f>
        <v>191394</v>
      </c>
      <c r="AA223" s="116"/>
      <c r="AB223" s="116"/>
      <c r="AC223" s="116">
        <f>AA223+Y223</f>
        <v>191394</v>
      </c>
      <c r="AD223" s="116">
        <f>AB223+Z223</f>
        <v>191394</v>
      </c>
      <c r="AE223" s="116"/>
      <c r="AF223" s="116"/>
      <c r="AG223" s="116"/>
      <c r="AH223" s="116">
        <f>AE223+AC223</f>
        <v>191394</v>
      </c>
      <c r="AI223" s="116"/>
      <c r="AJ223" s="116">
        <f>AG223+AD223</f>
        <v>191394</v>
      </c>
      <c r="AK223" s="117"/>
      <c r="AL223" s="117"/>
      <c r="AM223" s="116">
        <f>AK223+AH223</f>
        <v>191394</v>
      </c>
      <c r="AN223" s="116">
        <f>AI223</f>
        <v>0</v>
      </c>
      <c r="AO223" s="116">
        <f>AJ223</f>
        <v>191394</v>
      </c>
      <c r="AP223" s="116">
        <f>AR223-AO223</f>
        <v>26347</v>
      </c>
      <c r="AQ223" s="115"/>
      <c r="AR223" s="116">
        <v>217741</v>
      </c>
      <c r="AS223" s="115"/>
      <c r="AT223" s="116">
        <v>217741</v>
      </c>
      <c r="AU223" s="81"/>
      <c r="AV223" s="81"/>
      <c r="AW223" s="81"/>
      <c r="AX223" s="116">
        <v>217741</v>
      </c>
      <c r="AY223" s="116">
        <v>217741</v>
      </c>
      <c r="AZ223" s="93"/>
      <c r="BA223" s="93"/>
      <c r="BB223" s="116">
        <v>217741</v>
      </c>
      <c r="BC223" s="116">
        <v>217741</v>
      </c>
      <c r="BD223" s="118"/>
      <c r="BE223" s="119"/>
      <c r="BF223" s="115">
        <f>BD223+BB223</f>
        <v>217741</v>
      </c>
      <c r="BG223" s="115">
        <f>BE223+BC223</f>
        <v>217741</v>
      </c>
      <c r="BH223" s="118"/>
      <c r="BI223" s="119"/>
      <c r="BJ223" s="115">
        <f>BH223+BF223</f>
        <v>217741</v>
      </c>
      <c r="BK223" s="115">
        <f>BI223+BG223</f>
        <v>217741</v>
      </c>
    </row>
    <row r="224" spans="1:63" ht="33" customHeight="1" hidden="1">
      <c r="A224" s="134"/>
      <c r="B224" s="106" t="s">
        <v>82</v>
      </c>
      <c r="C224" s="107" t="s">
        <v>58</v>
      </c>
      <c r="D224" s="108" t="s">
        <v>32</v>
      </c>
      <c r="E224" s="143" t="s">
        <v>121</v>
      </c>
      <c r="F224" s="108"/>
      <c r="G224" s="110"/>
      <c r="H224" s="110"/>
      <c r="I224" s="110"/>
      <c r="J224" s="115">
        <f aca="true" t="shared" si="232" ref="J224:AJ224">J225</f>
        <v>4556</v>
      </c>
      <c r="K224" s="115">
        <f t="shared" si="232"/>
        <v>4556</v>
      </c>
      <c r="L224" s="115">
        <f t="shared" si="232"/>
        <v>0</v>
      </c>
      <c r="M224" s="115"/>
      <c r="N224" s="115">
        <f t="shared" si="232"/>
        <v>4887</v>
      </c>
      <c r="O224" s="115">
        <f t="shared" si="232"/>
        <v>0</v>
      </c>
      <c r="P224" s="115">
        <f t="shared" si="232"/>
        <v>0</v>
      </c>
      <c r="Q224" s="115">
        <f t="shared" si="232"/>
        <v>4887</v>
      </c>
      <c r="R224" s="115">
        <f t="shared" si="232"/>
        <v>0</v>
      </c>
      <c r="S224" s="116">
        <f t="shared" si="232"/>
        <v>-4887</v>
      </c>
      <c r="T224" s="116">
        <f t="shared" si="232"/>
        <v>0</v>
      </c>
      <c r="U224" s="115">
        <f t="shared" si="232"/>
        <v>0</v>
      </c>
      <c r="V224" s="116">
        <f t="shared" si="232"/>
        <v>0</v>
      </c>
      <c r="W224" s="116">
        <f t="shared" si="232"/>
        <v>0</v>
      </c>
      <c r="X224" s="116">
        <f t="shared" si="232"/>
        <v>0</v>
      </c>
      <c r="Y224" s="116">
        <f t="shared" si="232"/>
        <v>0</v>
      </c>
      <c r="Z224" s="116">
        <f t="shared" si="232"/>
        <v>0</v>
      </c>
      <c r="AA224" s="116">
        <f t="shared" si="232"/>
        <v>0</v>
      </c>
      <c r="AB224" s="116">
        <f t="shared" si="232"/>
        <v>0</v>
      </c>
      <c r="AC224" s="116">
        <f t="shared" si="232"/>
        <v>0</v>
      </c>
      <c r="AD224" s="116">
        <f t="shared" si="232"/>
        <v>0</v>
      </c>
      <c r="AE224" s="116">
        <f t="shared" si="232"/>
        <v>0</v>
      </c>
      <c r="AF224" s="116"/>
      <c r="AG224" s="116">
        <f t="shared" si="232"/>
        <v>0</v>
      </c>
      <c r="AH224" s="116">
        <f t="shared" si="232"/>
        <v>0</v>
      </c>
      <c r="AI224" s="116"/>
      <c r="AJ224" s="116">
        <f t="shared" si="232"/>
        <v>0</v>
      </c>
      <c r="AK224" s="117"/>
      <c r="AL224" s="117"/>
      <c r="AM224" s="117"/>
      <c r="AN224" s="117"/>
      <c r="AO224" s="117"/>
      <c r="AP224" s="130"/>
      <c r="AQ224" s="131"/>
      <c r="AR224" s="130"/>
      <c r="AS224" s="131"/>
      <c r="AT224" s="130"/>
      <c r="AU224" s="81"/>
      <c r="AV224" s="81"/>
      <c r="AW224" s="81"/>
      <c r="AX224" s="130"/>
      <c r="AY224" s="130"/>
      <c r="AZ224" s="93"/>
      <c r="BA224" s="93"/>
      <c r="BB224" s="130"/>
      <c r="BC224" s="130"/>
      <c r="BD224" s="118"/>
      <c r="BE224" s="119"/>
      <c r="BF224" s="127"/>
      <c r="BG224" s="127"/>
      <c r="BH224" s="118"/>
      <c r="BI224" s="119"/>
      <c r="BJ224" s="127"/>
      <c r="BK224" s="127"/>
    </row>
    <row r="225" spans="1:63" ht="66" customHeight="1" hidden="1">
      <c r="A225" s="134"/>
      <c r="B225" s="106" t="s">
        <v>41</v>
      </c>
      <c r="C225" s="107" t="s">
        <v>58</v>
      </c>
      <c r="D225" s="108" t="s">
        <v>32</v>
      </c>
      <c r="E225" s="143" t="s">
        <v>121</v>
      </c>
      <c r="F225" s="108" t="s">
        <v>42</v>
      </c>
      <c r="G225" s="110"/>
      <c r="H225" s="110"/>
      <c r="I225" s="110"/>
      <c r="J225" s="115">
        <f>K225-G225</f>
        <v>4556</v>
      </c>
      <c r="K225" s="115">
        <v>4556</v>
      </c>
      <c r="L225" s="115"/>
      <c r="M225" s="115"/>
      <c r="N225" s="110">
        <v>4887</v>
      </c>
      <c r="O225" s="111"/>
      <c r="P225" s="115"/>
      <c r="Q225" s="115">
        <f>P225+N225</f>
        <v>4887</v>
      </c>
      <c r="R225" s="115">
        <f>O225</f>
        <v>0</v>
      </c>
      <c r="S225" s="116">
        <f>T225-Q225</f>
        <v>-4887</v>
      </c>
      <c r="T225" s="116"/>
      <c r="U225" s="115">
        <f>R225</f>
        <v>0</v>
      </c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7"/>
      <c r="AL225" s="117"/>
      <c r="AM225" s="117"/>
      <c r="AN225" s="117"/>
      <c r="AO225" s="117"/>
      <c r="AP225" s="130"/>
      <c r="AQ225" s="131"/>
      <c r="AR225" s="130"/>
      <c r="AS225" s="131"/>
      <c r="AT225" s="130"/>
      <c r="AU225" s="81"/>
      <c r="AV225" s="81"/>
      <c r="AW225" s="81"/>
      <c r="AX225" s="130"/>
      <c r="AY225" s="130"/>
      <c r="AZ225" s="93"/>
      <c r="BA225" s="93"/>
      <c r="BB225" s="130"/>
      <c r="BC225" s="130"/>
      <c r="BD225" s="118"/>
      <c r="BE225" s="119"/>
      <c r="BF225" s="127"/>
      <c r="BG225" s="127"/>
      <c r="BH225" s="118"/>
      <c r="BI225" s="119"/>
      <c r="BJ225" s="127"/>
      <c r="BK225" s="127"/>
    </row>
    <row r="226" spans="1:63" ht="38.25" customHeight="1">
      <c r="A226" s="134"/>
      <c r="B226" s="154" t="s">
        <v>82</v>
      </c>
      <c r="C226" s="107" t="s">
        <v>58</v>
      </c>
      <c r="D226" s="108" t="s">
        <v>32</v>
      </c>
      <c r="E226" s="143" t="s">
        <v>121</v>
      </c>
      <c r="F226" s="108"/>
      <c r="G226" s="110"/>
      <c r="H226" s="110"/>
      <c r="I226" s="110"/>
      <c r="J226" s="115"/>
      <c r="K226" s="115"/>
      <c r="L226" s="115"/>
      <c r="M226" s="115"/>
      <c r="N226" s="110"/>
      <c r="O226" s="111"/>
      <c r="P226" s="115"/>
      <c r="Q226" s="115"/>
      <c r="R226" s="115"/>
      <c r="S226" s="116"/>
      <c r="T226" s="116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7"/>
      <c r="AL226" s="117"/>
      <c r="AM226" s="117"/>
      <c r="AN226" s="117"/>
      <c r="AO226" s="117"/>
      <c r="AP226" s="130"/>
      <c r="AQ226" s="131"/>
      <c r="AR226" s="130"/>
      <c r="AS226" s="131"/>
      <c r="AT226" s="130"/>
      <c r="AU226" s="81"/>
      <c r="AV226" s="81"/>
      <c r="AW226" s="81"/>
      <c r="AX226" s="130"/>
      <c r="AY226" s="130"/>
      <c r="AZ226" s="93"/>
      <c r="BA226" s="93"/>
      <c r="BB226" s="130"/>
      <c r="BC226" s="130"/>
      <c r="BD226" s="93">
        <f>BD227</f>
        <v>50000</v>
      </c>
      <c r="BE226" s="93">
        <f aca="true" t="shared" si="233" ref="BE226:BK227">BE227</f>
        <v>0</v>
      </c>
      <c r="BF226" s="115">
        <f t="shared" si="233"/>
        <v>50000</v>
      </c>
      <c r="BG226" s="115">
        <f t="shared" si="233"/>
        <v>0</v>
      </c>
      <c r="BH226" s="93">
        <f>BH227</f>
        <v>0</v>
      </c>
      <c r="BI226" s="93">
        <f t="shared" si="233"/>
        <v>0</v>
      </c>
      <c r="BJ226" s="115">
        <f t="shared" si="233"/>
        <v>50000</v>
      </c>
      <c r="BK226" s="115">
        <f t="shared" si="233"/>
        <v>0</v>
      </c>
    </row>
    <row r="227" spans="1:63" ht="89.25" customHeight="1">
      <c r="A227" s="134"/>
      <c r="B227" s="106" t="s">
        <v>396</v>
      </c>
      <c r="C227" s="107" t="s">
        <v>58</v>
      </c>
      <c r="D227" s="108" t="s">
        <v>32</v>
      </c>
      <c r="E227" s="143" t="s">
        <v>393</v>
      </c>
      <c r="F227" s="108"/>
      <c r="G227" s="110"/>
      <c r="H227" s="110"/>
      <c r="I227" s="110"/>
      <c r="J227" s="115"/>
      <c r="K227" s="115"/>
      <c r="L227" s="115"/>
      <c r="M227" s="115"/>
      <c r="N227" s="110"/>
      <c r="O227" s="111"/>
      <c r="P227" s="115"/>
      <c r="Q227" s="115"/>
      <c r="R227" s="115"/>
      <c r="S227" s="116"/>
      <c r="T227" s="116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7"/>
      <c r="AL227" s="117"/>
      <c r="AM227" s="117"/>
      <c r="AN227" s="117"/>
      <c r="AO227" s="117"/>
      <c r="AP227" s="130"/>
      <c r="AQ227" s="131"/>
      <c r="AR227" s="130"/>
      <c r="AS227" s="131"/>
      <c r="AT227" s="130"/>
      <c r="AU227" s="81"/>
      <c r="AV227" s="81"/>
      <c r="AW227" s="81"/>
      <c r="AX227" s="130"/>
      <c r="AY227" s="130"/>
      <c r="AZ227" s="93"/>
      <c r="BA227" s="93"/>
      <c r="BB227" s="130"/>
      <c r="BC227" s="130"/>
      <c r="BD227" s="93">
        <f>BD228</f>
        <v>50000</v>
      </c>
      <c r="BE227" s="93">
        <f t="shared" si="233"/>
        <v>0</v>
      </c>
      <c r="BF227" s="115">
        <f t="shared" si="233"/>
        <v>50000</v>
      </c>
      <c r="BG227" s="115">
        <f t="shared" si="233"/>
        <v>0</v>
      </c>
      <c r="BH227" s="93">
        <f>BH228</f>
        <v>0</v>
      </c>
      <c r="BI227" s="93">
        <f t="shared" si="233"/>
        <v>0</v>
      </c>
      <c r="BJ227" s="115">
        <f t="shared" si="233"/>
        <v>50000</v>
      </c>
      <c r="BK227" s="115">
        <f t="shared" si="233"/>
        <v>0</v>
      </c>
    </row>
    <row r="228" spans="1:63" ht="72" customHeight="1">
      <c r="A228" s="134"/>
      <c r="B228" s="106" t="s">
        <v>41</v>
      </c>
      <c r="C228" s="107" t="s">
        <v>58</v>
      </c>
      <c r="D228" s="108" t="s">
        <v>32</v>
      </c>
      <c r="E228" s="143" t="s">
        <v>393</v>
      </c>
      <c r="F228" s="108" t="s">
        <v>42</v>
      </c>
      <c r="G228" s="110"/>
      <c r="H228" s="110"/>
      <c r="I228" s="110"/>
      <c r="J228" s="115"/>
      <c r="K228" s="115"/>
      <c r="L228" s="115"/>
      <c r="M228" s="115"/>
      <c r="N228" s="110"/>
      <c r="O228" s="111"/>
      <c r="P228" s="115"/>
      <c r="Q228" s="115"/>
      <c r="R228" s="115"/>
      <c r="S228" s="116"/>
      <c r="T228" s="116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7"/>
      <c r="AL228" s="117"/>
      <c r="AM228" s="117"/>
      <c r="AN228" s="117"/>
      <c r="AO228" s="117"/>
      <c r="AP228" s="130"/>
      <c r="AQ228" s="131"/>
      <c r="AR228" s="130"/>
      <c r="AS228" s="131"/>
      <c r="AT228" s="130"/>
      <c r="AU228" s="81"/>
      <c r="AV228" s="81"/>
      <c r="AW228" s="81"/>
      <c r="AX228" s="130"/>
      <c r="AY228" s="130"/>
      <c r="AZ228" s="93"/>
      <c r="BA228" s="93"/>
      <c r="BB228" s="130"/>
      <c r="BC228" s="130"/>
      <c r="BD228" s="93">
        <v>50000</v>
      </c>
      <c r="BE228" s="190"/>
      <c r="BF228" s="115">
        <f>BD228+BB228</f>
        <v>50000</v>
      </c>
      <c r="BG228" s="115">
        <f>BE228+BC228</f>
        <v>0</v>
      </c>
      <c r="BH228" s="93"/>
      <c r="BI228" s="190"/>
      <c r="BJ228" s="115">
        <f>BH228+BF228</f>
        <v>50000</v>
      </c>
      <c r="BK228" s="115">
        <f>BI228+BG228</f>
        <v>0</v>
      </c>
    </row>
    <row r="229" spans="1:63" ht="56.25">
      <c r="A229" s="134"/>
      <c r="B229" s="191" t="s">
        <v>112</v>
      </c>
      <c r="C229" s="99" t="s">
        <v>58</v>
      </c>
      <c r="D229" s="100" t="s">
        <v>58</v>
      </c>
      <c r="E229" s="152"/>
      <c r="F229" s="100"/>
      <c r="G229" s="102">
        <f>G230</f>
        <v>0</v>
      </c>
      <c r="H229" s="102">
        <f aca="true" t="shared" si="234" ref="H229:W230">H230</f>
        <v>0</v>
      </c>
      <c r="I229" s="102">
        <f t="shared" si="234"/>
        <v>0</v>
      </c>
      <c r="J229" s="102">
        <f t="shared" si="234"/>
        <v>19253</v>
      </c>
      <c r="K229" s="102">
        <f t="shared" si="234"/>
        <v>19253</v>
      </c>
      <c r="L229" s="102">
        <f t="shared" si="234"/>
        <v>0</v>
      </c>
      <c r="M229" s="102"/>
      <c r="N229" s="102">
        <f t="shared" si="234"/>
        <v>20897</v>
      </c>
      <c r="O229" s="102">
        <f t="shared" si="234"/>
        <v>0</v>
      </c>
      <c r="P229" s="102">
        <f t="shared" si="234"/>
        <v>0</v>
      </c>
      <c r="Q229" s="102">
        <f t="shared" si="234"/>
        <v>20897</v>
      </c>
      <c r="R229" s="102">
        <f t="shared" si="234"/>
        <v>0</v>
      </c>
      <c r="S229" s="104">
        <f t="shared" si="234"/>
        <v>-10270</v>
      </c>
      <c r="T229" s="104">
        <f t="shared" si="234"/>
        <v>10627</v>
      </c>
      <c r="U229" s="102">
        <f t="shared" si="234"/>
        <v>0</v>
      </c>
      <c r="V229" s="104">
        <f t="shared" si="234"/>
        <v>10627</v>
      </c>
      <c r="W229" s="104">
        <f t="shared" si="234"/>
        <v>0</v>
      </c>
      <c r="X229" s="104">
        <f aca="true" t="shared" si="235" ref="W229:AM230">X230</f>
        <v>0</v>
      </c>
      <c r="Y229" s="104">
        <f t="shared" si="235"/>
        <v>10627</v>
      </c>
      <c r="Z229" s="104">
        <f t="shared" si="235"/>
        <v>10627</v>
      </c>
      <c r="AA229" s="104">
        <f t="shared" si="235"/>
        <v>0</v>
      </c>
      <c r="AB229" s="104">
        <f t="shared" si="235"/>
        <v>0</v>
      </c>
      <c r="AC229" s="104">
        <f t="shared" si="235"/>
        <v>10627</v>
      </c>
      <c r="AD229" s="104">
        <f t="shared" si="235"/>
        <v>10627</v>
      </c>
      <c r="AE229" s="104">
        <f t="shared" si="235"/>
        <v>0</v>
      </c>
      <c r="AF229" s="104"/>
      <c r="AG229" s="104">
        <f t="shared" si="235"/>
        <v>0</v>
      </c>
      <c r="AH229" s="104">
        <f t="shared" si="235"/>
        <v>10627</v>
      </c>
      <c r="AI229" s="104"/>
      <c r="AJ229" s="104">
        <f t="shared" si="235"/>
        <v>10627</v>
      </c>
      <c r="AK229" s="104">
        <f t="shared" si="235"/>
        <v>0</v>
      </c>
      <c r="AL229" s="104">
        <f t="shared" si="235"/>
        <v>0</v>
      </c>
      <c r="AM229" s="104">
        <f t="shared" si="235"/>
        <v>10627</v>
      </c>
      <c r="AN229" s="104">
        <f aca="true" t="shared" si="236" ref="AK229:AT230">AN230</f>
        <v>0</v>
      </c>
      <c r="AO229" s="104">
        <f t="shared" si="236"/>
        <v>10627</v>
      </c>
      <c r="AP229" s="104">
        <f t="shared" si="236"/>
        <v>7267</v>
      </c>
      <c r="AQ229" s="102">
        <f t="shared" si="236"/>
        <v>0</v>
      </c>
      <c r="AR229" s="104">
        <f t="shared" si="236"/>
        <v>17894</v>
      </c>
      <c r="AS229" s="102">
        <f t="shared" si="236"/>
        <v>0</v>
      </c>
      <c r="AT229" s="104">
        <f t="shared" si="236"/>
        <v>17894</v>
      </c>
      <c r="AU229" s="81"/>
      <c r="AV229" s="81"/>
      <c r="AW229" s="81"/>
      <c r="AX229" s="104">
        <f>AX230</f>
        <v>17894</v>
      </c>
      <c r="AY229" s="104">
        <f>AY230</f>
        <v>17894</v>
      </c>
      <c r="AZ229" s="93"/>
      <c r="BA229" s="93"/>
      <c r="BB229" s="104">
        <f>BB230</f>
        <v>17894</v>
      </c>
      <c r="BC229" s="104">
        <f>BC230</f>
        <v>17894</v>
      </c>
      <c r="BD229" s="104">
        <f aca="true" t="shared" si="237" ref="BD229:BK230">BD230</f>
        <v>0</v>
      </c>
      <c r="BE229" s="104">
        <f t="shared" si="237"/>
        <v>0</v>
      </c>
      <c r="BF229" s="104">
        <f t="shared" si="237"/>
        <v>17894</v>
      </c>
      <c r="BG229" s="104">
        <f t="shared" si="237"/>
        <v>17894</v>
      </c>
      <c r="BH229" s="104">
        <f t="shared" si="237"/>
        <v>0</v>
      </c>
      <c r="BI229" s="104">
        <f t="shared" si="237"/>
        <v>0</v>
      </c>
      <c r="BJ229" s="104">
        <f t="shared" si="237"/>
        <v>17894</v>
      </c>
      <c r="BK229" s="104">
        <f t="shared" si="237"/>
        <v>17894</v>
      </c>
    </row>
    <row r="230" spans="1:63" ht="88.5" customHeight="1">
      <c r="A230" s="134"/>
      <c r="B230" s="144" t="s">
        <v>34</v>
      </c>
      <c r="C230" s="107" t="s">
        <v>58</v>
      </c>
      <c r="D230" s="108" t="s">
        <v>58</v>
      </c>
      <c r="E230" s="153" t="s">
        <v>113</v>
      </c>
      <c r="F230" s="108"/>
      <c r="G230" s="110">
        <f>G231</f>
        <v>0</v>
      </c>
      <c r="H230" s="110">
        <f t="shared" si="234"/>
        <v>0</v>
      </c>
      <c r="I230" s="110">
        <f t="shared" si="234"/>
        <v>0</v>
      </c>
      <c r="J230" s="110">
        <f t="shared" si="234"/>
        <v>19253</v>
      </c>
      <c r="K230" s="110">
        <f t="shared" si="234"/>
        <v>19253</v>
      </c>
      <c r="L230" s="110">
        <f t="shared" si="234"/>
        <v>0</v>
      </c>
      <c r="M230" s="110"/>
      <c r="N230" s="110">
        <f t="shared" si="234"/>
        <v>20897</v>
      </c>
      <c r="O230" s="110">
        <f t="shared" si="234"/>
        <v>0</v>
      </c>
      <c r="P230" s="110">
        <f t="shared" si="234"/>
        <v>0</v>
      </c>
      <c r="Q230" s="110">
        <f t="shared" si="234"/>
        <v>20897</v>
      </c>
      <c r="R230" s="110">
        <f t="shared" si="234"/>
        <v>0</v>
      </c>
      <c r="S230" s="112">
        <f t="shared" si="234"/>
        <v>-10270</v>
      </c>
      <c r="T230" s="112">
        <f t="shared" si="234"/>
        <v>10627</v>
      </c>
      <c r="U230" s="110">
        <f t="shared" si="234"/>
        <v>0</v>
      </c>
      <c r="V230" s="112">
        <f t="shared" si="234"/>
        <v>10627</v>
      </c>
      <c r="W230" s="112">
        <f t="shared" si="235"/>
        <v>0</v>
      </c>
      <c r="X230" s="112">
        <f t="shared" si="235"/>
        <v>0</v>
      </c>
      <c r="Y230" s="112">
        <f t="shared" si="235"/>
        <v>10627</v>
      </c>
      <c r="Z230" s="112">
        <f t="shared" si="235"/>
        <v>10627</v>
      </c>
      <c r="AA230" s="112">
        <f t="shared" si="235"/>
        <v>0</v>
      </c>
      <c r="AB230" s="112">
        <f t="shared" si="235"/>
        <v>0</v>
      </c>
      <c r="AC230" s="112">
        <f t="shared" si="235"/>
        <v>10627</v>
      </c>
      <c r="AD230" s="112">
        <f t="shared" si="235"/>
        <v>10627</v>
      </c>
      <c r="AE230" s="112">
        <f t="shared" si="235"/>
        <v>0</v>
      </c>
      <c r="AF230" s="112"/>
      <c r="AG230" s="112">
        <f t="shared" si="235"/>
        <v>0</v>
      </c>
      <c r="AH230" s="112">
        <f t="shared" si="235"/>
        <v>10627</v>
      </c>
      <c r="AI230" s="112"/>
      <c r="AJ230" s="112">
        <f t="shared" si="235"/>
        <v>10627</v>
      </c>
      <c r="AK230" s="112">
        <f t="shared" si="236"/>
        <v>0</v>
      </c>
      <c r="AL230" s="112">
        <f t="shared" si="236"/>
        <v>0</v>
      </c>
      <c r="AM230" s="112">
        <f t="shared" si="236"/>
        <v>10627</v>
      </c>
      <c r="AN230" s="112">
        <f t="shared" si="236"/>
        <v>0</v>
      </c>
      <c r="AO230" s="112">
        <f t="shared" si="236"/>
        <v>10627</v>
      </c>
      <c r="AP230" s="112">
        <f t="shared" si="236"/>
        <v>7267</v>
      </c>
      <c r="AQ230" s="110">
        <f t="shared" si="236"/>
        <v>0</v>
      </c>
      <c r="AR230" s="112">
        <f t="shared" si="236"/>
        <v>17894</v>
      </c>
      <c r="AS230" s="110">
        <f t="shared" si="236"/>
        <v>0</v>
      </c>
      <c r="AT230" s="112">
        <f t="shared" si="236"/>
        <v>17894</v>
      </c>
      <c r="AU230" s="81"/>
      <c r="AV230" s="81"/>
      <c r="AW230" s="81"/>
      <c r="AX230" s="112">
        <f>AX231</f>
        <v>17894</v>
      </c>
      <c r="AY230" s="112">
        <f>AY231</f>
        <v>17894</v>
      </c>
      <c r="AZ230" s="93"/>
      <c r="BA230" s="93"/>
      <c r="BB230" s="112">
        <f>BB231</f>
        <v>17894</v>
      </c>
      <c r="BC230" s="112">
        <f>BC231</f>
        <v>17894</v>
      </c>
      <c r="BD230" s="112">
        <f t="shared" si="237"/>
        <v>0</v>
      </c>
      <c r="BE230" s="112">
        <f t="shared" si="237"/>
        <v>0</v>
      </c>
      <c r="BF230" s="112">
        <f t="shared" si="237"/>
        <v>17894</v>
      </c>
      <c r="BG230" s="112">
        <f t="shared" si="237"/>
        <v>17894</v>
      </c>
      <c r="BH230" s="112">
        <f t="shared" si="237"/>
        <v>0</v>
      </c>
      <c r="BI230" s="112">
        <f t="shared" si="237"/>
        <v>0</v>
      </c>
      <c r="BJ230" s="112">
        <f t="shared" si="237"/>
        <v>17894</v>
      </c>
      <c r="BK230" s="112">
        <f t="shared" si="237"/>
        <v>17894</v>
      </c>
    </row>
    <row r="231" spans="1:63" ht="39" customHeight="1">
      <c r="A231" s="134"/>
      <c r="B231" s="144" t="s">
        <v>37</v>
      </c>
      <c r="C231" s="107" t="s">
        <v>58</v>
      </c>
      <c r="D231" s="108" t="s">
        <v>58</v>
      </c>
      <c r="E231" s="153" t="s">
        <v>114</v>
      </c>
      <c r="F231" s="108" t="s">
        <v>38</v>
      </c>
      <c r="G231" s="110"/>
      <c r="H231" s="110"/>
      <c r="I231" s="110"/>
      <c r="J231" s="115">
        <f>K231-G231</f>
        <v>19253</v>
      </c>
      <c r="K231" s="128">
        <v>19253</v>
      </c>
      <c r="L231" s="128"/>
      <c r="M231" s="128"/>
      <c r="N231" s="110">
        <v>20897</v>
      </c>
      <c r="O231" s="111"/>
      <c r="P231" s="115"/>
      <c r="Q231" s="115">
        <f>P231+N231</f>
        <v>20897</v>
      </c>
      <c r="R231" s="115">
        <f>O231</f>
        <v>0</v>
      </c>
      <c r="S231" s="116">
        <f>T231-Q231</f>
        <v>-10270</v>
      </c>
      <c r="T231" s="116">
        <v>10627</v>
      </c>
      <c r="U231" s="115">
        <f>R231</f>
        <v>0</v>
      </c>
      <c r="V231" s="116">
        <v>10627</v>
      </c>
      <c r="W231" s="116"/>
      <c r="X231" s="116"/>
      <c r="Y231" s="116">
        <f>W231+T231</f>
        <v>10627</v>
      </c>
      <c r="Z231" s="116">
        <f>X231+V231</f>
        <v>10627</v>
      </c>
      <c r="AA231" s="116"/>
      <c r="AB231" s="116"/>
      <c r="AC231" s="116">
        <f>AA231+Y231</f>
        <v>10627</v>
      </c>
      <c r="AD231" s="116">
        <f>AB231+Z231</f>
        <v>10627</v>
      </c>
      <c r="AE231" s="116"/>
      <c r="AF231" s="116"/>
      <c r="AG231" s="116"/>
      <c r="AH231" s="116">
        <f>AE231+AC231</f>
        <v>10627</v>
      </c>
      <c r="AI231" s="116"/>
      <c r="AJ231" s="116">
        <f>AG231+AD231</f>
        <v>10627</v>
      </c>
      <c r="AK231" s="117"/>
      <c r="AL231" s="117"/>
      <c r="AM231" s="116">
        <f>AK231+AH231</f>
        <v>10627</v>
      </c>
      <c r="AN231" s="116">
        <f>AI231</f>
        <v>0</v>
      </c>
      <c r="AO231" s="116">
        <f>AJ231</f>
        <v>10627</v>
      </c>
      <c r="AP231" s="116">
        <f>AR231-AO231</f>
        <v>7267</v>
      </c>
      <c r="AQ231" s="115"/>
      <c r="AR231" s="116">
        <v>17894</v>
      </c>
      <c r="AS231" s="115"/>
      <c r="AT231" s="116">
        <v>17894</v>
      </c>
      <c r="AU231" s="81"/>
      <c r="AV231" s="81"/>
      <c r="AW231" s="81"/>
      <c r="AX231" s="116">
        <v>17894</v>
      </c>
      <c r="AY231" s="116">
        <v>17894</v>
      </c>
      <c r="AZ231" s="93"/>
      <c r="BA231" s="93"/>
      <c r="BB231" s="116">
        <v>17894</v>
      </c>
      <c r="BC231" s="116">
        <v>17894</v>
      </c>
      <c r="BD231" s="118"/>
      <c r="BE231" s="119"/>
      <c r="BF231" s="115">
        <f>BD231+BB231</f>
        <v>17894</v>
      </c>
      <c r="BG231" s="115">
        <f>BE231+BC231</f>
        <v>17894</v>
      </c>
      <c r="BH231" s="118"/>
      <c r="BI231" s="119"/>
      <c r="BJ231" s="115">
        <f>BH231+BF231</f>
        <v>17894</v>
      </c>
      <c r="BK231" s="115">
        <f>BI231+BG231</f>
        <v>17894</v>
      </c>
    </row>
    <row r="232" spans="1:63" ht="16.5">
      <c r="A232" s="134"/>
      <c r="B232" s="106"/>
      <c r="C232" s="107"/>
      <c r="D232" s="108"/>
      <c r="E232" s="114"/>
      <c r="F232" s="108"/>
      <c r="G232" s="110"/>
      <c r="H232" s="110"/>
      <c r="I232" s="110"/>
      <c r="J232" s="128"/>
      <c r="K232" s="128"/>
      <c r="L232" s="128"/>
      <c r="M232" s="128"/>
      <c r="N232" s="110"/>
      <c r="O232" s="111"/>
      <c r="P232" s="111"/>
      <c r="Q232" s="129"/>
      <c r="R232" s="129"/>
      <c r="S232" s="116"/>
      <c r="T232" s="84"/>
      <c r="U232" s="111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117"/>
      <c r="AL232" s="117"/>
      <c r="AM232" s="117"/>
      <c r="AN232" s="117"/>
      <c r="AO232" s="117"/>
      <c r="AP232" s="130"/>
      <c r="AQ232" s="131"/>
      <c r="AR232" s="130"/>
      <c r="AS232" s="131"/>
      <c r="AT232" s="130"/>
      <c r="AU232" s="81"/>
      <c r="AV232" s="81"/>
      <c r="AW232" s="81"/>
      <c r="AX232" s="130"/>
      <c r="AY232" s="130"/>
      <c r="AZ232" s="93"/>
      <c r="BA232" s="93"/>
      <c r="BB232" s="130"/>
      <c r="BC232" s="130"/>
      <c r="BD232" s="118"/>
      <c r="BE232" s="119"/>
      <c r="BF232" s="127"/>
      <c r="BG232" s="127"/>
      <c r="BH232" s="118"/>
      <c r="BI232" s="119"/>
      <c r="BJ232" s="127"/>
      <c r="BK232" s="127"/>
    </row>
    <row r="233" spans="1:63" s="5" customFormat="1" ht="60.75">
      <c r="A233" s="85">
        <v>910</v>
      </c>
      <c r="B233" s="86" t="s">
        <v>212</v>
      </c>
      <c r="C233" s="161"/>
      <c r="D233" s="89"/>
      <c r="E233" s="133"/>
      <c r="F233" s="89"/>
      <c r="G233" s="92">
        <f>G237+G245+G250+G256+G240</f>
        <v>6035</v>
      </c>
      <c r="H233" s="92">
        <f aca="true" t="shared" si="238" ref="H233:N233">H237+H245+H250+H256+H240</f>
        <v>6035</v>
      </c>
      <c r="I233" s="92">
        <f t="shared" si="238"/>
        <v>0</v>
      </c>
      <c r="J233" s="92">
        <f t="shared" si="238"/>
        <v>138994</v>
      </c>
      <c r="K233" s="92">
        <f t="shared" si="238"/>
        <v>145029</v>
      </c>
      <c r="L233" s="92">
        <f t="shared" si="238"/>
        <v>0</v>
      </c>
      <c r="M233" s="92"/>
      <c r="N233" s="92">
        <f t="shared" si="238"/>
        <v>156987</v>
      </c>
      <c r="O233" s="92">
        <f aca="true" t="shared" si="239" ref="O233:V233">O237+O245+O250+O256+O240</f>
        <v>0</v>
      </c>
      <c r="P233" s="92">
        <f t="shared" si="239"/>
        <v>0</v>
      </c>
      <c r="Q233" s="92">
        <f t="shared" si="239"/>
        <v>156987</v>
      </c>
      <c r="R233" s="92">
        <f t="shared" si="239"/>
        <v>0</v>
      </c>
      <c r="S233" s="90">
        <f>S237+S245+S250+S256+S240</f>
        <v>-90816</v>
      </c>
      <c r="T233" s="90">
        <f t="shared" si="239"/>
        <v>66171</v>
      </c>
      <c r="U233" s="92">
        <f t="shared" si="239"/>
        <v>0</v>
      </c>
      <c r="V233" s="90">
        <f t="shared" si="239"/>
        <v>66171</v>
      </c>
      <c r="W233" s="90">
        <f aca="true" t="shared" si="240" ref="W233:AD233">W237+W245+W250+W256+W240</f>
        <v>0</v>
      </c>
      <c r="X233" s="90">
        <f t="shared" si="240"/>
        <v>0</v>
      </c>
      <c r="Y233" s="90">
        <f t="shared" si="240"/>
        <v>66171</v>
      </c>
      <c r="Z233" s="90">
        <f t="shared" si="240"/>
        <v>66171</v>
      </c>
      <c r="AA233" s="90">
        <f t="shared" si="240"/>
        <v>0</v>
      </c>
      <c r="AB233" s="90">
        <f t="shared" si="240"/>
        <v>0</v>
      </c>
      <c r="AC233" s="90">
        <f t="shared" si="240"/>
        <v>66171</v>
      </c>
      <c r="AD233" s="90">
        <f t="shared" si="240"/>
        <v>66171</v>
      </c>
      <c r="AE233" s="90">
        <f>AE237+AE245+AE250+AE256+AE240</f>
        <v>0</v>
      </c>
      <c r="AF233" s="90"/>
      <c r="AG233" s="90">
        <f>AG237+AG245+AG250+AG256+AG240</f>
        <v>0</v>
      </c>
      <c r="AH233" s="90">
        <f>AH237+AH245+AH250+AH256+AH240</f>
        <v>66171</v>
      </c>
      <c r="AI233" s="90"/>
      <c r="AJ233" s="90">
        <f aca="true" t="shared" si="241" ref="AJ233:AO233">AJ237+AJ245+AJ250+AJ256+AJ240</f>
        <v>66171</v>
      </c>
      <c r="AK233" s="90">
        <f t="shared" si="241"/>
        <v>875</v>
      </c>
      <c r="AL233" s="90">
        <f t="shared" si="241"/>
        <v>875</v>
      </c>
      <c r="AM233" s="90">
        <f t="shared" si="241"/>
        <v>67046</v>
      </c>
      <c r="AN233" s="90">
        <f t="shared" si="241"/>
        <v>0</v>
      </c>
      <c r="AO233" s="90">
        <f t="shared" si="241"/>
        <v>67046</v>
      </c>
      <c r="AP233" s="90">
        <f>AP237+AP245+AP250+AP256+AP240+AP234</f>
        <v>40434</v>
      </c>
      <c r="AQ233" s="90">
        <f>AQ237+AQ245+AQ250+AQ256+AQ240+AQ234</f>
        <v>0</v>
      </c>
      <c r="AR233" s="90">
        <f>AR237+AR245+AR250+AR256+AR240+AR234</f>
        <v>107480</v>
      </c>
      <c r="AS233" s="90">
        <f>AS237+AS245+AS250+AS256+AS240+AS234</f>
        <v>0</v>
      </c>
      <c r="AT233" s="90">
        <f>AT237+AT245+AT250+AT256+AT240+AT234</f>
        <v>107480</v>
      </c>
      <c r="AU233" s="81"/>
      <c r="AV233" s="81"/>
      <c r="AW233" s="81"/>
      <c r="AX233" s="90">
        <f>AX237+AX245+AX250+AX256+AX240+AX234</f>
        <v>107480</v>
      </c>
      <c r="AY233" s="90">
        <f>AY237+AY245+AY250+AY256+AY240+AY234</f>
        <v>107480</v>
      </c>
      <c r="AZ233" s="93"/>
      <c r="BA233" s="93"/>
      <c r="BB233" s="90">
        <f aca="true" t="shared" si="242" ref="BB233:BG233">BB237+BB245+BB250+BB256+BB240+BB234</f>
        <v>107480</v>
      </c>
      <c r="BC233" s="90">
        <f t="shared" si="242"/>
        <v>107480</v>
      </c>
      <c r="BD233" s="90">
        <f t="shared" si="242"/>
        <v>0</v>
      </c>
      <c r="BE233" s="90">
        <f t="shared" si="242"/>
        <v>0</v>
      </c>
      <c r="BF233" s="90">
        <f t="shared" si="242"/>
        <v>107480</v>
      </c>
      <c r="BG233" s="90">
        <f t="shared" si="242"/>
        <v>107480</v>
      </c>
      <c r="BH233" s="90">
        <f>BH237+BH245+BH250+BH256+BH240+BH234</f>
        <v>0</v>
      </c>
      <c r="BI233" s="90">
        <f>BI237+BI245+BI250+BI256+BI240+BI234</f>
        <v>0</v>
      </c>
      <c r="BJ233" s="90">
        <f>BJ237+BJ245+BJ250+BJ256+BJ240+BJ234</f>
        <v>107480</v>
      </c>
      <c r="BK233" s="90">
        <f>BK237+BK245+BK250+BK256+BK240+BK234</f>
        <v>107480</v>
      </c>
    </row>
    <row r="234" spans="1:63" s="5" customFormat="1" ht="37.5">
      <c r="A234" s="85"/>
      <c r="B234" s="98" t="s">
        <v>13</v>
      </c>
      <c r="C234" s="99" t="s">
        <v>30</v>
      </c>
      <c r="D234" s="100" t="s">
        <v>373</v>
      </c>
      <c r="E234" s="101"/>
      <c r="F234" s="100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0"/>
      <c r="T234" s="90"/>
      <c r="U234" s="92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>
        <f aca="true" t="shared" si="243" ref="AP234:AT235">AP235</f>
        <v>7726</v>
      </c>
      <c r="AQ234" s="90">
        <f t="shared" si="243"/>
        <v>0</v>
      </c>
      <c r="AR234" s="90">
        <f t="shared" si="243"/>
        <v>7726</v>
      </c>
      <c r="AS234" s="90">
        <f t="shared" si="243"/>
        <v>0</v>
      </c>
      <c r="AT234" s="90">
        <f t="shared" si="243"/>
        <v>7726</v>
      </c>
      <c r="AU234" s="81"/>
      <c r="AV234" s="81"/>
      <c r="AW234" s="81"/>
      <c r="AX234" s="90">
        <f>AX235</f>
        <v>7726</v>
      </c>
      <c r="AY234" s="90">
        <f>AY235</f>
        <v>7726</v>
      </c>
      <c r="AZ234" s="93"/>
      <c r="BA234" s="93"/>
      <c r="BB234" s="90">
        <f>BB235</f>
        <v>7726</v>
      </c>
      <c r="BC234" s="90">
        <f>BC235</f>
        <v>7726</v>
      </c>
      <c r="BD234" s="90">
        <f aca="true" t="shared" si="244" ref="BD234:BK235">BD235</f>
        <v>0</v>
      </c>
      <c r="BE234" s="90">
        <f t="shared" si="244"/>
        <v>0</v>
      </c>
      <c r="BF234" s="90">
        <f t="shared" si="244"/>
        <v>7726</v>
      </c>
      <c r="BG234" s="90">
        <f t="shared" si="244"/>
        <v>7726</v>
      </c>
      <c r="BH234" s="90">
        <f t="shared" si="244"/>
        <v>0</v>
      </c>
      <c r="BI234" s="90">
        <f t="shared" si="244"/>
        <v>0</v>
      </c>
      <c r="BJ234" s="90">
        <f t="shared" si="244"/>
        <v>7726</v>
      </c>
      <c r="BK234" s="90">
        <f t="shared" si="244"/>
        <v>7726</v>
      </c>
    </row>
    <row r="235" spans="1:63" s="5" customFormat="1" ht="50.25">
      <c r="A235" s="85"/>
      <c r="B235" s="106" t="s">
        <v>14</v>
      </c>
      <c r="C235" s="107" t="s">
        <v>30</v>
      </c>
      <c r="D235" s="108" t="s">
        <v>373</v>
      </c>
      <c r="E235" s="114" t="s">
        <v>131</v>
      </c>
      <c r="F235" s="108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0"/>
      <c r="T235" s="90"/>
      <c r="U235" s="92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116">
        <f t="shared" si="243"/>
        <v>7726</v>
      </c>
      <c r="AQ235" s="116">
        <f t="shared" si="243"/>
        <v>0</v>
      </c>
      <c r="AR235" s="116">
        <f t="shared" si="243"/>
        <v>7726</v>
      </c>
      <c r="AS235" s="116">
        <f t="shared" si="243"/>
        <v>0</v>
      </c>
      <c r="AT235" s="116">
        <f t="shared" si="243"/>
        <v>7726</v>
      </c>
      <c r="AU235" s="81"/>
      <c r="AV235" s="81"/>
      <c r="AW235" s="81"/>
      <c r="AX235" s="116">
        <f>AX236</f>
        <v>7726</v>
      </c>
      <c r="AY235" s="116">
        <f>AY236</f>
        <v>7726</v>
      </c>
      <c r="AZ235" s="93"/>
      <c r="BA235" s="93"/>
      <c r="BB235" s="116">
        <f>BB236</f>
        <v>7726</v>
      </c>
      <c r="BC235" s="116">
        <f>BC236</f>
        <v>7726</v>
      </c>
      <c r="BD235" s="116">
        <f t="shared" si="244"/>
        <v>0</v>
      </c>
      <c r="BE235" s="116">
        <f t="shared" si="244"/>
        <v>0</v>
      </c>
      <c r="BF235" s="116">
        <f t="shared" si="244"/>
        <v>7726</v>
      </c>
      <c r="BG235" s="116">
        <f t="shared" si="244"/>
        <v>7726</v>
      </c>
      <c r="BH235" s="116">
        <f t="shared" si="244"/>
        <v>0</v>
      </c>
      <c r="BI235" s="116">
        <f t="shared" si="244"/>
        <v>0</v>
      </c>
      <c r="BJ235" s="116">
        <f t="shared" si="244"/>
        <v>7726</v>
      </c>
      <c r="BK235" s="116">
        <f t="shared" si="244"/>
        <v>7726</v>
      </c>
    </row>
    <row r="236" spans="1:63" s="5" customFormat="1" ht="66.75">
      <c r="A236" s="85"/>
      <c r="B236" s="106" t="s">
        <v>41</v>
      </c>
      <c r="C236" s="107" t="s">
        <v>30</v>
      </c>
      <c r="D236" s="108" t="s">
        <v>373</v>
      </c>
      <c r="E236" s="114" t="s">
        <v>131</v>
      </c>
      <c r="F236" s="108" t="s">
        <v>42</v>
      </c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0"/>
      <c r="T236" s="90"/>
      <c r="U236" s="92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116">
        <f>AR236-AO236</f>
        <v>7726</v>
      </c>
      <c r="AQ236" s="115"/>
      <c r="AR236" s="116">
        <v>7726</v>
      </c>
      <c r="AS236" s="115"/>
      <c r="AT236" s="116">
        <v>7726</v>
      </c>
      <c r="AU236" s="81"/>
      <c r="AV236" s="81"/>
      <c r="AW236" s="81"/>
      <c r="AX236" s="116">
        <v>7726</v>
      </c>
      <c r="AY236" s="116">
        <v>7726</v>
      </c>
      <c r="AZ236" s="93"/>
      <c r="BA236" s="93"/>
      <c r="BB236" s="116">
        <v>7726</v>
      </c>
      <c r="BC236" s="116">
        <v>7726</v>
      </c>
      <c r="BD236" s="168"/>
      <c r="BE236" s="169"/>
      <c r="BF236" s="115">
        <f>BD236+BB236</f>
        <v>7726</v>
      </c>
      <c r="BG236" s="115">
        <f>BE236+BC236</f>
        <v>7726</v>
      </c>
      <c r="BH236" s="168"/>
      <c r="BI236" s="169"/>
      <c r="BJ236" s="115">
        <f>BH236+BF236</f>
        <v>7726</v>
      </c>
      <c r="BK236" s="115">
        <f>BI236+BG236</f>
        <v>7726</v>
      </c>
    </row>
    <row r="237" spans="1:63" s="5" customFormat="1" ht="37.5" hidden="1">
      <c r="A237" s="85"/>
      <c r="B237" s="98" t="s">
        <v>13</v>
      </c>
      <c r="C237" s="99" t="s">
        <v>30</v>
      </c>
      <c r="D237" s="100" t="s">
        <v>40</v>
      </c>
      <c r="E237" s="101"/>
      <c r="F237" s="100"/>
      <c r="G237" s="121">
        <f aca="true" t="shared" si="245" ref="G237:W238">G238</f>
        <v>6035</v>
      </c>
      <c r="H237" s="121">
        <f t="shared" si="245"/>
        <v>6035</v>
      </c>
      <c r="I237" s="121">
        <f t="shared" si="245"/>
        <v>0</v>
      </c>
      <c r="J237" s="121">
        <f t="shared" si="245"/>
        <v>24606</v>
      </c>
      <c r="K237" s="121">
        <f t="shared" si="245"/>
        <v>30641</v>
      </c>
      <c r="L237" s="121">
        <f t="shared" si="245"/>
        <v>0</v>
      </c>
      <c r="M237" s="121"/>
      <c r="N237" s="121">
        <f t="shared" si="245"/>
        <v>31092</v>
      </c>
      <c r="O237" s="121">
        <f t="shared" si="245"/>
        <v>0</v>
      </c>
      <c r="P237" s="121">
        <f t="shared" si="245"/>
        <v>0</v>
      </c>
      <c r="Q237" s="121">
        <f t="shared" si="245"/>
        <v>31092</v>
      </c>
      <c r="R237" s="121">
        <f t="shared" si="245"/>
        <v>0</v>
      </c>
      <c r="S237" s="83">
        <f t="shared" si="245"/>
        <v>-25326</v>
      </c>
      <c r="T237" s="83">
        <f t="shared" si="245"/>
        <v>5766</v>
      </c>
      <c r="U237" s="121">
        <f t="shared" si="245"/>
        <v>0</v>
      </c>
      <c r="V237" s="83">
        <f t="shared" si="245"/>
        <v>5766</v>
      </c>
      <c r="W237" s="83">
        <f t="shared" si="245"/>
        <v>0</v>
      </c>
      <c r="X237" s="83">
        <f aca="true" t="shared" si="246" ref="W237:AM238">X238</f>
        <v>0</v>
      </c>
      <c r="Y237" s="83">
        <f t="shared" si="246"/>
        <v>5766</v>
      </c>
      <c r="Z237" s="83">
        <f t="shared" si="246"/>
        <v>5766</v>
      </c>
      <c r="AA237" s="83">
        <f t="shared" si="246"/>
        <v>0</v>
      </c>
      <c r="AB237" s="83">
        <f t="shared" si="246"/>
        <v>0</v>
      </c>
      <c r="AC237" s="83">
        <f t="shared" si="246"/>
        <v>5766</v>
      </c>
      <c r="AD237" s="83">
        <f t="shared" si="246"/>
        <v>5766</v>
      </c>
      <c r="AE237" s="83">
        <f t="shared" si="246"/>
        <v>0</v>
      </c>
      <c r="AF237" s="83"/>
      <c r="AG237" s="83">
        <f t="shared" si="246"/>
        <v>0</v>
      </c>
      <c r="AH237" s="83">
        <f t="shared" si="246"/>
        <v>5766</v>
      </c>
      <c r="AI237" s="83"/>
      <c r="AJ237" s="83">
        <f t="shared" si="246"/>
        <v>5766</v>
      </c>
      <c r="AK237" s="83">
        <f t="shared" si="246"/>
        <v>0</v>
      </c>
      <c r="AL237" s="83">
        <f t="shared" si="246"/>
        <v>0</v>
      </c>
      <c r="AM237" s="83">
        <f t="shared" si="246"/>
        <v>5766</v>
      </c>
      <c r="AN237" s="83">
        <f aca="true" t="shared" si="247" ref="AK237:AT238">AN238</f>
        <v>0</v>
      </c>
      <c r="AO237" s="83">
        <f t="shared" si="247"/>
        <v>5766</v>
      </c>
      <c r="AP237" s="83">
        <f t="shared" si="247"/>
        <v>-5766</v>
      </c>
      <c r="AQ237" s="121">
        <f t="shared" si="247"/>
        <v>0</v>
      </c>
      <c r="AR237" s="83">
        <f t="shared" si="247"/>
        <v>0</v>
      </c>
      <c r="AS237" s="121">
        <f t="shared" si="247"/>
        <v>0</v>
      </c>
      <c r="AT237" s="83">
        <f t="shared" si="247"/>
        <v>0</v>
      </c>
      <c r="AU237" s="81"/>
      <c r="AV237" s="81"/>
      <c r="AW237" s="81"/>
      <c r="AX237" s="83">
        <f>AX238</f>
        <v>0</v>
      </c>
      <c r="AY237" s="83">
        <f>AY238</f>
        <v>0</v>
      </c>
      <c r="AZ237" s="93"/>
      <c r="BA237" s="93"/>
      <c r="BB237" s="83">
        <f>BB238</f>
        <v>0</v>
      </c>
      <c r="BC237" s="83">
        <f>BC238</f>
        <v>0</v>
      </c>
      <c r="BD237" s="168"/>
      <c r="BE237" s="169"/>
      <c r="BF237" s="192"/>
      <c r="BG237" s="192"/>
      <c r="BH237" s="168"/>
      <c r="BI237" s="169"/>
      <c r="BJ237" s="192"/>
      <c r="BK237" s="192"/>
    </row>
    <row r="238" spans="1:63" s="5" customFormat="1" ht="50.25" hidden="1">
      <c r="A238" s="85"/>
      <c r="B238" s="106" t="s">
        <v>14</v>
      </c>
      <c r="C238" s="107" t="s">
        <v>30</v>
      </c>
      <c r="D238" s="108" t="s">
        <v>40</v>
      </c>
      <c r="E238" s="114" t="s">
        <v>131</v>
      </c>
      <c r="F238" s="108"/>
      <c r="G238" s="115">
        <f t="shared" si="245"/>
        <v>6035</v>
      </c>
      <c r="H238" s="115">
        <f t="shared" si="245"/>
        <v>6035</v>
      </c>
      <c r="I238" s="115">
        <f t="shared" si="245"/>
        <v>0</v>
      </c>
      <c r="J238" s="115">
        <f t="shared" si="245"/>
        <v>24606</v>
      </c>
      <c r="K238" s="115">
        <f t="shared" si="245"/>
        <v>30641</v>
      </c>
      <c r="L238" s="115">
        <f t="shared" si="245"/>
        <v>0</v>
      </c>
      <c r="M238" s="115"/>
      <c r="N238" s="115">
        <f t="shared" si="245"/>
        <v>31092</v>
      </c>
      <c r="O238" s="115">
        <f t="shared" si="245"/>
        <v>0</v>
      </c>
      <c r="P238" s="115">
        <f t="shared" si="245"/>
        <v>0</v>
      </c>
      <c r="Q238" s="115">
        <f t="shared" si="245"/>
        <v>31092</v>
      </c>
      <c r="R238" s="115">
        <f t="shared" si="245"/>
        <v>0</v>
      </c>
      <c r="S238" s="116">
        <f t="shared" si="245"/>
        <v>-25326</v>
      </c>
      <c r="T238" s="116">
        <f t="shared" si="245"/>
        <v>5766</v>
      </c>
      <c r="U238" s="115">
        <f t="shared" si="245"/>
        <v>0</v>
      </c>
      <c r="V238" s="116">
        <f t="shared" si="245"/>
        <v>5766</v>
      </c>
      <c r="W238" s="116">
        <f t="shared" si="246"/>
        <v>0</v>
      </c>
      <c r="X238" s="116">
        <f t="shared" si="246"/>
        <v>0</v>
      </c>
      <c r="Y238" s="116">
        <f t="shared" si="246"/>
        <v>5766</v>
      </c>
      <c r="Z238" s="116">
        <f t="shared" si="246"/>
        <v>5766</v>
      </c>
      <c r="AA238" s="116">
        <f t="shared" si="246"/>
        <v>0</v>
      </c>
      <c r="AB238" s="116">
        <f t="shared" si="246"/>
        <v>0</v>
      </c>
      <c r="AC238" s="116">
        <f t="shared" si="246"/>
        <v>5766</v>
      </c>
      <c r="AD238" s="116">
        <f t="shared" si="246"/>
        <v>5766</v>
      </c>
      <c r="AE238" s="116">
        <f t="shared" si="246"/>
        <v>0</v>
      </c>
      <c r="AF238" s="116"/>
      <c r="AG238" s="116">
        <f t="shared" si="246"/>
        <v>0</v>
      </c>
      <c r="AH238" s="116">
        <f t="shared" si="246"/>
        <v>5766</v>
      </c>
      <c r="AI238" s="116"/>
      <c r="AJ238" s="116">
        <f t="shared" si="246"/>
        <v>5766</v>
      </c>
      <c r="AK238" s="116">
        <f t="shared" si="247"/>
        <v>0</v>
      </c>
      <c r="AL238" s="116">
        <f t="shared" si="247"/>
        <v>0</v>
      </c>
      <c r="AM238" s="116">
        <f t="shared" si="247"/>
        <v>5766</v>
      </c>
      <c r="AN238" s="116">
        <f t="shared" si="247"/>
        <v>0</v>
      </c>
      <c r="AO238" s="116">
        <f t="shared" si="247"/>
        <v>5766</v>
      </c>
      <c r="AP238" s="116">
        <f t="shared" si="247"/>
        <v>-5766</v>
      </c>
      <c r="AQ238" s="115">
        <f t="shared" si="247"/>
        <v>0</v>
      </c>
      <c r="AR238" s="116">
        <f t="shared" si="247"/>
        <v>0</v>
      </c>
      <c r="AS238" s="115">
        <f t="shared" si="247"/>
        <v>0</v>
      </c>
      <c r="AT238" s="116">
        <f t="shared" si="247"/>
        <v>0</v>
      </c>
      <c r="AU238" s="81"/>
      <c r="AV238" s="81"/>
      <c r="AW238" s="81"/>
      <c r="AX238" s="116">
        <f>AX239</f>
        <v>0</v>
      </c>
      <c r="AY238" s="116">
        <f>AY239</f>
        <v>0</v>
      </c>
      <c r="AZ238" s="93"/>
      <c r="BA238" s="93"/>
      <c r="BB238" s="116">
        <f>BB239</f>
        <v>0</v>
      </c>
      <c r="BC238" s="116">
        <f>BC239</f>
        <v>0</v>
      </c>
      <c r="BD238" s="168"/>
      <c r="BE238" s="169"/>
      <c r="BF238" s="192"/>
      <c r="BG238" s="192"/>
      <c r="BH238" s="168"/>
      <c r="BI238" s="169"/>
      <c r="BJ238" s="192"/>
      <c r="BK238" s="192"/>
    </row>
    <row r="239" spans="1:63" s="5" customFormat="1" ht="66.75" hidden="1">
      <c r="A239" s="85"/>
      <c r="B239" s="106" t="s">
        <v>41</v>
      </c>
      <c r="C239" s="107" t="s">
        <v>30</v>
      </c>
      <c r="D239" s="108" t="s">
        <v>40</v>
      </c>
      <c r="E239" s="114" t="s">
        <v>131</v>
      </c>
      <c r="F239" s="108" t="s">
        <v>42</v>
      </c>
      <c r="G239" s="115">
        <f>H239+I239</f>
        <v>6035</v>
      </c>
      <c r="H239" s="115">
        <f>1509+1498+1682+1346</f>
        <v>6035</v>
      </c>
      <c r="I239" s="115"/>
      <c r="J239" s="115">
        <f>K239-G239</f>
        <v>24606</v>
      </c>
      <c r="K239" s="115">
        <v>30641</v>
      </c>
      <c r="L239" s="115"/>
      <c r="M239" s="115"/>
      <c r="N239" s="115">
        <v>31092</v>
      </c>
      <c r="O239" s="179"/>
      <c r="P239" s="115"/>
      <c r="Q239" s="115">
        <f>P239+N239</f>
        <v>31092</v>
      </c>
      <c r="R239" s="115">
        <f>O239</f>
        <v>0</v>
      </c>
      <c r="S239" s="116">
        <f>T239-Q239</f>
        <v>-25326</v>
      </c>
      <c r="T239" s="116">
        <v>5766</v>
      </c>
      <c r="U239" s="115"/>
      <c r="V239" s="116">
        <v>5766</v>
      </c>
      <c r="W239" s="116"/>
      <c r="X239" s="116"/>
      <c r="Y239" s="116">
        <f>W239+T239</f>
        <v>5766</v>
      </c>
      <c r="Z239" s="116">
        <f>X239+V239</f>
        <v>5766</v>
      </c>
      <c r="AA239" s="116"/>
      <c r="AB239" s="116"/>
      <c r="AC239" s="116">
        <f>AA239+Y239</f>
        <v>5766</v>
      </c>
      <c r="AD239" s="116">
        <f>AB239+Z239</f>
        <v>5766</v>
      </c>
      <c r="AE239" s="116"/>
      <c r="AF239" s="116"/>
      <c r="AG239" s="116"/>
      <c r="AH239" s="116">
        <f>AE239+AC239</f>
        <v>5766</v>
      </c>
      <c r="AI239" s="116"/>
      <c r="AJ239" s="116">
        <f>AG239+AD239</f>
        <v>5766</v>
      </c>
      <c r="AK239" s="181"/>
      <c r="AL239" s="181"/>
      <c r="AM239" s="116">
        <f>AK239+AH239</f>
        <v>5766</v>
      </c>
      <c r="AN239" s="116">
        <f>AI239</f>
        <v>0</v>
      </c>
      <c r="AO239" s="116">
        <f>AJ239</f>
        <v>5766</v>
      </c>
      <c r="AP239" s="116">
        <f>AR239-AO239</f>
        <v>-5766</v>
      </c>
      <c r="AQ239" s="115"/>
      <c r="AR239" s="116"/>
      <c r="AS239" s="115"/>
      <c r="AT239" s="116"/>
      <c r="AU239" s="81"/>
      <c r="AV239" s="81"/>
      <c r="AW239" s="81"/>
      <c r="AX239" s="116"/>
      <c r="AY239" s="116"/>
      <c r="AZ239" s="93"/>
      <c r="BA239" s="93"/>
      <c r="BB239" s="116"/>
      <c r="BC239" s="116"/>
      <c r="BD239" s="168"/>
      <c r="BE239" s="169"/>
      <c r="BF239" s="192"/>
      <c r="BG239" s="192"/>
      <c r="BH239" s="168"/>
      <c r="BI239" s="169"/>
      <c r="BJ239" s="192"/>
      <c r="BK239" s="192"/>
    </row>
    <row r="240" spans="1:63" s="5" customFormat="1" ht="20.25">
      <c r="A240" s="85"/>
      <c r="B240" s="98" t="s">
        <v>84</v>
      </c>
      <c r="C240" s="99" t="s">
        <v>2</v>
      </c>
      <c r="D240" s="100" t="s">
        <v>30</v>
      </c>
      <c r="E240" s="193"/>
      <c r="F240" s="100"/>
      <c r="G240" s="121">
        <f>G241</f>
        <v>0</v>
      </c>
      <c r="H240" s="121">
        <f aca="true" t="shared" si="248" ref="H240:W241">H241</f>
        <v>0</v>
      </c>
      <c r="I240" s="121">
        <f t="shared" si="248"/>
        <v>0</v>
      </c>
      <c r="J240" s="121">
        <f t="shared" si="248"/>
        <v>30397</v>
      </c>
      <c r="K240" s="121">
        <f t="shared" si="248"/>
        <v>30397</v>
      </c>
      <c r="L240" s="121">
        <f t="shared" si="248"/>
        <v>0</v>
      </c>
      <c r="M240" s="121"/>
      <c r="N240" s="121">
        <f t="shared" si="248"/>
        <v>36394</v>
      </c>
      <c r="O240" s="121">
        <f t="shared" si="248"/>
        <v>0</v>
      </c>
      <c r="P240" s="121">
        <f t="shared" si="248"/>
        <v>0</v>
      </c>
      <c r="Q240" s="121">
        <f t="shared" si="248"/>
        <v>36394</v>
      </c>
      <c r="R240" s="121">
        <f t="shared" si="248"/>
        <v>0</v>
      </c>
      <c r="S240" s="83">
        <f aca="true" t="shared" si="249" ref="S240:Z240">S241+S243</f>
        <v>-8559</v>
      </c>
      <c r="T240" s="83">
        <f t="shared" si="249"/>
        <v>27835</v>
      </c>
      <c r="U240" s="121">
        <f t="shared" si="249"/>
        <v>0</v>
      </c>
      <c r="V240" s="83">
        <f t="shared" si="249"/>
        <v>27835</v>
      </c>
      <c r="W240" s="83">
        <f t="shared" si="249"/>
        <v>0</v>
      </c>
      <c r="X240" s="83">
        <f t="shared" si="249"/>
        <v>0</v>
      </c>
      <c r="Y240" s="83">
        <f t="shared" si="249"/>
        <v>27835</v>
      </c>
      <c r="Z240" s="83">
        <f t="shared" si="249"/>
        <v>27835</v>
      </c>
      <c r="AA240" s="83">
        <f aca="true" t="shared" si="250" ref="AA240:AJ240">AA241+AA243</f>
        <v>0</v>
      </c>
      <c r="AB240" s="83">
        <f t="shared" si="250"/>
        <v>0</v>
      </c>
      <c r="AC240" s="83">
        <f t="shared" si="250"/>
        <v>27835</v>
      </c>
      <c r="AD240" s="83">
        <f t="shared" si="250"/>
        <v>27835</v>
      </c>
      <c r="AE240" s="83">
        <f t="shared" si="250"/>
        <v>0</v>
      </c>
      <c r="AF240" s="83"/>
      <c r="AG240" s="83">
        <f t="shared" si="250"/>
        <v>0</v>
      </c>
      <c r="AH240" s="83">
        <f t="shared" si="250"/>
        <v>27835</v>
      </c>
      <c r="AI240" s="83"/>
      <c r="AJ240" s="83">
        <f t="shared" si="250"/>
        <v>27835</v>
      </c>
      <c r="AK240" s="83">
        <f aca="true" t="shared" si="251" ref="AK240:AT240">AK241+AK243</f>
        <v>0</v>
      </c>
      <c r="AL240" s="83">
        <f t="shared" si="251"/>
        <v>0</v>
      </c>
      <c r="AM240" s="83">
        <f t="shared" si="251"/>
        <v>27835</v>
      </c>
      <c r="AN240" s="83">
        <f t="shared" si="251"/>
        <v>0</v>
      </c>
      <c r="AO240" s="83">
        <f t="shared" si="251"/>
        <v>27835</v>
      </c>
      <c r="AP240" s="83">
        <f t="shared" si="251"/>
        <v>-6358</v>
      </c>
      <c r="AQ240" s="121">
        <f t="shared" si="251"/>
        <v>0</v>
      </c>
      <c r="AR240" s="83">
        <f t="shared" si="251"/>
        <v>21477</v>
      </c>
      <c r="AS240" s="121">
        <f t="shared" si="251"/>
        <v>0</v>
      </c>
      <c r="AT240" s="83">
        <f t="shared" si="251"/>
        <v>21477</v>
      </c>
      <c r="AU240" s="81"/>
      <c r="AV240" s="81"/>
      <c r="AW240" s="81"/>
      <c r="AX240" s="83">
        <f>AX241+AX243</f>
        <v>21477</v>
      </c>
      <c r="AY240" s="83">
        <f>AY241+AY243</f>
        <v>21477</v>
      </c>
      <c r="AZ240" s="93"/>
      <c r="BA240" s="93"/>
      <c r="BB240" s="83">
        <f aca="true" t="shared" si="252" ref="BB240:BG240">BB241+BB243</f>
        <v>21477</v>
      </c>
      <c r="BC240" s="83">
        <f t="shared" si="252"/>
        <v>21477</v>
      </c>
      <c r="BD240" s="83">
        <f t="shared" si="252"/>
        <v>0</v>
      </c>
      <c r="BE240" s="83">
        <f t="shared" si="252"/>
        <v>0</v>
      </c>
      <c r="BF240" s="83">
        <f t="shared" si="252"/>
        <v>21477</v>
      </c>
      <c r="BG240" s="83">
        <f t="shared" si="252"/>
        <v>21477</v>
      </c>
      <c r="BH240" s="83">
        <f>BH241+BH243</f>
        <v>0</v>
      </c>
      <c r="BI240" s="83">
        <f>BI241+BI243</f>
        <v>0</v>
      </c>
      <c r="BJ240" s="83">
        <f>BJ241+BJ243</f>
        <v>21477</v>
      </c>
      <c r="BK240" s="83">
        <f>BK241+BK243</f>
        <v>21477</v>
      </c>
    </row>
    <row r="241" spans="1:63" s="5" customFormat="1" ht="33.75" customHeight="1" hidden="1">
      <c r="A241" s="85"/>
      <c r="B241" s="106" t="s">
        <v>85</v>
      </c>
      <c r="C241" s="107" t="s">
        <v>2</v>
      </c>
      <c r="D241" s="108" t="s">
        <v>30</v>
      </c>
      <c r="E241" s="143" t="s">
        <v>197</v>
      </c>
      <c r="F241" s="108"/>
      <c r="G241" s="115">
        <f>G242</f>
        <v>0</v>
      </c>
      <c r="H241" s="115">
        <f t="shared" si="248"/>
        <v>0</v>
      </c>
      <c r="I241" s="115">
        <f t="shared" si="248"/>
        <v>0</v>
      </c>
      <c r="J241" s="115">
        <f t="shared" si="248"/>
        <v>30397</v>
      </c>
      <c r="K241" s="115">
        <f t="shared" si="248"/>
        <v>30397</v>
      </c>
      <c r="L241" s="115">
        <f t="shared" si="248"/>
        <v>0</v>
      </c>
      <c r="M241" s="115"/>
      <c r="N241" s="115">
        <f t="shared" si="248"/>
        <v>36394</v>
      </c>
      <c r="O241" s="115">
        <f t="shared" si="248"/>
        <v>0</v>
      </c>
      <c r="P241" s="115">
        <f t="shared" si="248"/>
        <v>0</v>
      </c>
      <c r="Q241" s="115">
        <f t="shared" si="248"/>
        <v>36394</v>
      </c>
      <c r="R241" s="115">
        <f t="shared" si="248"/>
        <v>0</v>
      </c>
      <c r="S241" s="116">
        <f t="shared" si="248"/>
        <v>-36394</v>
      </c>
      <c r="T241" s="116">
        <f t="shared" si="248"/>
        <v>0</v>
      </c>
      <c r="U241" s="115">
        <f t="shared" si="248"/>
        <v>0</v>
      </c>
      <c r="V241" s="116">
        <f t="shared" si="248"/>
        <v>0</v>
      </c>
      <c r="W241" s="116">
        <f t="shared" si="248"/>
        <v>0</v>
      </c>
      <c r="X241" s="116">
        <f aca="true" t="shared" si="253" ref="X241:AT241">X242</f>
        <v>0</v>
      </c>
      <c r="Y241" s="116">
        <f t="shared" si="253"/>
        <v>0</v>
      </c>
      <c r="Z241" s="116">
        <f t="shared" si="253"/>
        <v>0</v>
      </c>
      <c r="AA241" s="116">
        <f t="shared" si="253"/>
        <v>0</v>
      </c>
      <c r="AB241" s="116">
        <f t="shared" si="253"/>
        <v>0</v>
      </c>
      <c r="AC241" s="116">
        <f t="shared" si="253"/>
        <v>0</v>
      </c>
      <c r="AD241" s="116">
        <f t="shared" si="253"/>
        <v>0</v>
      </c>
      <c r="AE241" s="116">
        <f t="shared" si="253"/>
        <v>0</v>
      </c>
      <c r="AF241" s="116"/>
      <c r="AG241" s="116">
        <f t="shared" si="253"/>
        <v>0</v>
      </c>
      <c r="AH241" s="116">
        <f t="shared" si="253"/>
        <v>0</v>
      </c>
      <c r="AI241" s="116"/>
      <c r="AJ241" s="116">
        <f t="shared" si="253"/>
        <v>0</v>
      </c>
      <c r="AK241" s="116">
        <f t="shared" si="253"/>
        <v>0</v>
      </c>
      <c r="AL241" s="116">
        <f t="shared" si="253"/>
        <v>0</v>
      </c>
      <c r="AM241" s="116">
        <f t="shared" si="253"/>
        <v>0</v>
      </c>
      <c r="AN241" s="116">
        <f t="shared" si="253"/>
        <v>0</v>
      </c>
      <c r="AO241" s="116">
        <f t="shared" si="253"/>
        <v>0</v>
      </c>
      <c r="AP241" s="116">
        <f t="shared" si="253"/>
        <v>0</v>
      </c>
      <c r="AQ241" s="115">
        <f t="shared" si="253"/>
        <v>0</v>
      </c>
      <c r="AR241" s="116">
        <f t="shared" si="253"/>
        <v>0</v>
      </c>
      <c r="AS241" s="115">
        <f t="shared" si="253"/>
        <v>0</v>
      </c>
      <c r="AT241" s="116">
        <f t="shared" si="253"/>
        <v>0</v>
      </c>
      <c r="AU241" s="81"/>
      <c r="AV241" s="81"/>
      <c r="AW241" s="81"/>
      <c r="AX241" s="116">
        <f>AX242</f>
        <v>0</v>
      </c>
      <c r="AY241" s="116">
        <f>AY242</f>
        <v>0</v>
      </c>
      <c r="AZ241" s="93"/>
      <c r="BA241" s="93"/>
      <c r="BB241" s="116">
        <f aca="true" t="shared" si="254" ref="BB241:BK241">BB242</f>
        <v>0</v>
      </c>
      <c r="BC241" s="116">
        <f t="shared" si="254"/>
        <v>0</v>
      </c>
      <c r="BD241" s="116">
        <f t="shared" si="254"/>
        <v>0</v>
      </c>
      <c r="BE241" s="116">
        <f t="shared" si="254"/>
        <v>0</v>
      </c>
      <c r="BF241" s="116">
        <f t="shared" si="254"/>
        <v>0</v>
      </c>
      <c r="BG241" s="116">
        <f t="shared" si="254"/>
        <v>0</v>
      </c>
      <c r="BH241" s="116">
        <f t="shared" si="254"/>
        <v>0</v>
      </c>
      <c r="BI241" s="116">
        <f t="shared" si="254"/>
        <v>0</v>
      </c>
      <c r="BJ241" s="116">
        <f t="shared" si="254"/>
        <v>0</v>
      </c>
      <c r="BK241" s="116">
        <f t="shared" si="254"/>
        <v>0</v>
      </c>
    </row>
    <row r="242" spans="1:63" s="5" customFormat="1" ht="20.25" customHeight="1" hidden="1">
      <c r="A242" s="85"/>
      <c r="B242" s="106" t="s">
        <v>191</v>
      </c>
      <c r="C242" s="107" t="s">
        <v>2</v>
      </c>
      <c r="D242" s="108" t="s">
        <v>30</v>
      </c>
      <c r="E242" s="143" t="s">
        <v>197</v>
      </c>
      <c r="F242" s="108" t="s">
        <v>79</v>
      </c>
      <c r="G242" s="115"/>
      <c r="H242" s="115"/>
      <c r="I242" s="115"/>
      <c r="J242" s="115">
        <f>K242-G242</f>
        <v>30397</v>
      </c>
      <c r="K242" s="115">
        <v>30397</v>
      </c>
      <c r="L242" s="115"/>
      <c r="M242" s="115"/>
      <c r="N242" s="115">
        <v>36394</v>
      </c>
      <c r="O242" s="179"/>
      <c r="P242" s="115"/>
      <c r="Q242" s="115">
        <f>P242+N242</f>
        <v>36394</v>
      </c>
      <c r="R242" s="115">
        <f>O242</f>
        <v>0</v>
      </c>
      <c r="S242" s="116">
        <f>T242-Q242</f>
        <v>-36394</v>
      </c>
      <c r="T242" s="116"/>
      <c r="U242" s="115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5"/>
      <c r="AR242" s="116"/>
      <c r="AS242" s="115"/>
      <c r="AT242" s="116"/>
      <c r="AU242" s="81"/>
      <c r="AV242" s="81"/>
      <c r="AW242" s="81"/>
      <c r="AX242" s="116"/>
      <c r="AY242" s="116"/>
      <c r="AZ242" s="93"/>
      <c r="BA242" s="93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</row>
    <row r="243" spans="1:63" s="5" customFormat="1" ht="33.75">
      <c r="A243" s="85"/>
      <c r="B243" s="106" t="s">
        <v>85</v>
      </c>
      <c r="C243" s="107" t="s">
        <v>2</v>
      </c>
      <c r="D243" s="108" t="s">
        <v>30</v>
      </c>
      <c r="E243" s="143" t="s">
        <v>283</v>
      </c>
      <c r="F243" s="108"/>
      <c r="G243" s="115"/>
      <c r="H243" s="115"/>
      <c r="I243" s="115"/>
      <c r="J243" s="115"/>
      <c r="K243" s="115"/>
      <c r="L243" s="115"/>
      <c r="M243" s="115"/>
      <c r="N243" s="115"/>
      <c r="O243" s="179"/>
      <c r="P243" s="115"/>
      <c r="Q243" s="115"/>
      <c r="R243" s="115"/>
      <c r="S243" s="116">
        <f aca="true" t="shared" si="255" ref="S243:AT243">S244</f>
        <v>27835</v>
      </c>
      <c r="T243" s="116">
        <f t="shared" si="255"/>
        <v>27835</v>
      </c>
      <c r="U243" s="115">
        <f t="shared" si="255"/>
        <v>0</v>
      </c>
      <c r="V243" s="116">
        <f t="shared" si="255"/>
        <v>27835</v>
      </c>
      <c r="W243" s="116">
        <f t="shared" si="255"/>
        <v>0</v>
      </c>
      <c r="X243" s="116">
        <f t="shared" si="255"/>
        <v>0</v>
      </c>
      <c r="Y243" s="116">
        <f t="shared" si="255"/>
        <v>27835</v>
      </c>
      <c r="Z243" s="116">
        <f t="shared" si="255"/>
        <v>27835</v>
      </c>
      <c r="AA243" s="116">
        <f t="shared" si="255"/>
        <v>0</v>
      </c>
      <c r="AB243" s="116">
        <f t="shared" si="255"/>
        <v>0</v>
      </c>
      <c r="AC243" s="116">
        <f t="shared" si="255"/>
        <v>27835</v>
      </c>
      <c r="AD243" s="116">
        <f t="shared" si="255"/>
        <v>27835</v>
      </c>
      <c r="AE243" s="116">
        <f t="shared" si="255"/>
        <v>0</v>
      </c>
      <c r="AF243" s="116"/>
      <c r="AG243" s="116">
        <f t="shared" si="255"/>
        <v>0</v>
      </c>
      <c r="AH243" s="116">
        <f t="shared" si="255"/>
        <v>27835</v>
      </c>
      <c r="AI243" s="116"/>
      <c r="AJ243" s="116">
        <f t="shared" si="255"/>
        <v>27835</v>
      </c>
      <c r="AK243" s="116">
        <f t="shared" si="255"/>
        <v>0</v>
      </c>
      <c r="AL243" s="116">
        <f t="shared" si="255"/>
        <v>0</v>
      </c>
      <c r="AM243" s="116">
        <f t="shared" si="255"/>
        <v>27835</v>
      </c>
      <c r="AN243" s="116">
        <f t="shared" si="255"/>
        <v>0</v>
      </c>
      <c r="AO243" s="116">
        <f t="shared" si="255"/>
        <v>27835</v>
      </c>
      <c r="AP243" s="116">
        <f t="shared" si="255"/>
        <v>-6358</v>
      </c>
      <c r="AQ243" s="115">
        <f t="shared" si="255"/>
        <v>0</v>
      </c>
      <c r="AR243" s="116">
        <f t="shared" si="255"/>
        <v>21477</v>
      </c>
      <c r="AS243" s="115">
        <f t="shared" si="255"/>
        <v>0</v>
      </c>
      <c r="AT243" s="116">
        <f t="shared" si="255"/>
        <v>21477</v>
      </c>
      <c r="AU243" s="81"/>
      <c r="AV243" s="81"/>
      <c r="AW243" s="81"/>
      <c r="AX243" s="116">
        <f>AX244</f>
        <v>21477</v>
      </c>
      <c r="AY243" s="116">
        <f>AY244</f>
        <v>21477</v>
      </c>
      <c r="AZ243" s="93"/>
      <c r="BA243" s="93"/>
      <c r="BB243" s="116">
        <f aca="true" t="shared" si="256" ref="BB243:BK243">BB244</f>
        <v>21477</v>
      </c>
      <c r="BC243" s="116">
        <f t="shared" si="256"/>
        <v>21477</v>
      </c>
      <c r="BD243" s="116">
        <f t="shared" si="256"/>
        <v>0</v>
      </c>
      <c r="BE243" s="116">
        <f t="shared" si="256"/>
        <v>0</v>
      </c>
      <c r="BF243" s="116">
        <f t="shared" si="256"/>
        <v>21477</v>
      </c>
      <c r="BG243" s="116">
        <f t="shared" si="256"/>
        <v>21477</v>
      </c>
      <c r="BH243" s="116">
        <f t="shared" si="256"/>
        <v>0</v>
      </c>
      <c r="BI243" s="116">
        <f t="shared" si="256"/>
        <v>0</v>
      </c>
      <c r="BJ243" s="116">
        <f t="shared" si="256"/>
        <v>21477</v>
      </c>
      <c r="BK243" s="116">
        <f t="shared" si="256"/>
        <v>21477</v>
      </c>
    </row>
    <row r="244" spans="1:63" s="5" customFormat="1" ht="20.25">
      <c r="A244" s="85"/>
      <c r="B244" s="106" t="s">
        <v>191</v>
      </c>
      <c r="C244" s="107" t="s">
        <v>2</v>
      </c>
      <c r="D244" s="108" t="s">
        <v>30</v>
      </c>
      <c r="E244" s="143" t="s">
        <v>283</v>
      </c>
      <c r="F244" s="108" t="s">
        <v>79</v>
      </c>
      <c r="G244" s="115"/>
      <c r="H244" s="115"/>
      <c r="I244" s="115"/>
      <c r="J244" s="115"/>
      <c r="K244" s="115"/>
      <c r="L244" s="115"/>
      <c r="M244" s="115"/>
      <c r="N244" s="115"/>
      <c r="O244" s="179"/>
      <c r="P244" s="115"/>
      <c r="Q244" s="115"/>
      <c r="R244" s="115"/>
      <c r="S244" s="116">
        <f>T244-Q244</f>
        <v>27835</v>
      </c>
      <c r="T244" s="116">
        <v>27835</v>
      </c>
      <c r="U244" s="115"/>
      <c r="V244" s="116">
        <v>27835</v>
      </c>
      <c r="W244" s="116"/>
      <c r="X244" s="116"/>
      <c r="Y244" s="116">
        <f>W244+T244</f>
        <v>27835</v>
      </c>
      <c r="Z244" s="116">
        <f>X244+V244</f>
        <v>27835</v>
      </c>
      <c r="AA244" s="116"/>
      <c r="AB244" s="116"/>
      <c r="AC244" s="116">
        <f>AA244+Y244</f>
        <v>27835</v>
      </c>
      <c r="AD244" s="116">
        <f>AB244+Z244</f>
        <v>27835</v>
      </c>
      <c r="AE244" s="116"/>
      <c r="AF244" s="116"/>
      <c r="AG244" s="116"/>
      <c r="AH244" s="116">
        <f>AE244+AC244</f>
        <v>27835</v>
      </c>
      <c r="AI244" s="116"/>
      <c r="AJ244" s="116">
        <f>AG244+AD244</f>
        <v>27835</v>
      </c>
      <c r="AK244" s="181"/>
      <c r="AL244" s="181"/>
      <c r="AM244" s="116">
        <f>AK244+AH244</f>
        <v>27835</v>
      </c>
      <c r="AN244" s="116">
        <f>AI244</f>
        <v>0</v>
      </c>
      <c r="AO244" s="116">
        <f>AJ244</f>
        <v>27835</v>
      </c>
      <c r="AP244" s="116">
        <f>AR244-AO244</f>
        <v>-6358</v>
      </c>
      <c r="AQ244" s="115"/>
      <c r="AR244" s="116">
        <v>21477</v>
      </c>
      <c r="AS244" s="115"/>
      <c r="AT244" s="116">
        <v>21477</v>
      </c>
      <c r="AU244" s="81"/>
      <c r="AV244" s="81"/>
      <c r="AW244" s="81"/>
      <c r="AX244" s="116">
        <v>21477</v>
      </c>
      <c r="AY244" s="116">
        <v>21477</v>
      </c>
      <c r="AZ244" s="93"/>
      <c r="BA244" s="93"/>
      <c r="BB244" s="116">
        <v>21477</v>
      </c>
      <c r="BC244" s="116">
        <v>21477</v>
      </c>
      <c r="BD244" s="168"/>
      <c r="BE244" s="169"/>
      <c r="BF244" s="115">
        <f>BD244+BB244</f>
        <v>21477</v>
      </c>
      <c r="BG244" s="115">
        <f>BE244+BC244</f>
        <v>21477</v>
      </c>
      <c r="BH244" s="168"/>
      <c r="BI244" s="169"/>
      <c r="BJ244" s="115">
        <f>BH244+BF244</f>
        <v>21477</v>
      </c>
      <c r="BK244" s="115">
        <f>BI244+BG244</f>
        <v>21477</v>
      </c>
    </row>
    <row r="245" spans="1:63" s="5" customFormat="1" ht="36.75" customHeight="1">
      <c r="A245" s="85"/>
      <c r="B245" s="98" t="s">
        <v>80</v>
      </c>
      <c r="C245" s="99" t="s">
        <v>2</v>
      </c>
      <c r="D245" s="100" t="s">
        <v>31</v>
      </c>
      <c r="E245" s="101"/>
      <c r="F245" s="100"/>
      <c r="G245" s="121">
        <f>G246</f>
        <v>0</v>
      </c>
      <c r="H245" s="121">
        <f aca="true" t="shared" si="257" ref="H245:R246">H246</f>
        <v>0</v>
      </c>
      <c r="I245" s="121">
        <f t="shared" si="257"/>
        <v>0</v>
      </c>
      <c r="J245" s="121">
        <f t="shared" si="257"/>
        <v>37610</v>
      </c>
      <c r="K245" s="121">
        <f t="shared" si="257"/>
        <v>37610</v>
      </c>
      <c r="L245" s="121">
        <f t="shared" si="257"/>
        <v>0</v>
      </c>
      <c r="M245" s="121"/>
      <c r="N245" s="121">
        <f t="shared" si="257"/>
        <v>40351</v>
      </c>
      <c r="O245" s="121">
        <f t="shared" si="257"/>
        <v>0</v>
      </c>
      <c r="P245" s="121">
        <f t="shared" si="257"/>
        <v>0</v>
      </c>
      <c r="Q245" s="121">
        <f t="shared" si="257"/>
        <v>40351</v>
      </c>
      <c r="R245" s="121">
        <f t="shared" si="257"/>
        <v>0</v>
      </c>
      <c r="S245" s="83">
        <f aca="true" t="shared" si="258" ref="S245:Z245">S246+S248</f>
        <v>-18387</v>
      </c>
      <c r="T245" s="83">
        <f t="shared" si="258"/>
        <v>21964</v>
      </c>
      <c r="U245" s="121">
        <f t="shared" si="258"/>
        <v>0</v>
      </c>
      <c r="V245" s="83">
        <f t="shared" si="258"/>
        <v>22006</v>
      </c>
      <c r="W245" s="83">
        <f t="shared" si="258"/>
        <v>0</v>
      </c>
      <c r="X245" s="83">
        <f t="shared" si="258"/>
        <v>0</v>
      </c>
      <c r="Y245" s="83">
        <f t="shared" si="258"/>
        <v>21964</v>
      </c>
      <c r="Z245" s="83">
        <f t="shared" si="258"/>
        <v>22006</v>
      </c>
      <c r="AA245" s="83">
        <f aca="true" t="shared" si="259" ref="AA245:AJ245">AA246+AA248</f>
        <v>0</v>
      </c>
      <c r="AB245" s="83">
        <f t="shared" si="259"/>
        <v>0</v>
      </c>
      <c r="AC245" s="83">
        <f t="shared" si="259"/>
        <v>21964</v>
      </c>
      <c r="AD245" s="83">
        <f t="shared" si="259"/>
        <v>22006</v>
      </c>
      <c r="AE245" s="83">
        <f t="shared" si="259"/>
        <v>0</v>
      </c>
      <c r="AF245" s="83"/>
      <c r="AG245" s="83">
        <f t="shared" si="259"/>
        <v>0</v>
      </c>
      <c r="AH245" s="83">
        <f t="shared" si="259"/>
        <v>21964</v>
      </c>
      <c r="AI245" s="83"/>
      <c r="AJ245" s="83">
        <f t="shared" si="259"/>
        <v>22006</v>
      </c>
      <c r="AK245" s="83">
        <f aca="true" t="shared" si="260" ref="AK245:AT245">AK246+AK248</f>
        <v>0</v>
      </c>
      <c r="AL245" s="83">
        <f t="shared" si="260"/>
        <v>0</v>
      </c>
      <c r="AM245" s="83">
        <f t="shared" si="260"/>
        <v>21964</v>
      </c>
      <c r="AN245" s="83">
        <f t="shared" si="260"/>
        <v>0</v>
      </c>
      <c r="AO245" s="83">
        <f t="shared" si="260"/>
        <v>22006</v>
      </c>
      <c r="AP245" s="83">
        <f t="shared" si="260"/>
        <v>56271</v>
      </c>
      <c r="AQ245" s="121">
        <f t="shared" si="260"/>
        <v>0</v>
      </c>
      <c r="AR245" s="83">
        <f t="shared" si="260"/>
        <v>78277</v>
      </c>
      <c r="AS245" s="121">
        <f t="shared" si="260"/>
        <v>0</v>
      </c>
      <c r="AT245" s="83">
        <f t="shared" si="260"/>
        <v>78277</v>
      </c>
      <c r="AU245" s="81"/>
      <c r="AV245" s="81"/>
      <c r="AW245" s="81"/>
      <c r="AX245" s="83">
        <f>AX246+AX248</f>
        <v>78277</v>
      </c>
      <c r="AY245" s="83">
        <f>AY246+AY248</f>
        <v>78277</v>
      </c>
      <c r="AZ245" s="93"/>
      <c r="BA245" s="93"/>
      <c r="BB245" s="83">
        <f aca="true" t="shared" si="261" ref="BB245:BG245">BB246+BB248</f>
        <v>78277</v>
      </c>
      <c r="BC245" s="83">
        <f t="shared" si="261"/>
        <v>78277</v>
      </c>
      <c r="BD245" s="83">
        <f t="shared" si="261"/>
        <v>0</v>
      </c>
      <c r="BE245" s="83">
        <f t="shared" si="261"/>
        <v>0</v>
      </c>
      <c r="BF245" s="83">
        <f t="shared" si="261"/>
        <v>78277</v>
      </c>
      <c r="BG245" s="83">
        <f t="shared" si="261"/>
        <v>78277</v>
      </c>
      <c r="BH245" s="83">
        <f>BH246+BH248</f>
        <v>0</v>
      </c>
      <c r="BI245" s="83">
        <f>BI246+BI248</f>
        <v>0</v>
      </c>
      <c r="BJ245" s="83">
        <f>BJ246+BJ248</f>
        <v>78277</v>
      </c>
      <c r="BK245" s="83">
        <f>BK246+BK248</f>
        <v>78277</v>
      </c>
    </row>
    <row r="246" spans="1:63" s="5" customFormat="1" ht="33.75" customHeight="1" hidden="1">
      <c r="A246" s="85"/>
      <c r="B246" s="106" t="s">
        <v>81</v>
      </c>
      <c r="C246" s="107" t="s">
        <v>2</v>
      </c>
      <c r="D246" s="108" t="s">
        <v>31</v>
      </c>
      <c r="E246" s="114" t="s">
        <v>160</v>
      </c>
      <c r="F246" s="108"/>
      <c r="G246" s="115">
        <f>G247</f>
        <v>0</v>
      </c>
      <c r="H246" s="115">
        <f t="shared" si="257"/>
        <v>0</v>
      </c>
      <c r="I246" s="115">
        <f t="shared" si="257"/>
        <v>0</v>
      </c>
      <c r="J246" s="115">
        <f t="shared" si="257"/>
        <v>37610</v>
      </c>
      <c r="K246" s="115">
        <f t="shared" si="257"/>
        <v>37610</v>
      </c>
      <c r="L246" s="115">
        <f t="shared" si="257"/>
        <v>0</v>
      </c>
      <c r="M246" s="115"/>
      <c r="N246" s="115">
        <f t="shared" si="257"/>
        <v>40351</v>
      </c>
      <c r="O246" s="115">
        <f t="shared" si="257"/>
        <v>0</v>
      </c>
      <c r="P246" s="115">
        <f t="shared" si="257"/>
        <v>0</v>
      </c>
      <c r="Q246" s="115">
        <f t="shared" si="257"/>
        <v>40351</v>
      </c>
      <c r="R246" s="115">
        <f t="shared" si="257"/>
        <v>0</v>
      </c>
      <c r="S246" s="116">
        <f aca="true" t="shared" si="262" ref="S246:AT246">S247</f>
        <v>-40351</v>
      </c>
      <c r="T246" s="116">
        <f t="shared" si="262"/>
        <v>0</v>
      </c>
      <c r="U246" s="115">
        <f t="shared" si="262"/>
        <v>0</v>
      </c>
      <c r="V246" s="116">
        <f t="shared" si="262"/>
        <v>0</v>
      </c>
      <c r="W246" s="116">
        <f t="shared" si="262"/>
        <v>0</v>
      </c>
      <c r="X246" s="116">
        <f t="shared" si="262"/>
        <v>0</v>
      </c>
      <c r="Y246" s="116">
        <f t="shared" si="262"/>
        <v>0</v>
      </c>
      <c r="Z246" s="116">
        <f t="shared" si="262"/>
        <v>0</v>
      </c>
      <c r="AA246" s="116">
        <f t="shared" si="262"/>
        <v>0</v>
      </c>
      <c r="AB246" s="116">
        <f t="shared" si="262"/>
        <v>0</v>
      </c>
      <c r="AC246" s="116">
        <f t="shared" si="262"/>
        <v>0</v>
      </c>
      <c r="AD246" s="116">
        <f t="shared" si="262"/>
        <v>0</v>
      </c>
      <c r="AE246" s="116">
        <f t="shared" si="262"/>
        <v>0</v>
      </c>
      <c r="AF246" s="116"/>
      <c r="AG246" s="116">
        <f t="shared" si="262"/>
        <v>0</v>
      </c>
      <c r="AH246" s="116">
        <f t="shared" si="262"/>
        <v>0</v>
      </c>
      <c r="AI246" s="116"/>
      <c r="AJ246" s="116">
        <f t="shared" si="262"/>
        <v>0</v>
      </c>
      <c r="AK246" s="116">
        <f t="shared" si="262"/>
        <v>0</v>
      </c>
      <c r="AL246" s="116">
        <f t="shared" si="262"/>
        <v>0</v>
      </c>
      <c r="AM246" s="116">
        <f t="shared" si="262"/>
        <v>0</v>
      </c>
      <c r="AN246" s="116">
        <f t="shared" si="262"/>
        <v>0</v>
      </c>
      <c r="AO246" s="116">
        <f t="shared" si="262"/>
        <v>0</v>
      </c>
      <c r="AP246" s="116">
        <f t="shared" si="262"/>
        <v>0</v>
      </c>
      <c r="AQ246" s="115">
        <f t="shared" si="262"/>
        <v>0</v>
      </c>
      <c r="AR246" s="116">
        <f t="shared" si="262"/>
        <v>0</v>
      </c>
      <c r="AS246" s="115">
        <f t="shared" si="262"/>
        <v>0</v>
      </c>
      <c r="AT246" s="116">
        <f t="shared" si="262"/>
        <v>0</v>
      </c>
      <c r="AU246" s="81"/>
      <c r="AV246" s="81"/>
      <c r="AW246" s="81"/>
      <c r="AX246" s="116">
        <f>AX247</f>
        <v>0</v>
      </c>
      <c r="AY246" s="116">
        <f>AY247</f>
        <v>0</v>
      </c>
      <c r="AZ246" s="93"/>
      <c r="BA246" s="93"/>
      <c r="BB246" s="116">
        <f aca="true" t="shared" si="263" ref="BB246:BK246">BB247</f>
        <v>0</v>
      </c>
      <c r="BC246" s="116">
        <f t="shared" si="263"/>
        <v>0</v>
      </c>
      <c r="BD246" s="116">
        <f t="shared" si="263"/>
        <v>0</v>
      </c>
      <c r="BE246" s="116">
        <f t="shared" si="263"/>
        <v>0</v>
      </c>
      <c r="BF246" s="116">
        <f t="shared" si="263"/>
        <v>0</v>
      </c>
      <c r="BG246" s="116">
        <f t="shared" si="263"/>
        <v>0</v>
      </c>
      <c r="BH246" s="116">
        <f t="shared" si="263"/>
        <v>0</v>
      </c>
      <c r="BI246" s="116">
        <f t="shared" si="263"/>
        <v>0</v>
      </c>
      <c r="BJ246" s="116">
        <f t="shared" si="263"/>
        <v>0</v>
      </c>
      <c r="BK246" s="116">
        <f t="shared" si="263"/>
        <v>0</v>
      </c>
    </row>
    <row r="247" spans="1:63" s="5" customFormat="1" ht="33.75" customHeight="1" hidden="1">
      <c r="A247" s="85"/>
      <c r="B247" s="106" t="s">
        <v>37</v>
      </c>
      <c r="C247" s="107" t="s">
        <v>2</v>
      </c>
      <c r="D247" s="108" t="s">
        <v>31</v>
      </c>
      <c r="E247" s="114" t="s">
        <v>160</v>
      </c>
      <c r="F247" s="108" t="s">
        <v>38</v>
      </c>
      <c r="G247" s="92"/>
      <c r="H247" s="162"/>
      <c r="I247" s="162"/>
      <c r="J247" s="115">
        <f>K247-G247</f>
        <v>37610</v>
      </c>
      <c r="K247" s="110">
        <v>37610</v>
      </c>
      <c r="L247" s="110"/>
      <c r="M247" s="110"/>
      <c r="N247" s="115">
        <v>40351</v>
      </c>
      <c r="O247" s="179"/>
      <c r="P247" s="115"/>
      <c r="Q247" s="115">
        <f>P247+N247</f>
        <v>40351</v>
      </c>
      <c r="R247" s="115">
        <f>O247</f>
        <v>0</v>
      </c>
      <c r="S247" s="116">
        <f>T247-Q247</f>
        <v>-40351</v>
      </c>
      <c r="T247" s="116"/>
      <c r="U247" s="115">
        <f>R247</f>
        <v>0</v>
      </c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5"/>
      <c r="AR247" s="116"/>
      <c r="AS247" s="115"/>
      <c r="AT247" s="116"/>
      <c r="AU247" s="81"/>
      <c r="AV247" s="81"/>
      <c r="AW247" s="81"/>
      <c r="AX247" s="116"/>
      <c r="AY247" s="116"/>
      <c r="AZ247" s="93"/>
      <c r="BA247" s="93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</row>
    <row r="248" spans="1:63" s="5" customFormat="1" ht="33.75">
      <c r="A248" s="85"/>
      <c r="B248" s="106" t="s">
        <v>81</v>
      </c>
      <c r="C248" s="107" t="s">
        <v>2</v>
      </c>
      <c r="D248" s="108" t="s">
        <v>31</v>
      </c>
      <c r="E248" s="114" t="s">
        <v>250</v>
      </c>
      <c r="F248" s="108"/>
      <c r="G248" s="92"/>
      <c r="H248" s="162"/>
      <c r="I248" s="162"/>
      <c r="J248" s="115"/>
      <c r="K248" s="110"/>
      <c r="L248" s="110"/>
      <c r="M248" s="110"/>
      <c r="N248" s="115"/>
      <c r="O248" s="179"/>
      <c r="P248" s="115"/>
      <c r="Q248" s="115"/>
      <c r="R248" s="115"/>
      <c r="S248" s="116">
        <f aca="true" t="shared" si="264" ref="S248:AT248">S249</f>
        <v>21964</v>
      </c>
      <c r="T248" s="116">
        <f t="shared" si="264"/>
        <v>21964</v>
      </c>
      <c r="U248" s="115">
        <f t="shared" si="264"/>
        <v>0</v>
      </c>
      <c r="V248" s="116">
        <f t="shared" si="264"/>
        <v>22006</v>
      </c>
      <c r="W248" s="116">
        <f t="shared" si="264"/>
        <v>0</v>
      </c>
      <c r="X248" s="116">
        <f t="shared" si="264"/>
        <v>0</v>
      </c>
      <c r="Y248" s="116">
        <f t="shared" si="264"/>
        <v>21964</v>
      </c>
      <c r="Z248" s="116">
        <f t="shared" si="264"/>
        <v>22006</v>
      </c>
      <c r="AA248" s="116">
        <f t="shared" si="264"/>
        <v>0</v>
      </c>
      <c r="AB248" s="116">
        <f t="shared" si="264"/>
        <v>0</v>
      </c>
      <c r="AC248" s="116">
        <f t="shared" si="264"/>
        <v>21964</v>
      </c>
      <c r="AD248" s="116">
        <f t="shared" si="264"/>
        <v>22006</v>
      </c>
      <c r="AE248" s="116">
        <f t="shared" si="264"/>
        <v>0</v>
      </c>
      <c r="AF248" s="116"/>
      <c r="AG248" s="116">
        <f t="shared" si="264"/>
        <v>0</v>
      </c>
      <c r="AH248" s="116">
        <f t="shared" si="264"/>
        <v>21964</v>
      </c>
      <c r="AI248" s="116"/>
      <c r="AJ248" s="116">
        <f t="shared" si="264"/>
        <v>22006</v>
      </c>
      <c r="AK248" s="116">
        <f t="shared" si="264"/>
        <v>0</v>
      </c>
      <c r="AL248" s="116">
        <f t="shared" si="264"/>
        <v>0</v>
      </c>
      <c r="AM248" s="116">
        <f t="shared" si="264"/>
        <v>21964</v>
      </c>
      <c r="AN248" s="116">
        <f t="shared" si="264"/>
        <v>0</v>
      </c>
      <c r="AO248" s="116">
        <f t="shared" si="264"/>
        <v>22006</v>
      </c>
      <c r="AP248" s="116">
        <f t="shared" si="264"/>
        <v>56271</v>
      </c>
      <c r="AQ248" s="115">
        <f t="shared" si="264"/>
        <v>0</v>
      </c>
      <c r="AR248" s="116">
        <f t="shared" si="264"/>
        <v>78277</v>
      </c>
      <c r="AS248" s="115">
        <f t="shared" si="264"/>
        <v>0</v>
      </c>
      <c r="AT248" s="116">
        <f t="shared" si="264"/>
        <v>78277</v>
      </c>
      <c r="AU248" s="81"/>
      <c r="AV248" s="81"/>
      <c r="AW248" s="81"/>
      <c r="AX248" s="116">
        <f>AX249</f>
        <v>78277</v>
      </c>
      <c r="AY248" s="116">
        <f>AY249</f>
        <v>78277</v>
      </c>
      <c r="AZ248" s="93"/>
      <c r="BA248" s="93"/>
      <c r="BB248" s="116">
        <f aca="true" t="shared" si="265" ref="BB248:BK248">BB249</f>
        <v>78277</v>
      </c>
      <c r="BC248" s="116">
        <f t="shared" si="265"/>
        <v>78277</v>
      </c>
      <c r="BD248" s="116">
        <f t="shared" si="265"/>
        <v>0</v>
      </c>
      <c r="BE248" s="116">
        <f t="shared" si="265"/>
        <v>0</v>
      </c>
      <c r="BF248" s="116">
        <f t="shared" si="265"/>
        <v>78277</v>
      </c>
      <c r="BG248" s="116">
        <f t="shared" si="265"/>
        <v>78277</v>
      </c>
      <c r="BH248" s="116">
        <f t="shared" si="265"/>
        <v>0</v>
      </c>
      <c r="BI248" s="116">
        <f t="shared" si="265"/>
        <v>0</v>
      </c>
      <c r="BJ248" s="116">
        <f t="shared" si="265"/>
        <v>78277</v>
      </c>
      <c r="BK248" s="116">
        <f t="shared" si="265"/>
        <v>78277</v>
      </c>
    </row>
    <row r="249" spans="1:63" s="5" customFormat="1" ht="33.75">
      <c r="A249" s="85"/>
      <c r="B249" s="106" t="s">
        <v>37</v>
      </c>
      <c r="C249" s="107" t="s">
        <v>2</v>
      </c>
      <c r="D249" s="108" t="s">
        <v>31</v>
      </c>
      <c r="E249" s="114" t="s">
        <v>250</v>
      </c>
      <c r="F249" s="108" t="s">
        <v>38</v>
      </c>
      <c r="G249" s="92"/>
      <c r="H249" s="162"/>
      <c r="I249" s="162"/>
      <c r="J249" s="115"/>
      <c r="K249" s="110"/>
      <c r="L249" s="110"/>
      <c r="M249" s="110"/>
      <c r="N249" s="115"/>
      <c r="O249" s="179"/>
      <c r="P249" s="115"/>
      <c r="Q249" s="115"/>
      <c r="R249" s="115"/>
      <c r="S249" s="116">
        <f>T249-Q249</f>
        <v>21964</v>
      </c>
      <c r="T249" s="116">
        <v>21964</v>
      </c>
      <c r="U249" s="115"/>
      <c r="V249" s="116">
        <v>22006</v>
      </c>
      <c r="W249" s="116"/>
      <c r="X249" s="116"/>
      <c r="Y249" s="116">
        <f>W249+T249</f>
        <v>21964</v>
      </c>
      <c r="Z249" s="116">
        <f>X249+V249</f>
        <v>22006</v>
      </c>
      <c r="AA249" s="116"/>
      <c r="AB249" s="116"/>
      <c r="AC249" s="116">
        <f>AA249+Y249</f>
        <v>21964</v>
      </c>
      <c r="AD249" s="116">
        <f>AB249+Z249</f>
        <v>22006</v>
      </c>
      <c r="AE249" s="116"/>
      <c r="AF249" s="116"/>
      <c r="AG249" s="116"/>
      <c r="AH249" s="116">
        <f>AE249+AC249</f>
        <v>21964</v>
      </c>
      <c r="AI249" s="116"/>
      <c r="AJ249" s="116">
        <f>AG249+AD249</f>
        <v>22006</v>
      </c>
      <c r="AK249" s="181"/>
      <c r="AL249" s="181"/>
      <c r="AM249" s="116">
        <f>AK249+AH249</f>
        <v>21964</v>
      </c>
      <c r="AN249" s="116">
        <f>AI249</f>
        <v>0</v>
      </c>
      <c r="AO249" s="116">
        <f>AJ249</f>
        <v>22006</v>
      </c>
      <c r="AP249" s="116">
        <f>AR249-AO249</f>
        <v>56271</v>
      </c>
      <c r="AQ249" s="115"/>
      <c r="AR249" s="116">
        <f>56585+20614+1078</f>
        <v>78277</v>
      </c>
      <c r="AS249" s="115"/>
      <c r="AT249" s="116">
        <f>56585+20614+1078</f>
        <v>78277</v>
      </c>
      <c r="AU249" s="81">
        <v>20614</v>
      </c>
      <c r="AV249" s="81">
        <v>1078</v>
      </c>
      <c r="AW249" s="81"/>
      <c r="AX249" s="116">
        <f>56585+20614+1078</f>
        <v>78277</v>
      </c>
      <c r="AY249" s="116">
        <f>56585+20614+1078</f>
        <v>78277</v>
      </c>
      <c r="AZ249" s="93"/>
      <c r="BA249" s="93"/>
      <c r="BB249" s="116">
        <f>56585+20614+1078</f>
        <v>78277</v>
      </c>
      <c r="BC249" s="116">
        <f>56585+20614+1078</f>
        <v>78277</v>
      </c>
      <c r="BD249" s="168"/>
      <c r="BE249" s="169"/>
      <c r="BF249" s="115">
        <f>BD249+BB249</f>
        <v>78277</v>
      </c>
      <c r="BG249" s="115">
        <f>BE249+BC249</f>
        <v>78277</v>
      </c>
      <c r="BH249" s="168"/>
      <c r="BI249" s="169"/>
      <c r="BJ249" s="115">
        <f>BH249+BF249</f>
        <v>78277</v>
      </c>
      <c r="BK249" s="115">
        <f>BI249+BG249</f>
        <v>78277</v>
      </c>
    </row>
    <row r="250" spans="1:63" ht="37.5" hidden="1">
      <c r="A250" s="120"/>
      <c r="B250" s="98" t="s">
        <v>78</v>
      </c>
      <c r="C250" s="99" t="s">
        <v>2</v>
      </c>
      <c r="D250" s="100" t="s">
        <v>32</v>
      </c>
      <c r="E250" s="193"/>
      <c r="F250" s="100"/>
      <c r="G250" s="121">
        <f>G251</f>
        <v>0</v>
      </c>
      <c r="H250" s="121">
        <f aca="true" t="shared" si="266" ref="H250:W251">H251</f>
        <v>0</v>
      </c>
      <c r="I250" s="121">
        <f t="shared" si="266"/>
        <v>0</v>
      </c>
      <c r="J250" s="121">
        <f t="shared" si="266"/>
        <v>45174</v>
      </c>
      <c r="K250" s="121">
        <f t="shared" si="266"/>
        <v>45174</v>
      </c>
      <c r="L250" s="121">
        <f t="shared" si="266"/>
        <v>0</v>
      </c>
      <c r="M250" s="121"/>
      <c r="N250" s="121">
        <f t="shared" si="266"/>
        <v>47872</v>
      </c>
      <c r="O250" s="121">
        <f t="shared" si="266"/>
        <v>0</v>
      </c>
      <c r="P250" s="121">
        <f t="shared" si="266"/>
        <v>0</v>
      </c>
      <c r="Q250" s="121">
        <f t="shared" si="266"/>
        <v>47872</v>
      </c>
      <c r="R250" s="121">
        <f t="shared" si="266"/>
        <v>0</v>
      </c>
      <c r="S250" s="83">
        <f t="shared" si="266"/>
        <v>-37443</v>
      </c>
      <c r="T250" s="83">
        <f t="shared" si="266"/>
        <v>10429</v>
      </c>
      <c r="U250" s="121">
        <f t="shared" si="266"/>
        <v>0</v>
      </c>
      <c r="V250" s="83">
        <f t="shared" si="266"/>
        <v>10429</v>
      </c>
      <c r="W250" s="83">
        <f t="shared" si="266"/>
        <v>0</v>
      </c>
      <c r="X250" s="83">
        <f aca="true" t="shared" si="267" ref="X250:AT250">X251</f>
        <v>0</v>
      </c>
      <c r="Y250" s="83">
        <f t="shared" si="267"/>
        <v>10429</v>
      </c>
      <c r="Z250" s="83">
        <f t="shared" si="267"/>
        <v>10429</v>
      </c>
      <c r="AA250" s="83">
        <f t="shared" si="267"/>
        <v>0</v>
      </c>
      <c r="AB250" s="83">
        <f t="shared" si="267"/>
        <v>0</v>
      </c>
      <c r="AC250" s="83">
        <f t="shared" si="267"/>
        <v>10429</v>
      </c>
      <c r="AD250" s="83">
        <f t="shared" si="267"/>
        <v>10429</v>
      </c>
      <c r="AE250" s="83">
        <f t="shared" si="267"/>
        <v>0</v>
      </c>
      <c r="AF250" s="83"/>
      <c r="AG250" s="83">
        <f t="shared" si="267"/>
        <v>0</v>
      </c>
      <c r="AH250" s="83">
        <f t="shared" si="267"/>
        <v>10429</v>
      </c>
      <c r="AI250" s="83"/>
      <c r="AJ250" s="83">
        <f t="shared" si="267"/>
        <v>10429</v>
      </c>
      <c r="AK250" s="83">
        <f t="shared" si="267"/>
        <v>269</v>
      </c>
      <c r="AL250" s="83">
        <f t="shared" si="267"/>
        <v>269</v>
      </c>
      <c r="AM250" s="83">
        <f t="shared" si="267"/>
        <v>10698</v>
      </c>
      <c r="AN250" s="83">
        <f t="shared" si="267"/>
        <v>0</v>
      </c>
      <c r="AO250" s="83">
        <f t="shared" si="267"/>
        <v>10698</v>
      </c>
      <c r="AP250" s="83">
        <f t="shared" si="267"/>
        <v>-10698</v>
      </c>
      <c r="AQ250" s="121">
        <f t="shared" si="267"/>
        <v>0</v>
      </c>
      <c r="AR250" s="83">
        <f t="shared" si="267"/>
        <v>0</v>
      </c>
      <c r="AS250" s="121">
        <f t="shared" si="267"/>
        <v>0</v>
      </c>
      <c r="AT250" s="83">
        <f t="shared" si="267"/>
        <v>0</v>
      </c>
      <c r="AU250" s="81"/>
      <c r="AV250" s="81"/>
      <c r="AW250" s="81"/>
      <c r="AX250" s="83">
        <f>AX251</f>
        <v>0</v>
      </c>
      <c r="AY250" s="83">
        <f>AY251</f>
        <v>0</v>
      </c>
      <c r="AZ250" s="93"/>
      <c r="BA250" s="93"/>
      <c r="BB250" s="83">
        <f>BB251</f>
        <v>0</v>
      </c>
      <c r="BC250" s="83">
        <f>BC251</f>
        <v>0</v>
      </c>
      <c r="BD250" s="118"/>
      <c r="BE250" s="119"/>
      <c r="BF250" s="127"/>
      <c r="BG250" s="127"/>
      <c r="BH250" s="118"/>
      <c r="BI250" s="119"/>
      <c r="BJ250" s="127"/>
      <c r="BK250" s="127"/>
    </row>
    <row r="251" spans="1:63" ht="33" hidden="1">
      <c r="A251" s="105"/>
      <c r="B251" s="106" t="s">
        <v>82</v>
      </c>
      <c r="C251" s="107" t="s">
        <v>2</v>
      </c>
      <c r="D251" s="108" t="s">
        <v>32</v>
      </c>
      <c r="E251" s="143" t="s">
        <v>121</v>
      </c>
      <c r="F251" s="108"/>
      <c r="G251" s="115">
        <f>G252</f>
        <v>0</v>
      </c>
      <c r="H251" s="115">
        <f t="shared" si="266"/>
        <v>0</v>
      </c>
      <c r="I251" s="115">
        <f t="shared" si="266"/>
        <v>0</v>
      </c>
      <c r="J251" s="115">
        <f t="shared" si="266"/>
        <v>45174</v>
      </c>
      <c r="K251" s="115">
        <f t="shared" si="266"/>
        <v>45174</v>
      </c>
      <c r="L251" s="115">
        <f t="shared" si="266"/>
        <v>0</v>
      </c>
      <c r="M251" s="115"/>
      <c r="N251" s="115">
        <f t="shared" si="266"/>
        <v>47872</v>
      </c>
      <c r="O251" s="115">
        <f t="shared" si="266"/>
        <v>0</v>
      </c>
      <c r="P251" s="115">
        <f t="shared" si="266"/>
        <v>0</v>
      </c>
      <c r="Q251" s="115">
        <f t="shared" si="266"/>
        <v>47872</v>
      </c>
      <c r="R251" s="115">
        <f t="shared" si="266"/>
        <v>0</v>
      </c>
      <c r="S251" s="116">
        <f aca="true" t="shared" si="268" ref="S251:Z251">S252+S253</f>
        <v>-37443</v>
      </c>
      <c r="T251" s="116">
        <f t="shared" si="268"/>
        <v>10429</v>
      </c>
      <c r="U251" s="115">
        <f t="shared" si="268"/>
        <v>0</v>
      </c>
      <c r="V251" s="116">
        <f t="shared" si="268"/>
        <v>10429</v>
      </c>
      <c r="W251" s="116">
        <f t="shared" si="268"/>
        <v>0</v>
      </c>
      <c r="X251" s="116">
        <f t="shared" si="268"/>
        <v>0</v>
      </c>
      <c r="Y251" s="116">
        <f t="shared" si="268"/>
        <v>10429</v>
      </c>
      <c r="Z251" s="116">
        <f t="shared" si="268"/>
        <v>10429</v>
      </c>
      <c r="AA251" s="116">
        <f aca="true" t="shared" si="269" ref="AA251:AJ251">AA252+AA253</f>
        <v>0</v>
      </c>
      <c r="AB251" s="116">
        <f t="shared" si="269"/>
        <v>0</v>
      </c>
      <c r="AC251" s="116">
        <f t="shared" si="269"/>
        <v>10429</v>
      </c>
      <c r="AD251" s="116">
        <f t="shared" si="269"/>
        <v>10429</v>
      </c>
      <c r="AE251" s="116">
        <f t="shared" si="269"/>
        <v>0</v>
      </c>
      <c r="AF251" s="116"/>
      <c r="AG251" s="116">
        <f t="shared" si="269"/>
        <v>0</v>
      </c>
      <c r="AH251" s="116">
        <f t="shared" si="269"/>
        <v>10429</v>
      </c>
      <c r="AI251" s="116"/>
      <c r="AJ251" s="116">
        <f t="shared" si="269"/>
        <v>10429</v>
      </c>
      <c r="AK251" s="116">
        <f aca="true" t="shared" si="270" ref="AK251:AT251">AK252+AK253</f>
        <v>269</v>
      </c>
      <c r="AL251" s="116">
        <f t="shared" si="270"/>
        <v>269</v>
      </c>
      <c r="AM251" s="116">
        <f t="shared" si="270"/>
        <v>10698</v>
      </c>
      <c r="AN251" s="116">
        <f t="shared" si="270"/>
        <v>0</v>
      </c>
      <c r="AO251" s="116">
        <f t="shared" si="270"/>
        <v>10698</v>
      </c>
      <c r="AP251" s="116">
        <f t="shared" si="270"/>
        <v>-10698</v>
      </c>
      <c r="AQ251" s="115">
        <f t="shared" si="270"/>
        <v>0</v>
      </c>
      <c r="AR251" s="116">
        <f t="shared" si="270"/>
        <v>0</v>
      </c>
      <c r="AS251" s="115">
        <f t="shared" si="270"/>
        <v>0</v>
      </c>
      <c r="AT251" s="116">
        <f t="shared" si="270"/>
        <v>0</v>
      </c>
      <c r="AU251" s="81"/>
      <c r="AV251" s="81"/>
      <c r="AW251" s="81"/>
      <c r="AX251" s="116">
        <f>AX252+AX253</f>
        <v>0</v>
      </c>
      <c r="AY251" s="116">
        <f>AY252+AY253</f>
        <v>0</v>
      </c>
      <c r="AZ251" s="93"/>
      <c r="BA251" s="93"/>
      <c r="BB251" s="116">
        <f>BB252+BB253</f>
        <v>0</v>
      </c>
      <c r="BC251" s="116">
        <f>BC252+BC253</f>
        <v>0</v>
      </c>
      <c r="BD251" s="118"/>
      <c r="BE251" s="119"/>
      <c r="BF251" s="127"/>
      <c r="BG251" s="127"/>
      <c r="BH251" s="118"/>
      <c r="BI251" s="119"/>
      <c r="BJ251" s="127"/>
      <c r="BK251" s="127"/>
    </row>
    <row r="252" spans="1:63" ht="16.5" customHeight="1" hidden="1">
      <c r="A252" s="105"/>
      <c r="B252" s="106" t="s">
        <v>191</v>
      </c>
      <c r="C252" s="107" t="s">
        <v>2</v>
      </c>
      <c r="D252" s="108" t="s">
        <v>32</v>
      </c>
      <c r="E252" s="143" t="s">
        <v>121</v>
      </c>
      <c r="F252" s="108" t="s">
        <v>79</v>
      </c>
      <c r="G252" s="115"/>
      <c r="H252" s="115"/>
      <c r="I252" s="115"/>
      <c r="J252" s="115">
        <f>K252-G252</f>
        <v>45174</v>
      </c>
      <c r="K252" s="115">
        <v>45174</v>
      </c>
      <c r="L252" s="115"/>
      <c r="M252" s="115"/>
      <c r="N252" s="115">
        <v>47872</v>
      </c>
      <c r="O252" s="111"/>
      <c r="P252" s="115"/>
      <c r="Q252" s="115">
        <f>P252+N252</f>
        <v>47872</v>
      </c>
      <c r="R252" s="115">
        <f>O252</f>
        <v>0</v>
      </c>
      <c r="S252" s="116">
        <f>T252-Q252</f>
        <v>-47872</v>
      </c>
      <c r="T252" s="116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5"/>
      <c r="AR252" s="116"/>
      <c r="AS252" s="115"/>
      <c r="AT252" s="116"/>
      <c r="AU252" s="81"/>
      <c r="AV252" s="81"/>
      <c r="AW252" s="81"/>
      <c r="AX252" s="116"/>
      <c r="AY252" s="116"/>
      <c r="AZ252" s="93"/>
      <c r="BA252" s="93"/>
      <c r="BB252" s="116"/>
      <c r="BC252" s="116"/>
      <c r="BD252" s="118"/>
      <c r="BE252" s="119"/>
      <c r="BF252" s="127"/>
      <c r="BG252" s="127"/>
      <c r="BH252" s="118"/>
      <c r="BI252" s="119"/>
      <c r="BJ252" s="127"/>
      <c r="BK252" s="127"/>
    </row>
    <row r="253" spans="1:63" ht="99" customHeight="1" hidden="1">
      <c r="A253" s="105"/>
      <c r="B253" s="106" t="s">
        <v>292</v>
      </c>
      <c r="C253" s="107" t="s">
        <v>2</v>
      </c>
      <c r="D253" s="108" t="s">
        <v>32</v>
      </c>
      <c r="E253" s="143" t="s">
        <v>293</v>
      </c>
      <c r="F253" s="108"/>
      <c r="G253" s="115"/>
      <c r="H253" s="115"/>
      <c r="I253" s="115"/>
      <c r="J253" s="115"/>
      <c r="K253" s="115"/>
      <c r="L253" s="115"/>
      <c r="M253" s="115"/>
      <c r="N253" s="115"/>
      <c r="O253" s="111"/>
      <c r="P253" s="115"/>
      <c r="Q253" s="115"/>
      <c r="R253" s="115"/>
      <c r="S253" s="116">
        <f>S254</f>
        <v>10429</v>
      </c>
      <c r="T253" s="116">
        <f aca="true" t="shared" si="271" ref="T253:AL254">T254</f>
        <v>10429</v>
      </c>
      <c r="U253" s="115">
        <f t="shared" si="271"/>
        <v>0</v>
      </c>
      <c r="V253" s="116">
        <f t="shared" si="271"/>
        <v>10429</v>
      </c>
      <c r="W253" s="116">
        <f t="shared" si="271"/>
        <v>0</v>
      </c>
      <c r="X253" s="116">
        <f t="shared" si="271"/>
        <v>0</v>
      </c>
      <c r="Y253" s="116">
        <f t="shared" si="271"/>
        <v>10429</v>
      </c>
      <c r="Z253" s="116">
        <f t="shared" si="271"/>
        <v>10429</v>
      </c>
      <c r="AA253" s="116">
        <f t="shared" si="271"/>
        <v>0</v>
      </c>
      <c r="AB253" s="116">
        <f t="shared" si="271"/>
        <v>0</v>
      </c>
      <c r="AC253" s="116">
        <f t="shared" si="271"/>
        <v>10429</v>
      </c>
      <c r="AD253" s="116">
        <f t="shared" si="271"/>
        <v>10429</v>
      </c>
      <c r="AE253" s="116">
        <f t="shared" si="271"/>
        <v>0</v>
      </c>
      <c r="AF253" s="116"/>
      <c r="AG253" s="116">
        <f t="shared" si="271"/>
        <v>0</v>
      </c>
      <c r="AH253" s="116">
        <f t="shared" si="271"/>
        <v>10429</v>
      </c>
      <c r="AI253" s="116"/>
      <c r="AJ253" s="116">
        <f t="shared" si="271"/>
        <v>10429</v>
      </c>
      <c r="AK253" s="116">
        <f t="shared" si="271"/>
        <v>269</v>
      </c>
      <c r="AL253" s="116">
        <f t="shared" si="271"/>
        <v>269</v>
      </c>
      <c r="AM253" s="116">
        <f aca="true" t="shared" si="272" ref="AM253:AT254">AM254</f>
        <v>10698</v>
      </c>
      <c r="AN253" s="116">
        <f t="shared" si="272"/>
        <v>0</v>
      </c>
      <c r="AO253" s="116">
        <f t="shared" si="272"/>
        <v>10698</v>
      </c>
      <c r="AP253" s="116">
        <f t="shared" si="272"/>
        <v>-10698</v>
      </c>
      <c r="AQ253" s="115">
        <f t="shared" si="272"/>
        <v>0</v>
      </c>
      <c r="AR253" s="116">
        <f t="shared" si="272"/>
        <v>0</v>
      </c>
      <c r="AS253" s="115">
        <f t="shared" si="272"/>
        <v>0</v>
      </c>
      <c r="AT253" s="116">
        <f t="shared" si="272"/>
        <v>0</v>
      </c>
      <c r="AU253" s="81">
        <v>-20614</v>
      </c>
      <c r="AV253" s="81"/>
      <c r="AW253" s="81"/>
      <c r="AX253" s="116">
        <f>AX254</f>
        <v>0</v>
      </c>
      <c r="AY253" s="116">
        <f>AY254</f>
        <v>0</v>
      </c>
      <c r="AZ253" s="93"/>
      <c r="BA253" s="93"/>
      <c r="BB253" s="116">
        <f>BB254</f>
        <v>0</v>
      </c>
      <c r="BC253" s="116">
        <f>BC254</f>
        <v>0</v>
      </c>
      <c r="BD253" s="118"/>
      <c r="BE253" s="119"/>
      <c r="BF253" s="127"/>
      <c r="BG253" s="127"/>
      <c r="BH253" s="118"/>
      <c r="BI253" s="119"/>
      <c r="BJ253" s="127"/>
      <c r="BK253" s="127"/>
    </row>
    <row r="254" spans="1:63" ht="66" hidden="1">
      <c r="A254" s="105"/>
      <c r="B254" s="148" t="s">
        <v>307</v>
      </c>
      <c r="C254" s="107" t="s">
        <v>2</v>
      </c>
      <c r="D254" s="108" t="s">
        <v>32</v>
      </c>
      <c r="E254" s="143" t="s">
        <v>294</v>
      </c>
      <c r="F254" s="108"/>
      <c r="G254" s="115"/>
      <c r="H254" s="115"/>
      <c r="I254" s="115"/>
      <c r="J254" s="115"/>
      <c r="K254" s="115"/>
      <c r="L254" s="115"/>
      <c r="M254" s="115"/>
      <c r="N254" s="115"/>
      <c r="O254" s="111"/>
      <c r="P254" s="115"/>
      <c r="Q254" s="115"/>
      <c r="R254" s="115"/>
      <c r="S254" s="116">
        <f>S255</f>
        <v>10429</v>
      </c>
      <c r="T254" s="116">
        <f t="shared" si="271"/>
        <v>10429</v>
      </c>
      <c r="U254" s="115">
        <f t="shared" si="271"/>
        <v>0</v>
      </c>
      <c r="V254" s="116">
        <f t="shared" si="271"/>
        <v>10429</v>
      </c>
      <c r="W254" s="116">
        <f t="shared" si="271"/>
        <v>0</v>
      </c>
      <c r="X254" s="116">
        <f t="shared" si="271"/>
        <v>0</v>
      </c>
      <c r="Y254" s="116">
        <f t="shared" si="271"/>
        <v>10429</v>
      </c>
      <c r="Z254" s="116">
        <f t="shared" si="271"/>
        <v>10429</v>
      </c>
      <c r="AA254" s="116">
        <f t="shared" si="271"/>
        <v>0</v>
      </c>
      <c r="AB254" s="116">
        <f t="shared" si="271"/>
        <v>0</v>
      </c>
      <c r="AC254" s="116">
        <f t="shared" si="271"/>
        <v>10429</v>
      </c>
      <c r="AD254" s="116">
        <f t="shared" si="271"/>
        <v>10429</v>
      </c>
      <c r="AE254" s="116">
        <f t="shared" si="271"/>
        <v>0</v>
      </c>
      <c r="AF254" s="116"/>
      <c r="AG254" s="116">
        <f t="shared" si="271"/>
        <v>0</v>
      </c>
      <c r="AH254" s="116">
        <f t="shared" si="271"/>
        <v>10429</v>
      </c>
      <c r="AI254" s="116"/>
      <c r="AJ254" s="116">
        <f t="shared" si="271"/>
        <v>10429</v>
      </c>
      <c r="AK254" s="116">
        <f t="shared" si="271"/>
        <v>269</v>
      </c>
      <c r="AL254" s="116">
        <f t="shared" si="271"/>
        <v>269</v>
      </c>
      <c r="AM254" s="116">
        <f t="shared" si="272"/>
        <v>10698</v>
      </c>
      <c r="AN254" s="116">
        <f t="shared" si="272"/>
        <v>0</v>
      </c>
      <c r="AO254" s="116">
        <f t="shared" si="272"/>
        <v>10698</v>
      </c>
      <c r="AP254" s="116">
        <f t="shared" si="272"/>
        <v>-10698</v>
      </c>
      <c r="AQ254" s="115">
        <f t="shared" si="272"/>
        <v>0</v>
      </c>
      <c r="AR254" s="116">
        <f t="shared" si="272"/>
        <v>0</v>
      </c>
      <c r="AS254" s="115">
        <f t="shared" si="272"/>
        <v>0</v>
      </c>
      <c r="AT254" s="116">
        <f t="shared" si="272"/>
        <v>0</v>
      </c>
      <c r="AU254" s="81"/>
      <c r="AV254" s="81"/>
      <c r="AW254" s="81"/>
      <c r="AX254" s="116">
        <f>AX255</f>
        <v>0</v>
      </c>
      <c r="AY254" s="116">
        <f>AY255</f>
        <v>0</v>
      </c>
      <c r="AZ254" s="93"/>
      <c r="BA254" s="93"/>
      <c r="BB254" s="116">
        <f>BB255</f>
        <v>0</v>
      </c>
      <c r="BC254" s="116">
        <f>BC255</f>
        <v>0</v>
      </c>
      <c r="BD254" s="118"/>
      <c r="BE254" s="119"/>
      <c r="BF254" s="127"/>
      <c r="BG254" s="127"/>
      <c r="BH254" s="118"/>
      <c r="BI254" s="119"/>
      <c r="BJ254" s="127"/>
      <c r="BK254" s="127"/>
    </row>
    <row r="255" spans="1:63" ht="16.5" customHeight="1" hidden="1">
      <c r="A255" s="105"/>
      <c r="B255" s="106" t="s">
        <v>191</v>
      </c>
      <c r="C255" s="107" t="s">
        <v>2</v>
      </c>
      <c r="D255" s="108" t="s">
        <v>32</v>
      </c>
      <c r="E255" s="143" t="s">
        <v>294</v>
      </c>
      <c r="F255" s="108" t="s">
        <v>79</v>
      </c>
      <c r="G255" s="115"/>
      <c r="H255" s="115"/>
      <c r="I255" s="115"/>
      <c r="J255" s="115"/>
      <c r="K255" s="115"/>
      <c r="L255" s="115"/>
      <c r="M255" s="115"/>
      <c r="N255" s="115"/>
      <c r="O255" s="111"/>
      <c r="P255" s="115"/>
      <c r="Q255" s="115"/>
      <c r="R255" s="115"/>
      <c r="S255" s="116">
        <f>T255-Q255</f>
        <v>10429</v>
      </c>
      <c r="T255" s="116">
        <v>10429</v>
      </c>
      <c r="U255" s="115"/>
      <c r="V255" s="116">
        <v>10429</v>
      </c>
      <c r="W255" s="116"/>
      <c r="X255" s="116"/>
      <c r="Y255" s="116">
        <f>W255+T255</f>
        <v>10429</v>
      </c>
      <c r="Z255" s="116">
        <f>X255+V255</f>
        <v>10429</v>
      </c>
      <c r="AA255" s="116"/>
      <c r="AB255" s="116"/>
      <c r="AC255" s="116">
        <f>AA255+Y255</f>
        <v>10429</v>
      </c>
      <c r="AD255" s="116">
        <f>AB255+Z255</f>
        <v>10429</v>
      </c>
      <c r="AE255" s="116"/>
      <c r="AF255" s="116"/>
      <c r="AG255" s="116"/>
      <c r="AH255" s="116">
        <f>AE255+AC255</f>
        <v>10429</v>
      </c>
      <c r="AI255" s="116"/>
      <c r="AJ255" s="116">
        <f>AG255+AD255</f>
        <v>10429</v>
      </c>
      <c r="AK255" s="158">
        <v>269</v>
      </c>
      <c r="AL255" s="158">
        <v>269</v>
      </c>
      <c r="AM255" s="116">
        <f>AK255+AH255</f>
        <v>10698</v>
      </c>
      <c r="AN255" s="116">
        <f>AI255</f>
        <v>0</v>
      </c>
      <c r="AO255" s="116">
        <f>AL255+AJ255</f>
        <v>10698</v>
      </c>
      <c r="AP255" s="116">
        <f>AR255-AO255</f>
        <v>-10698</v>
      </c>
      <c r="AQ255" s="115"/>
      <c r="AR255" s="116"/>
      <c r="AS255" s="115"/>
      <c r="AT255" s="116"/>
      <c r="AU255" s="81">
        <v>-20614</v>
      </c>
      <c r="AV255" s="81"/>
      <c r="AW255" s="81"/>
      <c r="AX255" s="116"/>
      <c r="AY255" s="116"/>
      <c r="AZ255" s="93"/>
      <c r="BA255" s="93"/>
      <c r="BB255" s="116"/>
      <c r="BC255" s="116"/>
      <c r="BD255" s="118"/>
      <c r="BE255" s="119"/>
      <c r="BF255" s="127"/>
      <c r="BG255" s="127"/>
      <c r="BH255" s="118"/>
      <c r="BI255" s="119"/>
      <c r="BJ255" s="127"/>
      <c r="BK255" s="127"/>
    </row>
    <row r="256" spans="1:63" ht="37.5" hidden="1">
      <c r="A256" s="105"/>
      <c r="B256" s="98" t="s">
        <v>83</v>
      </c>
      <c r="C256" s="99" t="s">
        <v>2</v>
      </c>
      <c r="D256" s="100" t="s">
        <v>57</v>
      </c>
      <c r="E256" s="193"/>
      <c r="F256" s="100"/>
      <c r="G256" s="121">
        <f>G257</f>
        <v>0</v>
      </c>
      <c r="H256" s="121">
        <f aca="true" t="shared" si="273" ref="H256:AT256">H257</f>
        <v>0</v>
      </c>
      <c r="I256" s="121">
        <f t="shared" si="273"/>
        <v>0</v>
      </c>
      <c r="J256" s="121">
        <f t="shared" si="273"/>
        <v>1207</v>
      </c>
      <c r="K256" s="121">
        <f t="shared" si="273"/>
        <v>1207</v>
      </c>
      <c r="L256" s="121">
        <f t="shared" si="273"/>
        <v>0</v>
      </c>
      <c r="M256" s="121"/>
      <c r="N256" s="121">
        <f t="shared" si="273"/>
        <v>1278</v>
      </c>
      <c r="O256" s="121">
        <f t="shared" si="273"/>
        <v>0</v>
      </c>
      <c r="P256" s="121">
        <f t="shared" si="273"/>
        <v>0</v>
      </c>
      <c r="Q256" s="121">
        <f t="shared" si="273"/>
        <v>1278</v>
      </c>
      <c r="R256" s="121">
        <f t="shared" si="273"/>
        <v>0</v>
      </c>
      <c r="S256" s="83">
        <f t="shared" si="273"/>
        <v>-1101</v>
      </c>
      <c r="T256" s="83">
        <f t="shared" si="273"/>
        <v>177</v>
      </c>
      <c r="U256" s="121">
        <f t="shared" si="273"/>
        <v>0</v>
      </c>
      <c r="V256" s="83">
        <f t="shared" si="273"/>
        <v>135</v>
      </c>
      <c r="W256" s="83">
        <f t="shared" si="273"/>
        <v>0</v>
      </c>
      <c r="X256" s="83">
        <f t="shared" si="273"/>
        <v>0</v>
      </c>
      <c r="Y256" s="83">
        <f t="shared" si="273"/>
        <v>177</v>
      </c>
      <c r="Z256" s="83">
        <f t="shared" si="273"/>
        <v>135</v>
      </c>
      <c r="AA256" s="83">
        <f t="shared" si="273"/>
        <v>0</v>
      </c>
      <c r="AB256" s="83">
        <f t="shared" si="273"/>
        <v>0</v>
      </c>
      <c r="AC256" s="83">
        <f t="shared" si="273"/>
        <v>177</v>
      </c>
      <c r="AD256" s="83">
        <f t="shared" si="273"/>
        <v>135</v>
      </c>
      <c r="AE256" s="83">
        <f t="shared" si="273"/>
        <v>0</v>
      </c>
      <c r="AF256" s="83"/>
      <c r="AG256" s="83">
        <f t="shared" si="273"/>
        <v>0</v>
      </c>
      <c r="AH256" s="83">
        <f t="shared" si="273"/>
        <v>177</v>
      </c>
      <c r="AI256" s="83"/>
      <c r="AJ256" s="83">
        <f t="shared" si="273"/>
        <v>135</v>
      </c>
      <c r="AK256" s="83">
        <f t="shared" si="273"/>
        <v>606</v>
      </c>
      <c r="AL256" s="83">
        <f t="shared" si="273"/>
        <v>606</v>
      </c>
      <c r="AM256" s="83">
        <f t="shared" si="273"/>
        <v>783</v>
      </c>
      <c r="AN256" s="83">
        <f t="shared" si="273"/>
        <v>0</v>
      </c>
      <c r="AO256" s="83">
        <f t="shared" si="273"/>
        <v>741</v>
      </c>
      <c r="AP256" s="83">
        <f t="shared" si="273"/>
        <v>-741</v>
      </c>
      <c r="AQ256" s="121">
        <f t="shared" si="273"/>
        <v>0</v>
      </c>
      <c r="AR256" s="83">
        <f t="shared" si="273"/>
        <v>0</v>
      </c>
      <c r="AS256" s="121">
        <f t="shared" si="273"/>
        <v>0</v>
      </c>
      <c r="AT256" s="83">
        <f t="shared" si="273"/>
        <v>0</v>
      </c>
      <c r="AU256" s="81"/>
      <c r="AV256" s="81"/>
      <c r="AW256" s="81"/>
      <c r="AX256" s="83">
        <f>AX257</f>
        <v>0</v>
      </c>
      <c r="AY256" s="83">
        <f>AY257</f>
        <v>0</v>
      </c>
      <c r="AZ256" s="93"/>
      <c r="BA256" s="93"/>
      <c r="BB256" s="83">
        <f>BB257</f>
        <v>0</v>
      </c>
      <c r="BC256" s="83">
        <f>BC257</f>
        <v>0</v>
      </c>
      <c r="BD256" s="118"/>
      <c r="BE256" s="119"/>
      <c r="BF256" s="127"/>
      <c r="BG256" s="127"/>
      <c r="BH256" s="118"/>
      <c r="BI256" s="119"/>
      <c r="BJ256" s="127"/>
      <c r="BK256" s="127"/>
    </row>
    <row r="257" spans="1:63" ht="33" hidden="1">
      <c r="A257" s="134"/>
      <c r="B257" s="106" t="s">
        <v>82</v>
      </c>
      <c r="C257" s="107" t="s">
        <v>2</v>
      </c>
      <c r="D257" s="108" t="s">
        <v>57</v>
      </c>
      <c r="E257" s="143" t="s">
        <v>121</v>
      </c>
      <c r="F257" s="108"/>
      <c r="G257" s="110">
        <f>G258+G259</f>
        <v>0</v>
      </c>
      <c r="H257" s="110">
        <f aca="true" t="shared" si="274" ref="H257:N257">H258+H259</f>
        <v>0</v>
      </c>
      <c r="I257" s="110">
        <f t="shared" si="274"/>
        <v>0</v>
      </c>
      <c r="J257" s="115">
        <f>K257-G257</f>
        <v>1207</v>
      </c>
      <c r="K257" s="110">
        <f t="shared" si="274"/>
        <v>1207</v>
      </c>
      <c r="L257" s="110">
        <f t="shared" si="274"/>
        <v>0</v>
      </c>
      <c r="M257" s="110"/>
      <c r="N257" s="110">
        <f t="shared" si="274"/>
        <v>1278</v>
      </c>
      <c r="O257" s="110">
        <f>O258+O259</f>
        <v>0</v>
      </c>
      <c r="P257" s="110">
        <f>P258+P259</f>
        <v>0</v>
      </c>
      <c r="Q257" s="110">
        <f>Q258+Q259</f>
        <v>1278</v>
      </c>
      <c r="R257" s="110">
        <f>R258+R259</f>
        <v>0</v>
      </c>
      <c r="S257" s="112">
        <f aca="true" t="shared" si="275" ref="S257:Z257">S258+S259+S260+S264</f>
        <v>-1101</v>
      </c>
      <c r="T257" s="112">
        <f t="shared" si="275"/>
        <v>177</v>
      </c>
      <c r="U257" s="110">
        <f t="shared" si="275"/>
        <v>0</v>
      </c>
      <c r="V257" s="112">
        <f t="shared" si="275"/>
        <v>135</v>
      </c>
      <c r="W257" s="112">
        <f t="shared" si="275"/>
        <v>0</v>
      </c>
      <c r="X257" s="112">
        <f t="shared" si="275"/>
        <v>0</v>
      </c>
      <c r="Y257" s="112">
        <f t="shared" si="275"/>
        <v>177</v>
      </c>
      <c r="Z257" s="112">
        <f t="shared" si="275"/>
        <v>135</v>
      </c>
      <c r="AA257" s="112">
        <f aca="true" t="shared" si="276" ref="AA257:AJ257">AA258+AA259+AA260+AA264</f>
        <v>0</v>
      </c>
      <c r="AB257" s="112">
        <f t="shared" si="276"/>
        <v>0</v>
      </c>
      <c r="AC257" s="112">
        <f t="shared" si="276"/>
        <v>177</v>
      </c>
      <c r="AD257" s="112">
        <f t="shared" si="276"/>
        <v>135</v>
      </c>
      <c r="AE257" s="112">
        <f t="shared" si="276"/>
        <v>0</v>
      </c>
      <c r="AF257" s="112"/>
      <c r="AG257" s="112">
        <f t="shared" si="276"/>
        <v>0</v>
      </c>
      <c r="AH257" s="112">
        <f t="shared" si="276"/>
        <v>177</v>
      </c>
      <c r="AI257" s="112"/>
      <c r="AJ257" s="112">
        <f t="shared" si="276"/>
        <v>135</v>
      </c>
      <c r="AK257" s="112">
        <f aca="true" t="shared" si="277" ref="AK257:AT257">AK258+AK259+AK260+AK264</f>
        <v>606</v>
      </c>
      <c r="AL257" s="112">
        <f t="shared" si="277"/>
        <v>606</v>
      </c>
      <c r="AM257" s="112">
        <f t="shared" si="277"/>
        <v>783</v>
      </c>
      <c r="AN257" s="112">
        <f t="shared" si="277"/>
        <v>0</v>
      </c>
      <c r="AO257" s="112">
        <f t="shared" si="277"/>
        <v>741</v>
      </c>
      <c r="AP257" s="112">
        <f t="shared" si="277"/>
        <v>-741</v>
      </c>
      <c r="AQ257" s="110">
        <f t="shared" si="277"/>
        <v>0</v>
      </c>
      <c r="AR257" s="112">
        <f t="shared" si="277"/>
        <v>0</v>
      </c>
      <c r="AS257" s="110">
        <f t="shared" si="277"/>
        <v>0</v>
      </c>
      <c r="AT257" s="112">
        <f t="shared" si="277"/>
        <v>0</v>
      </c>
      <c r="AU257" s="81"/>
      <c r="AV257" s="81"/>
      <c r="AW257" s="81"/>
      <c r="AX257" s="112">
        <f>AX258+AX259+AX260+AX264</f>
        <v>0</v>
      </c>
      <c r="AY257" s="112">
        <f>AY258+AY259+AY260+AY264</f>
        <v>0</v>
      </c>
      <c r="AZ257" s="93"/>
      <c r="BA257" s="93"/>
      <c r="BB257" s="112">
        <f>BB258+BB259+BB260+BB264</f>
        <v>0</v>
      </c>
      <c r="BC257" s="112">
        <f>BC258+BC259+BC260+BC264</f>
        <v>0</v>
      </c>
      <c r="BD257" s="118"/>
      <c r="BE257" s="119"/>
      <c r="BF257" s="127"/>
      <c r="BG257" s="127"/>
      <c r="BH257" s="118"/>
      <c r="BI257" s="119"/>
      <c r="BJ257" s="127"/>
      <c r="BK257" s="127"/>
    </row>
    <row r="258" spans="1:63" ht="66" customHeight="1" hidden="1">
      <c r="A258" s="134"/>
      <c r="B258" s="106" t="s">
        <v>41</v>
      </c>
      <c r="C258" s="107" t="s">
        <v>2</v>
      </c>
      <c r="D258" s="108" t="s">
        <v>57</v>
      </c>
      <c r="E258" s="143" t="s">
        <v>121</v>
      </c>
      <c r="F258" s="108" t="s">
        <v>42</v>
      </c>
      <c r="G258" s="110"/>
      <c r="H258" s="115"/>
      <c r="I258" s="115"/>
      <c r="J258" s="115">
        <f>K258-G258</f>
        <v>1117</v>
      </c>
      <c r="K258" s="115">
        <v>1117</v>
      </c>
      <c r="L258" s="115"/>
      <c r="M258" s="115"/>
      <c r="N258" s="115">
        <v>1188</v>
      </c>
      <c r="O258" s="111"/>
      <c r="P258" s="115"/>
      <c r="Q258" s="115">
        <f>P258+N258</f>
        <v>1188</v>
      </c>
      <c r="R258" s="115">
        <f>O258</f>
        <v>0</v>
      </c>
      <c r="S258" s="116">
        <f>T258-Q258</f>
        <v>-1188</v>
      </c>
      <c r="T258" s="116"/>
      <c r="U258" s="115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5"/>
      <c r="AR258" s="116"/>
      <c r="AS258" s="115"/>
      <c r="AT258" s="116"/>
      <c r="AU258" s="81"/>
      <c r="AV258" s="81"/>
      <c r="AW258" s="81"/>
      <c r="AX258" s="116"/>
      <c r="AY258" s="116"/>
      <c r="AZ258" s="93"/>
      <c r="BA258" s="93"/>
      <c r="BB258" s="116"/>
      <c r="BC258" s="116"/>
      <c r="BD258" s="118"/>
      <c r="BE258" s="119"/>
      <c r="BF258" s="127"/>
      <c r="BG258" s="127"/>
      <c r="BH258" s="118"/>
      <c r="BI258" s="119"/>
      <c r="BJ258" s="127"/>
      <c r="BK258" s="127"/>
    </row>
    <row r="259" spans="1:63" ht="16.5" customHeight="1" hidden="1">
      <c r="A259" s="134"/>
      <c r="B259" s="106" t="s">
        <v>191</v>
      </c>
      <c r="C259" s="107" t="s">
        <v>2</v>
      </c>
      <c r="D259" s="108" t="s">
        <v>57</v>
      </c>
      <c r="E259" s="143" t="s">
        <v>121</v>
      </c>
      <c r="F259" s="108" t="s">
        <v>79</v>
      </c>
      <c r="G259" s="110"/>
      <c r="H259" s="115"/>
      <c r="I259" s="115"/>
      <c r="J259" s="115">
        <f>K259-G259</f>
        <v>90</v>
      </c>
      <c r="K259" s="115">
        <v>90</v>
      </c>
      <c r="L259" s="115"/>
      <c r="M259" s="115"/>
      <c r="N259" s="115">
        <v>90</v>
      </c>
      <c r="O259" s="111"/>
      <c r="P259" s="115"/>
      <c r="Q259" s="115">
        <f>P259+N259</f>
        <v>90</v>
      </c>
      <c r="R259" s="115">
        <f>O259</f>
        <v>0</v>
      </c>
      <c r="S259" s="116">
        <f>T259-Q259</f>
        <v>-90</v>
      </c>
      <c r="T259" s="116"/>
      <c r="U259" s="115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5"/>
      <c r="AR259" s="116"/>
      <c r="AS259" s="115"/>
      <c r="AT259" s="116"/>
      <c r="AU259" s="81"/>
      <c r="AV259" s="81"/>
      <c r="AW259" s="81"/>
      <c r="AX259" s="116"/>
      <c r="AY259" s="116"/>
      <c r="AZ259" s="93"/>
      <c r="BA259" s="93"/>
      <c r="BB259" s="116"/>
      <c r="BC259" s="116"/>
      <c r="BD259" s="118"/>
      <c r="BE259" s="119"/>
      <c r="BF259" s="127"/>
      <c r="BG259" s="127"/>
      <c r="BH259" s="118"/>
      <c r="BI259" s="119"/>
      <c r="BJ259" s="127"/>
      <c r="BK259" s="127"/>
    </row>
    <row r="260" spans="1:63" ht="99" customHeight="1" hidden="1">
      <c r="A260" s="134"/>
      <c r="B260" s="106" t="s">
        <v>292</v>
      </c>
      <c r="C260" s="107" t="s">
        <v>2</v>
      </c>
      <c r="D260" s="108" t="s">
        <v>57</v>
      </c>
      <c r="E260" s="143" t="s">
        <v>293</v>
      </c>
      <c r="F260" s="108"/>
      <c r="G260" s="110"/>
      <c r="H260" s="115"/>
      <c r="I260" s="115"/>
      <c r="J260" s="115"/>
      <c r="K260" s="115"/>
      <c r="L260" s="115"/>
      <c r="M260" s="115"/>
      <c r="N260" s="115"/>
      <c r="O260" s="111"/>
      <c r="P260" s="115"/>
      <c r="Q260" s="115"/>
      <c r="R260" s="115"/>
      <c r="S260" s="116">
        <f aca="true" t="shared" si="278" ref="S260:AL261">S261</f>
        <v>135</v>
      </c>
      <c r="T260" s="116">
        <f t="shared" si="278"/>
        <v>135</v>
      </c>
      <c r="U260" s="115">
        <f t="shared" si="278"/>
        <v>0</v>
      </c>
      <c r="V260" s="116">
        <f t="shared" si="278"/>
        <v>135</v>
      </c>
      <c r="W260" s="116">
        <f t="shared" si="278"/>
        <v>0</v>
      </c>
      <c r="X260" s="116">
        <f t="shared" si="278"/>
        <v>0</v>
      </c>
      <c r="Y260" s="116">
        <f t="shared" si="278"/>
        <v>135</v>
      </c>
      <c r="Z260" s="116">
        <f t="shared" si="278"/>
        <v>135</v>
      </c>
      <c r="AA260" s="116">
        <f t="shared" si="278"/>
        <v>0</v>
      </c>
      <c r="AB260" s="116">
        <f t="shared" si="278"/>
        <v>0</v>
      </c>
      <c r="AC260" s="116">
        <f t="shared" si="278"/>
        <v>135</v>
      </c>
      <c r="AD260" s="116">
        <f t="shared" si="278"/>
        <v>135</v>
      </c>
      <c r="AE260" s="116">
        <f t="shared" si="278"/>
        <v>0</v>
      </c>
      <c r="AF260" s="116"/>
      <c r="AG260" s="116">
        <f t="shared" si="278"/>
        <v>0</v>
      </c>
      <c r="AH260" s="116">
        <f t="shared" si="278"/>
        <v>135</v>
      </c>
      <c r="AI260" s="116"/>
      <c r="AJ260" s="116">
        <f t="shared" si="278"/>
        <v>135</v>
      </c>
      <c r="AK260" s="116">
        <f t="shared" si="278"/>
        <v>606</v>
      </c>
      <c r="AL260" s="116">
        <f t="shared" si="278"/>
        <v>606</v>
      </c>
      <c r="AM260" s="116">
        <f aca="true" t="shared" si="279" ref="AM260:AT260">AM261</f>
        <v>741</v>
      </c>
      <c r="AN260" s="116">
        <f t="shared" si="279"/>
        <v>0</v>
      </c>
      <c r="AO260" s="116">
        <f t="shared" si="279"/>
        <v>741</v>
      </c>
      <c r="AP260" s="116">
        <f t="shared" si="279"/>
        <v>-741</v>
      </c>
      <c r="AQ260" s="115">
        <f t="shared" si="279"/>
        <v>0</v>
      </c>
      <c r="AR260" s="116">
        <f t="shared" si="279"/>
        <v>0</v>
      </c>
      <c r="AS260" s="115">
        <f t="shared" si="279"/>
        <v>0</v>
      </c>
      <c r="AT260" s="116">
        <f t="shared" si="279"/>
        <v>0</v>
      </c>
      <c r="AU260" s="81"/>
      <c r="AV260" s="81"/>
      <c r="AW260" s="81"/>
      <c r="AX260" s="116">
        <f>AX261</f>
        <v>0</v>
      </c>
      <c r="AY260" s="116">
        <f>AY261</f>
        <v>0</v>
      </c>
      <c r="AZ260" s="93"/>
      <c r="BA260" s="93"/>
      <c r="BB260" s="116">
        <f>BB261</f>
        <v>0</v>
      </c>
      <c r="BC260" s="116">
        <f>BC261</f>
        <v>0</v>
      </c>
      <c r="BD260" s="118"/>
      <c r="BE260" s="119"/>
      <c r="BF260" s="127"/>
      <c r="BG260" s="127"/>
      <c r="BH260" s="118"/>
      <c r="BI260" s="119"/>
      <c r="BJ260" s="127"/>
      <c r="BK260" s="127"/>
    </row>
    <row r="261" spans="1:63" ht="66" customHeight="1" hidden="1">
      <c r="A261" s="134"/>
      <c r="B261" s="148" t="s">
        <v>308</v>
      </c>
      <c r="C261" s="107" t="s">
        <v>2</v>
      </c>
      <c r="D261" s="108" t="s">
        <v>57</v>
      </c>
      <c r="E261" s="143" t="s">
        <v>294</v>
      </c>
      <c r="F261" s="108"/>
      <c r="G261" s="110"/>
      <c r="H261" s="115"/>
      <c r="I261" s="115"/>
      <c r="J261" s="115"/>
      <c r="K261" s="115"/>
      <c r="L261" s="115"/>
      <c r="M261" s="115"/>
      <c r="N261" s="115"/>
      <c r="O261" s="111"/>
      <c r="P261" s="115"/>
      <c r="Q261" s="115"/>
      <c r="R261" s="115"/>
      <c r="S261" s="116">
        <f t="shared" si="278"/>
        <v>135</v>
      </c>
      <c r="T261" s="116">
        <f t="shared" si="278"/>
        <v>135</v>
      </c>
      <c r="U261" s="115">
        <f t="shared" si="278"/>
        <v>0</v>
      </c>
      <c r="V261" s="116">
        <f t="shared" si="278"/>
        <v>135</v>
      </c>
      <c r="W261" s="116">
        <f t="shared" si="278"/>
        <v>0</v>
      </c>
      <c r="X261" s="116">
        <f t="shared" si="278"/>
        <v>0</v>
      </c>
      <c r="Y261" s="116">
        <f t="shared" si="278"/>
        <v>135</v>
      </c>
      <c r="Z261" s="116">
        <f t="shared" si="278"/>
        <v>135</v>
      </c>
      <c r="AA261" s="116">
        <f t="shared" si="278"/>
        <v>0</v>
      </c>
      <c r="AB261" s="116">
        <f t="shared" si="278"/>
        <v>0</v>
      </c>
      <c r="AC261" s="116">
        <f t="shared" si="278"/>
        <v>135</v>
      </c>
      <c r="AD261" s="116">
        <f t="shared" si="278"/>
        <v>135</v>
      </c>
      <c r="AE261" s="116">
        <f t="shared" si="278"/>
        <v>0</v>
      </c>
      <c r="AF261" s="116"/>
      <c r="AG261" s="116">
        <f t="shared" si="278"/>
        <v>0</v>
      </c>
      <c r="AH261" s="116">
        <f t="shared" si="278"/>
        <v>135</v>
      </c>
      <c r="AI261" s="116"/>
      <c r="AJ261" s="116">
        <f t="shared" si="278"/>
        <v>135</v>
      </c>
      <c r="AK261" s="116">
        <f aca="true" t="shared" si="280" ref="AK261:AT261">AK262+AK263</f>
        <v>606</v>
      </c>
      <c r="AL261" s="116">
        <f t="shared" si="280"/>
        <v>606</v>
      </c>
      <c r="AM261" s="116">
        <f t="shared" si="280"/>
        <v>741</v>
      </c>
      <c r="AN261" s="116">
        <f t="shared" si="280"/>
        <v>0</v>
      </c>
      <c r="AO261" s="116">
        <f t="shared" si="280"/>
        <v>741</v>
      </c>
      <c r="AP261" s="116">
        <f t="shared" si="280"/>
        <v>-741</v>
      </c>
      <c r="AQ261" s="115">
        <f t="shared" si="280"/>
        <v>0</v>
      </c>
      <c r="AR261" s="116">
        <f t="shared" si="280"/>
        <v>0</v>
      </c>
      <c r="AS261" s="115">
        <f t="shared" si="280"/>
        <v>0</v>
      </c>
      <c r="AT261" s="116">
        <f t="shared" si="280"/>
        <v>0</v>
      </c>
      <c r="AU261" s="81">
        <v>-1078</v>
      </c>
      <c r="AV261" s="81"/>
      <c r="AW261" s="81"/>
      <c r="AX261" s="116">
        <f>AX262+AX263</f>
        <v>0</v>
      </c>
      <c r="AY261" s="116">
        <f>AY262+AY263</f>
        <v>0</v>
      </c>
      <c r="AZ261" s="93"/>
      <c r="BA261" s="93"/>
      <c r="BB261" s="116">
        <f>BB262+BB263</f>
        <v>0</v>
      </c>
      <c r="BC261" s="116">
        <f>BC262+BC263</f>
        <v>0</v>
      </c>
      <c r="BD261" s="118"/>
      <c r="BE261" s="119"/>
      <c r="BF261" s="127"/>
      <c r="BG261" s="127"/>
      <c r="BH261" s="118"/>
      <c r="BI261" s="119"/>
      <c r="BJ261" s="127"/>
      <c r="BK261" s="127"/>
    </row>
    <row r="262" spans="1:63" ht="66" hidden="1">
      <c r="A262" s="134"/>
      <c r="B262" s="106" t="s">
        <v>41</v>
      </c>
      <c r="C262" s="107" t="s">
        <v>2</v>
      </c>
      <c r="D262" s="108" t="s">
        <v>57</v>
      </c>
      <c r="E262" s="143" t="s">
        <v>294</v>
      </c>
      <c r="F262" s="108" t="s">
        <v>42</v>
      </c>
      <c r="G262" s="110"/>
      <c r="H262" s="115"/>
      <c r="I262" s="115"/>
      <c r="J262" s="115"/>
      <c r="K262" s="115"/>
      <c r="L262" s="115"/>
      <c r="M262" s="115"/>
      <c r="N262" s="115"/>
      <c r="O262" s="111"/>
      <c r="P262" s="115"/>
      <c r="Q262" s="115"/>
      <c r="R262" s="115"/>
      <c r="S262" s="116">
        <f>T262-Q262</f>
        <v>135</v>
      </c>
      <c r="T262" s="116">
        <v>135</v>
      </c>
      <c r="U262" s="115"/>
      <c r="V262" s="116">
        <v>135</v>
      </c>
      <c r="W262" s="116"/>
      <c r="X262" s="116"/>
      <c r="Y262" s="116">
        <f>W262+T262</f>
        <v>135</v>
      </c>
      <c r="Z262" s="116">
        <f>X262+V262</f>
        <v>135</v>
      </c>
      <c r="AA262" s="116"/>
      <c r="AB262" s="116"/>
      <c r="AC262" s="116">
        <f>AA262+Y262</f>
        <v>135</v>
      </c>
      <c r="AD262" s="116">
        <f>AB262+Z262</f>
        <v>135</v>
      </c>
      <c r="AE262" s="116"/>
      <c r="AF262" s="116"/>
      <c r="AG262" s="116"/>
      <c r="AH262" s="116">
        <f>AE262+AC262</f>
        <v>135</v>
      </c>
      <c r="AI262" s="116"/>
      <c r="AJ262" s="116">
        <f>AG262+AD262</f>
        <v>135</v>
      </c>
      <c r="AK262" s="158"/>
      <c r="AL262" s="158"/>
      <c r="AM262" s="116">
        <f>AK262+AH262</f>
        <v>135</v>
      </c>
      <c r="AN262" s="116">
        <f>AI262</f>
        <v>0</v>
      </c>
      <c r="AO262" s="116">
        <f>AL262+AJ262</f>
        <v>135</v>
      </c>
      <c r="AP262" s="116">
        <f>AR262-AO262</f>
        <v>-135</v>
      </c>
      <c r="AQ262" s="115"/>
      <c r="AR262" s="116">
        <f>382-382</f>
        <v>0</v>
      </c>
      <c r="AS262" s="115"/>
      <c r="AT262" s="116"/>
      <c r="AU262" s="81">
        <v>-382</v>
      </c>
      <c r="AV262" s="81"/>
      <c r="AW262" s="81"/>
      <c r="AX262" s="116">
        <f>382-382</f>
        <v>0</v>
      </c>
      <c r="AY262" s="116"/>
      <c r="AZ262" s="93"/>
      <c r="BA262" s="93"/>
      <c r="BB262" s="116">
        <f>382-382</f>
        <v>0</v>
      </c>
      <c r="BC262" s="116"/>
      <c r="BD262" s="118"/>
      <c r="BE262" s="119"/>
      <c r="BF262" s="127"/>
      <c r="BG262" s="127"/>
      <c r="BH262" s="118"/>
      <c r="BI262" s="119"/>
      <c r="BJ262" s="127"/>
      <c r="BK262" s="127"/>
    </row>
    <row r="263" spans="1:63" ht="16.5" hidden="1">
      <c r="A263" s="134"/>
      <c r="B263" s="106" t="s">
        <v>191</v>
      </c>
      <c r="C263" s="107" t="s">
        <v>2</v>
      </c>
      <c r="D263" s="108" t="s">
        <v>57</v>
      </c>
      <c r="E263" s="143" t="s">
        <v>294</v>
      </c>
      <c r="F263" s="108" t="s">
        <v>79</v>
      </c>
      <c r="G263" s="110"/>
      <c r="H263" s="115"/>
      <c r="I263" s="115"/>
      <c r="J263" s="115"/>
      <c r="K263" s="115"/>
      <c r="L263" s="115"/>
      <c r="M263" s="115"/>
      <c r="N263" s="115"/>
      <c r="O263" s="111"/>
      <c r="P263" s="115"/>
      <c r="Q263" s="115"/>
      <c r="R263" s="115"/>
      <c r="S263" s="116"/>
      <c r="T263" s="116"/>
      <c r="U263" s="115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58">
        <v>606</v>
      </c>
      <c r="AL263" s="158">
        <v>606</v>
      </c>
      <c r="AM263" s="116">
        <f>AK263+AH263</f>
        <v>606</v>
      </c>
      <c r="AN263" s="116">
        <f>AI263</f>
        <v>0</v>
      </c>
      <c r="AO263" s="116">
        <f>AL263+AJ263</f>
        <v>606</v>
      </c>
      <c r="AP263" s="116">
        <f>AR263-AO263</f>
        <v>-606</v>
      </c>
      <c r="AQ263" s="115"/>
      <c r="AR263" s="116">
        <f>696-696</f>
        <v>0</v>
      </c>
      <c r="AS263" s="115"/>
      <c r="AT263" s="116"/>
      <c r="AU263" s="81">
        <v>-696</v>
      </c>
      <c r="AV263" s="81"/>
      <c r="AW263" s="81"/>
      <c r="AX263" s="116">
        <f>696-696</f>
        <v>0</v>
      </c>
      <c r="AY263" s="116"/>
      <c r="AZ263" s="93"/>
      <c r="BA263" s="93"/>
      <c r="BB263" s="116">
        <f>696-696</f>
        <v>0</v>
      </c>
      <c r="BC263" s="116"/>
      <c r="BD263" s="118"/>
      <c r="BE263" s="119"/>
      <c r="BF263" s="127"/>
      <c r="BG263" s="127"/>
      <c r="BH263" s="118"/>
      <c r="BI263" s="119"/>
      <c r="BJ263" s="127"/>
      <c r="BK263" s="127"/>
    </row>
    <row r="264" spans="1:63" s="3" customFormat="1" ht="49.5" customHeight="1" hidden="1">
      <c r="A264" s="134"/>
      <c r="B264" s="148" t="s">
        <v>323</v>
      </c>
      <c r="C264" s="107" t="s">
        <v>2</v>
      </c>
      <c r="D264" s="108" t="s">
        <v>57</v>
      </c>
      <c r="E264" s="114" t="s">
        <v>296</v>
      </c>
      <c r="F264" s="108"/>
      <c r="G264" s="110"/>
      <c r="H264" s="115"/>
      <c r="I264" s="115"/>
      <c r="J264" s="115"/>
      <c r="K264" s="115"/>
      <c r="L264" s="115"/>
      <c r="M264" s="115"/>
      <c r="N264" s="115"/>
      <c r="O264" s="111"/>
      <c r="P264" s="115"/>
      <c r="Q264" s="115"/>
      <c r="R264" s="115"/>
      <c r="S264" s="116">
        <f>S265</f>
        <v>42</v>
      </c>
      <c r="T264" s="116">
        <f aca="true" t="shared" si="281" ref="T264:AL265">T265</f>
        <v>42</v>
      </c>
      <c r="U264" s="115">
        <f t="shared" si="281"/>
        <v>0</v>
      </c>
      <c r="V264" s="116">
        <f t="shared" si="281"/>
        <v>0</v>
      </c>
      <c r="W264" s="116">
        <f t="shared" si="281"/>
        <v>0</v>
      </c>
      <c r="X264" s="116">
        <f t="shared" si="281"/>
        <v>0</v>
      </c>
      <c r="Y264" s="116">
        <f t="shared" si="281"/>
        <v>42</v>
      </c>
      <c r="Z264" s="116">
        <f t="shared" si="281"/>
        <v>0</v>
      </c>
      <c r="AA264" s="116">
        <f t="shared" si="281"/>
        <v>0</v>
      </c>
      <c r="AB264" s="116">
        <f t="shared" si="281"/>
        <v>0</v>
      </c>
      <c r="AC264" s="116">
        <f t="shared" si="281"/>
        <v>42</v>
      </c>
      <c r="AD264" s="116">
        <f t="shared" si="281"/>
        <v>0</v>
      </c>
      <c r="AE264" s="116">
        <f t="shared" si="281"/>
        <v>0</v>
      </c>
      <c r="AF264" s="116"/>
      <c r="AG264" s="116">
        <f t="shared" si="281"/>
        <v>0</v>
      </c>
      <c r="AH264" s="116">
        <f t="shared" si="281"/>
        <v>42</v>
      </c>
      <c r="AI264" s="116"/>
      <c r="AJ264" s="116">
        <f t="shared" si="281"/>
        <v>0</v>
      </c>
      <c r="AK264" s="116">
        <f t="shared" si="281"/>
        <v>0</v>
      </c>
      <c r="AL264" s="116">
        <f t="shared" si="281"/>
        <v>0</v>
      </c>
      <c r="AM264" s="116">
        <f aca="true" t="shared" si="282" ref="AK264:AT265">AM265</f>
        <v>42</v>
      </c>
      <c r="AN264" s="116">
        <f t="shared" si="282"/>
        <v>0</v>
      </c>
      <c r="AO264" s="116">
        <f t="shared" si="282"/>
        <v>0</v>
      </c>
      <c r="AP264" s="116">
        <f t="shared" si="282"/>
        <v>0</v>
      </c>
      <c r="AQ264" s="115">
        <f t="shared" si="282"/>
        <v>0</v>
      </c>
      <c r="AR264" s="116">
        <f t="shared" si="282"/>
        <v>0</v>
      </c>
      <c r="AS264" s="115">
        <f t="shared" si="282"/>
        <v>0</v>
      </c>
      <c r="AT264" s="116">
        <f t="shared" si="282"/>
        <v>0</v>
      </c>
      <c r="AU264" s="81"/>
      <c r="AV264" s="81"/>
      <c r="AW264" s="81"/>
      <c r="AX264" s="116">
        <f>AX265</f>
        <v>0</v>
      </c>
      <c r="AY264" s="116">
        <f>AY265</f>
        <v>0</v>
      </c>
      <c r="AZ264" s="93"/>
      <c r="BA264" s="93"/>
      <c r="BB264" s="116">
        <f>BB265</f>
        <v>0</v>
      </c>
      <c r="BC264" s="116">
        <f>BC265</f>
        <v>0</v>
      </c>
      <c r="BD264" s="157"/>
      <c r="BE264" s="194"/>
      <c r="BF264" s="195"/>
      <c r="BG264" s="195"/>
      <c r="BH264" s="157"/>
      <c r="BI264" s="194"/>
      <c r="BJ264" s="195"/>
      <c r="BK264" s="195"/>
    </row>
    <row r="265" spans="1:63" ht="66" customHeight="1" hidden="1">
      <c r="A265" s="134"/>
      <c r="B265" s="196" t="s">
        <v>324</v>
      </c>
      <c r="C265" s="107" t="s">
        <v>2</v>
      </c>
      <c r="D265" s="108" t="s">
        <v>57</v>
      </c>
      <c r="E265" s="114" t="s">
        <v>300</v>
      </c>
      <c r="F265" s="108"/>
      <c r="G265" s="110"/>
      <c r="H265" s="115"/>
      <c r="I265" s="115"/>
      <c r="J265" s="115"/>
      <c r="K265" s="115"/>
      <c r="L265" s="115"/>
      <c r="M265" s="115"/>
      <c r="N265" s="115"/>
      <c r="O265" s="111"/>
      <c r="P265" s="115"/>
      <c r="Q265" s="115"/>
      <c r="R265" s="115"/>
      <c r="S265" s="116">
        <f>S266</f>
        <v>42</v>
      </c>
      <c r="T265" s="116">
        <f t="shared" si="281"/>
        <v>42</v>
      </c>
      <c r="U265" s="115">
        <f t="shared" si="281"/>
        <v>0</v>
      </c>
      <c r="V265" s="116">
        <f t="shared" si="281"/>
        <v>0</v>
      </c>
      <c r="W265" s="116">
        <f t="shared" si="281"/>
        <v>0</v>
      </c>
      <c r="X265" s="116">
        <f t="shared" si="281"/>
        <v>0</v>
      </c>
      <c r="Y265" s="116">
        <f t="shared" si="281"/>
        <v>42</v>
      </c>
      <c r="Z265" s="116">
        <f t="shared" si="281"/>
        <v>0</v>
      </c>
      <c r="AA265" s="116">
        <f t="shared" si="281"/>
        <v>0</v>
      </c>
      <c r="AB265" s="116">
        <f t="shared" si="281"/>
        <v>0</v>
      </c>
      <c r="AC265" s="116">
        <f t="shared" si="281"/>
        <v>42</v>
      </c>
      <c r="AD265" s="116">
        <f t="shared" si="281"/>
        <v>0</v>
      </c>
      <c r="AE265" s="116">
        <f t="shared" si="281"/>
        <v>0</v>
      </c>
      <c r="AF265" s="116"/>
      <c r="AG265" s="116">
        <f t="shared" si="281"/>
        <v>0</v>
      </c>
      <c r="AH265" s="116">
        <f t="shared" si="281"/>
        <v>42</v>
      </c>
      <c r="AI265" s="116"/>
      <c r="AJ265" s="116">
        <f t="shared" si="281"/>
        <v>0</v>
      </c>
      <c r="AK265" s="116">
        <f t="shared" si="282"/>
        <v>0</v>
      </c>
      <c r="AL265" s="116">
        <f t="shared" si="282"/>
        <v>0</v>
      </c>
      <c r="AM265" s="116">
        <f t="shared" si="282"/>
        <v>42</v>
      </c>
      <c r="AN265" s="116">
        <f t="shared" si="282"/>
        <v>0</v>
      </c>
      <c r="AO265" s="116">
        <f t="shared" si="282"/>
        <v>0</v>
      </c>
      <c r="AP265" s="116">
        <f t="shared" si="282"/>
        <v>0</v>
      </c>
      <c r="AQ265" s="115">
        <f t="shared" si="282"/>
        <v>0</v>
      </c>
      <c r="AR265" s="116">
        <f t="shared" si="282"/>
        <v>0</v>
      </c>
      <c r="AS265" s="115">
        <f t="shared" si="282"/>
        <v>0</v>
      </c>
      <c r="AT265" s="116">
        <f t="shared" si="282"/>
        <v>0</v>
      </c>
      <c r="AU265" s="81"/>
      <c r="AV265" s="81"/>
      <c r="AW265" s="81"/>
      <c r="AX265" s="116">
        <f>AX266</f>
        <v>0</v>
      </c>
      <c r="AY265" s="116">
        <f>AY266</f>
        <v>0</v>
      </c>
      <c r="AZ265" s="93"/>
      <c r="BA265" s="93"/>
      <c r="BB265" s="116">
        <f>BB266</f>
        <v>0</v>
      </c>
      <c r="BC265" s="116">
        <f>BC266</f>
        <v>0</v>
      </c>
      <c r="BD265" s="118"/>
      <c r="BE265" s="119"/>
      <c r="BF265" s="127"/>
      <c r="BG265" s="127"/>
      <c r="BH265" s="118"/>
      <c r="BI265" s="119"/>
      <c r="BJ265" s="127"/>
      <c r="BK265" s="127"/>
    </row>
    <row r="266" spans="1:63" ht="66" customHeight="1" hidden="1">
      <c r="A266" s="134"/>
      <c r="B266" s="106" t="s">
        <v>41</v>
      </c>
      <c r="C266" s="107" t="s">
        <v>2</v>
      </c>
      <c r="D266" s="108" t="s">
        <v>57</v>
      </c>
      <c r="E266" s="114" t="s">
        <v>300</v>
      </c>
      <c r="F266" s="108" t="s">
        <v>42</v>
      </c>
      <c r="G266" s="110"/>
      <c r="H266" s="115"/>
      <c r="I266" s="115"/>
      <c r="J266" s="115"/>
      <c r="K266" s="115"/>
      <c r="L266" s="115"/>
      <c r="M266" s="115"/>
      <c r="N266" s="115"/>
      <c r="O266" s="111"/>
      <c r="P266" s="115"/>
      <c r="Q266" s="115"/>
      <c r="R266" s="115"/>
      <c r="S266" s="116">
        <f>T266-Q266</f>
        <v>42</v>
      </c>
      <c r="T266" s="116">
        <v>42</v>
      </c>
      <c r="U266" s="115"/>
      <c r="V266" s="116"/>
      <c r="W266" s="116"/>
      <c r="X266" s="116"/>
      <c r="Y266" s="116">
        <f>W266+T266</f>
        <v>42</v>
      </c>
      <c r="Z266" s="116">
        <f>X266+V266</f>
        <v>0</v>
      </c>
      <c r="AA266" s="116"/>
      <c r="AB266" s="116"/>
      <c r="AC266" s="116">
        <f>AA266+Y266</f>
        <v>42</v>
      </c>
      <c r="AD266" s="116">
        <f>AB266+Z266</f>
        <v>0</v>
      </c>
      <c r="AE266" s="116"/>
      <c r="AF266" s="116"/>
      <c r="AG266" s="116"/>
      <c r="AH266" s="116">
        <f>AE266+AC266</f>
        <v>42</v>
      </c>
      <c r="AI266" s="116"/>
      <c r="AJ266" s="116">
        <f>AG266+AD266</f>
        <v>0</v>
      </c>
      <c r="AK266" s="117"/>
      <c r="AL266" s="117"/>
      <c r="AM266" s="116">
        <f>AK266+AH266</f>
        <v>42</v>
      </c>
      <c r="AN266" s="116">
        <f>AI266</f>
        <v>0</v>
      </c>
      <c r="AO266" s="116">
        <f>AJ266</f>
        <v>0</v>
      </c>
      <c r="AP266" s="116">
        <f>AR266-AO266</f>
        <v>0</v>
      </c>
      <c r="AQ266" s="115"/>
      <c r="AR266" s="116"/>
      <c r="AS266" s="115">
        <f>AN266</f>
        <v>0</v>
      </c>
      <c r="AT266" s="116">
        <f>AO266</f>
        <v>0</v>
      </c>
      <c r="AU266" s="81"/>
      <c r="AV266" s="81"/>
      <c r="AW266" s="81"/>
      <c r="AX266" s="116"/>
      <c r="AY266" s="116">
        <f>AT266</f>
        <v>0</v>
      </c>
      <c r="AZ266" s="93"/>
      <c r="BA266" s="93"/>
      <c r="BB266" s="116"/>
      <c r="BC266" s="116">
        <f>AW266</f>
        <v>0</v>
      </c>
      <c r="BD266" s="118"/>
      <c r="BE266" s="119"/>
      <c r="BF266" s="127"/>
      <c r="BG266" s="127"/>
      <c r="BH266" s="118"/>
      <c r="BI266" s="119"/>
      <c r="BJ266" s="127"/>
      <c r="BK266" s="127"/>
    </row>
    <row r="267" spans="1:63" ht="16.5" customHeight="1">
      <c r="A267" s="134"/>
      <c r="B267" s="174"/>
      <c r="C267" s="175"/>
      <c r="D267" s="176"/>
      <c r="E267" s="177"/>
      <c r="F267" s="176"/>
      <c r="G267" s="178"/>
      <c r="H267" s="178"/>
      <c r="I267" s="178"/>
      <c r="J267" s="128"/>
      <c r="K267" s="128"/>
      <c r="L267" s="128"/>
      <c r="M267" s="128"/>
      <c r="N267" s="178"/>
      <c r="O267" s="111"/>
      <c r="P267" s="111"/>
      <c r="Q267" s="129"/>
      <c r="R267" s="129"/>
      <c r="S267" s="116"/>
      <c r="T267" s="84"/>
      <c r="U267" s="111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117"/>
      <c r="AL267" s="117"/>
      <c r="AM267" s="117"/>
      <c r="AN267" s="117"/>
      <c r="AO267" s="117"/>
      <c r="AP267" s="130"/>
      <c r="AQ267" s="131"/>
      <c r="AR267" s="130"/>
      <c r="AS267" s="131"/>
      <c r="AT267" s="130"/>
      <c r="AU267" s="81"/>
      <c r="AV267" s="81"/>
      <c r="AW267" s="81"/>
      <c r="AX267" s="130"/>
      <c r="AY267" s="130"/>
      <c r="AZ267" s="93"/>
      <c r="BA267" s="93"/>
      <c r="BB267" s="130"/>
      <c r="BC267" s="130"/>
      <c r="BD267" s="118"/>
      <c r="BE267" s="119"/>
      <c r="BF267" s="127"/>
      <c r="BG267" s="127"/>
      <c r="BH267" s="118"/>
      <c r="BI267" s="119"/>
      <c r="BJ267" s="127"/>
      <c r="BK267" s="127"/>
    </row>
    <row r="268" spans="1:63" s="5" customFormat="1" ht="60.75">
      <c r="A268" s="85">
        <v>911</v>
      </c>
      <c r="B268" s="86" t="s">
        <v>45</v>
      </c>
      <c r="C268" s="161"/>
      <c r="D268" s="89"/>
      <c r="E268" s="133"/>
      <c r="F268" s="89"/>
      <c r="G268" s="162">
        <f>G269+G272+G275+G278+G288+G297</f>
        <v>1172839</v>
      </c>
      <c r="H268" s="162">
        <f aca="true" t="shared" si="283" ref="H268:Q268">H269+H272+H275+H278+H288+H297</f>
        <v>1172839</v>
      </c>
      <c r="I268" s="162">
        <f t="shared" si="283"/>
        <v>0</v>
      </c>
      <c r="J268" s="162">
        <f t="shared" si="283"/>
        <v>186653</v>
      </c>
      <c r="K268" s="162">
        <f>K269+K272+K275+K278+K288+K297</f>
        <v>1359492</v>
      </c>
      <c r="L268" s="162">
        <f t="shared" si="283"/>
        <v>0</v>
      </c>
      <c r="M268" s="162"/>
      <c r="N268" s="162">
        <f t="shared" si="283"/>
        <v>1493560</v>
      </c>
      <c r="O268" s="162">
        <f t="shared" si="283"/>
        <v>0</v>
      </c>
      <c r="P268" s="162">
        <f t="shared" si="283"/>
        <v>0</v>
      </c>
      <c r="Q268" s="162">
        <f t="shared" si="283"/>
        <v>1493560</v>
      </c>
      <c r="R268" s="162">
        <f aca="true" t="shared" si="284" ref="R268:Z268">R269+R272+R275+R278+R288+R297</f>
        <v>0</v>
      </c>
      <c r="S268" s="163">
        <f t="shared" si="284"/>
        <v>-648721</v>
      </c>
      <c r="T268" s="163">
        <f t="shared" si="284"/>
        <v>844839</v>
      </c>
      <c r="U268" s="162">
        <f t="shared" si="284"/>
        <v>0</v>
      </c>
      <c r="V268" s="163">
        <f t="shared" si="284"/>
        <v>844839</v>
      </c>
      <c r="W268" s="163">
        <f t="shared" si="284"/>
        <v>0</v>
      </c>
      <c r="X268" s="163">
        <f t="shared" si="284"/>
        <v>0</v>
      </c>
      <c r="Y268" s="163">
        <f t="shared" si="284"/>
        <v>844839</v>
      </c>
      <c r="Z268" s="163">
        <f t="shared" si="284"/>
        <v>844839</v>
      </c>
      <c r="AA268" s="163">
        <f aca="true" t="shared" si="285" ref="AA268:AJ268">AA269+AA272+AA275+AA278+AA288+AA297</f>
        <v>0</v>
      </c>
      <c r="AB268" s="163">
        <f t="shared" si="285"/>
        <v>0</v>
      </c>
      <c r="AC268" s="163">
        <f t="shared" si="285"/>
        <v>844839</v>
      </c>
      <c r="AD268" s="163">
        <f t="shared" si="285"/>
        <v>844839</v>
      </c>
      <c r="AE268" s="163">
        <f t="shared" si="285"/>
        <v>0</v>
      </c>
      <c r="AF268" s="163"/>
      <c r="AG268" s="163">
        <f t="shared" si="285"/>
        <v>0</v>
      </c>
      <c r="AH268" s="163">
        <f t="shared" si="285"/>
        <v>844839</v>
      </c>
      <c r="AI268" s="163"/>
      <c r="AJ268" s="163">
        <f t="shared" si="285"/>
        <v>844839</v>
      </c>
      <c r="AK268" s="163">
        <f>AK269+AK272+AK275+AK278+AK288+AK297</f>
        <v>0</v>
      </c>
      <c r="AL268" s="163">
        <f>AL269+AL272+AL275+AL278+AL288+AL297</f>
        <v>0</v>
      </c>
      <c r="AM268" s="163">
        <f>AM269+AM272+AM275+AM278+AM288+AM297</f>
        <v>844839</v>
      </c>
      <c r="AN268" s="163">
        <f>AN269+AN272+AN275+AN278+AN288+AN297</f>
        <v>0</v>
      </c>
      <c r="AO268" s="163">
        <f>AO269+AO272+AO275+AO278+AO288+AO297</f>
        <v>844839</v>
      </c>
      <c r="AP268" s="163">
        <f>AP269+AP272+AP275+AP278+AP288+AP297+AP281</f>
        <v>115005</v>
      </c>
      <c r="AQ268" s="163">
        <f>AQ269+AQ272+AQ275+AQ278+AQ288+AQ297+AQ281</f>
        <v>0</v>
      </c>
      <c r="AR268" s="163">
        <f>AR269+AR272+AR275+AR278+AR288+AR297+AR281</f>
        <v>959844</v>
      </c>
      <c r="AS268" s="163">
        <f>AS269+AS272+AS275+AS278+AS288+AS297+AS281</f>
        <v>0</v>
      </c>
      <c r="AT268" s="163">
        <f>AT269+AT272+AT275+AT278+AT288+AT297+AT281</f>
        <v>959844</v>
      </c>
      <c r="AU268" s="81"/>
      <c r="AV268" s="81"/>
      <c r="AW268" s="81"/>
      <c r="AX268" s="163">
        <f>AX269+AX272+AX275+AX278+AX288+AX297+AX281</f>
        <v>959844</v>
      </c>
      <c r="AY268" s="163">
        <f>AY269+AY272+AY275+AY278+AY288+AY297+AY281</f>
        <v>959844</v>
      </c>
      <c r="AZ268" s="163">
        <f>AZ269+AZ272+AZ275+AZ278+AZ288+AZ297+AZ281</f>
        <v>0</v>
      </c>
      <c r="BA268" s="163"/>
      <c r="BB268" s="163">
        <f aca="true" t="shared" si="286" ref="BB268:BG268">BB269+BB272+BB275+BB278+BB288+BB297+BB281</f>
        <v>959844</v>
      </c>
      <c r="BC268" s="163">
        <f t="shared" si="286"/>
        <v>959844</v>
      </c>
      <c r="BD268" s="163">
        <f t="shared" si="286"/>
        <v>0</v>
      </c>
      <c r="BE268" s="163">
        <f t="shared" si="286"/>
        <v>0</v>
      </c>
      <c r="BF268" s="163">
        <f t="shared" si="286"/>
        <v>959844</v>
      </c>
      <c r="BG268" s="163">
        <f t="shared" si="286"/>
        <v>959844</v>
      </c>
      <c r="BH268" s="163">
        <f>BH269+BH272+BH275+BH278+BH288+BH297+BH281</f>
        <v>0</v>
      </c>
      <c r="BI268" s="163">
        <f>BI269+BI272+BI275+BI278+BI288+BI297+BI281</f>
        <v>0</v>
      </c>
      <c r="BJ268" s="163">
        <f>BJ269+BJ272+BJ275+BJ278+BJ288+BJ297+BJ281</f>
        <v>959844</v>
      </c>
      <c r="BK268" s="163">
        <f>BK269+BK272+BK275+BK278+BK288+BK297+BK281</f>
        <v>959844</v>
      </c>
    </row>
    <row r="269" spans="1:63" s="2" customFormat="1" ht="26.25" customHeight="1">
      <c r="A269" s="120"/>
      <c r="B269" s="98" t="s">
        <v>88</v>
      </c>
      <c r="C269" s="99" t="s">
        <v>54</v>
      </c>
      <c r="D269" s="100" t="s">
        <v>30</v>
      </c>
      <c r="E269" s="101"/>
      <c r="F269" s="100"/>
      <c r="G269" s="102">
        <f aca="true" t="shared" si="287" ref="G269:W270">G270</f>
        <v>445615</v>
      </c>
      <c r="H269" s="102">
        <f t="shared" si="287"/>
        <v>445615</v>
      </c>
      <c r="I269" s="102">
        <f t="shared" si="287"/>
        <v>0</v>
      </c>
      <c r="J269" s="102">
        <f t="shared" si="287"/>
        <v>177918</v>
      </c>
      <c r="K269" s="102">
        <f t="shared" si="287"/>
        <v>623533</v>
      </c>
      <c r="L269" s="102">
        <f t="shared" si="287"/>
        <v>0</v>
      </c>
      <c r="M269" s="102"/>
      <c r="N269" s="102">
        <f t="shared" si="287"/>
        <v>696266</v>
      </c>
      <c r="O269" s="102">
        <f t="shared" si="287"/>
        <v>0</v>
      </c>
      <c r="P269" s="102">
        <f t="shared" si="287"/>
        <v>0</v>
      </c>
      <c r="Q269" s="102">
        <f t="shared" si="287"/>
        <v>696266</v>
      </c>
      <c r="R269" s="102">
        <f t="shared" si="287"/>
        <v>0</v>
      </c>
      <c r="S269" s="104">
        <f t="shared" si="287"/>
        <v>-337750</v>
      </c>
      <c r="T269" s="104">
        <f t="shared" si="287"/>
        <v>358516</v>
      </c>
      <c r="U269" s="102">
        <f t="shared" si="287"/>
        <v>0</v>
      </c>
      <c r="V269" s="104">
        <f t="shared" si="287"/>
        <v>383048</v>
      </c>
      <c r="W269" s="104">
        <f t="shared" si="287"/>
        <v>0</v>
      </c>
      <c r="X269" s="104">
        <f aca="true" t="shared" si="288" ref="W269:AM270">X270</f>
        <v>0</v>
      </c>
      <c r="Y269" s="104">
        <f t="shared" si="288"/>
        <v>358516</v>
      </c>
      <c r="Z269" s="104">
        <f t="shared" si="288"/>
        <v>383048</v>
      </c>
      <c r="AA269" s="104">
        <f t="shared" si="288"/>
        <v>0</v>
      </c>
      <c r="AB269" s="104">
        <f t="shared" si="288"/>
        <v>0</v>
      </c>
      <c r="AC269" s="104">
        <f t="shared" si="288"/>
        <v>358516</v>
      </c>
      <c r="AD269" s="104">
        <f t="shared" si="288"/>
        <v>383048</v>
      </c>
      <c r="AE269" s="104">
        <f t="shared" si="288"/>
        <v>0</v>
      </c>
      <c r="AF269" s="104"/>
      <c r="AG269" s="104">
        <f t="shared" si="288"/>
        <v>0</v>
      </c>
      <c r="AH269" s="104">
        <f t="shared" si="288"/>
        <v>358516</v>
      </c>
      <c r="AI269" s="104"/>
      <c r="AJ269" s="104">
        <f t="shared" si="288"/>
        <v>383048</v>
      </c>
      <c r="AK269" s="104">
        <f t="shared" si="288"/>
        <v>0</v>
      </c>
      <c r="AL269" s="104">
        <f t="shared" si="288"/>
        <v>0</v>
      </c>
      <c r="AM269" s="104">
        <f t="shared" si="288"/>
        <v>358516</v>
      </c>
      <c r="AN269" s="104">
        <f aca="true" t="shared" si="289" ref="AK269:AT270">AN270</f>
        <v>0</v>
      </c>
      <c r="AO269" s="104">
        <f t="shared" si="289"/>
        <v>383048</v>
      </c>
      <c r="AP269" s="104">
        <f t="shared" si="289"/>
        <v>16024</v>
      </c>
      <c r="AQ269" s="102">
        <f t="shared" si="289"/>
        <v>0</v>
      </c>
      <c r="AR269" s="104">
        <f t="shared" si="289"/>
        <v>399072</v>
      </c>
      <c r="AS269" s="102">
        <f t="shared" si="289"/>
        <v>0</v>
      </c>
      <c r="AT269" s="104">
        <f t="shared" si="289"/>
        <v>399072</v>
      </c>
      <c r="AU269" s="81"/>
      <c r="AV269" s="81"/>
      <c r="AW269" s="81"/>
      <c r="AX269" s="104">
        <f aca="true" t="shared" si="290" ref="AX269:BK270">AX270</f>
        <v>399072</v>
      </c>
      <c r="AY269" s="104">
        <f t="shared" si="290"/>
        <v>399072</v>
      </c>
      <c r="AZ269" s="104">
        <f t="shared" si="290"/>
        <v>-2799</v>
      </c>
      <c r="BA269" s="104"/>
      <c r="BB269" s="104">
        <f t="shared" si="290"/>
        <v>396273</v>
      </c>
      <c r="BC269" s="104">
        <f t="shared" si="290"/>
        <v>399072</v>
      </c>
      <c r="BD269" s="104">
        <f t="shared" si="290"/>
        <v>0</v>
      </c>
      <c r="BE269" s="104">
        <f t="shared" si="290"/>
        <v>0</v>
      </c>
      <c r="BF269" s="104">
        <f t="shared" si="290"/>
        <v>396273</v>
      </c>
      <c r="BG269" s="104">
        <f t="shared" si="290"/>
        <v>399072</v>
      </c>
      <c r="BH269" s="104">
        <f t="shared" si="290"/>
        <v>0</v>
      </c>
      <c r="BI269" s="104">
        <f t="shared" si="290"/>
        <v>0</v>
      </c>
      <c r="BJ269" s="104">
        <f t="shared" si="290"/>
        <v>396273</v>
      </c>
      <c r="BK269" s="104">
        <f t="shared" si="290"/>
        <v>399072</v>
      </c>
    </row>
    <row r="270" spans="1:63" ht="36.75" customHeight="1">
      <c r="A270" s="105"/>
      <c r="B270" s="106" t="s">
        <v>271</v>
      </c>
      <c r="C270" s="107" t="s">
        <v>54</v>
      </c>
      <c r="D270" s="108" t="s">
        <v>30</v>
      </c>
      <c r="E270" s="114" t="s">
        <v>142</v>
      </c>
      <c r="F270" s="108"/>
      <c r="G270" s="110">
        <f t="shared" si="287"/>
        <v>445615</v>
      </c>
      <c r="H270" s="110">
        <f t="shared" si="287"/>
        <v>445615</v>
      </c>
      <c r="I270" s="110">
        <f t="shared" si="287"/>
        <v>0</v>
      </c>
      <c r="J270" s="110">
        <f t="shared" si="287"/>
        <v>177918</v>
      </c>
      <c r="K270" s="110">
        <f t="shared" si="287"/>
        <v>623533</v>
      </c>
      <c r="L270" s="110">
        <f t="shared" si="287"/>
        <v>0</v>
      </c>
      <c r="M270" s="110"/>
      <c r="N270" s="110">
        <f t="shared" si="287"/>
        <v>696266</v>
      </c>
      <c r="O270" s="110">
        <f t="shared" si="287"/>
        <v>0</v>
      </c>
      <c r="P270" s="110">
        <f t="shared" si="287"/>
        <v>0</v>
      </c>
      <c r="Q270" s="110">
        <f t="shared" si="287"/>
        <v>696266</v>
      </c>
      <c r="R270" s="110">
        <f t="shared" si="287"/>
        <v>0</v>
      </c>
      <c r="S270" s="112">
        <f t="shared" si="287"/>
        <v>-337750</v>
      </c>
      <c r="T270" s="112">
        <f t="shared" si="287"/>
        <v>358516</v>
      </c>
      <c r="U270" s="110">
        <f t="shared" si="287"/>
        <v>0</v>
      </c>
      <c r="V270" s="112">
        <f t="shared" si="287"/>
        <v>383048</v>
      </c>
      <c r="W270" s="112">
        <f t="shared" si="288"/>
        <v>0</v>
      </c>
      <c r="X270" s="112">
        <f t="shared" si="288"/>
        <v>0</v>
      </c>
      <c r="Y270" s="112">
        <f t="shared" si="288"/>
        <v>358516</v>
      </c>
      <c r="Z270" s="112">
        <f t="shared" si="288"/>
        <v>383048</v>
      </c>
      <c r="AA270" s="112">
        <f t="shared" si="288"/>
        <v>0</v>
      </c>
      <c r="AB270" s="112">
        <f t="shared" si="288"/>
        <v>0</v>
      </c>
      <c r="AC270" s="112">
        <f t="shared" si="288"/>
        <v>358516</v>
      </c>
      <c r="AD270" s="112">
        <f t="shared" si="288"/>
        <v>383048</v>
      </c>
      <c r="AE270" s="112">
        <f t="shared" si="288"/>
        <v>0</v>
      </c>
      <c r="AF270" s="112"/>
      <c r="AG270" s="112">
        <f t="shared" si="288"/>
        <v>0</v>
      </c>
      <c r="AH270" s="112">
        <f t="shared" si="288"/>
        <v>358516</v>
      </c>
      <c r="AI270" s="112"/>
      <c r="AJ270" s="112">
        <f t="shared" si="288"/>
        <v>383048</v>
      </c>
      <c r="AK270" s="112">
        <f t="shared" si="289"/>
        <v>0</v>
      </c>
      <c r="AL270" s="112">
        <f t="shared" si="289"/>
        <v>0</v>
      </c>
      <c r="AM270" s="112">
        <f t="shared" si="289"/>
        <v>358516</v>
      </c>
      <c r="AN270" s="112">
        <f t="shared" si="289"/>
        <v>0</v>
      </c>
      <c r="AO270" s="112">
        <f t="shared" si="289"/>
        <v>383048</v>
      </c>
      <c r="AP270" s="112">
        <f t="shared" si="289"/>
        <v>16024</v>
      </c>
      <c r="AQ270" s="110">
        <f t="shared" si="289"/>
        <v>0</v>
      </c>
      <c r="AR270" s="112">
        <f t="shared" si="289"/>
        <v>399072</v>
      </c>
      <c r="AS270" s="110">
        <f t="shared" si="289"/>
        <v>0</v>
      </c>
      <c r="AT270" s="112">
        <f t="shared" si="289"/>
        <v>399072</v>
      </c>
      <c r="AU270" s="81"/>
      <c r="AV270" s="81"/>
      <c r="AW270" s="81"/>
      <c r="AX270" s="112">
        <f t="shared" si="290"/>
        <v>399072</v>
      </c>
      <c r="AY270" s="112">
        <f t="shared" si="290"/>
        <v>399072</v>
      </c>
      <c r="AZ270" s="112">
        <f t="shared" si="290"/>
        <v>-2799</v>
      </c>
      <c r="BA270" s="112"/>
      <c r="BB270" s="112">
        <f t="shared" si="290"/>
        <v>396273</v>
      </c>
      <c r="BC270" s="112">
        <f t="shared" si="290"/>
        <v>399072</v>
      </c>
      <c r="BD270" s="112">
        <f t="shared" si="290"/>
        <v>0</v>
      </c>
      <c r="BE270" s="112">
        <f t="shared" si="290"/>
        <v>0</v>
      </c>
      <c r="BF270" s="112">
        <f t="shared" si="290"/>
        <v>396273</v>
      </c>
      <c r="BG270" s="112">
        <f t="shared" si="290"/>
        <v>399072</v>
      </c>
      <c r="BH270" s="112">
        <f t="shared" si="290"/>
        <v>0</v>
      </c>
      <c r="BI270" s="112">
        <f t="shared" si="290"/>
        <v>0</v>
      </c>
      <c r="BJ270" s="112">
        <f t="shared" si="290"/>
        <v>396273</v>
      </c>
      <c r="BK270" s="112">
        <f t="shared" si="290"/>
        <v>399072</v>
      </c>
    </row>
    <row r="271" spans="1:63" ht="36" customHeight="1">
      <c r="A271" s="105"/>
      <c r="B271" s="106" t="s">
        <v>37</v>
      </c>
      <c r="C271" s="107" t="s">
        <v>54</v>
      </c>
      <c r="D271" s="108" t="s">
        <v>30</v>
      </c>
      <c r="E271" s="114" t="s">
        <v>142</v>
      </c>
      <c r="F271" s="108" t="s">
        <v>38</v>
      </c>
      <c r="G271" s="110">
        <f>H271+I271</f>
        <v>445615</v>
      </c>
      <c r="H271" s="110">
        <v>445615</v>
      </c>
      <c r="I271" s="110"/>
      <c r="J271" s="115">
        <f>K271-G271</f>
        <v>177918</v>
      </c>
      <c r="K271" s="115">
        <v>623533</v>
      </c>
      <c r="L271" s="115"/>
      <c r="M271" s="115"/>
      <c r="N271" s="110">
        <v>696266</v>
      </c>
      <c r="O271" s="111"/>
      <c r="P271" s="115"/>
      <c r="Q271" s="115">
        <f>P271+N271</f>
        <v>696266</v>
      </c>
      <c r="R271" s="115">
        <f>O271</f>
        <v>0</v>
      </c>
      <c r="S271" s="116">
        <f>T271-Q271</f>
        <v>-337750</v>
      </c>
      <c r="T271" s="116">
        <v>358516</v>
      </c>
      <c r="U271" s="115">
        <f>R271</f>
        <v>0</v>
      </c>
      <c r="V271" s="116">
        <v>383048</v>
      </c>
      <c r="W271" s="116"/>
      <c r="X271" s="116"/>
      <c r="Y271" s="116">
        <f>W271+T271</f>
        <v>358516</v>
      </c>
      <c r="Z271" s="116">
        <f>X271+V271</f>
        <v>383048</v>
      </c>
      <c r="AA271" s="116"/>
      <c r="AB271" s="116"/>
      <c r="AC271" s="116">
        <f>AA271+Y271</f>
        <v>358516</v>
      </c>
      <c r="AD271" s="116">
        <f>AB271+Z271</f>
        <v>383048</v>
      </c>
      <c r="AE271" s="116"/>
      <c r="AF271" s="116"/>
      <c r="AG271" s="116"/>
      <c r="AH271" s="116">
        <f>AE271+AC271</f>
        <v>358516</v>
      </c>
      <c r="AI271" s="116"/>
      <c r="AJ271" s="116">
        <f>AG271+AD271</f>
        <v>383048</v>
      </c>
      <c r="AK271" s="117"/>
      <c r="AL271" s="117"/>
      <c r="AM271" s="116">
        <f>AK271+AH271</f>
        <v>358516</v>
      </c>
      <c r="AN271" s="116">
        <f>AI271</f>
        <v>0</v>
      </c>
      <c r="AO271" s="116">
        <f>AJ271</f>
        <v>383048</v>
      </c>
      <c r="AP271" s="116">
        <f>AR271-AO271</f>
        <v>16024</v>
      </c>
      <c r="AQ271" s="115"/>
      <c r="AR271" s="116">
        <v>399072</v>
      </c>
      <c r="AS271" s="115"/>
      <c r="AT271" s="116">
        <v>399072</v>
      </c>
      <c r="AU271" s="81"/>
      <c r="AV271" s="81"/>
      <c r="AW271" s="81"/>
      <c r="AX271" s="116">
        <v>399072</v>
      </c>
      <c r="AY271" s="116">
        <v>399072</v>
      </c>
      <c r="AZ271" s="93">
        <v>-2799</v>
      </c>
      <c r="BA271" s="93"/>
      <c r="BB271" s="116">
        <f>AX271+AZ271</f>
        <v>396273</v>
      </c>
      <c r="BC271" s="116">
        <v>399072</v>
      </c>
      <c r="BD271" s="118"/>
      <c r="BE271" s="119"/>
      <c r="BF271" s="115">
        <f>BD271+BB271</f>
        <v>396273</v>
      </c>
      <c r="BG271" s="115">
        <f>BE271+BC271</f>
        <v>399072</v>
      </c>
      <c r="BH271" s="118"/>
      <c r="BI271" s="119"/>
      <c r="BJ271" s="115">
        <f>BH271+BF271</f>
        <v>396273</v>
      </c>
      <c r="BK271" s="115">
        <f>BI271+BG271</f>
        <v>399072</v>
      </c>
    </row>
    <row r="272" spans="1:63" s="2" customFormat="1" ht="18.75">
      <c r="A272" s="120"/>
      <c r="B272" s="98" t="s">
        <v>89</v>
      </c>
      <c r="C272" s="99" t="s">
        <v>54</v>
      </c>
      <c r="D272" s="100" t="s">
        <v>31</v>
      </c>
      <c r="E272" s="101"/>
      <c r="F272" s="100"/>
      <c r="G272" s="102">
        <f aca="true" t="shared" si="291" ref="G272:W273">G273</f>
        <v>176479</v>
      </c>
      <c r="H272" s="102">
        <f t="shared" si="291"/>
        <v>176479</v>
      </c>
      <c r="I272" s="102">
        <f t="shared" si="291"/>
        <v>0</v>
      </c>
      <c r="J272" s="102">
        <f t="shared" si="291"/>
        <v>74164</v>
      </c>
      <c r="K272" s="102">
        <f t="shared" si="291"/>
        <v>250643</v>
      </c>
      <c r="L272" s="102">
        <f t="shared" si="291"/>
        <v>0</v>
      </c>
      <c r="M272" s="102"/>
      <c r="N272" s="102">
        <f t="shared" si="291"/>
        <v>275294</v>
      </c>
      <c r="O272" s="102">
        <f t="shared" si="291"/>
        <v>0</v>
      </c>
      <c r="P272" s="102">
        <f t="shared" si="291"/>
        <v>0</v>
      </c>
      <c r="Q272" s="102">
        <f t="shared" si="291"/>
        <v>275294</v>
      </c>
      <c r="R272" s="102">
        <f t="shared" si="291"/>
        <v>0</v>
      </c>
      <c r="S272" s="104">
        <f t="shared" si="291"/>
        <v>-154829</v>
      </c>
      <c r="T272" s="104">
        <f t="shared" si="291"/>
        <v>120465</v>
      </c>
      <c r="U272" s="102">
        <f t="shared" si="291"/>
        <v>0</v>
      </c>
      <c r="V272" s="104">
        <f t="shared" si="291"/>
        <v>118578</v>
      </c>
      <c r="W272" s="104">
        <f t="shared" si="291"/>
        <v>0</v>
      </c>
      <c r="X272" s="104">
        <f aca="true" t="shared" si="292" ref="W272:AM273">X273</f>
        <v>0</v>
      </c>
      <c r="Y272" s="104">
        <f t="shared" si="292"/>
        <v>120465</v>
      </c>
      <c r="Z272" s="104">
        <f t="shared" si="292"/>
        <v>118578</v>
      </c>
      <c r="AA272" s="104">
        <f t="shared" si="292"/>
        <v>0</v>
      </c>
      <c r="AB272" s="104">
        <f t="shared" si="292"/>
        <v>0</v>
      </c>
      <c r="AC272" s="104">
        <f t="shared" si="292"/>
        <v>120465</v>
      </c>
      <c r="AD272" s="104">
        <f t="shared" si="292"/>
        <v>118578</v>
      </c>
      <c r="AE272" s="104">
        <f t="shared" si="292"/>
        <v>0</v>
      </c>
      <c r="AF272" s="104"/>
      <c r="AG272" s="104">
        <f t="shared" si="292"/>
        <v>0</v>
      </c>
      <c r="AH272" s="104">
        <f t="shared" si="292"/>
        <v>120465</v>
      </c>
      <c r="AI272" s="104"/>
      <c r="AJ272" s="104">
        <f t="shared" si="292"/>
        <v>118578</v>
      </c>
      <c r="AK272" s="104">
        <f t="shared" si="292"/>
        <v>0</v>
      </c>
      <c r="AL272" s="104">
        <f t="shared" si="292"/>
        <v>0</v>
      </c>
      <c r="AM272" s="104">
        <f t="shared" si="292"/>
        <v>120465</v>
      </c>
      <c r="AN272" s="104">
        <f aca="true" t="shared" si="293" ref="AK272:AT273">AN273</f>
        <v>0</v>
      </c>
      <c r="AO272" s="104">
        <f t="shared" si="293"/>
        <v>118578</v>
      </c>
      <c r="AP272" s="104">
        <f t="shared" si="293"/>
        <v>24927</v>
      </c>
      <c r="AQ272" s="102">
        <f t="shared" si="293"/>
        <v>0</v>
      </c>
      <c r="AR272" s="104">
        <f t="shared" si="293"/>
        <v>143505</v>
      </c>
      <c r="AS272" s="102">
        <f t="shared" si="293"/>
        <v>0</v>
      </c>
      <c r="AT272" s="104">
        <f t="shared" si="293"/>
        <v>143505</v>
      </c>
      <c r="AU272" s="81"/>
      <c r="AV272" s="81"/>
      <c r="AW272" s="81"/>
      <c r="AX272" s="104">
        <f>AX273</f>
        <v>143505</v>
      </c>
      <c r="AY272" s="104">
        <f>AY273</f>
        <v>143505</v>
      </c>
      <c r="AZ272" s="93"/>
      <c r="BA272" s="93"/>
      <c r="BB272" s="104">
        <f>BB273</f>
        <v>143505</v>
      </c>
      <c r="BC272" s="104">
        <f>BC273</f>
        <v>143505</v>
      </c>
      <c r="BD272" s="104">
        <f aca="true" t="shared" si="294" ref="BD272:BK273">BD273</f>
        <v>0</v>
      </c>
      <c r="BE272" s="104">
        <f t="shared" si="294"/>
        <v>0</v>
      </c>
      <c r="BF272" s="104">
        <f t="shared" si="294"/>
        <v>143505</v>
      </c>
      <c r="BG272" s="104">
        <f t="shared" si="294"/>
        <v>143505</v>
      </c>
      <c r="BH272" s="104">
        <f t="shared" si="294"/>
        <v>0</v>
      </c>
      <c r="BI272" s="104">
        <f t="shared" si="294"/>
        <v>0</v>
      </c>
      <c r="BJ272" s="104">
        <f t="shared" si="294"/>
        <v>143505</v>
      </c>
      <c r="BK272" s="104">
        <f t="shared" si="294"/>
        <v>143505</v>
      </c>
    </row>
    <row r="273" spans="1:63" ht="33">
      <c r="A273" s="105"/>
      <c r="B273" s="106" t="s">
        <v>90</v>
      </c>
      <c r="C273" s="107" t="s">
        <v>54</v>
      </c>
      <c r="D273" s="108" t="s">
        <v>31</v>
      </c>
      <c r="E273" s="114" t="s">
        <v>143</v>
      </c>
      <c r="F273" s="108"/>
      <c r="G273" s="110">
        <f t="shared" si="291"/>
        <v>176479</v>
      </c>
      <c r="H273" s="110">
        <f t="shared" si="291"/>
        <v>176479</v>
      </c>
      <c r="I273" s="110">
        <f t="shared" si="291"/>
        <v>0</v>
      </c>
      <c r="J273" s="110">
        <f t="shared" si="291"/>
        <v>74164</v>
      </c>
      <c r="K273" s="110">
        <f t="shared" si="291"/>
        <v>250643</v>
      </c>
      <c r="L273" s="110">
        <f t="shared" si="291"/>
        <v>0</v>
      </c>
      <c r="M273" s="110"/>
      <c r="N273" s="110">
        <f t="shared" si="291"/>
        <v>275294</v>
      </c>
      <c r="O273" s="110">
        <f t="shared" si="291"/>
        <v>0</v>
      </c>
      <c r="P273" s="110">
        <f t="shared" si="291"/>
        <v>0</v>
      </c>
      <c r="Q273" s="110">
        <f t="shared" si="291"/>
        <v>275294</v>
      </c>
      <c r="R273" s="110">
        <f t="shared" si="291"/>
        <v>0</v>
      </c>
      <c r="S273" s="112">
        <f t="shared" si="291"/>
        <v>-154829</v>
      </c>
      <c r="T273" s="112">
        <f t="shared" si="291"/>
        <v>120465</v>
      </c>
      <c r="U273" s="110">
        <f t="shared" si="291"/>
        <v>0</v>
      </c>
      <c r="V273" s="112">
        <f t="shared" si="291"/>
        <v>118578</v>
      </c>
      <c r="W273" s="112">
        <f t="shared" si="292"/>
        <v>0</v>
      </c>
      <c r="X273" s="112">
        <f t="shared" si="292"/>
        <v>0</v>
      </c>
      <c r="Y273" s="112">
        <f t="shared" si="292"/>
        <v>120465</v>
      </c>
      <c r="Z273" s="112">
        <f t="shared" si="292"/>
        <v>118578</v>
      </c>
      <c r="AA273" s="112">
        <f t="shared" si="292"/>
        <v>0</v>
      </c>
      <c r="AB273" s="112">
        <f t="shared" si="292"/>
        <v>0</v>
      </c>
      <c r="AC273" s="112">
        <f t="shared" si="292"/>
        <v>120465</v>
      </c>
      <c r="AD273" s="112">
        <f t="shared" si="292"/>
        <v>118578</v>
      </c>
      <c r="AE273" s="112">
        <f t="shared" si="292"/>
        <v>0</v>
      </c>
      <c r="AF273" s="112"/>
      <c r="AG273" s="112">
        <f t="shared" si="292"/>
        <v>0</v>
      </c>
      <c r="AH273" s="112">
        <f t="shared" si="292"/>
        <v>120465</v>
      </c>
      <c r="AI273" s="112"/>
      <c r="AJ273" s="112">
        <f t="shared" si="292"/>
        <v>118578</v>
      </c>
      <c r="AK273" s="112">
        <f t="shared" si="293"/>
        <v>0</v>
      </c>
      <c r="AL273" s="112">
        <f t="shared" si="293"/>
        <v>0</v>
      </c>
      <c r="AM273" s="112">
        <f t="shared" si="293"/>
        <v>120465</v>
      </c>
      <c r="AN273" s="112">
        <f t="shared" si="293"/>
        <v>0</v>
      </c>
      <c r="AO273" s="112">
        <f t="shared" si="293"/>
        <v>118578</v>
      </c>
      <c r="AP273" s="112">
        <f t="shared" si="293"/>
        <v>24927</v>
      </c>
      <c r="AQ273" s="110">
        <f t="shared" si="293"/>
        <v>0</v>
      </c>
      <c r="AR273" s="112">
        <f t="shared" si="293"/>
        <v>143505</v>
      </c>
      <c r="AS273" s="110">
        <f t="shared" si="293"/>
        <v>0</v>
      </c>
      <c r="AT273" s="112">
        <f t="shared" si="293"/>
        <v>143505</v>
      </c>
      <c r="AU273" s="81"/>
      <c r="AV273" s="81"/>
      <c r="AW273" s="81"/>
      <c r="AX273" s="112">
        <f>AX274</f>
        <v>143505</v>
      </c>
      <c r="AY273" s="112">
        <f>AY274</f>
        <v>143505</v>
      </c>
      <c r="AZ273" s="93"/>
      <c r="BA273" s="93"/>
      <c r="BB273" s="112">
        <f>BB274</f>
        <v>143505</v>
      </c>
      <c r="BC273" s="112">
        <f>BC274</f>
        <v>143505</v>
      </c>
      <c r="BD273" s="112">
        <f t="shared" si="294"/>
        <v>0</v>
      </c>
      <c r="BE273" s="112">
        <f t="shared" si="294"/>
        <v>0</v>
      </c>
      <c r="BF273" s="112">
        <f t="shared" si="294"/>
        <v>143505</v>
      </c>
      <c r="BG273" s="112">
        <f t="shared" si="294"/>
        <v>143505</v>
      </c>
      <c r="BH273" s="112">
        <f t="shared" si="294"/>
        <v>0</v>
      </c>
      <c r="BI273" s="112">
        <f t="shared" si="294"/>
        <v>0</v>
      </c>
      <c r="BJ273" s="112">
        <f t="shared" si="294"/>
        <v>143505</v>
      </c>
      <c r="BK273" s="112">
        <f t="shared" si="294"/>
        <v>143505</v>
      </c>
    </row>
    <row r="274" spans="1:63" ht="41.25" customHeight="1">
      <c r="A274" s="105"/>
      <c r="B274" s="106" t="s">
        <v>37</v>
      </c>
      <c r="C274" s="107" t="s">
        <v>54</v>
      </c>
      <c r="D274" s="108" t="s">
        <v>31</v>
      </c>
      <c r="E274" s="114" t="s">
        <v>143</v>
      </c>
      <c r="F274" s="108" t="s">
        <v>38</v>
      </c>
      <c r="G274" s="110">
        <f>H274+I274</f>
        <v>176479</v>
      </c>
      <c r="H274" s="110">
        <v>176479</v>
      </c>
      <c r="I274" s="110"/>
      <c r="J274" s="115">
        <f>K274-G274</f>
        <v>74164</v>
      </c>
      <c r="K274" s="115">
        <v>250643</v>
      </c>
      <c r="L274" s="115"/>
      <c r="M274" s="115"/>
      <c r="N274" s="110">
        <v>275294</v>
      </c>
      <c r="O274" s="111"/>
      <c r="P274" s="115"/>
      <c r="Q274" s="115">
        <f>P274+N274</f>
        <v>275294</v>
      </c>
      <c r="R274" s="115">
        <f>O274</f>
        <v>0</v>
      </c>
      <c r="S274" s="116">
        <f>T274-Q274</f>
        <v>-154829</v>
      </c>
      <c r="T274" s="116">
        <v>120465</v>
      </c>
      <c r="U274" s="115">
        <f>R274</f>
        <v>0</v>
      </c>
      <c r="V274" s="116">
        <v>118578</v>
      </c>
      <c r="W274" s="116"/>
      <c r="X274" s="116"/>
      <c r="Y274" s="116">
        <f>W274+T274</f>
        <v>120465</v>
      </c>
      <c r="Z274" s="116">
        <f>X274+V274</f>
        <v>118578</v>
      </c>
      <c r="AA274" s="116"/>
      <c r="AB274" s="116"/>
      <c r="AC274" s="116">
        <f>AA274+Y274</f>
        <v>120465</v>
      </c>
      <c r="AD274" s="116">
        <f>AB274+Z274</f>
        <v>118578</v>
      </c>
      <c r="AE274" s="116"/>
      <c r="AF274" s="116"/>
      <c r="AG274" s="116"/>
      <c r="AH274" s="116">
        <f>AE274+AC274</f>
        <v>120465</v>
      </c>
      <c r="AI274" s="116"/>
      <c r="AJ274" s="116">
        <f>AG274+AD274</f>
        <v>118578</v>
      </c>
      <c r="AK274" s="117"/>
      <c r="AL274" s="117"/>
      <c r="AM274" s="116">
        <f>AK274+AH274</f>
        <v>120465</v>
      </c>
      <c r="AN274" s="116">
        <f>AI274</f>
        <v>0</v>
      </c>
      <c r="AO274" s="116">
        <f>AJ274</f>
        <v>118578</v>
      </c>
      <c r="AP274" s="116">
        <f>AR274-AO274</f>
        <v>24927</v>
      </c>
      <c r="AQ274" s="115"/>
      <c r="AR274" s="116">
        <v>143505</v>
      </c>
      <c r="AS274" s="115"/>
      <c r="AT274" s="116">
        <v>143505</v>
      </c>
      <c r="AU274" s="81"/>
      <c r="AV274" s="81"/>
      <c r="AW274" s="81"/>
      <c r="AX274" s="116">
        <v>143505</v>
      </c>
      <c r="AY274" s="116">
        <v>143505</v>
      </c>
      <c r="AZ274" s="93"/>
      <c r="BA274" s="93"/>
      <c r="BB274" s="116">
        <v>143505</v>
      </c>
      <c r="BC274" s="116">
        <v>143505</v>
      </c>
      <c r="BD274" s="118"/>
      <c r="BE274" s="119"/>
      <c r="BF274" s="115">
        <f>BD274+BB274</f>
        <v>143505</v>
      </c>
      <c r="BG274" s="115">
        <f>BE274+BC274</f>
        <v>143505</v>
      </c>
      <c r="BH274" s="118"/>
      <c r="BI274" s="119"/>
      <c r="BJ274" s="115">
        <f>BH274+BF274</f>
        <v>143505</v>
      </c>
      <c r="BK274" s="115">
        <f>BI274+BG274</f>
        <v>143505</v>
      </c>
    </row>
    <row r="275" spans="1:63" s="2" customFormat="1" ht="18.75">
      <c r="A275" s="120"/>
      <c r="B275" s="98" t="s">
        <v>91</v>
      </c>
      <c r="C275" s="99" t="s">
        <v>54</v>
      </c>
      <c r="D275" s="100" t="s">
        <v>33</v>
      </c>
      <c r="E275" s="101"/>
      <c r="F275" s="100"/>
      <c r="G275" s="102">
        <f aca="true" t="shared" si="295" ref="G275:AT275">G276</f>
        <v>229141</v>
      </c>
      <c r="H275" s="102">
        <f t="shared" si="295"/>
        <v>229141</v>
      </c>
      <c r="I275" s="102">
        <f t="shared" si="295"/>
        <v>0</v>
      </c>
      <c r="J275" s="102">
        <f t="shared" si="295"/>
        <v>28032</v>
      </c>
      <c r="K275" s="102">
        <f t="shared" si="295"/>
        <v>257173</v>
      </c>
      <c r="L275" s="102">
        <f t="shared" si="295"/>
        <v>0</v>
      </c>
      <c r="M275" s="102"/>
      <c r="N275" s="102">
        <f t="shared" si="295"/>
        <v>275614</v>
      </c>
      <c r="O275" s="102">
        <f t="shared" si="295"/>
        <v>0</v>
      </c>
      <c r="P275" s="102">
        <f t="shared" si="295"/>
        <v>0</v>
      </c>
      <c r="Q275" s="102">
        <f t="shared" si="295"/>
        <v>275614</v>
      </c>
      <c r="R275" s="102">
        <f t="shared" si="295"/>
        <v>0</v>
      </c>
      <c r="S275" s="104">
        <f t="shared" si="295"/>
        <v>-60549</v>
      </c>
      <c r="T275" s="104">
        <f t="shared" si="295"/>
        <v>215065</v>
      </c>
      <c r="U275" s="102">
        <f t="shared" si="295"/>
        <v>0</v>
      </c>
      <c r="V275" s="104">
        <f t="shared" si="295"/>
        <v>200287</v>
      </c>
      <c r="W275" s="104">
        <f t="shared" si="295"/>
        <v>0</v>
      </c>
      <c r="X275" s="104">
        <f t="shared" si="295"/>
        <v>0</v>
      </c>
      <c r="Y275" s="104">
        <f t="shared" si="295"/>
        <v>215065</v>
      </c>
      <c r="Z275" s="104">
        <f t="shared" si="295"/>
        <v>200287</v>
      </c>
      <c r="AA275" s="104">
        <f t="shared" si="295"/>
        <v>0</v>
      </c>
      <c r="AB275" s="104">
        <f t="shared" si="295"/>
        <v>0</v>
      </c>
      <c r="AC275" s="104">
        <f t="shared" si="295"/>
        <v>215065</v>
      </c>
      <c r="AD275" s="104">
        <f t="shared" si="295"/>
        <v>200287</v>
      </c>
      <c r="AE275" s="104">
        <f t="shared" si="295"/>
        <v>0</v>
      </c>
      <c r="AF275" s="104"/>
      <c r="AG275" s="104">
        <f t="shared" si="295"/>
        <v>0</v>
      </c>
      <c r="AH275" s="104">
        <f t="shared" si="295"/>
        <v>215065</v>
      </c>
      <c r="AI275" s="104"/>
      <c r="AJ275" s="104">
        <f t="shared" si="295"/>
        <v>200287</v>
      </c>
      <c r="AK275" s="104">
        <f t="shared" si="295"/>
        <v>0</v>
      </c>
      <c r="AL275" s="104">
        <f t="shared" si="295"/>
        <v>0</v>
      </c>
      <c r="AM275" s="104">
        <f t="shared" si="295"/>
        <v>215065</v>
      </c>
      <c r="AN275" s="104">
        <f t="shared" si="295"/>
        <v>0</v>
      </c>
      <c r="AO275" s="104">
        <f t="shared" si="295"/>
        <v>200287</v>
      </c>
      <c r="AP275" s="104">
        <f t="shared" si="295"/>
        <v>38710</v>
      </c>
      <c r="AQ275" s="102">
        <f t="shared" si="295"/>
        <v>0</v>
      </c>
      <c r="AR275" s="104">
        <f t="shared" si="295"/>
        <v>238997</v>
      </c>
      <c r="AS275" s="102">
        <f t="shared" si="295"/>
        <v>0</v>
      </c>
      <c r="AT275" s="104">
        <f t="shared" si="295"/>
        <v>238997</v>
      </c>
      <c r="AU275" s="81"/>
      <c r="AV275" s="81"/>
      <c r="AW275" s="81"/>
      <c r="AX275" s="104">
        <f>AX276</f>
        <v>238997</v>
      </c>
      <c r="AY275" s="104">
        <f>AY276</f>
        <v>238997</v>
      </c>
      <c r="AZ275" s="93"/>
      <c r="BA275" s="93"/>
      <c r="BB275" s="104">
        <f aca="true" t="shared" si="296" ref="BB275:BK276">BB276</f>
        <v>238997</v>
      </c>
      <c r="BC275" s="104">
        <f t="shared" si="296"/>
        <v>238997</v>
      </c>
      <c r="BD275" s="104">
        <f t="shared" si="296"/>
        <v>0</v>
      </c>
      <c r="BE275" s="104">
        <f t="shared" si="296"/>
        <v>0</v>
      </c>
      <c r="BF275" s="104">
        <f t="shared" si="296"/>
        <v>238997</v>
      </c>
      <c r="BG275" s="104">
        <f t="shared" si="296"/>
        <v>238997</v>
      </c>
      <c r="BH275" s="104">
        <f t="shared" si="296"/>
        <v>0</v>
      </c>
      <c r="BI275" s="104">
        <f t="shared" si="296"/>
        <v>0</v>
      </c>
      <c r="BJ275" s="104">
        <f t="shared" si="296"/>
        <v>238997</v>
      </c>
      <c r="BK275" s="104">
        <f t="shared" si="296"/>
        <v>238997</v>
      </c>
    </row>
    <row r="276" spans="1:63" ht="21.75" customHeight="1">
      <c r="A276" s="105"/>
      <c r="B276" s="106" t="s">
        <v>92</v>
      </c>
      <c r="C276" s="107" t="s">
        <v>54</v>
      </c>
      <c r="D276" s="108" t="s">
        <v>33</v>
      </c>
      <c r="E276" s="114" t="s">
        <v>144</v>
      </c>
      <c r="F276" s="108"/>
      <c r="G276" s="110">
        <f aca="true" t="shared" si="297" ref="G276:AT276">G277</f>
        <v>229141</v>
      </c>
      <c r="H276" s="110">
        <f>H277</f>
        <v>229141</v>
      </c>
      <c r="I276" s="110">
        <f t="shared" si="297"/>
        <v>0</v>
      </c>
      <c r="J276" s="110">
        <f t="shared" si="297"/>
        <v>28032</v>
      </c>
      <c r="K276" s="110">
        <f t="shared" si="297"/>
        <v>257173</v>
      </c>
      <c r="L276" s="110">
        <f t="shared" si="297"/>
        <v>0</v>
      </c>
      <c r="M276" s="110"/>
      <c r="N276" s="110">
        <f t="shared" si="297"/>
        <v>275614</v>
      </c>
      <c r="O276" s="110">
        <f t="shared" si="297"/>
        <v>0</v>
      </c>
      <c r="P276" s="110">
        <f t="shared" si="297"/>
        <v>0</v>
      </c>
      <c r="Q276" s="110">
        <f t="shared" si="297"/>
        <v>275614</v>
      </c>
      <c r="R276" s="110">
        <f t="shared" si="297"/>
        <v>0</v>
      </c>
      <c r="S276" s="112">
        <f t="shared" si="297"/>
        <v>-60549</v>
      </c>
      <c r="T276" s="112">
        <f t="shared" si="297"/>
        <v>215065</v>
      </c>
      <c r="U276" s="110">
        <f t="shared" si="297"/>
        <v>0</v>
      </c>
      <c r="V276" s="112">
        <f t="shared" si="297"/>
        <v>200287</v>
      </c>
      <c r="W276" s="112">
        <f t="shared" si="297"/>
        <v>0</v>
      </c>
      <c r="X276" s="112">
        <f t="shared" si="297"/>
        <v>0</v>
      </c>
      <c r="Y276" s="112">
        <f t="shared" si="297"/>
        <v>215065</v>
      </c>
      <c r="Z276" s="112">
        <f t="shared" si="297"/>
        <v>200287</v>
      </c>
      <c r="AA276" s="112">
        <f t="shared" si="297"/>
        <v>0</v>
      </c>
      <c r="AB276" s="112">
        <f t="shared" si="297"/>
        <v>0</v>
      </c>
      <c r="AC276" s="112">
        <f t="shared" si="297"/>
        <v>215065</v>
      </c>
      <c r="AD276" s="112">
        <f t="shared" si="297"/>
        <v>200287</v>
      </c>
      <c r="AE276" s="112">
        <f t="shared" si="297"/>
        <v>0</v>
      </c>
      <c r="AF276" s="112"/>
      <c r="AG276" s="112">
        <f t="shared" si="297"/>
        <v>0</v>
      </c>
      <c r="AH276" s="112">
        <f t="shared" si="297"/>
        <v>215065</v>
      </c>
      <c r="AI276" s="112"/>
      <c r="AJ276" s="112">
        <f t="shared" si="297"/>
        <v>200287</v>
      </c>
      <c r="AK276" s="112">
        <f t="shared" si="297"/>
        <v>0</v>
      </c>
      <c r="AL276" s="112">
        <f t="shared" si="297"/>
        <v>0</v>
      </c>
      <c r="AM276" s="112">
        <f t="shared" si="297"/>
        <v>215065</v>
      </c>
      <c r="AN276" s="112">
        <f t="shared" si="297"/>
        <v>0</v>
      </c>
      <c r="AO276" s="112">
        <f t="shared" si="297"/>
        <v>200287</v>
      </c>
      <c r="AP276" s="112">
        <f t="shared" si="297"/>
        <v>38710</v>
      </c>
      <c r="AQ276" s="110">
        <f t="shared" si="297"/>
        <v>0</v>
      </c>
      <c r="AR276" s="112">
        <f t="shared" si="297"/>
        <v>238997</v>
      </c>
      <c r="AS276" s="110">
        <f t="shared" si="297"/>
        <v>0</v>
      </c>
      <c r="AT276" s="112">
        <f t="shared" si="297"/>
        <v>238997</v>
      </c>
      <c r="AU276" s="81"/>
      <c r="AV276" s="81"/>
      <c r="AW276" s="81"/>
      <c r="AX276" s="112">
        <f>AX277</f>
        <v>238997</v>
      </c>
      <c r="AY276" s="112">
        <f>AY277</f>
        <v>238997</v>
      </c>
      <c r="AZ276" s="93"/>
      <c r="BA276" s="93"/>
      <c r="BB276" s="112">
        <f t="shared" si="296"/>
        <v>238997</v>
      </c>
      <c r="BC276" s="112">
        <f t="shared" si="296"/>
        <v>238997</v>
      </c>
      <c r="BD276" s="112">
        <f t="shared" si="296"/>
        <v>0</v>
      </c>
      <c r="BE276" s="112">
        <f t="shared" si="296"/>
        <v>0</v>
      </c>
      <c r="BF276" s="112">
        <f t="shared" si="296"/>
        <v>238997</v>
      </c>
      <c r="BG276" s="112">
        <f t="shared" si="296"/>
        <v>238997</v>
      </c>
      <c r="BH276" s="112">
        <f t="shared" si="296"/>
        <v>0</v>
      </c>
      <c r="BI276" s="112">
        <f t="shared" si="296"/>
        <v>0</v>
      </c>
      <c r="BJ276" s="112">
        <f t="shared" si="296"/>
        <v>238997</v>
      </c>
      <c r="BK276" s="112">
        <f t="shared" si="296"/>
        <v>238997</v>
      </c>
    </row>
    <row r="277" spans="1:63" ht="33">
      <c r="A277" s="105"/>
      <c r="B277" s="106" t="s">
        <v>37</v>
      </c>
      <c r="C277" s="107" t="s">
        <v>54</v>
      </c>
      <c r="D277" s="108" t="s">
        <v>33</v>
      </c>
      <c r="E277" s="114" t="s">
        <v>144</v>
      </c>
      <c r="F277" s="108" t="s">
        <v>38</v>
      </c>
      <c r="G277" s="110">
        <f>H277+I277</f>
        <v>229141</v>
      </c>
      <c r="H277" s="110">
        <v>229141</v>
      </c>
      <c r="I277" s="110"/>
      <c r="J277" s="115">
        <f>K277-G277</f>
        <v>28032</v>
      </c>
      <c r="K277" s="115">
        <v>257173</v>
      </c>
      <c r="L277" s="115"/>
      <c r="M277" s="115"/>
      <c r="N277" s="110">
        <v>275614</v>
      </c>
      <c r="O277" s="111"/>
      <c r="P277" s="115"/>
      <c r="Q277" s="115">
        <f>P277+N277</f>
        <v>275614</v>
      </c>
      <c r="R277" s="115">
        <f>O277</f>
        <v>0</v>
      </c>
      <c r="S277" s="116">
        <f>T277-Q277</f>
        <v>-60549</v>
      </c>
      <c r="T277" s="116">
        <v>215065</v>
      </c>
      <c r="U277" s="115">
        <f>R277</f>
        <v>0</v>
      </c>
      <c r="V277" s="116">
        <v>200287</v>
      </c>
      <c r="W277" s="116"/>
      <c r="X277" s="116"/>
      <c r="Y277" s="116">
        <f>W277+T277</f>
        <v>215065</v>
      </c>
      <c r="Z277" s="116">
        <f>X277+V277</f>
        <v>200287</v>
      </c>
      <c r="AA277" s="116"/>
      <c r="AB277" s="116"/>
      <c r="AC277" s="116">
        <f>AA277+Y277</f>
        <v>215065</v>
      </c>
      <c r="AD277" s="116">
        <f>AB277+Z277</f>
        <v>200287</v>
      </c>
      <c r="AE277" s="116"/>
      <c r="AF277" s="116"/>
      <c r="AG277" s="116"/>
      <c r="AH277" s="116">
        <f>AE277+AC277</f>
        <v>215065</v>
      </c>
      <c r="AI277" s="116"/>
      <c r="AJ277" s="116">
        <f>AG277+AD277</f>
        <v>200287</v>
      </c>
      <c r="AK277" s="117"/>
      <c r="AL277" s="117"/>
      <c r="AM277" s="116">
        <f>AK277+AH277</f>
        <v>215065</v>
      </c>
      <c r="AN277" s="116">
        <f>AI277</f>
        <v>0</v>
      </c>
      <c r="AO277" s="116">
        <f>AJ277</f>
        <v>200287</v>
      </c>
      <c r="AP277" s="116">
        <f>AR277-AO277</f>
        <v>38710</v>
      </c>
      <c r="AQ277" s="115"/>
      <c r="AR277" s="116">
        <v>238997</v>
      </c>
      <c r="AS277" s="115"/>
      <c r="AT277" s="116">
        <v>238997</v>
      </c>
      <c r="AU277" s="81"/>
      <c r="AV277" s="81"/>
      <c r="AW277" s="81"/>
      <c r="AX277" s="116">
        <v>238997</v>
      </c>
      <c r="AY277" s="116">
        <v>238997</v>
      </c>
      <c r="AZ277" s="93"/>
      <c r="BA277" s="93"/>
      <c r="BB277" s="116">
        <v>238997</v>
      </c>
      <c r="BC277" s="116">
        <v>238997</v>
      </c>
      <c r="BD277" s="118"/>
      <c r="BE277" s="119"/>
      <c r="BF277" s="115">
        <f>BD277+BB277</f>
        <v>238997</v>
      </c>
      <c r="BG277" s="115">
        <f>BE277+BC277</f>
        <v>238997</v>
      </c>
      <c r="BH277" s="118"/>
      <c r="BI277" s="119"/>
      <c r="BJ277" s="115">
        <f>BH277+BF277</f>
        <v>238997</v>
      </c>
      <c r="BK277" s="115">
        <f>BI277+BG277</f>
        <v>238997</v>
      </c>
    </row>
    <row r="278" spans="1:63" s="2" customFormat="1" ht="37.5">
      <c r="A278" s="120"/>
      <c r="B278" s="98" t="s">
        <v>93</v>
      </c>
      <c r="C278" s="99" t="s">
        <v>54</v>
      </c>
      <c r="D278" s="100" t="s">
        <v>58</v>
      </c>
      <c r="E278" s="101"/>
      <c r="F278" s="100"/>
      <c r="G278" s="102">
        <f aca="true" t="shared" si="298" ref="G278:W279">G279</f>
        <v>90724</v>
      </c>
      <c r="H278" s="102">
        <f t="shared" si="298"/>
        <v>90724</v>
      </c>
      <c r="I278" s="102">
        <f t="shared" si="298"/>
        <v>0</v>
      </c>
      <c r="J278" s="102">
        <f t="shared" si="298"/>
        <v>20756</v>
      </c>
      <c r="K278" s="102">
        <f t="shared" si="298"/>
        <v>111480</v>
      </c>
      <c r="L278" s="102">
        <f t="shared" si="298"/>
        <v>0</v>
      </c>
      <c r="M278" s="102"/>
      <c r="N278" s="102">
        <f t="shared" si="298"/>
        <v>120990</v>
      </c>
      <c r="O278" s="102">
        <f t="shared" si="298"/>
        <v>0</v>
      </c>
      <c r="P278" s="102">
        <f t="shared" si="298"/>
        <v>0</v>
      </c>
      <c r="Q278" s="102">
        <f t="shared" si="298"/>
        <v>120990</v>
      </c>
      <c r="R278" s="102">
        <f t="shared" si="298"/>
        <v>0</v>
      </c>
      <c r="S278" s="104">
        <f t="shared" si="298"/>
        <v>-44708</v>
      </c>
      <c r="T278" s="104">
        <f t="shared" si="298"/>
        <v>76282</v>
      </c>
      <c r="U278" s="102">
        <f t="shared" si="298"/>
        <v>0</v>
      </c>
      <c r="V278" s="104">
        <f t="shared" si="298"/>
        <v>73821</v>
      </c>
      <c r="W278" s="104">
        <f t="shared" si="298"/>
        <v>0</v>
      </c>
      <c r="X278" s="104">
        <f aca="true" t="shared" si="299" ref="W278:AM279">X279</f>
        <v>0</v>
      </c>
      <c r="Y278" s="104">
        <f t="shared" si="299"/>
        <v>76282</v>
      </c>
      <c r="Z278" s="104">
        <f t="shared" si="299"/>
        <v>73821</v>
      </c>
      <c r="AA278" s="104">
        <f t="shared" si="299"/>
        <v>0</v>
      </c>
      <c r="AB278" s="104">
        <f t="shared" si="299"/>
        <v>0</v>
      </c>
      <c r="AC278" s="104">
        <f t="shared" si="299"/>
        <v>76282</v>
      </c>
      <c r="AD278" s="104">
        <f t="shared" si="299"/>
        <v>73821</v>
      </c>
      <c r="AE278" s="104">
        <f t="shared" si="299"/>
        <v>0</v>
      </c>
      <c r="AF278" s="104"/>
      <c r="AG278" s="104">
        <f t="shared" si="299"/>
        <v>0</v>
      </c>
      <c r="AH278" s="104">
        <f t="shared" si="299"/>
        <v>76282</v>
      </c>
      <c r="AI278" s="104"/>
      <c r="AJ278" s="104">
        <f t="shared" si="299"/>
        <v>73821</v>
      </c>
      <c r="AK278" s="104">
        <f t="shared" si="299"/>
        <v>0</v>
      </c>
      <c r="AL278" s="104">
        <f t="shared" si="299"/>
        <v>0</v>
      </c>
      <c r="AM278" s="104">
        <f t="shared" si="299"/>
        <v>76282</v>
      </c>
      <c r="AN278" s="104">
        <f aca="true" t="shared" si="300" ref="AK278:AT279">AN279</f>
        <v>0</v>
      </c>
      <c r="AO278" s="104">
        <f t="shared" si="300"/>
        <v>73821</v>
      </c>
      <c r="AP278" s="104">
        <f t="shared" si="300"/>
        <v>14564</v>
      </c>
      <c r="AQ278" s="102">
        <f t="shared" si="300"/>
        <v>0</v>
      </c>
      <c r="AR278" s="104">
        <f t="shared" si="300"/>
        <v>88385</v>
      </c>
      <c r="AS278" s="102">
        <f t="shared" si="300"/>
        <v>0</v>
      </c>
      <c r="AT278" s="104">
        <f t="shared" si="300"/>
        <v>88385</v>
      </c>
      <c r="AU278" s="81"/>
      <c r="AV278" s="81"/>
      <c r="AW278" s="81"/>
      <c r="AX278" s="104">
        <f>AX279</f>
        <v>88385</v>
      </c>
      <c r="AY278" s="104">
        <f>AY279</f>
        <v>88385</v>
      </c>
      <c r="AZ278" s="93"/>
      <c r="BA278" s="93"/>
      <c r="BB278" s="104">
        <f aca="true" t="shared" si="301" ref="BB278:BK279">BB279</f>
        <v>88385</v>
      </c>
      <c r="BC278" s="104">
        <f t="shared" si="301"/>
        <v>88385</v>
      </c>
      <c r="BD278" s="104">
        <f t="shared" si="301"/>
        <v>0</v>
      </c>
      <c r="BE278" s="104">
        <f t="shared" si="301"/>
        <v>0</v>
      </c>
      <c r="BF278" s="104">
        <f t="shared" si="301"/>
        <v>88385</v>
      </c>
      <c r="BG278" s="104">
        <f t="shared" si="301"/>
        <v>88385</v>
      </c>
      <c r="BH278" s="104">
        <f t="shared" si="301"/>
        <v>0</v>
      </c>
      <c r="BI278" s="104">
        <f t="shared" si="301"/>
        <v>0</v>
      </c>
      <c r="BJ278" s="104">
        <f t="shared" si="301"/>
        <v>88385</v>
      </c>
      <c r="BK278" s="104">
        <f t="shared" si="301"/>
        <v>88385</v>
      </c>
    </row>
    <row r="279" spans="1:63" ht="16.5">
      <c r="A279" s="105"/>
      <c r="B279" s="106" t="s">
        <v>94</v>
      </c>
      <c r="C279" s="107" t="s">
        <v>54</v>
      </c>
      <c r="D279" s="108" t="s">
        <v>58</v>
      </c>
      <c r="E279" s="114" t="s">
        <v>145</v>
      </c>
      <c r="F279" s="108"/>
      <c r="G279" s="110">
        <f t="shared" si="298"/>
        <v>90724</v>
      </c>
      <c r="H279" s="110">
        <f t="shared" si="298"/>
        <v>90724</v>
      </c>
      <c r="I279" s="110">
        <f t="shared" si="298"/>
        <v>0</v>
      </c>
      <c r="J279" s="110">
        <f t="shared" si="298"/>
        <v>20756</v>
      </c>
      <c r="K279" s="110">
        <f t="shared" si="298"/>
        <v>111480</v>
      </c>
      <c r="L279" s="110">
        <f t="shared" si="298"/>
        <v>0</v>
      </c>
      <c r="M279" s="110"/>
      <c r="N279" s="110">
        <f t="shared" si="298"/>
        <v>120990</v>
      </c>
      <c r="O279" s="110">
        <f t="shared" si="298"/>
        <v>0</v>
      </c>
      <c r="P279" s="110">
        <f t="shared" si="298"/>
        <v>0</v>
      </c>
      <c r="Q279" s="110">
        <f t="shared" si="298"/>
        <v>120990</v>
      </c>
      <c r="R279" s="110">
        <f t="shared" si="298"/>
        <v>0</v>
      </c>
      <c r="S279" s="112">
        <f t="shared" si="298"/>
        <v>-44708</v>
      </c>
      <c r="T279" s="112">
        <f t="shared" si="298"/>
        <v>76282</v>
      </c>
      <c r="U279" s="110">
        <f t="shared" si="298"/>
        <v>0</v>
      </c>
      <c r="V279" s="112">
        <f t="shared" si="298"/>
        <v>73821</v>
      </c>
      <c r="W279" s="112">
        <f t="shared" si="299"/>
        <v>0</v>
      </c>
      <c r="X279" s="112">
        <f t="shared" si="299"/>
        <v>0</v>
      </c>
      <c r="Y279" s="112">
        <f t="shared" si="299"/>
        <v>76282</v>
      </c>
      <c r="Z279" s="112">
        <f t="shared" si="299"/>
        <v>73821</v>
      </c>
      <c r="AA279" s="112">
        <f t="shared" si="299"/>
        <v>0</v>
      </c>
      <c r="AB279" s="112">
        <f t="shared" si="299"/>
        <v>0</v>
      </c>
      <c r="AC279" s="112">
        <f t="shared" si="299"/>
        <v>76282</v>
      </c>
      <c r="AD279" s="112">
        <f t="shared" si="299"/>
        <v>73821</v>
      </c>
      <c r="AE279" s="112">
        <f t="shared" si="299"/>
        <v>0</v>
      </c>
      <c r="AF279" s="112"/>
      <c r="AG279" s="112">
        <f t="shared" si="299"/>
        <v>0</v>
      </c>
      <c r="AH279" s="112">
        <f t="shared" si="299"/>
        <v>76282</v>
      </c>
      <c r="AI279" s="112"/>
      <c r="AJ279" s="112">
        <f t="shared" si="299"/>
        <v>73821</v>
      </c>
      <c r="AK279" s="112">
        <f t="shared" si="300"/>
        <v>0</v>
      </c>
      <c r="AL279" s="112">
        <f t="shared" si="300"/>
        <v>0</v>
      </c>
      <c r="AM279" s="112">
        <f t="shared" si="300"/>
        <v>76282</v>
      </c>
      <c r="AN279" s="112">
        <f t="shared" si="300"/>
        <v>0</v>
      </c>
      <c r="AO279" s="112">
        <f t="shared" si="300"/>
        <v>73821</v>
      </c>
      <c r="AP279" s="112">
        <f t="shared" si="300"/>
        <v>14564</v>
      </c>
      <c r="AQ279" s="110">
        <f t="shared" si="300"/>
        <v>0</v>
      </c>
      <c r="AR279" s="112">
        <f t="shared" si="300"/>
        <v>88385</v>
      </c>
      <c r="AS279" s="110">
        <f t="shared" si="300"/>
        <v>0</v>
      </c>
      <c r="AT279" s="112">
        <f t="shared" si="300"/>
        <v>88385</v>
      </c>
      <c r="AU279" s="81"/>
      <c r="AV279" s="81"/>
      <c r="AW279" s="81"/>
      <c r="AX279" s="112">
        <f>AX280</f>
        <v>88385</v>
      </c>
      <c r="AY279" s="112">
        <f>AY280</f>
        <v>88385</v>
      </c>
      <c r="AZ279" s="93"/>
      <c r="BA279" s="93"/>
      <c r="BB279" s="112">
        <f t="shared" si="301"/>
        <v>88385</v>
      </c>
      <c r="BC279" s="112">
        <f t="shared" si="301"/>
        <v>88385</v>
      </c>
      <c r="BD279" s="112">
        <f t="shared" si="301"/>
        <v>0</v>
      </c>
      <c r="BE279" s="112">
        <f t="shared" si="301"/>
        <v>0</v>
      </c>
      <c r="BF279" s="112">
        <f t="shared" si="301"/>
        <v>88385</v>
      </c>
      <c r="BG279" s="112">
        <f t="shared" si="301"/>
        <v>88385</v>
      </c>
      <c r="BH279" s="112">
        <f t="shared" si="301"/>
        <v>0</v>
      </c>
      <c r="BI279" s="112">
        <f t="shared" si="301"/>
        <v>0</v>
      </c>
      <c r="BJ279" s="112">
        <f t="shared" si="301"/>
        <v>88385</v>
      </c>
      <c r="BK279" s="112">
        <f t="shared" si="301"/>
        <v>88385</v>
      </c>
    </row>
    <row r="280" spans="1:63" ht="33">
      <c r="A280" s="105"/>
      <c r="B280" s="106" t="s">
        <v>37</v>
      </c>
      <c r="C280" s="107" t="s">
        <v>54</v>
      </c>
      <c r="D280" s="108" t="s">
        <v>58</v>
      </c>
      <c r="E280" s="114" t="s">
        <v>145</v>
      </c>
      <c r="F280" s="108" t="s">
        <v>38</v>
      </c>
      <c r="G280" s="110">
        <f>H280+I280</f>
        <v>90724</v>
      </c>
      <c r="H280" s="110">
        <v>90724</v>
      </c>
      <c r="I280" s="110"/>
      <c r="J280" s="115">
        <f>K280-G280</f>
        <v>20756</v>
      </c>
      <c r="K280" s="115">
        <v>111480</v>
      </c>
      <c r="L280" s="115"/>
      <c r="M280" s="115"/>
      <c r="N280" s="110">
        <v>120990</v>
      </c>
      <c r="O280" s="111"/>
      <c r="P280" s="115"/>
      <c r="Q280" s="115">
        <f>P280+N280</f>
        <v>120990</v>
      </c>
      <c r="R280" s="115">
        <f>O280</f>
        <v>0</v>
      </c>
      <c r="S280" s="116">
        <f>T280-Q280</f>
        <v>-44708</v>
      </c>
      <c r="T280" s="116">
        <v>76282</v>
      </c>
      <c r="U280" s="115">
        <f>R280</f>
        <v>0</v>
      </c>
      <c r="V280" s="116">
        <v>73821</v>
      </c>
      <c r="W280" s="116"/>
      <c r="X280" s="116"/>
      <c r="Y280" s="116">
        <f>W280+T280</f>
        <v>76282</v>
      </c>
      <c r="Z280" s="116">
        <f>X280+V280</f>
        <v>73821</v>
      </c>
      <c r="AA280" s="116"/>
      <c r="AB280" s="116"/>
      <c r="AC280" s="116">
        <f>AA280+Y280</f>
        <v>76282</v>
      </c>
      <c r="AD280" s="116">
        <f>AB280+Z280</f>
        <v>73821</v>
      </c>
      <c r="AE280" s="116"/>
      <c r="AF280" s="116"/>
      <c r="AG280" s="116"/>
      <c r="AH280" s="116">
        <f>AE280+AC280</f>
        <v>76282</v>
      </c>
      <c r="AI280" s="116"/>
      <c r="AJ280" s="116">
        <f>AG280+AD280</f>
        <v>73821</v>
      </c>
      <c r="AK280" s="117"/>
      <c r="AL280" s="117"/>
      <c r="AM280" s="116">
        <f>AK280+AH280</f>
        <v>76282</v>
      </c>
      <c r="AN280" s="116">
        <f>AI280</f>
        <v>0</v>
      </c>
      <c r="AO280" s="116">
        <f>AJ280</f>
        <v>73821</v>
      </c>
      <c r="AP280" s="116">
        <f>AR280-AO280</f>
        <v>14564</v>
      </c>
      <c r="AQ280" s="115"/>
      <c r="AR280" s="116">
        <v>88385</v>
      </c>
      <c r="AS280" s="115"/>
      <c r="AT280" s="116">
        <v>88385</v>
      </c>
      <c r="AU280" s="81"/>
      <c r="AV280" s="81"/>
      <c r="AW280" s="81"/>
      <c r="AX280" s="116">
        <v>88385</v>
      </c>
      <c r="AY280" s="116">
        <v>88385</v>
      </c>
      <c r="AZ280" s="93"/>
      <c r="BA280" s="93"/>
      <c r="BB280" s="116">
        <v>88385</v>
      </c>
      <c r="BC280" s="116">
        <v>88385</v>
      </c>
      <c r="BD280" s="118"/>
      <c r="BE280" s="119"/>
      <c r="BF280" s="115">
        <f>BD280+BB280</f>
        <v>88385</v>
      </c>
      <c r="BG280" s="115">
        <f>BE280+BC280</f>
        <v>88385</v>
      </c>
      <c r="BH280" s="118"/>
      <c r="BI280" s="119"/>
      <c r="BJ280" s="115">
        <f>BH280+BF280</f>
        <v>88385</v>
      </c>
      <c r="BK280" s="115">
        <f>BI280+BG280</f>
        <v>88385</v>
      </c>
    </row>
    <row r="281" spans="1:63" ht="37.5">
      <c r="A281" s="105"/>
      <c r="B281" s="98" t="s">
        <v>376</v>
      </c>
      <c r="C281" s="99" t="s">
        <v>54</v>
      </c>
      <c r="D281" s="100" t="s">
        <v>54</v>
      </c>
      <c r="E281" s="101"/>
      <c r="F281" s="100"/>
      <c r="G281" s="110"/>
      <c r="H281" s="110"/>
      <c r="I281" s="110"/>
      <c r="J281" s="115"/>
      <c r="K281" s="115"/>
      <c r="L281" s="115"/>
      <c r="M281" s="115"/>
      <c r="N281" s="110"/>
      <c r="O281" s="111"/>
      <c r="P281" s="115"/>
      <c r="Q281" s="115"/>
      <c r="R281" s="115"/>
      <c r="S281" s="116"/>
      <c r="T281" s="116"/>
      <c r="U281" s="115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7"/>
      <c r="AL281" s="117"/>
      <c r="AM281" s="116"/>
      <c r="AN281" s="116"/>
      <c r="AO281" s="116"/>
      <c r="AP281" s="83">
        <f>AP282+AP286</f>
        <v>89885</v>
      </c>
      <c r="AQ281" s="83">
        <f>AQ282+AQ286</f>
        <v>0</v>
      </c>
      <c r="AR281" s="83">
        <f>AR282+AR286</f>
        <v>89885</v>
      </c>
      <c r="AS281" s="83">
        <f>AS282+AS286</f>
        <v>0</v>
      </c>
      <c r="AT281" s="83">
        <f>AT282+AT286</f>
        <v>89885</v>
      </c>
      <c r="AU281" s="81"/>
      <c r="AV281" s="81"/>
      <c r="AW281" s="81"/>
      <c r="AX281" s="83">
        <f>AX282+AX286</f>
        <v>89885</v>
      </c>
      <c r="AY281" s="83">
        <f>AY282+AY286</f>
        <v>89885</v>
      </c>
      <c r="AZ281" s="83">
        <f>AZ282+AZ286+AZ303</f>
        <v>2799</v>
      </c>
      <c r="BA281" s="83"/>
      <c r="BB281" s="83">
        <f aca="true" t="shared" si="302" ref="BB281:BG281">BB282+BB286+BB303</f>
        <v>92684</v>
      </c>
      <c r="BC281" s="83">
        <f t="shared" si="302"/>
        <v>89885</v>
      </c>
      <c r="BD281" s="83">
        <f t="shared" si="302"/>
        <v>0</v>
      </c>
      <c r="BE281" s="83">
        <f t="shared" si="302"/>
        <v>0</v>
      </c>
      <c r="BF281" s="83">
        <f t="shared" si="302"/>
        <v>92684</v>
      </c>
      <c r="BG281" s="83">
        <f t="shared" si="302"/>
        <v>89885</v>
      </c>
      <c r="BH281" s="83">
        <f>BH282+BH286+BH303</f>
        <v>0</v>
      </c>
      <c r="BI281" s="83">
        <f>BI282+BI286+BI303</f>
        <v>0</v>
      </c>
      <c r="BJ281" s="83">
        <f>BJ282+BJ286+BJ303</f>
        <v>92684</v>
      </c>
      <c r="BK281" s="83">
        <f>BK282+BK286+BK303</f>
        <v>89885</v>
      </c>
    </row>
    <row r="282" spans="1:63" ht="50.25" customHeight="1">
      <c r="A282" s="105"/>
      <c r="B282" s="106" t="s">
        <v>96</v>
      </c>
      <c r="C282" s="107" t="s">
        <v>54</v>
      </c>
      <c r="D282" s="108" t="s">
        <v>54</v>
      </c>
      <c r="E282" s="114" t="s">
        <v>146</v>
      </c>
      <c r="F282" s="108"/>
      <c r="G282" s="110"/>
      <c r="H282" s="110"/>
      <c r="I282" s="110"/>
      <c r="J282" s="115"/>
      <c r="K282" s="115"/>
      <c r="L282" s="115"/>
      <c r="M282" s="115"/>
      <c r="N282" s="110"/>
      <c r="O282" s="111"/>
      <c r="P282" s="115"/>
      <c r="Q282" s="115"/>
      <c r="R282" s="115"/>
      <c r="S282" s="116"/>
      <c r="T282" s="116"/>
      <c r="U282" s="115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6"/>
      <c r="AK282" s="117"/>
      <c r="AL282" s="117"/>
      <c r="AM282" s="116"/>
      <c r="AN282" s="116"/>
      <c r="AO282" s="116"/>
      <c r="AP282" s="116">
        <f>AP283+AP284</f>
        <v>41768</v>
      </c>
      <c r="AQ282" s="116">
        <f>AQ283+AQ284</f>
        <v>0</v>
      </c>
      <c r="AR282" s="116">
        <f>AR283+AR284</f>
        <v>41768</v>
      </c>
      <c r="AS282" s="116">
        <f>AS283+AS284</f>
        <v>0</v>
      </c>
      <c r="AT282" s="116">
        <f>AT283+AT284</f>
        <v>41768</v>
      </c>
      <c r="AU282" s="81"/>
      <c r="AV282" s="81"/>
      <c r="AW282" s="81"/>
      <c r="AX282" s="116">
        <f>AX283+AX284</f>
        <v>41768</v>
      </c>
      <c r="AY282" s="116">
        <f>AY283+AY284</f>
        <v>41768</v>
      </c>
      <c r="AZ282" s="93"/>
      <c r="BA282" s="93"/>
      <c r="BB282" s="116">
        <f aca="true" t="shared" si="303" ref="BB282:BG282">BB283+BB284</f>
        <v>41768</v>
      </c>
      <c r="BC282" s="116">
        <f t="shared" si="303"/>
        <v>41768</v>
      </c>
      <c r="BD282" s="116">
        <f t="shared" si="303"/>
        <v>0</v>
      </c>
      <c r="BE282" s="116">
        <f t="shared" si="303"/>
        <v>0</v>
      </c>
      <c r="BF282" s="116">
        <f t="shared" si="303"/>
        <v>41768</v>
      </c>
      <c r="BG282" s="116">
        <f t="shared" si="303"/>
        <v>41768</v>
      </c>
      <c r="BH282" s="116">
        <f>BH283+BH284</f>
        <v>0</v>
      </c>
      <c r="BI282" s="116">
        <f>BI283+BI284</f>
        <v>0</v>
      </c>
      <c r="BJ282" s="116">
        <f>BJ283+BJ284</f>
        <v>41768</v>
      </c>
      <c r="BK282" s="116">
        <f>BK283+BK284</f>
        <v>41768</v>
      </c>
    </row>
    <row r="283" spans="1:63" ht="38.25" customHeight="1">
      <c r="A283" s="105"/>
      <c r="B283" s="106" t="s">
        <v>37</v>
      </c>
      <c r="C283" s="107" t="s">
        <v>54</v>
      </c>
      <c r="D283" s="108" t="s">
        <v>54</v>
      </c>
      <c r="E283" s="114" t="s">
        <v>146</v>
      </c>
      <c r="F283" s="108" t="s">
        <v>38</v>
      </c>
      <c r="G283" s="110"/>
      <c r="H283" s="110"/>
      <c r="I283" s="110"/>
      <c r="J283" s="115"/>
      <c r="K283" s="115"/>
      <c r="L283" s="115"/>
      <c r="M283" s="115"/>
      <c r="N283" s="110"/>
      <c r="O283" s="111"/>
      <c r="P283" s="115"/>
      <c r="Q283" s="115"/>
      <c r="R283" s="115"/>
      <c r="S283" s="116"/>
      <c r="T283" s="116"/>
      <c r="U283" s="115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7"/>
      <c r="AL283" s="117"/>
      <c r="AM283" s="116"/>
      <c r="AN283" s="116"/>
      <c r="AO283" s="116"/>
      <c r="AP283" s="116">
        <f>AR283-AO283</f>
        <v>41768</v>
      </c>
      <c r="AQ283" s="115"/>
      <c r="AR283" s="116">
        <v>41768</v>
      </c>
      <c r="AS283" s="115"/>
      <c r="AT283" s="116">
        <v>41768</v>
      </c>
      <c r="AU283" s="81"/>
      <c r="AV283" s="81"/>
      <c r="AW283" s="81"/>
      <c r="AX283" s="116">
        <v>41768</v>
      </c>
      <c r="AY283" s="116">
        <v>41768</v>
      </c>
      <c r="AZ283" s="93"/>
      <c r="BA283" s="93"/>
      <c r="BB283" s="116">
        <v>41768</v>
      </c>
      <c r="BC283" s="116">
        <v>41768</v>
      </c>
      <c r="BD283" s="118"/>
      <c r="BE283" s="119"/>
      <c r="BF283" s="115">
        <f>BD283+BB283</f>
        <v>41768</v>
      </c>
      <c r="BG283" s="115">
        <f>BE283+BC283</f>
        <v>41768</v>
      </c>
      <c r="BH283" s="118"/>
      <c r="BI283" s="119"/>
      <c r="BJ283" s="115">
        <f>BH283+BF283</f>
        <v>41768</v>
      </c>
      <c r="BK283" s="115">
        <f>BI283+BG283</f>
        <v>41768</v>
      </c>
    </row>
    <row r="284" spans="1:63" ht="115.5" customHeight="1" hidden="1">
      <c r="A284" s="105"/>
      <c r="B284" s="154" t="s">
        <v>358</v>
      </c>
      <c r="C284" s="107" t="s">
        <v>54</v>
      </c>
      <c r="D284" s="108" t="s">
        <v>54</v>
      </c>
      <c r="E284" s="114" t="s">
        <v>359</v>
      </c>
      <c r="F284" s="108"/>
      <c r="G284" s="110"/>
      <c r="H284" s="110"/>
      <c r="I284" s="110"/>
      <c r="J284" s="115"/>
      <c r="K284" s="115"/>
      <c r="L284" s="115"/>
      <c r="M284" s="115"/>
      <c r="N284" s="110"/>
      <c r="O284" s="111"/>
      <c r="P284" s="115"/>
      <c r="Q284" s="115"/>
      <c r="R284" s="115"/>
      <c r="S284" s="116"/>
      <c r="T284" s="116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7"/>
      <c r="AL284" s="117"/>
      <c r="AM284" s="116"/>
      <c r="AN284" s="116"/>
      <c r="AO284" s="116"/>
      <c r="AP284" s="116">
        <f>AP285</f>
        <v>0</v>
      </c>
      <c r="AQ284" s="116">
        <f>AQ285</f>
        <v>0</v>
      </c>
      <c r="AR284" s="116">
        <f>AR285</f>
        <v>0</v>
      </c>
      <c r="AS284" s="116">
        <f>AS285</f>
        <v>0</v>
      </c>
      <c r="AT284" s="116">
        <f>AT285</f>
        <v>0</v>
      </c>
      <c r="AU284" s="81"/>
      <c r="AV284" s="81"/>
      <c r="AW284" s="81"/>
      <c r="AX284" s="116">
        <f>AX285</f>
        <v>0</v>
      </c>
      <c r="AY284" s="116">
        <f>AY285</f>
        <v>0</v>
      </c>
      <c r="AZ284" s="93"/>
      <c r="BA284" s="93"/>
      <c r="BB284" s="116">
        <f>BB285</f>
        <v>0</v>
      </c>
      <c r="BC284" s="116">
        <f>BC285</f>
        <v>0</v>
      </c>
      <c r="BD284" s="118"/>
      <c r="BE284" s="119"/>
      <c r="BF284" s="127"/>
      <c r="BG284" s="127"/>
      <c r="BH284" s="118"/>
      <c r="BI284" s="119"/>
      <c r="BJ284" s="127"/>
      <c r="BK284" s="127"/>
    </row>
    <row r="285" spans="1:63" ht="82.5" customHeight="1" hidden="1">
      <c r="A285" s="105"/>
      <c r="B285" s="106" t="s">
        <v>253</v>
      </c>
      <c r="C285" s="107" t="s">
        <v>54</v>
      </c>
      <c r="D285" s="108" t="s">
        <v>54</v>
      </c>
      <c r="E285" s="114" t="s">
        <v>359</v>
      </c>
      <c r="F285" s="108" t="s">
        <v>238</v>
      </c>
      <c r="G285" s="110"/>
      <c r="H285" s="110"/>
      <c r="I285" s="110"/>
      <c r="J285" s="115"/>
      <c r="K285" s="115"/>
      <c r="L285" s="115"/>
      <c r="M285" s="115"/>
      <c r="N285" s="110"/>
      <c r="O285" s="111"/>
      <c r="P285" s="115"/>
      <c r="Q285" s="115"/>
      <c r="R285" s="115"/>
      <c r="S285" s="116"/>
      <c r="T285" s="116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7"/>
      <c r="AL285" s="117"/>
      <c r="AM285" s="116"/>
      <c r="AN285" s="116"/>
      <c r="AO285" s="116"/>
      <c r="AP285" s="116">
        <f>AR285-AO285</f>
        <v>0</v>
      </c>
      <c r="AQ285" s="115"/>
      <c r="AR285" s="116"/>
      <c r="AS285" s="115"/>
      <c r="AT285" s="116"/>
      <c r="AU285" s="81"/>
      <c r="AV285" s="81"/>
      <c r="AW285" s="81"/>
      <c r="AX285" s="116"/>
      <c r="AY285" s="116"/>
      <c r="AZ285" s="93"/>
      <c r="BA285" s="93"/>
      <c r="BB285" s="116"/>
      <c r="BC285" s="116"/>
      <c r="BD285" s="118"/>
      <c r="BE285" s="119"/>
      <c r="BF285" s="127"/>
      <c r="BG285" s="127"/>
      <c r="BH285" s="118"/>
      <c r="BI285" s="119"/>
      <c r="BJ285" s="127"/>
      <c r="BK285" s="127"/>
    </row>
    <row r="286" spans="1:63" ht="18.75" customHeight="1">
      <c r="A286" s="105"/>
      <c r="B286" s="106" t="s">
        <v>97</v>
      </c>
      <c r="C286" s="107" t="s">
        <v>54</v>
      </c>
      <c r="D286" s="108" t="s">
        <v>54</v>
      </c>
      <c r="E286" s="114" t="s">
        <v>147</v>
      </c>
      <c r="F286" s="108"/>
      <c r="G286" s="110"/>
      <c r="H286" s="110"/>
      <c r="I286" s="110"/>
      <c r="J286" s="115"/>
      <c r="K286" s="115"/>
      <c r="L286" s="115"/>
      <c r="M286" s="115"/>
      <c r="N286" s="110"/>
      <c r="O286" s="111"/>
      <c r="P286" s="115"/>
      <c r="Q286" s="115"/>
      <c r="R286" s="115"/>
      <c r="S286" s="116"/>
      <c r="T286" s="116"/>
      <c r="U286" s="115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7"/>
      <c r="AL286" s="117"/>
      <c r="AM286" s="116"/>
      <c r="AN286" s="116"/>
      <c r="AO286" s="116"/>
      <c r="AP286" s="116">
        <f>AP287</f>
        <v>48117</v>
      </c>
      <c r="AQ286" s="116">
        <f>AQ287</f>
        <v>0</v>
      </c>
      <c r="AR286" s="116">
        <f>AR287</f>
        <v>48117</v>
      </c>
      <c r="AS286" s="116">
        <f>AS287</f>
        <v>0</v>
      </c>
      <c r="AT286" s="116">
        <f>AT287</f>
        <v>48117</v>
      </c>
      <c r="AU286" s="81"/>
      <c r="AV286" s="81"/>
      <c r="AW286" s="81"/>
      <c r="AX286" s="116">
        <f>AX287</f>
        <v>48117</v>
      </c>
      <c r="AY286" s="116">
        <f>AY287</f>
        <v>48117</v>
      </c>
      <c r="AZ286" s="93"/>
      <c r="BA286" s="93"/>
      <c r="BB286" s="116">
        <f aca="true" t="shared" si="304" ref="BB286:BK286">BB287</f>
        <v>48117</v>
      </c>
      <c r="BC286" s="116">
        <f t="shared" si="304"/>
        <v>48117</v>
      </c>
      <c r="BD286" s="116">
        <f t="shared" si="304"/>
        <v>0</v>
      </c>
      <c r="BE286" s="116">
        <f t="shared" si="304"/>
        <v>0</v>
      </c>
      <c r="BF286" s="116">
        <f t="shared" si="304"/>
        <v>48117</v>
      </c>
      <c r="BG286" s="116">
        <f t="shared" si="304"/>
        <v>48117</v>
      </c>
      <c r="BH286" s="116">
        <f t="shared" si="304"/>
        <v>0</v>
      </c>
      <c r="BI286" s="116">
        <f t="shared" si="304"/>
        <v>0</v>
      </c>
      <c r="BJ286" s="116">
        <f t="shared" si="304"/>
        <v>48117</v>
      </c>
      <c r="BK286" s="116">
        <f t="shared" si="304"/>
        <v>48117</v>
      </c>
    </row>
    <row r="287" spans="1:63" ht="36" customHeight="1">
      <c r="A287" s="105"/>
      <c r="B287" s="106" t="s">
        <v>37</v>
      </c>
      <c r="C287" s="107" t="s">
        <v>54</v>
      </c>
      <c r="D287" s="108" t="s">
        <v>54</v>
      </c>
      <c r="E287" s="114" t="s">
        <v>147</v>
      </c>
      <c r="F287" s="108" t="s">
        <v>38</v>
      </c>
      <c r="G287" s="110"/>
      <c r="H287" s="110"/>
      <c r="I287" s="110"/>
      <c r="J287" s="115"/>
      <c r="K287" s="115"/>
      <c r="L287" s="115"/>
      <c r="M287" s="115"/>
      <c r="N287" s="110"/>
      <c r="O287" s="111"/>
      <c r="P287" s="115"/>
      <c r="Q287" s="115"/>
      <c r="R287" s="115"/>
      <c r="S287" s="116"/>
      <c r="T287" s="116"/>
      <c r="U287" s="115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7"/>
      <c r="AL287" s="117"/>
      <c r="AM287" s="116"/>
      <c r="AN287" s="116"/>
      <c r="AO287" s="116"/>
      <c r="AP287" s="116">
        <f>AR287-AO287</f>
        <v>48117</v>
      </c>
      <c r="AQ287" s="115"/>
      <c r="AR287" s="116">
        <v>48117</v>
      </c>
      <c r="AS287" s="115"/>
      <c r="AT287" s="116">
        <v>48117</v>
      </c>
      <c r="AU287" s="81"/>
      <c r="AV287" s="81"/>
      <c r="AW287" s="81"/>
      <c r="AX287" s="116">
        <v>48117</v>
      </c>
      <c r="AY287" s="116">
        <v>48117</v>
      </c>
      <c r="AZ287" s="93"/>
      <c r="BA287" s="93"/>
      <c r="BB287" s="116">
        <v>48117</v>
      </c>
      <c r="BC287" s="116">
        <v>48117</v>
      </c>
      <c r="BD287" s="118"/>
      <c r="BE287" s="119"/>
      <c r="BF287" s="115">
        <f>BD287+BB287</f>
        <v>48117</v>
      </c>
      <c r="BG287" s="115">
        <f>BE287+BC287</f>
        <v>48117</v>
      </c>
      <c r="BH287" s="118"/>
      <c r="BI287" s="119"/>
      <c r="BJ287" s="115">
        <f>BH287+BF287</f>
        <v>48117</v>
      </c>
      <c r="BK287" s="115">
        <f>BI287+BG287</f>
        <v>48117</v>
      </c>
    </row>
    <row r="288" spans="1:63" s="2" customFormat="1" ht="56.25" hidden="1">
      <c r="A288" s="120"/>
      <c r="B288" s="98" t="s">
        <v>95</v>
      </c>
      <c r="C288" s="99" t="s">
        <v>54</v>
      </c>
      <c r="D288" s="100" t="s">
        <v>2</v>
      </c>
      <c r="E288" s="101"/>
      <c r="F288" s="100"/>
      <c r="G288" s="102">
        <f>G289+G293</f>
        <v>229448</v>
      </c>
      <c r="H288" s="102">
        <f>H289+H293</f>
        <v>229448</v>
      </c>
      <c r="I288" s="102">
        <f>I289+I293</f>
        <v>0</v>
      </c>
      <c r="J288" s="102">
        <f aca="true" t="shared" si="305" ref="J288:Q288">J289+J293+J295</f>
        <v>-114217</v>
      </c>
      <c r="K288" s="102">
        <f t="shared" si="305"/>
        <v>115231</v>
      </c>
      <c r="L288" s="102">
        <f t="shared" si="305"/>
        <v>0</v>
      </c>
      <c r="M288" s="102"/>
      <c r="N288" s="102">
        <f t="shared" si="305"/>
        <v>123866</v>
      </c>
      <c r="O288" s="102">
        <f t="shared" si="305"/>
        <v>0</v>
      </c>
      <c r="P288" s="102">
        <f t="shared" si="305"/>
        <v>0</v>
      </c>
      <c r="Q288" s="102">
        <f t="shared" si="305"/>
        <v>123866</v>
      </c>
      <c r="R288" s="102">
        <f aca="true" t="shared" si="306" ref="R288:Z288">R289+R293+R295</f>
        <v>0</v>
      </c>
      <c r="S288" s="104">
        <f t="shared" si="306"/>
        <v>-50730</v>
      </c>
      <c r="T288" s="104">
        <f t="shared" si="306"/>
        <v>73136</v>
      </c>
      <c r="U288" s="102">
        <f t="shared" si="306"/>
        <v>0</v>
      </c>
      <c r="V288" s="104">
        <f t="shared" si="306"/>
        <v>67915</v>
      </c>
      <c r="W288" s="104">
        <f t="shared" si="306"/>
        <v>0</v>
      </c>
      <c r="X288" s="104">
        <f t="shared" si="306"/>
        <v>0</v>
      </c>
      <c r="Y288" s="104">
        <f t="shared" si="306"/>
        <v>73136</v>
      </c>
      <c r="Z288" s="104">
        <f t="shared" si="306"/>
        <v>67915</v>
      </c>
      <c r="AA288" s="104">
        <f aca="true" t="shared" si="307" ref="AA288:AJ288">AA289+AA293+AA295</f>
        <v>0</v>
      </c>
      <c r="AB288" s="104">
        <f t="shared" si="307"/>
        <v>0</v>
      </c>
      <c r="AC288" s="104">
        <f t="shared" si="307"/>
        <v>73136</v>
      </c>
      <c r="AD288" s="104">
        <f t="shared" si="307"/>
        <v>67915</v>
      </c>
      <c r="AE288" s="104">
        <f t="shared" si="307"/>
        <v>0</v>
      </c>
      <c r="AF288" s="104"/>
      <c r="AG288" s="104">
        <f t="shared" si="307"/>
        <v>0</v>
      </c>
      <c r="AH288" s="104">
        <f t="shared" si="307"/>
        <v>73136</v>
      </c>
      <c r="AI288" s="104"/>
      <c r="AJ288" s="104">
        <f t="shared" si="307"/>
        <v>67915</v>
      </c>
      <c r="AK288" s="104">
        <f aca="true" t="shared" si="308" ref="AK288:AT288">AK289+AK293+AK295</f>
        <v>0</v>
      </c>
      <c r="AL288" s="104">
        <f t="shared" si="308"/>
        <v>0</v>
      </c>
      <c r="AM288" s="104">
        <f t="shared" si="308"/>
        <v>73136</v>
      </c>
      <c r="AN288" s="104">
        <f t="shared" si="308"/>
        <v>0</v>
      </c>
      <c r="AO288" s="104">
        <f t="shared" si="308"/>
        <v>67915</v>
      </c>
      <c r="AP288" s="104">
        <f t="shared" si="308"/>
        <v>-67915</v>
      </c>
      <c r="AQ288" s="102">
        <f t="shared" si="308"/>
        <v>0</v>
      </c>
      <c r="AR288" s="104">
        <f t="shared" si="308"/>
        <v>0</v>
      </c>
      <c r="AS288" s="102">
        <f t="shared" si="308"/>
        <v>0</v>
      </c>
      <c r="AT288" s="104">
        <f t="shared" si="308"/>
        <v>0</v>
      </c>
      <c r="AU288" s="81"/>
      <c r="AV288" s="81"/>
      <c r="AW288" s="81"/>
      <c r="AX288" s="104">
        <f>AX289+AX293+AX295</f>
        <v>0</v>
      </c>
      <c r="AY288" s="104">
        <f>AY289+AY293+AY295</f>
        <v>0</v>
      </c>
      <c r="AZ288" s="93"/>
      <c r="BA288" s="93"/>
      <c r="BB288" s="104">
        <f>BB289+BB293+BB295</f>
        <v>0</v>
      </c>
      <c r="BC288" s="104">
        <f>BC289+BC293+BC295</f>
        <v>0</v>
      </c>
      <c r="BD288" s="146"/>
      <c r="BE288" s="147"/>
      <c r="BF288" s="164"/>
      <c r="BG288" s="164"/>
      <c r="BH288" s="146"/>
      <c r="BI288" s="147"/>
      <c r="BJ288" s="164"/>
      <c r="BK288" s="164"/>
    </row>
    <row r="289" spans="1:63" ht="49.5" hidden="1">
      <c r="A289" s="105"/>
      <c r="B289" s="106" t="s">
        <v>96</v>
      </c>
      <c r="C289" s="107" t="s">
        <v>54</v>
      </c>
      <c r="D289" s="108" t="s">
        <v>2</v>
      </c>
      <c r="E289" s="114" t="s">
        <v>146</v>
      </c>
      <c r="F289" s="108"/>
      <c r="G289" s="110">
        <f aca="true" t="shared" si="309" ref="G289:AO289">G290</f>
        <v>187028</v>
      </c>
      <c r="H289" s="110">
        <f t="shared" si="309"/>
        <v>187028</v>
      </c>
      <c r="I289" s="110">
        <f t="shared" si="309"/>
        <v>0</v>
      </c>
      <c r="J289" s="110">
        <f t="shared" si="309"/>
        <v>-135458</v>
      </c>
      <c r="K289" s="110">
        <f t="shared" si="309"/>
        <v>51570</v>
      </c>
      <c r="L289" s="110">
        <f t="shared" si="309"/>
        <v>0</v>
      </c>
      <c r="M289" s="110"/>
      <c r="N289" s="110">
        <f t="shared" si="309"/>
        <v>55314</v>
      </c>
      <c r="O289" s="110">
        <f t="shared" si="309"/>
        <v>0</v>
      </c>
      <c r="P289" s="110">
        <f t="shared" si="309"/>
        <v>0</v>
      </c>
      <c r="Q289" s="110">
        <f t="shared" si="309"/>
        <v>55314</v>
      </c>
      <c r="R289" s="110">
        <f t="shared" si="309"/>
        <v>0</v>
      </c>
      <c r="S289" s="112">
        <f t="shared" si="309"/>
        <v>-23136</v>
      </c>
      <c r="T289" s="112">
        <f t="shared" si="309"/>
        <v>32178</v>
      </c>
      <c r="U289" s="110">
        <f t="shared" si="309"/>
        <v>0</v>
      </c>
      <c r="V289" s="112">
        <f t="shared" si="309"/>
        <v>27969</v>
      </c>
      <c r="W289" s="112">
        <f t="shared" si="309"/>
        <v>0</v>
      </c>
      <c r="X289" s="112">
        <f t="shared" si="309"/>
        <v>0</v>
      </c>
      <c r="Y289" s="112">
        <f t="shared" si="309"/>
        <v>32178</v>
      </c>
      <c r="Z289" s="112">
        <f t="shared" si="309"/>
        <v>27969</v>
      </c>
      <c r="AA289" s="112">
        <f t="shared" si="309"/>
        <v>0</v>
      </c>
      <c r="AB289" s="112">
        <f t="shared" si="309"/>
        <v>0</v>
      </c>
      <c r="AC289" s="112">
        <f t="shared" si="309"/>
        <v>32178</v>
      </c>
      <c r="AD289" s="112">
        <f t="shared" si="309"/>
        <v>27969</v>
      </c>
      <c r="AE289" s="112">
        <f t="shared" si="309"/>
        <v>0</v>
      </c>
      <c r="AF289" s="112"/>
      <c r="AG289" s="112">
        <f t="shared" si="309"/>
        <v>0</v>
      </c>
      <c r="AH289" s="112">
        <f t="shared" si="309"/>
        <v>32178</v>
      </c>
      <c r="AI289" s="112"/>
      <c r="AJ289" s="112">
        <f t="shared" si="309"/>
        <v>27969</v>
      </c>
      <c r="AK289" s="112">
        <f t="shared" si="309"/>
        <v>0</v>
      </c>
      <c r="AL289" s="112">
        <f t="shared" si="309"/>
        <v>0</v>
      </c>
      <c r="AM289" s="112">
        <f t="shared" si="309"/>
        <v>32178</v>
      </c>
      <c r="AN289" s="112">
        <f t="shared" si="309"/>
        <v>0</v>
      </c>
      <c r="AO289" s="112">
        <f t="shared" si="309"/>
        <v>27969</v>
      </c>
      <c r="AP289" s="112">
        <f>AP290+AP291</f>
        <v>-27969</v>
      </c>
      <c r="AQ289" s="112">
        <f>AQ290+AQ291</f>
        <v>0</v>
      </c>
      <c r="AR289" s="112">
        <f>AR290+AR291</f>
        <v>0</v>
      </c>
      <c r="AS289" s="112">
        <f>AS290+AS291</f>
        <v>0</v>
      </c>
      <c r="AT289" s="112">
        <f>AT290+AT291</f>
        <v>0</v>
      </c>
      <c r="AU289" s="81"/>
      <c r="AV289" s="81"/>
      <c r="AW289" s="81"/>
      <c r="AX289" s="112">
        <f>AX290+AX291</f>
        <v>0</v>
      </c>
      <c r="AY289" s="112">
        <f>AY290+AY291</f>
        <v>0</v>
      </c>
      <c r="AZ289" s="93"/>
      <c r="BA289" s="93"/>
      <c r="BB289" s="112">
        <f>BB290+BB291</f>
        <v>0</v>
      </c>
      <c r="BC289" s="112">
        <f>BC290+BC291</f>
        <v>0</v>
      </c>
      <c r="BD289" s="118"/>
      <c r="BE289" s="119"/>
      <c r="BF289" s="127"/>
      <c r="BG289" s="127"/>
      <c r="BH289" s="118"/>
      <c r="BI289" s="119"/>
      <c r="BJ289" s="127"/>
      <c r="BK289" s="127"/>
    </row>
    <row r="290" spans="1:63" ht="33" hidden="1">
      <c r="A290" s="105"/>
      <c r="B290" s="106" t="s">
        <v>37</v>
      </c>
      <c r="C290" s="107" t="s">
        <v>54</v>
      </c>
      <c r="D290" s="108" t="s">
        <v>2</v>
      </c>
      <c r="E290" s="114" t="s">
        <v>146</v>
      </c>
      <c r="F290" s="108" t="s">
        <v>38</v>
      </c>
      <c r="G290" s="110">
        <f>H290+I290</f>
        <v>187028</v>
      </c>
      <c r="H290" s="110">
        <v>187028</v>
      </c>
      <c r="I290" s="110"/>
      <c r="J290" s="115">
        <f>K290-G290</f>
        <v>-135458</v>
      </c>
      <c r="K290" s="115">
        <v>51570</v>
      </c>
      <c r="L290" s="115"/>
      <c r="M290" s="115"/>
      <c r="N290" s="110">
        <v>55314</v>
      </c>
      <c r="O290" s="111"/>
      <c r="P290" s="115"/>
      <c r="Q290" s="115">
        <f>P290+N290</f>
        <v>55314</v>
      </c>
      <c r="R290" s="115">
        <f>O290</f>
        <v>0</v>
      </c>
      <c r="S290" s="116">
        <f>T290-Q290</f>
        <v>-23136</v>
      </c>
      <c r="T290" s="116">
        <v>32178</v>
      </c>
      <c r="U290" s="115">
        <f>R290</f>
        <v>0</v>
      </c>
      <c r="V290" s="116">
        <v>27969</v>
      </c>
      <c r="W290" s="116"/>
      <c r="X290" s="116"/>
      <c r="Y290" s="116">
        <f>W290+T290</f>
        <v>32178</v>
      </c>
      <c r="Z290" s="116">
        <f>X290+V290</f>
        <v>27969</v>
      </c>
      <c r="AA290" s="116"/>
      <c r="AB290" s="116"/>
      <c r="AC290" s="116">
        <f>AA290+Y290</f>
        <v>32178</v>
      </c>
      <c r="AD290" s="116">
        <f>AB290+Z290</f>
        <v>27969</v>
      </c>
      <c r="AE290" s="116"/>
      <c r="AF290" s="116"/>
      <c r="AG290" s="116"/>
      <c r="AH290" s="116">
        <f>AE290+AC290</f>
        <v>32178</v>
      </c>
      <c r="AI290" s="116"/>
      <c r="AJ290" s="116">
        <f>AG290+AD290</f>
        <v>27969</v>
      </c>
      <c r="AK290" s="117"/>
      <c r="AL290" s="117"/>
      <c r="AM290" s="116">
        <f>AK290+AH290</f>
        <v>32178</v>
      </c>
      <c r="AN290" s="116">
        <f>AI290</f>
        <v>0</v>
      </c>
      <c r="AO290" s="116">
        <f>AJ290</f>
        <v>27969</v>
      </c>
      <c r="AP290" s="116">
        <f>AR290-AO290</f>
        <v>-27969</v>
      </c>
      <c r="AQ290" s="115"/>
      <c r="AR290" s="116"/>
      <c r="AS290" s="115"/>
      <c r="AT290" s="116"/>
      <c r="AU290" s="81"/>
      <c r="AV290" s="81"/>
      <c r="AW290" s="81"/>
      <c r="AX290" s="116"/>
      <c r="AY290" s="116"/>
      <c r="AZ290" s="93"/>
      <c r="BA290" s="93"/>
      <c r="BB290" s="116"/>
      <c r="BC290" s="116"/>
      <c r="BD290" s="118"/>
      <c r="BE290" s="119"/>
      <c r="BF290" s="127"/>
      <c r="BG290" s="127"/>
      <c r="BH290" s="118"/>
      <c r="BI290" s="119"/>
      <c r="BJ290" s="127"/>
      <c r="BK290" s="127"/>
    </row>
    <row r="291" spans="1:63" ht="115.5" customHeight="1" hidden="1">
      <c r="A291" s="105"/>
      <c r="B291" s="154" t="s">
        <v>358</v>
      </c>
      <c r="C291" s="107" t="s">
        <v>54</v>
      </c>
      <c r="D291" s="108" t="s">
        <v>2</v>
      </c>
      <c r="E291" s="114" t="s">
        <v>359</v>
      </c>
      <c r="F291" s="108"/>
      <c r="G291" s="110"/>
      <c r="H291" s="110"/>
      <c r="I291" s="110"/>
      <c r="J291" s="115"/>
      <c r="K291" s="115"/>
      <c r="L291" s="115"/>
      <c r="M291" s="115"/>
      <c r="N291" s="110"/>
      <c r="O291" s="111"/>
      <c r="P291" s="115"/>
      <c r="Q291" s="115"/>
      <c r="R291" s="115"/>
      <c r="S291" s="116"/>
      <c r="T291" s="116"/>
      <c r="U291" s="115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7"/>
      <c r="AL291" s="117"/>
      <c r="AM291" s="116"/>
      <c r="AN291" s="116"/>
      <c r="AO291" s="116"/>
      <c r="AP291" s="116">
        <f>AP292</f>
        <v>0</v>
      </c>
      <c r="AQ291" s="116">
        <f>AQ292</f>
        <v>0</v>
      </c>
      <c r="AR291" s="116">
        <f>AR292</f>
        <v>0</v>
      </c>
      <c r="AS291" s="116">
        <f>AS292</f>
        <v>0</v>
      </c>
      <c r="AT291" s="116">
        <f>AT292</f>
        <v>0</v>
      </c>
      <c r="AU291" s="81"/>
      <c r="AV291" s="81"/>
      <c r="AW291" s="81"/>
      <c r="AX291" s="116">
        <f>AX292</f>
        <v>0</v>
      </c>
      <c r="AY291" s="116">
        <f>AY292</f>
        <v>0</v>
      </c>
      <c r="AZ291" s="93"/>
      <c r="BA291" s="93"/>
      <c r="BB291" s="116">
        <f>BB292</f>
        <v>0</v>
      </c>
      <c r="BC291" s="116">
        <f>BC292</f>
        <v>0</v>
      </c>
      <c r="BD291" s="118"/>
      <c r="BE291" s="119"/>
      <c r="BF291" s="127"/>
      <c r="BG291" s="127"/>
      <c r="BH291" s="118"/>
      <c r="BI291" s="119"/>
      <c r="BJ291" s="127"/>
      <c r="BK291" s="127"/>
    </row>
    <row r="292" spans="1:63" ht="82.5" customHeight="1" hidden="1">
      <c r="A292" s="105"/>
      <c r="B292" s="106" t="s">
        <v>253</v>
      </c>
      <c r="C292" s="107" t="s">
        <v>54</v>
      </c>
      <c r="D292" s="108" t="s">
        <v>2</v>
      </c>
      <c r="E292" s="114" t="s">
        <v>359</v>
      </c>
      <c r="F292" s="108" t="s">
        <v>238</v>
      </c>
      <c r="G292" s="110"/>
      <c r="H292" s="110"/>
      <c r="I292" s="110"/>
      <c r="J292" s="115"/>
      <c r="K292" s="115"/>
      <c r="L292" s="115"/>
      <c r="M292" s="115"/>
      <c r="N292" s="110"/>
      <c r="O292" s="111"/>
      <c r="P292" s="115"/>
      <c r="Q292" s="115"/>
      <c r="R292" s="115"/>
      <c r="S292" s="116"/>
      <c r="T292" s="116"/>
      <c r="U292" s="115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17"/>
      <c r="AL292" s="117"/>
      <c r="AM292" s="116"/>
      <c r="AN292" s="116"/>
      <c r="AO292" s="116"/>
      <c r="AP292" s="116">
        <f>AR292-AO292</f>
        <v>0</v>
      </c>
      <c r="AQ292" s="115"/>
      <c r="AR292" s="116"/>
      <c r="AS292" s="115"/>
      <c r="AT292" s="116"/>
      <c r="AU292" s="81"/>
      <c r="AV292" s="81"/>
      <c r="AW292" s="81"/>
      <c r="AX292" s="116"/>
      <c r="AY292" s="116"/>
      <c r="AZ292" s="93"/>
      <c r="BA292" s="93"/>
      <c r="BB292" s="116"/>
      <c r="BC292" s="116"/>
      <c r="BD292" s="118"/>
      <c r="BE292" s="119"/>
      <c r="BF292" s="127"/>
      <c r="BG292" s="127"/>
      <c r="BH292" s="118"/>
      <c r="BI292" s="119"/>
      <c r="BJ292" s="127"/>
      <c r="BK292" s="127"/>
    </row>
    <row r="293" spans="1:63" ht="16.5" customHeight="1" hidden="1">
      <c r="A293" s="105"/>
      <c r="B293" s="106" t="s">
        <v>97</v>
      </c>
      <c r="C293" s="107" t="s">
        <v>54</v>
      </c>
      <c r="D293" s="108" t="s">
        <v>2</v>
      </c>
      <c r="E293" s="114" t="s">
        <v>147</v>
      </c>
      <c r="F293" s="108"/>
      <c r="G293" s="110">
        <f aca="true" t="shared" si="310" ref="G293:AT293">G294</f>
        <v>42420</v>
      </c>
      <c r="H293" s="110">
        <f t="shared" si="310"/>
        <v>42420</v>
      </c>
      <c r="I293" s="110">
        <f t="shared" si="310"/>
        <v>0</v>
      </c>
      <c r="J293" s="110">
        <f t="shared" si="310"/>
        <v>8013</v>
      </c>
      <c r="K293" s="110">
        <f t="shared" si="310"/>
        <v>50433</v>
      </c>
      <c r="L293" s="110">
        <f t="shared" si="310"/>
        <v>0</v>
      </c>
      <c r="M293" s="110"/>
      <c r="N293" s="110">
        <f t="shared" si="310"/>
        <v>54197</v>
      </c>
      <c r="O293" s="110">
        <f t="shared" si="310"/>
        <v>0</v>
      </c>
      <c r="P293" s="110">
        <f t="shared" si="310"/>
        <v>0</v>
      </c>
      <c r="Q293" s="110">
        <f t="shared" si="310"/>
        <v>54197</v>
      </c>
      <c r="R293" s="110">
        <f t="shared" si="310"/>
        <v>0</v>
      </c>
      <c r="S293" s="112">
        <f t="shared" si="310"/>
        <v>-13239</v>
      </c>
      <c r="T293" s="112">
        <f t="shared" si="310"/>
        <v>40958</v>
      </c>
      <c r="U293" s="110">
        <f t="shared" si="310"/>
        <v>0</v>
      </c>
      <c r="V293" s="112">
        <f t="shared" si="310"/>
        <v>39946</v>
      </c>
      <c r="W293" s="112">
        <f t="shared" si="310"/>
        <v>0</v>
      </c>
      <c r="X293" s="112">
        <f t="shared" si="310"/>
        <v>0</v>
      </c>
      <c r="Y293" s="112">
        <f t="shared" si="310"/>
        <v>40958</v>
      </c>
      <c r="Z293" s="112">
        <f t="shared" si="310"/>
        <v>39946</v>
      </c>
      <c r="AA293" s="112">
        <f t="shared" si="310"/>
        <v>0</v>
      </c>
      <c r="AB293" s="112">
        <f t="shared" si="310"/>
        <v>0</v>
      </c>
      <c r="AC293" s="112">
        <f t="shared" si="310"/>
        <v>40958</v>
      </c>
      <c r="AD293" s="112">
        <f t="shared" si="310"/>
        <v>39946</v>
      </c>
      <c r="AE293" s="112">
        <f t="shared" si="310"/>
        <v>0</v>
      </c>
      <c r="AF293" s="112"/>
      <c r="AG293" s="112">
        <f t="shared" si="310"/>
        <v>0</v>
      </c>
      <c r="AH293" s="112">
        <f t="shared" si="310"/>
        <v>40958</v>
      </c>
      <c r="AI293" s="112"/>
      <c r="AJ293" s="112">
        <f t="shared" si="310"/>
        <v>39946</v>
      </c>
      <c r="AK293" s="112">
        <f t="shared" si="310"/>
        <v>0</v>
      </c>
      <c r="AL293" s="112">
        <f t="shared" si="310"/>
        <v>0</v>
      </c>
      <c r="AM293" s="112">
        <f t="shared" si="310"/>
        <v>40958</v>
      </c>
      <c r="AN293" s="112">
        <f t="shared" si="310"/>
        <v>0</v>
      </c>
      <c r="AO293" s="112">
        <f t="shared" si="310"/>
        <v>39946</v>
      </c>
      <c r="AP293" s="112">
        <f t="shared" si="310"/>
        <v>-39946</v>
      </c>
      <c r="AQ293" s="110">
        <f t="shared" si="310"/>
        <v>0</v>
      </c>
      <c r="AR293" s="112">
        <f t="shared" si="310"/>
        <v>0</v>
      </c>
      <c r="AS293" s="110">
        <f t="shared" si="310"/>
        <v>0</v>
      </c>
      <c r="AT293" s="112">
        <f t="shared" si="310"/>
        <v>0</v>
      </c>
      <c r="AU293" s="81"/>
      <c r="AV293" s="81"/>
      <c r="AW293" s="81"/>
      <c r="AX293" s="112">
        <f>AX294</f>
        <v>0</v>
      </c>
      <c r="AY293" s="112">
        <f>AY294</f>
        <v>0</v>
      </c>
      <c r="AZ293" s="93"/>
      <c r="BA293" s="93"/>
      <c r="BB293" s="112">
        <f>BB294</f>
        <v>0</v>
      </c>
      <c r="BC293" s="112">
        <f>BC294</f>
        <v>0</v>
      </c>
      <c r="BD293" s="118"/>
      <c r="BE293" s="119"/>
      <c r="BF293" s="127"/>
      <c r="BG293" s="127"/>
      <c r="BH293" s="118"/>
      <c r="BI293" s="119"/>
      <c r="BJ293" s="127"/>
      <c r="BK293" s="127"/>
    </row>
    <row r="294" spans="1:63" ht="33" customHeight="1" hidden="1">
      <c r="A294" s="105"/>
      <c r="B294" s="106" t="s">
        <v>37</v>
      </c>
      <c r="C294" s="107" t="s">
        <v>54</v>
      </c>
      <c r="D294" s="108" t="s">
        <v>2</v>
      </c>
      <c r="E294" s="114" t="s">
        <v>147</v>
      </c>
      <c r="F294" s="108" t="s">
        <v>38</v>
      </c>
      <c r="G294" s="110">
        <f>H294+I294</f>
        <v>42420</v>
      </c>
      <c r="H294" s="110">
        <v>42420</v>
      </c>
      <c r="I294" s="110"/>
      <c r="J294" s="115">
        <f>K294-G294</f>
        <v>8013</v>
      </c>
      <c r="K294" s="115">
        <v>50433</v>
      </c>
      <c r="L294" s="115"/>
      <c r="M294" s="115"/>
      <c r="N294" s="110">
        <v>54197</v>
      </c>
      <c r="O294" s="111"/>
      <c r="P294" s="115"/>
      <c r="Q294" s="115">
        <f>P294+N294</f>
        <v>54197</v>
      </c>
      <c r="R294" s="115">
        <f>O294</f>
        <v>0</v>
      </c>
      <c r="S294" s="116">
        <f>T294-Q294</f>
        <v>-13239</v>
      </c>
      <c r="T294" s="116">
        <v>40958</v>
      </c>
      <c r="U294" s="115">
        <f>R294</f>
        <v>0</v>
      </c>
      <c r="V294" s="116">
        <v>39946</v>
      </c>
      <c r="W294" s="116"/>
      <c r="X294" s="116"/>
      <c r="Y294" s="116">
        <f>W294+T294</f>
        <v>40958</v>
      </c>
      <c r="Z294" s="116">
        <f>X294+V294</f>
        <v>39946</v>
      </c>
      <c r="AA294" s="116"/>
      <c r="AB294" s="116"/>
      <c r="AC294" s="116">
        <f>AA294+Y294</f>
        <v>40958</v>
      </c>
      <c r="AD294" s="116">
        <f>AB294+Z294</f>
        <v>39946</v>
      </c>
      <c r="AE294" s="116"/>
      <c r="AF294" s="116"/>
      <c r="AG294" s="116"/>
      <c r="AH294" s="116">
        <f>AE294+AC294</f>
        <v>40958</v>
      </c>
      <c r="AI294" s="116"/>
      <c r="AJ294" s="116">
        <f>AG294+AD294</f>
        <v>39946</v>
      </c>
      <c r="AK294" s="117"/>
      <c r="AL294" s="117"/>
      <c r="AM294" s="116">
        <f>AK294+AH294</f>
        <v>40958</v>
      </c>
      <c r="AN294" s="116">
        <f>AI294</f>
        <v>0</v>
      </c>
      <c r="AO294" s="116">
        <f>AJ294</f>
        <v>39946</v>
      </c>
      <c r="AP294" s="116">
        <f>AR294-AO294</f>
        <v>-39946</v>
      </c>
      <c r="AQ294" s="115"/>
      <c r="AR294" s="116"/>
      <c r="AS294" s="115"/>
      <c r="AT294" s="116"/>
      <c r="AU294" s="81"/>
      <c r="AV294" s="81"/>
      <c r="AW294" s="81"/>
      <c r="AX294" s="116"/>
      <c r="AY294" s="116"/>
      <c r="AZ294" s="93"/>
      <c r="BA294" s="93"/>
      <c r="BB294" s="116"/>
      <c r="BC294" s="116"/>
      <c r="BD294" s="118"/>
      <c r="BE294" s="119"/>
      <c r="BF294" s="127"/>
      <c r="BG294" s="127"/>
      <c r="BH294" s="118"/>
      <c r="BI294" s="119"/>
      <c r="BJ294" s="127"/>
      <c r="BK294" s="127"/>
    </row>
    <row r="295" spans="1:63" ht="33" customHeight="1" hidden="1">
      <c r="A295" s="105"/>
      <c r="B295" s="106" t="s">
        <v>82</v>
      </c>
      <c r="C295" s="107" t="s">
        <v>54</v>
      </c>
      <c r="D295" s="108" t="s">
        <v>2</v>
      </c>
      <c r="E295" s="114" t="s">
        <v>121</v>
      </c>
      <c r="F295" s="108"/>
      <c r="G295" s="110"/>
      <c r="H295" s="110"/>
      <c r="I295" s="110"/>
      <c r="J295" s="115">
        <f aca="true" t="shared" si="311" ref="J295:R295">J296</f>
        <v>13228</v>
      </c>
      <c r="K295" s="115">
        <f t="shared" si="311"/>
        <v>13228</v>
      </c>
      <c r="L295" s="115">
        <f t="shared" si="311"/>
        <v>0</v>
      </c>
      <c r="M295" s="115"/>
      <c r="N295" s="115">
        <f t="shared" si="311"/>
        <v>14355</v>
      </c>
      <c r="O295" s="115">
        <f t="shared" si="311"/>
        <v>0</v>
      </c>
      <c r="P295" s="115">
        <f t="shared" si="311"/>
        <v>0</v>
      </c>
      <c r="Q295" s="115">
        <f t="shared" si="311"/>
        <v>14355</v>
      </c>
      <c r="R295" s="115">
        <f t="shared" si="311"/>
        <v>0</v>
      </c>
      <c r="S295" s="116">
        <f aca="true" t="shared" si="312" ref="S295:AJ295">S296</f>
        <v>-14355</v>
      </c>
      <c r="T295" s="116">
        <f t="shared" si="312"/>
        <v>0</v>
      </c>
      <c r="U295" s="115">
        <f t="shared" si="312"/>
        <v>0</v>
      </c>
      <c r="V295" s="116">
        <f t="shared" si="312"/>
        <v>0</v>
      </c>
      <c r="W295" s="116">
        <f t="shared" si="312"/>
        <v>0</v>
      </c>
      <c r="X295" s="116">
        <f t="shared" si="312"/>
        <v>0</v>
      </c>
      <c r="Y295" s="116">
        <f t="shared" si="312"/>
        <v>0</v>
      </c>
      <c r="Z295" s="116">
        <f t="shared" si="312"/>
        <v>0</v>
      </c>
      <c r="AA295" s="116">
        <f t="shared" si="312"/>
        <v>0</v>
      </c>
      <c r="AB295" s="116">
        <f t="shared" si="312"/>
        <v>0</v>
      </c>
      <c r="AC295" s="116">
        <f t="shared" si="312"/>
        <v>0</v>
      </c>
      <c r="AD295" s="116">
        <f t="shared" si="312"/>
        <v>0</v>
      </c>
      <c r="AE295" s="116">
        <f t="shared" si="312"/>
        <v>0</v>
      </c>
      <c r="AF295" s="116"/>
      <c r="AG295" s="116">
        <f t="shared" si="312"/>
        <v>0</v>
      </c>
      <c r="AH295" s="116">
        <f t="shared" si="312"/>
        <v>0</v>
      </c>
      <c r="AI295" s="116"/>
      <c r="AJ295" s="116">
        <f t="shared" si="312"/>
        <v>0</v>
      </c>
      <c r="AK295" s="117"/>
      <c r="AL295" s="117"/>
      <c r="AM295" s="117"/>
      <c r="AN295" s="117"/>
      <c r="AO295" s="117"/>
      <c r="AP295" s="130"/>
      <c r="AQ295" s="131"/>
      <c r="AR295" s="130"/>
      <c r="AS295" s="131"/>
      <c r="AT295" s="130"/>
      <c r="AU295" s="81"/>
      <c r="AV295" s="81"/>
      <c r="AW295" s="81"/>
      <c r="AX295" s="130"/>
      <c r="AY295" s="130"/>
      <c r="AZ295" s="93"/>
      <c r="BA295" s="93"/>
      <c r="BB295" s="130"/>
      <c r="BC295" s="130"/>
      <c r="BD295" s="118"/>
      <c r="BE295" s="119"/>
      <c r="BF295" s="127"/>
      <c r="BG295" s="127"/>
      <c r="BH295" s="118"/>
      <c r="BI295" s="119"/>
      <c r="BJ295" s="127"/>
      <c r="BK295" s="127"/>
    </row>
    <row r="296" spans="1:63" ht="66" customHeight="1" hidden="1">
      <c r="A296" s="105"/>
      <c r="B296" s="106" t="s">
        <v>41</v>
      </c>
      <c r="C296" s="107" t="s">
        <v>54</v>
      </c>
      <c r="D296" s="108" t="s">
        <v>2</v>
      </c>
      <c r="E296" s="114" t="s">
        <v>121</v>
      </c>
      <c r="F296" s="108" t="s">
        <v>42</v>
      </c>
      <c r="G296" s="110"/>
      <c r="H296" s="110"/>
      <c r="I296" s="110"/>
      <c r="J296" s="115">
        <f>K296-G296</f>
        <v>13228</v>
      </c>
      <c r="K296" s="115">
        <v>13228</v>
      </c>
      <c r="L296" s="115"/>
      <c r="M296" s="115"/>
      <c r="N296" s="110">
        <v>14355</v>
      </c>
      <c r="O296" s="111"/>
      <c r="P296" s="115"/>
      <c r="Q296" s="115">
        <f>P296+N296</f>
        <v>14355</v>
      </c>
      <c r="R296" s="115">
        <f>O296</f>
        <v>0</v>
      </c>
      <c r="S296" s="116">
        <f>T296-Q296</f>
        <v>-14355</v>
      </c>
      <c r="T296" s="116"/>
      <c r="U296" s="115">
        <f>R296</f>
        <v>0</v>
      </c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7"/>
      <c r="AL296" s="117"/>
      <c r="AM296" s="117"/>
      <c r="AN296" s="117"/>
      <c r="AO296" s="117"/>
      <c r="AP296" s="130"/>
      <c r="AQ296" s="131"/>
      <c r="AR296" s="130"/>
      <c r="AS296" s="131"/>
      <c r="AT296" s="130"/>
      <c r="AU296" s="81"/>
      <c r="AV296" s="81"/>
      <c r="AW296" s="81"/>
      <c r="AX296" s="130"/>
      <c r="AY296" s="130"/>
      <c r="AZ296" s="93"/>
      <c r="BA296" s="93"/>
      <c r="BB296" s="130"/>
      <c r="BC296" s="130"/>
      <c r="BD296" s="118"/>
      <c r="BE296" s="119"/>
      <c r="BF296" s="127"/>
      <c r="BG296" s="127"/>
      <c r="BH296" s="118"/>
      <c r="BI296" s="119"/>
      <c r="BJ296" s="127"/>
      <c r="BK296" s="127"/>
    </row>
    <row r="297" spans="1:63" s="2" customFormat="1" ht="37.5" customHeight="1" hidden="1">
      <c r="A297" s="120"/>
      <c r="B297" s="98" t="s">
        <v>78</v>
      </c>
      <c r="C297" s="99" t="s">
        <v>2</v>
      </c>
      <c r="D297" s="100" t="s">
        <v>32</v>
      </c>
      <c r="E297" s="101"/>
      <c r="F297" s="188"/>
      <c r="G297" s="102">
        <f aca="true" t="shared" si="313" ref="G297:W298">G298</f>
        <v>1432</v>
      </c>
      <c r="H297" s="102">
        <f t="shared" si="313"/>
        <v>1432</v>
      </c>
      <c r="I297" s="102">
        <f t="shared" si="313"/>
        <v>0</v>
      </c>
      <c r="J297" s="102">
        <f t="shared" si="313"/>
        <v>0</v>
      </c>
      <c r="K297" s="102">
        <f t="shared" si="313"/>
        <v>1432</v>
      </c>
      <c r="L297" s="102">
        <f t="shared" si="313"/>
        <v>0</v>
      </c>
      <c r="M297" s="102"/>
      <c r="N297" s="102">
        <f t="shared" si="313"/>
        <v>1530</v>
      </c>
      <c r="O297" s="102">
        <f t="shared" si="313"/>
        <v>0</v>
      </c>
      <c r="P297" s="102">
        <f t="shared" si="313"/>
        <v>0</v>
      </c>
      <c r="Q297" s="102">
        <f t="shared" si="313"/>
        <v>1530</v>
      </c>
      <c r="R297" s="102">
        <f t="shared" si="313"/>
        <v>0</v>
      </c>
      <c r="S297" s="104">
        <f t="shared" si="313"/>
        <v>-155</v>
      </c>
      <c r="T297" s="104">
        <f t="shared" si="313"/>
        <v>1375</v>
      </c>
      <c r="U297" s="102">
        <f t="shared" si="313"/>
        <v>0</v>
      </c>
      <c r="V297" s="104">
        <f t="shared" si="313"/>
        <v>1190</v>
      </c>
      <c r="W297" s="104">
        <f t="shared" si="313"/>
        <v>0</v>
      </c>
      <c r="X297" s="104">
        <f aca="true" t="shared" si="314" ref="X297:AT297">X298</f>
        <v>0</v>
      </c>
      <c r="Y297" s="104">
        <f t="shared" si="314"/>
        <v>1375</v>
      </c>
      <c r="Z297" s="104">
        <f t="shared" si="314"/>
        <v>1190</v>
      </c>
      <c r="AA297" s="104">
        <f t="shared" si="314"/>
        <v>0</v>
      </c>
      <c r="AB297" s="104">
        <f t="shared" si="314"/>
        <v>0</v>
      </c>
      <c r="AC297" s="104">
        <f t="shared" si="314"/>
        <v>1375</v>
      </c>
      <c r="AD297" s="104">
        <f t="shared" si="314"/>
        <v>1190</v>
      </c>
      <c r="AE297" s="104">
        <f t="shared" si="314"/>
        <v>0</v>
      </c>
      <c r="AF297" s="104"/>
      <c r="AG297" s="104">
        <f t="shared" si="314"/>
        <v>0</v>
      </c>
      <c r="AH297" s="104">
        <f t="shared" si="314"/>
        <v>1375</v>
      </c>
      <c r="AI297" s="104"/>
      <c r="AJ297" s="104">
        <f t="shared" si="314"/>
        <v>1190</v>
      </c>
      <c r="AK297" s="104">
        <f t="shared" si="314"/>
        <v>0</v>
      </c>
      <c r="AL297" s="104">
        <f t="shared" si="314"/>
        <v>0</v>
      </c>
      <c r="AM297" s="104">
        <f t="shared" si="314"/>
        <v>1375</v>
      </c>
      <c r="AN297" s="104">
        <f t="shared" si="314"/>
        <v>0</v>
      </c>
      <c r="AO297" s="104">
        <f t="shared" si="314"/>
        <v>1190</v>
      </c>
      <c r="AP297" s="104">
        <f t="shared" si="314"/>
        <v>-1190</v>
      </c>
      <c r="AQ297" s="102">
        <f t="shared" si="314"/>
        <v>0</v>
      </c>
      <c r="AR297" s="104">
        <f t="shared" si="314"/>
        <v>0</v>
      </c>
      <c r="AS297" s="102">
        <f t="shared" si="314"/>
        <v>0</v>
      </c>
      <c r="AT297" s="104">
        <f t="shared" si="314"/>
        <v>0</v>
      </c>
      <c r="AU297" s="81"/>
      <c r="AV297" s="81"/>
      <c r="AW297" s="81"/>
      <c r="AX297" s="104">
        <f>AX298</f>
        <v>0</v>
      </c>
      <c r="AY297" s="104">
        <f>AY298</f>
        <v>0</v>
      </c>
      <c r="AZ297" s="93"/>
      <c r="BA297" s="93"/>
      <c r="BB297" s="104">
        <f>BB298</f>
        <v>0</v>
      </c>
      <c r="BC297" s="104">
        <f>BC298</f>
        <v>0</v>
      </c>
      <c r="BD297" s="146"/>
      <c r="BE297" s="147"/>
      <c r="BF297" s="164"/>
      <c r="BG297" s="164"/>
      <c r="BH297" s="146"/>
      <c r="BI297" s="147"/>
      <c r="BJ297" s="164"/>
      <c r="BK297" s="164"/>
    </row>
    <row r="298" spans="1:63" s="7" customFormat="1" ht="33" customHeight="1" hidden="1">
      <c r="A298" s="105"/>
      <c r="B298" s="106" t="s">
        <v>82</v>
      </c>
      <c r="C298" s="107" t="s">
        <v>2</v>
      </c>
      <c r="D298" s="108" t="s">
        <v>32</v>
      </c>
      <c r="E298" s="114" t="s">
        <v>121</v>
      </c>
      <c r="F298" s="108"/>
      <c r="G298" s="110">
        <f t="shared" si="313"/>
        <v>1432</v>
      </c>
      <c r="H298" s="110">
        <f t="shared" si="313"/>
        <v>1432</v>
      </c>
      <c r="I298" s="110">
        <f t="shared" si="313"/>
        <v>0</v>
      </c>
      <c r="J298" s="110">
        <f t="shared" si="313"/>
        <v>0</v>
      </c>
      <c r="K298" s="110">
        <f t="shared" si="313"/>
        <v>1432</v>
      </c>
      <c r="L298" s="110">
        <f t="shared" si="313"/>
        <v>0</v>
      </c>
      <c r="M298" s="110"/>
      <c r="N298" s="110">
        <f t="shared" si="313"/>
        <v>1530</v>
      </c>
      <c r="O298" s="110">
        <f t="shared" si="313"/>
        <v>0</v>
      </c>
      <c r="P298" s="110">
        <f t="shared" si="313"/>
        <v>0</v>
      </c>
      <c r="Q298" s="110">
        <f t="shared" si="313"/>
        <v>1530</v>
      </c>
      <c r="R298" s="110">
        <f t="shared" si="313"/>
        <v>0</v>
      </c>
      <c r="S298" s="112">
        <f aca="true" t="shared" si="315" ref="S298:Z298">S299+S300</f>
        <v>-155</v>
      </c>
      <c r="T298" s="112">
        <f t="shared" si="315"/>
        <v>1375</v>
      </c>
      <c r="U298" s="110">
        <f t="shared" si="315"/>
        <v>0</v>
      </c>
      <c r="V298" s="112">
        <f t="shared" si="315"/>
        <v>1190</v>
      </c>
      <c r="W298" s="112">
        <f t="shared" si="315"/>
        <v>0</v>
      </c>
      <c r="X298" s="112">
        <f t="shared" si="315"/>
        <v>0</v>
      </c>
      <c r="Y298" s="112">
        <f t="shared" si="315"/>
        <v>1375</v>
      </c>
      <c r="Z298" s="112">
        <f t="shared" si="315"/>
        <v>1190</v>
      </c>
      <c r="AA298" s="112">
        <f aca="true" t="shared" si="316" ref="AA298:AJ298">AA299+AA300</f>
        <v>0</v>
      </c>
      <c r="AB298" s="112">
        <f t="shared" si="316"/>
        <v>0</v>
      </c>
      <c r="AC298" s="112">
        <f t="shared" si="316"/>
        <v>1375</v>
      </c>
      <c r="AD298" s="112">
        <f t="shared" si="316"/>
        <v>1190</v>
      </c>
      <c r="AE298" s="112">
        <f t="shared" si="316"/>
        <v>0</v>
      </c>
      <c r="AF298" s="112"/>
      <c r="AG298" s="112">
        <f t="shared" si="316"/>
        <v>0</v>
      </c>
      <c r="AH298" s="112">
        <f t="shared" si="316"/>
        <v>1375</v>
      </c>
      <c r="AI298" s="112"/>
      <c r="AJ298" s="112">
        <f t="shared" si="316"/>
        <v>1190</v>
      </c>
      <c r="AK298" s="112">
        <f aca="true" t="shared" si="317" ref="AK298:AT298">AK299+AK300</f>
        <v>0</v>
      </c>
      <c r="AL298" s="112">
        <f t="shared" si="317"/>
        <v>0</v>
      </c>
      <c r="AM298" s="112">
        <f t="shared" si="317"/>
        <v>1375</v>
      </c>
      <c r="AN298" s="112">
        <f t="shared" si="317"/>
        <v>0</v>
      </c>
      <c r="AO298" s="112">
        <f t="shared" si="317"/>
        <v>1190</v>
      </c>
      <c r="AP298" s="112">
        <f t="shared" si="317"/>
        <v>-1190</v>
      </c>
      <c r="AQ298" s="110">
        <f t="shared" si="317"/>
        <v>0</v>
      </c>
      <c r="AR298" s="112">
        <f t="shared" si="317"/>
        <v>0</v>
      </c>
      <c r="AS298" s="110">
        <f t="shared" si="317"/>
        <v>0</v>
      </c>
      <c r="AT298" s="112">
        <f t="shared" si="317"/>
        <v>0</v>
      </c>
      <c r="AU298" s="81"/>
      <c r="AV298" s="81"/>
      <c r="AW298" s="81"/>
      <c r="AX298" s="112">
        <f>AX299+AX300</f>
        <v>0</v>
      </c>
      <c r="AY298" s="112">
        <f>AY299+AY300</f>
        <v>0</v>
      </c>
      <c r="AZ298" s="93"/>
      <c r="BA298" s="93"/>
      <c r="BB298" s="112">
        <f>BB299+BB300</f>
        <v>0</v>
      </c>
      <c r="BC298" s="112">
        <f>BC299+BC300</f>
        <v>0</v>
      </c>
      <c r="BD298" s="197"/>
      <c r="BE298" s="198"/>
      <c r="BF298" s="199"/>
      <c r="BG298" s="199"/>
      <c r="BH298" s="197"/>
      <c r="BI298" s="198"/>
      <c r="BJ298" s="199"/>
      <c r="BK298" s="199"/>
    </row>
    <row r="299" spans="1:63" s="7" customFormat="1" ht="66" customHeight="1" hidden="1">
      <c r="A299" s="105"/>
      <c r="B299" s="106" t="s">
        <v>41</v>
      </c>
      <c r="C299" s="107" t="s">
        <v>2</v>
      </c>
      <c r="D299" s="108" t="s">
        <v>32</v>
      </c>
      <c r="E299" s="114" t="s">
        <v>121</v>
      </c>
      <c r="F299" s="108" t="s">
        <v>42</v>
      </c>
      <c r="G299" s="110">
        <f>H299+I299</f>
        <v>1432</v>
      </c>
      <c r="H299" s="110">
        <v>1432</v>
      </c>
      <c r="I299" s="110"/>
      <c r="J299" s="115">
        <f>K299-G299</f>
        <v>0</v>
      </c>
      <c r="K299" s="115">
        <v>1432</v>
      </c>
      <c r="L299" s="115"/>
      <c r="M299" s="115"/>
      <c r="N299" s="110">
        <v>1530</v>
      </c>
      <c r="O299" s="111"/>
      <c r="P299" s="115"/>
      <c r="Q299" s="115">
        <f>P299+N299</f>
        <v>1530</v>
      </c>
      <c r="R299" s="115">
        <f>O299</f>
        <v>0</v>
      </c>
      <c r="S299" s="116">
        <f>T299-Q299</f>
        <v>-1530</v>
      </c>
      <c r="T299" s="116"/>
      <c r="U299" s="115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17"/>
      <c r="AL299" s="117"/>
      <c r="AM299" s="158"/>
      <c r="AN299" s="158"/>
      <c r="AO299" s="158"/>
      <c r="AP299" s="116"/>
      <c r="AQ299" s="115"/>
      <c r="AR299" s="116"/>
      <c r="AS299" s="115"/>
      <c r="AT299" s="116"/>
      <c r="AU299" s="81"/>
      <c r="AV299" s="81"/>
      <c r="AW299" s="81"/>
      <c r="AX299" s="116"/>
      <c r="AY299" s="116"/>
      <c r="AZ299" s="93"/>
      <c r="BA299" s="93"/>
      <c r="BB299" s="116"/>
      <c r="BC299" s="116"/>
      <c r="BD299" s="197"/>
      <c r="BE299" s="198"/>
      <c r="BF299" s="199"/>
      <c r="BG299" s="199"/>
      <c r="BH299" s="197"/>
      <c r="BI299" s="198"/>
      <c r="BJ299" s="199"/>
      <c r="BK299" s="199"/>
    </row>
    <row r="300" spans="1:63" ht="99" customHeight="1" hidden="1">
      <c r="A300" s="105"/>
      <c r="B300" s="106" t="s">
        <v>292</v>
      </c>
      <c r="C300" s="107" t="s">
        <v>2</v>
      </c>
      <c r="D300" s="108" t="s">
        <v>32</v>
      </c>
      <c r="E300" s="114" t="s">
        <v>293</v>
      </c>
      <c r="F300" s="108"/>
      <c r="G300" s="110"/>
      <c r="H300" s="110"/>
      <c r="I300" s="110"/>
      <c r="J300" s="115"/>
      <c r="K300" s="115"/>
      <c r="L300" s="115"/>
      <c r="M300" s="115"/>
      <c r="N300" s="110"/>
      <c r="O300" s="111"/>
      <c r="P300" s="115"/>
      <c r="Q300" s="115"/>
      <c r="R300" s="115"/>
      <c r="S300" s="116">
        <f>S301</f>
        <v>1375</v>
      </c>
      <c r="T300" s="116">
        <f aca="true" t="shared" si="318" ref="T300:AL301">T301</f>
        <v>1375</v>
      </c>
      <c r="U300" s="115">
        <f t="shared" si="318"/>
        <v>0</v>
      </c>
      <c r="V300" s="116">
        <f t="shared" si="318"/>
        <v>1190</v>
      </c>
      <c r="W300" s="116">
        <f t="shared" si="318"/>
        <v>0</v>
      </c>
      <c r="X300" s="116">
        <f t="shared" si="318"/>
        <v>0</v>
      </c>
      <c r="Y300" s="116">
        <f t="shared" si="318"/>
        <v>1375</v>
      </c>
      <c r="Z300" s="116">
        <f t="shared" si="318"/>
        <v>1190</v>
      </c>
      <c r="AA300" s="116">
        <f t="shared" si="318"/>
        <v>0</v>
      </c>
      <c r="AB300" s="116">
        <f t="shared" si="318"/>
        <v>0</v>
      </c>
      <c r="AC300" s="116">
        <f t="shared" si="318"/>
        <v>1375</v>
      </c>
      <c r="AD300" s="116">
        <f t="shared" si="318"/>
        <v>1190</v>
      </c>
      <c r="AE300" s="116">
        <f t="shared" si="318"/>
        <v>0</v>
      </c>
      <c r="AF300" s="116"/>
      <c r="AG300" s="116">
        <f t="shared" si="318"/>
        <v>0</v>
      </c>
      <c r="AH300" s="116">
        <f t="shared" si="318"/>
        <v>1375</v>
      </c>
      <c r="AI300" s="116"/>
      <c r="AJ300" s="116">
        <f t="shared" si="318"/>
        <v>1190</v>
      </c>
      <c r="AK300" s="116">
        <f t="shared" si="318"/>
        <v>0</v>
      </c>
      <c r="AL300" s="116">
        <f t="shared" si="318"/>
        <v>0</v>
      </c>
      <c r="AM300" s="116">
        <f aca="true" t="shared" si="319" ref="AK300:AT301">AM301</f>
        <v>1375</v>
      </c>
      <c r="AN300" s="116">
        <f t="shared" si="319"/>
        <v>0</v>
      </c>
      <c r="AO300" s="116">
        <f t="shared" si="319"/>
        <v>1190</v>
      </c>
      <c r="AP300" s="116">
        <f t="shared" si="319"/>
        <v>-1190</v>
      </c>
      <c r="AQ300" s="115">
        <f t="shared" si="319"/>
        <v>0</v>
      </c>
      <c r="AR300" s="116">
        <f t="shared" si="319"/>
        <v>0</v>
      </c>
      <c r="AS300" s="115">
        <f t="shared" si="319"/>
        <v>0</v>
      </c>
      <c r="AT300" s="116">
        <f t="shared" si="319"/>
        <v>0</v>
      </c>
      <c r="AU300" s="81"/>
      <c r="AV300" s="81"/>
      <c r="AW300" s="81"/>
      <c r="AX300" s="116">
        <f>AX301</f>
        <v>0</v>
      </c>
      <c r="AY300" s="116">
        <f>AY301</f>
        <v>0</v>
      </c>
      <c r="AZ300" s="93"/>
      <c r="BA300" s="93"/>
      <c r="BB300" s="116">
        <f>BB301</f>
        <v>0</v>
      </c>
      <c r="BC300" s="116">
        <f>BC301</f>
        <v>0</v>
      </c>
      <c r="BD300" s="118"/>
      <c r="BE300" s="119"/>
      <c r="BF300" s="127"/>
      <c r="BG300" s="127"/>
      <c r="BH300" s="118"/>
      <c r="BI300" s="119"/>
      <c r="BJ300" s="127"/>
      <c r="BK300" s="127"/>
    </row>
    <row r="301" spans="1:63" ht="66" customHeight="1" hidden="1">
      <c r="A301" s="105"/>
      <c r="B301" s="148" t="s">
        <v>309</v>
      </c>
      <c r="C301" s="107" t="s">
        <v>2</v>
      </c>
      <c r="D301" s="108" t="s">
        <v>32</v>
      </c>
      <c r="E301" s="114" t="s">
        <v>294</v>
      </c>
      <c r="F301" s="108"/>
      <c r="G301" s="110"/>
      <c r="H301" s="110"/>
      <c r="I301" s="110"/>
      <c r="J301" s="115"/>
      <c r="K301" s="115"/>
      <c r="L301" s="115"/>
      <c r="M301" s="115"/>
      <c r="N301" s="110"/>
      <c r="O301" s="111"/>
      <c r="P301" s="115"/>
      <c r="Q301" s="115"/>
      <c r="R301" s="115"/>
      <c r="S301" s="116">
        <f>S302</f>
        <v>1375</v>
      </c>
      <c r="T301" s="116">
        <f t="shared" si="318"/>
        <v>1375</v>
      </c>
      <c r="U301" s="115">
        <f t="shared" si="318"/>
        <v>0</v>
      </c>
      <c r="V301" s="116">
        <f t="shared" si="318"/>
        <v>1190</v>
      </c>
      <c r="W301" s="116">
        <f t="shared" si="318"/>
        <v>0</v>
      </c>
      <c r="X301" s="116">
        <f t="shared" si="318"/>
        <v>0</v>
      </c>
      <c r="Y301" s="116">
        <f t="shared" si="318"/>
        <v>1375</v>
      </c>
      <c r="Z301" s="116">
        <f t="shared" si="318"/>
        <v>1190</v>
      </c>
      <c r="AA301" s="116">
        <f t="shared" si="318"/>
        <v>0</v>
      </c>
      <c r="AB301" s="116">
        <f t="shared" si="318"/>
        <v>0</v>
      </c>
      <c r="AC301" s="116">
        <f t="shared" si="318"/>
        <v>1375</v>
      </c>
      <c r="AD301" s="116">
        <f t="shared" si="318"/>
        <v>1190</v>
      </c>
      <c r="AE301" s="116">
        <f t="shared" si="318"/>
        <v>0</v>
      </c>
      <c r="AF301" s="116"/>
      <c r="AG301" s="116">
        <f t="shared" si="318"/>
        <v>0</v>
      </c>
      <c r="AH301" s="116">
        <f t="shared" si="318"/>
        <v>1375</v>
      </c>
      <c r="AI301" s="116"/>
      <c r="AJ301" s="116">
        <f t="shared" si="318"/>
        <v>1190</v>
      </c>
      <c r="AK301" s="116">
        <f t="shared" si="319"/>
        <v>0</v>
      </c>
      <c r="AL301" s="116">
        <f t="shared" si="319"/>
        <v>0</v>
      </c>
      <c r="AM301" s="116">
        <f t="shared" si="319"/>
        <v>1375</v>
      </c>
      <c r="AN301" s="116">
        <f t="shared" si="319"/>
        <v>0</v>
      </c>
      <c r="AO301" s="116">
        <f t="shared" si="319"/>
        <v>1190</v>
      </c>
      <c r="AP301" s="116">
        <f t="shared" si="319"/>
        <v>-1190</v>
      </c>
      <c r="AQ301" s="115">
        <f t="shared" si="319"/>
        <v>0</v>
      </c>
      <c r="AR301" s="116">
        <f t="shared" si="319"/>
        <v>0</v>
      </c>
      <c r="AS301" s="115">
        <f t="shared" si="319"/>
        <v>0</v>
      </c>
      <c r="AT301" s="116">
        <f t="shared" si="319"/>
        <v>0</v>
      </c>
      <c r="AU301" s="81"/>
      <c r="AV301" s="81"/>
      <c r="AW301" s="81"/>
      <c r="AX301" s="116">
        <f>AX302</f>
        <v>0</v>
      </c>
      <c r="AY301" s="116">
        <f>AY302</f>
        <v>0</v>
      </c>
      <c r="AZ301" s="93"/>
      <c r="BA301" s="93"/>
      <c r="BB301" s="116">
        <f>BB302</f>
        <v>0</v>
      </c>
      <c r="BC301" s="116">
        <f>BC302</f>
        <v>0</v>
      </c>
      <c r="BD301" s="118"/>
      <c r="BE301" s="119"/>
      <c r="BF301" s="127"/>
      <c r="BG301" s="127"/>
      <c r="BH301" s="118"/>
      <c r="BI301" s="119"/>
      <c r="BJ301" s="127"/>
      <c r="BK301" s="127"/>
    </row>
    <row r="302" spans="1:63" ht="66" customHeight="1" hidden="1">
      <c r="A302" s="105"/>
      <c r="B302" s="106" t="s">
        <v>41</v>
      </c>
      <c r="C302" s="107" t="s">
        <v>2</v>
      </c>
      <c r="D302" s="108" t="s">
        <v>32</v>
      </c>
      <c r="E302" s="114" t="s">
        <v>294</v>
      </c>
      <c r="F302" s="108" t="s">
        <v>42</v>
      </c>
      <c r="G302" s="110"/>
      <c r="H302" s="110"/>
      <c r="I302" s="110"/>
      <c r="J302" s="115"/>
      <c r="K302" s="115"/>
      <c r="L302" s="115"/>
      <c r="M302" s="115"/>
      <c r="N302" s="110"/>
      <c r="O302" s="111"/>
      <c r="P302" s="115"/>
      <c r="Q302" s="115"/>
      <c r="R302" s="115"/>
      <c r="S302" s="116">
        <f>T302-Q302</f>
        <v>1375</v>
      </c>
      <c r="T302" s="116">
        <v>1375</v>
      </c>
      <c r="U302" s="115"/>
      <c r="V302" s="116">
        <v>1190</v>
      </c>
      <c r="W302" s="116"/>
      <c r="X302" s="116"/>
      <c r="Y302" s="116">
        <f>W302+T302</f>
        <v>1375</v>
      </c>
      <c r="Z302" s="116">
        <f>X302+V302</f>
        <v>1190</v>
      </c>
      <c r="AA302" s="116"/>
      <c r="AB302" s="116"/>
      <c r="AC302" s="116">
        <f>AA302+Y302</f>
        <v>1375</v>
      </c>
      <c r="AD302" s="116">
        <f>AB302+Z302</f>
        <v>1190</v>
      </c>
      <c r="AE302" s="116"/>
      <c r="AF302" s="116"/>
      <c r="AG302" s="116"/>
      <c r="AH302" s="116">
        <f>AE302+AC302</f>
        <v>1375</v>
      </c>
      <c r="AI302" s="116"/>
      <c r="AJ302" s="116">
        <f>AG302+AD302</f>
        <v>1190</v>
      </c>
      <c r="AK302" s="117"/>
      <c r="AL302" s="117"/>
      <c r="AM302" s="116">
        <f>AK302+AH302</f>
        <v>1375</v>
      </c>
      <c r="AN302" s="116">
        <f>AI302</f>
        <v>0</v>
      </c>
      <c r="AO302" s="116">
        <f>AJ302</f>
        <v>1190</v>
      </c>
      <c r="AP302" s="116">
        <f>AR302-AO302</f>
        <v>-1190</v>
      </c>
      <c r="AQ302" s="115"/>
      <c r="AR302" s="116"/>
      <c r="AS302" s="115"/>
      <c r="AT302" s="116"/>
      <c r="AU302" s="81"/>
      <c r="AV302" s="81"/>
      <c r="AW302" s="81"/>
      <c r="AX302" s="116"/>
      <c r="AY302" s="116"/>
      <c r="AZ302" s="93"/>
      <c r="BA302" s="93"/>
      <c r="BB302" s="116"/>
      <c r="BC302" s="116"/>
      <c r="BD302" s="118"/>
      <c r="BE302" s="119"/>
      <c r="BF302" s="127"/>
      <c r="BG302" s="127"/>
      <c r="BH302" s="118"/>
      <c r="BI302" s="119"/>
      <c r="BJ302" s="127"/>
      <c r="BK302" s="127"/>
    </row>
    <row r="303" spans="1:63" ht="33.75" customHeight="1">
      <c r="A303" s="105"/>
      <c r="B303" s="154" t="s">
        <v>82</v>
      </c>
      <c r="C303" s="107" t="s">
        <v>54</v>
      </c>
      <c r="D303" s="108" t="s">
        <v>54</v>
      </c>
      <c r="E303" s="107" t="s">
        <v>121</v>
      </c>
      <c r="F303" s="108"/>
      <c r="G303" s="110"/>
      <c r="H303" s="110"/>
      <c r="I303" s="110"/>
      <c r="J303" s="115"/>
      <c r="K303" s="115"/>
      <c r="L303" s="115"/>
      <c r="M303" s="115"/>
      <c r="N303" s="110"/>
      <c r="O303" s="111"/>
      <c r="P303" s="115"/>
      <c r="Q303" s="115"/>
      <c r="R303" s="115"/>
      <c r="S303" s="116"/>
      <c r="T303" s="116"/>
      <c r="U303" s="115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17"/>
      <c r="AL303" s="117"/>
      <c r="AM303" s="116"/>
      <c r="AN303" s="116"/>
      <c r="AO303" s="116"/>
      <c r="AP303" s="116"/>
      <c r="AQ303" s="115"/>
      <c r="AR303" s="116"/>
      <c r="AS303" s="115"/>
      <c r="AT303" s="116"/>
      <c r="AU303" s="81"/>
      <c r="AV303" s="81"/>
      <c r="AW303" s="81"/>
      <c r="AX303" s="116"/>
      <c r="AY303" s="116"/>
      <c r="AZ303" s="93">
        <f aca="true" t="shared" si="320" ref="AZ303:BK304">AZ304</f>
        <v>2799</v>
      </c>
      <c r="BA303" s="93"/>
      <c r="BB303" s="93">
        <f t="shared" si="320"/>
        <v>2799</v>
      </c>
      <c r="BC303" s="93">
        <f t="shared" si="320"/>
        <v>0</v>
      </c>
      <c r="BD303" s="93">
        <f t="shared" si="320"/>
        <v>0</v>
      </c>
      <c r="BE303" s="93">
        <f t="shared" si="320"/>
        <v>0</v>
      </c>
      <c r="BF303" s="115">
        <f t="shared" si="320"/>
        <v>2799</v>
      </c>
      <c r="BG303" s="115">
        <f t="shared" si="320"/>
        <v>0</v>
      </c>
      <c r="BH303" s="93">
        <f t="shared" si="320"/>
        <v>0</v>
      </c>
      <c r="BI303" s="93">
        <f t="shared" si="320"/>
        <v>0</v>
      </c>
      <c r="BJ303" s="115">
        <f t="shared" si="320"/>
        <v>2799</v>
      </c>
      <c r="BK303" s="115">
        <f t="shared" si="320"/>
        <v>0</v>
      </c>
    </row>
    <row r="304" spans="1:63" s="56" customFormat="1" ht="72" customHeight="1">
      <c r="A304" s="105"/>
      <c r="B304" s="106" t="s">
        <v>397</v>
      </c>
      <c r="C304" s="107" t="s">
        <v>54</v>
      </c>
      <c r="D304" s="108" t="s">
        <v>54</v>
      </c>
      <c r="E304" s="114" t="s">
        <v>385</v>
      </c>
      <c r="F304" s="108"/>
      <c r="G304" s="110"/>
      <c r="H304" s="110"/>
      <c r="I304" s="110"/>
      <c r="J304" s="128"/>
      <c r="K304" s="128"/>
      <c r="L304" s="128"/>
      <c r="M304" s="128"/>
      <c r="N304" s="110"/>
      <c r="O304" s="115"/>
      <c r="P304" s="115"/>
      <c r="Q304" s="128"/>
      <c r="R304" s="128"/>
      <c r="S304" s="116"/>
      <c r="T304" s="116"/>
      <c r="U304" s="115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56"/>
      <c r="AL304" s="156"/>
      <c r="AM304" s="156"/>
      <c r="AN304" s="156"/>
      <c r="AO304" s="156"/>
      <c r="AP304" s="200"/>
      <c r="AQ304" s="201"/>
      <c r="AR304" s="200"/>
      <c r="AS304" s="201"/>
      <c r="AT304" s="200"/>
      <c r="AU304" s="195"/>
      <c r="AV304" s="195"/>
      <c r="AW304" s="195"/>
      <c r="AX304" s="200"/>
      <c r="AY304" s="200"/>
      <c r="AZ304" s="115">
        <f t="shared" si="320"/>
        <v>2799</v>
      </c>
      <c r="BA304" s="115"/>
      <c r="BB304" s="115">
        <f t="shared" si="320"/>
        <v>2799</v>
      </c>
      <c r="BC304" s="115">
        <f t="shared" si="320"/>
        <v>0</v>
      </c>
      <c r="BD304" s="115">
        <f t="shared" si="320"/>
        <v>0</v>
      </c>
      <c r="BE304" s="115">
        <f t="shared" si="320"/>
        <v>0</v>
      </c>
      <c r="BF304" s="115">
        <f t="shared" si="320"/>
        <v>2799</v>
      </c>
      <c r="BG304" s="115">
        <f t="shared" si="320"/>
        <v>0</v>
      </c>
      <c r="BH304" s="115">
        <f t="shared" si="320"/>
        <v>0</v>
      </c>
      <c r="BI304" s="115">
        <f t="shared" si="320"/>
        <v>0</v>
      </c>
      <c r="BJ304" s="115">
        <f t="shared" si="320"/>
        <v>2799</v>
      </c>
      <c r="BK304" s="115">
        <f t="shared" si="320"/>
        <v>0</v>
      </c>
    </row>
    <row r="305" spans="1:63" s="3" customFormat="1" ht="78" customHeight="1">
      <c r="A305" s="105"/>
      <c r="B305" s="106" t="s">
        <v>274</v>
      </c>
      <c r="C305" s="107" t="s">
        <v>54</v>
      </c>
      <c r="D305" s="108" t="s">
        <v>54</v>
      </c>
      <c r="E305" s="114" t="s">
        <v>385</v>
      </c>
      <c r="F305" s="108" t="s">
        <v>42</v>
      </c>
      <c r="G305" s="110"/>
      <c r="H305" s="110"/>
      <c r="I305" s="110"/>
      <c r="J305" s="128"/>
      <c r="K305" s="128"/>
      <c r="L305" s="128"/>
      <c r="M305" s="128"/>
      <c r="N305" s="110"/>
      <c r="O305" s="115"/>
      <c r="P305" s="115"/>
      <c r="Q305" s="128"/>
      <c r="R305" s="128"/>
      <c r="S305" s="116"/>
      <c r="T305" s="116"/>
      <c r="U305" s="115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56"/>
      <c r="AL305" s="156"/>
      <c r="AM305" s="156"/>
      <c r="AN305" s="156"/>
      <c r="AO305" s="156"/>
      <c r="AP305" s="200"/>
      <c r="AQ305" s="201"/>
      <c r="AR305" s="200"/>
      <c r="AS305" s="201"/>
      <c r="AT305" s="200"/>
      <c r="AU305" s="157"/>
      <c r="AV305" s="157"/>
      <c r="AW305" s="157"/>
      <c r="AX305" s="200"/>
      <c r="AY305" s="200"/>
      <c r="AZ305" s="93">
        <v>2799</v>
      </c>
      <c r="BA305" s="93"/>
      <c r="BB305" s="116">
        <f>AZ305+AX305</f>
        <v>2799</v>
      </c>
      <c r="BC305" s="116"/>
      <c r="BD305" s="157"/>
      <c r="BE305" s="194"/>
      <c r="BF305" s="115">
        <f>BD305+BB305</f>
        <v>2799</v>
      </c>
      <c r="BG305" s="115">
        <f>BE305+BC305</f>
        <v>0</v>
      </c>
      <c r="BH305" s="157"/>
      <c r="BI305" s="194"/>
      <c r="BJ305" s="115">
        <f>BH305+BF305</f>
        <v>2799</v>
      </c>
      <c r="BK305" s="115">
        <f>BI305+BG305</f>
        <v>0</v>
      </c>
    </row>
    <row r="306" spans="1:63" s="3" customFormat="1" ht="16.5">
      <c r="A306" s="105"/>
      <c r="B306" s="106"/>
      <c r="C306" s="107"/>
      <c r="D306" s="108"/>
      <c r="E306" s="114"/>
      <c r="F306" s="108"/>
      <c r="G306" s="110"/>
      <c r="H306" s="110"/>
      <c r="I306" s="110"/>
      <c r="J306" s="128"/>
      <c r="K306" s="128"/>
      <c r="L306" s="128"/>
      <c r="M306" s="128"/>
      <c r="N306" s="110"/>
      <c r="O306" s="115"/>
      <c r="P306" s="115"/>
      <c r="Q306" s="128"/>
      <c r="R306" s="128"/>
      <c r="S306" s="116"/>
      <c r="T306" s="116"/>
      <c r="U306" s="115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56"/>
      <c r="AL306" s="156"/>
      <c r="AM306" s="156"/>
      <c r="AN306" s="156"/>
      <c r="AO306" s="156"/>
      <c r="AP306" s="200"/>
      <c r="AQ306" s="201"/>
      <c r="AR306" s="200"/>
      <c r="AS306" s="201"/>
      <c r="AT306" s="200"/>
      <c r="AU306" s="157"/>
      <c r="AV306" s="157"/>
      <c r="AW306" s="157"/>
      <c r="AX306" s="200"/>
      <c r="AY306" s="200"/>
      <c r="AZ306" s="93"/>
      <c r="BA306" s="93"/>
      <c r="BB306" s="200"/>
      <c r="BC306" s="200"/>
      <c r="BD306" s="157"/>
      <c r="BE306" s="194"/>
      <c r="BF306" s="195"/>
      <c r="BG306" s="195"/>
      <c r="BH306" s="157"/>
      <c r="BI306" s="194"/>
      <c r="BJ306" s="195"/>
      <c r="BK306" s="195"/>
    </row>
    <row r="307" spans="1:63" s="3" customFormat="1" ht="16.5" hidden="1">
      <c r="A307" s="105"/>
      <c r="B307" s="106"/>
      <c r="C307" s="107"/>
      <c r="D307" s="108"/>
      <c r="E307" s="114"/>
      <c r="F307" s="108"/>
      <c r="G307" s="110"/>
      <c r="H307" s="110"/>
      <c r="I307" s="110"/>
      <c r="J307" s="128"/>
      <c r="K307" s="128"/>
      <c r="L307" s="128"/>
      <c r="M307" s="128"/>
      <c r="N307" s="110"/>
      <c r="O307" s="115"/>
      <c r="P307" s="115"/>
      <c r="Q307" s="128"/>
      <c r="R307" s="128"/>
      <c r="S307" s="116"/>
      <c r="T307" s="116"/>
      <c r="U307" s="115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56"/>
      <c r="AL307" s="156"/>
      <c r="AM307" s="156"/>
      <c r="AN307" s="156"/>
      <c r="AO307" s="156"/>
      <c r="AP307" s="200"/>
      <c r="AQ307" s="201"/>
      <c r="AR307" s="200"/>
      <c r="AS307" s="201"/>
      <c r="AT307" s="200"/>
      <c r="AU307" s="157"/>
      <c r="AV307" s="157"/>
      <c r="AW307" s="157"/>
      <c r="AX307" s="200"/>
      <c r="AY307" s="200"/>
      <c r="AZ307" s="93"/>
      <c r="BA307" s="93"/>
      <c r="BB307" s="200"/>
      <c r="BC307" s="200"/>
      <c r="BD307" s="157"/>
      <c r="BE307" s="194"/>
      <c r="BF307" s="195"/>
      <c r="BG307" s="195"/>
      <c r="BH307" s="157"/>
      <c r="BI307" s="194"/>
      <c r="BJ307" s="195"/>
      <c r="BK307" s="195"/>
    </row>
    <row r="308" spans="1:63" ht="16.5" hidden="1">
      <c r="A308" s="134"/>
      <c r="B308" s="106"/>
      <c r="C308" s="175"/>
      <c r="D308" s="176"/>
      <c r="E308" s="177"/>
      <c r="F308" s="108"/>
      <c r="G308" s="178"/>
      <c r="H308" s="178"/>
      <c r="I308" s="178"/>
      <c r="J308" s="128"/>
      <c r="K308" s="128"/>
      <c r="L308" s="128"/>
      <c r="M308" s="128"/>
      <c r="N308" s="178"/>
      <c r="O308" s="111"/>
      <c r="P308" s="111"/>
      <c r="Q308" s="129"/>
      <c r="R308" s="129"/>
      <c r="S308" s="116"/>
      <c r="T308" s="84"/>
      <c r="U308" s="111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117"/>
      <c r="AL308" s="117"/>
      <c r="AM308" s="117"/>
      <c r="AN308" s="117"/>
      <c r="AO308" s="117"/>
      <c r="AP308" s="130"/>
      <c r="AQ308" s="131"/>
      <c r="AR308" s="130"/>
      <c r="AS308" s="131"/>
      <c r="AT308" s="130"/>
      <c r="AU308" s="81"/>
      <c r="AV308" s="81"/>
      <c r="AW308" s="81"/>
      <c r="AX308" s="130"/>
      <c r="AY308" s="130"/>
      <c r="AZ308" s="93"/>
      <c r="BA308" s="93"/>
      <c r="BB308" s="130"/>
      <c r="BC308" s="130"/>
      <c r="BD308" s="118"/>
      <c r="BE308" s="119"/>
      <c r="BF308" s="127"/>
      <c r="BG308" s="127"/>
      <c r="BH308" s="118"/>
      <c r="BI308" s="119"/>
      <c r="BJ308" s="127"/>
      <c r="BK308" s="127"/>
    </row>
    <row r="309" spans="1:63" s="5" customFormat="1" ht="40.5">
      <c r="A309" s="85">
        <v>912</v>
      </c>
      <c r="B309" s="86" t="s">
        <v>46</v>
      </c>
      <c r="C309" s="161"/>
      <c r="D309" s="89"/>
      <c r="E309" s="133"/>
      <c r="F309" s="89"/>
      <c r="G309" s="162">
        <f>G314+G317+G327</f>
        <v>373732</v>
      </c>
      <c r="H309" s="162">
        <f>H314+H317+H327</f>
        <v>373732</v>
      </c>
      <c r="I309" s="162">
        <f>I314+I317+I327</f>
        <v>0</v>
      </c>
      <c r="J309" s="162">
        <f aca="true" t="shared" si="321" ref="J309:Q309">J314+J317+J327+J320</f>
        <v>63947</v>
      </c>
      <c r="K309" s="162">
        <f t="shared" si="321"/>
        <v>437679</v>
      </c>
      <c r="L309" s="162">
        <f t="shared" si="321"/>
        <v>0</v>
      </c>
      <c r="M309" s="162"/>
      <c r="N309" s="162">
        <f t="shared" si="321"/>
        <v>474730</v>
      </c>
      <c r="O309" s="162">
        <f t="shared" si="321"/>
        <v>0</v>
      </c>
      <c r="P309" s="162">
        <f t="shared" si="321"/>
        <v>0</v>
      </c>
      <c r="Q309" s="162">
        <f t="shared" si="321"/>
        <v>474730</v>
      </c>
      <c r="R309" s="162">
        <f aca="true" t="shared" si="322" ref="R309:Z309">R314+R317+R327+R320</f>
        <v>0</v>
      </c>
      <c r="S309" s="163">
        <f t="shared" si="322"/>
        <v>-159558</v>
      </c>
      <c r="T309" s="163">
        <f t="shared" si="322"/>
        <v>315172</v>
      </c>
      <c r="U309" s="162">
        <f t="shared" si="322"/>
        <v>0</v>
      </c>
      <c r="V309" s="163">
        <f t="shared" si="322"/>
        <v>315172</v>
      </c>
      <c r="W309" s="163">
        <f t="shared" si="322"/>
        <v>0</v>
      </c>
      <c r="X309" s="163">
        <f t="shared" si="322"/>
        <v>0</v>
      </c>
      <c r="Y309" s="163">
        <f t="shared" si="322"/>
        <v>315172</v>
      </c>
      <c r="Z309" s="163">
        <f t="shared" si="322"/>
        <v>315172</v>
      </c>
      <c r="AA309" s="163">
        <f aca="true" t="shared" si="323" ref="AA309:AJ309">AA314+AA317+AA327+AA320</f>
        <v>0</v>
      </c>
      <c r="AB309" s="163">
        <f t="shared" si="323"/>
        <v>0</v>
      </c>
      <c r="AC309" s="163">
        <f t="shared" si="323"/>
        <v>315172</v>
      </c>
      <c r="AD309" s="163">
        <f t="shared" si="323"/>
        <v>315172</v>
      </c>
      <c r="AE309" s="163">
        <f t="shared" si="323"/>
        <v>830</v>
      </c>
      <c r="AF309" s="163"/>
      <c r="AG309" s="163">
        <f t="shared" si="323"/>
        <v>830</v>
      </c>
      <c r="AH309" s="163">
        <f t="shared" si="323"/>
        <v>316002</v>
      </c>
      <c r="AI309" s="163"/>
      <c r="AJ309" s="163">
        <f t="shared" si="323"/>
        <v>316002</v>
      </c>
      <c r="AK309" s="163" t="e">
        <f>AK314+AK317+AK327+AK320</f>
        <v>#REF!</v>
      </c>
      <c r="AL309" s="163" t="e">
        <f>AL314+AL317+AL327+AL320</f>
        <v>#REF!</v>
      </c>
      <c r="AM309" s="163">
        <f>AM314+AM317+AM327+AM320</f>
        <v>316002</v>
      </c>
      <c r="AN309" s="163">
        <f>AN314+AN317+AN327+AN320</f>
        <v>0</v>
      </c>
      <c r="AO309" s="163">
        <f>AO314+AO317+AO327+AO320</f>
        <v>316002</v>
      </c>
      <c r="AP309" s="163">
        <f>AP314+AP317+AP327+AP320+AP310</f>
        <v>73217</v>
      </c>
      <c r="AQ309" s="163">
        <f>AQ314+AQ317+AQ327+AQ320+AQ310</f>
        <v>0</v>
      </c>
      <c r="AR309" s="163">
        <f>AR314+AR317+AR327+AR320+AR310</f>
        <v>389219</v>
      </c>
      <c r="AS309" s="163">
        <f>AS314+AS317+AS327+AS320+AS310</f>
        <v>0</v>
      </c>
      <c r="AT309" s="163">
        <f>AT314+AT317+AT327+AT320+AT310</f>
        <v>389219</v>
      </c>
      <c r="AU309" s="81"/>
      <c r="AV309" s="81"/>
      <c r="AW309" s="81"/>
      <c r="AX309" s="163">
        <f>AX314+AX317+AX327+AX320+AX310</f>
        <v>389219</v>
      </c>
      <c r="AY309" s="163">
        <f>AY314+AY317+AY327+AY320+AY310</f>
        <v>389219</v>
      </c>
      <c r="AZ309" s="93"/>
      <c r="BA309" s="93"/>
      <c r="BB309" s="163">
        <f>BB314+BB317+BB327+BB320+BB310</f>
        <v>389219</v>
      </c>
      <c r="BC309" s="163">
        <f>BC314+BC317+BC327+BC320+BC310</f>
        <v>389219</v>
      </c>
      <c r="BD309" s="163">
        <f aca="true" t="shared" si="324" ref="BD309:BK309">BD314+BD317+BD327+BD320+BD310+BD348+BD323</f>
        <v>0</v>
      </c>
      <c r="BE309" s="163">
        <f t="shared" si="324"/>
        <v>0</v>
      </c>
      <c r="BF309" s="163">
        <f t="shared" si="324"/>
        <v>389219</v>
      </c>
      <c r="BG309" s="163">
        <f t="shared" si="324"/>
        <v>389219</v>
      </c>
      <c r="BH309" s="163">
        <f t="shared" si="324"/>
        <v>0</v>
      </c>
      <c r="BI309" s="163">
        <f t="shared" si="324"/>
        <v>0</v>
      </c>
      <c r="BJ309" s="163">
        <f t="shared" si="324"/>
        <v>389219</v>
      </c>
      <c r="BK309" s="163">
        <f t="shared" si="324"/>
        <v>389219</v>
      </c>
    </row>
    <row r="310" spans="1:63" s="2" customFormat="1" ht="18.75" customHeight="1" hidden="1">
      <c r="A310" s="120"/>
      <c r="B310" s="98" t="s">
        <v>110</v>
      </c>
      <c r="C310" s="100" t="s">
        <v>58</v>
      </c>
      <c r="D310" s="99" t="s">
        <v>32</v>
      </c>
      <c r="E310" s="202"/>
      <c r="F310" s="99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4"/>
      <c r="T310" s="104"/>
      <c r="U310" s="102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>
        <f>AP311</f>
        <v>0</v>
      </c>
      <c r="AQ310" s="104">
        <f aca="true" t="shared" si="325" ref="AQ310:AT312">AQ311</f>
        <v>0</v>
      </c>
      <c r="AR310" s="104">
        <f t="shared" si="325"/>
        <v>0</v>
      </c>
      <c r="AS310" s="104">
        <f t="shared" si="325"/>
        <v>0</v>
      </c>
      <c r="AT310" s="104">
        <f t="shared" si="325"/>
        <v>0</v>
      </c>
      <c r="AU310" s="81"/>
      <c r="AV310" s="81"/>
      <c r="AW310" s="81"/>
      <c r="AX310" s="104">
        <f aca="true" t="shared" si="326" ref="AX310:BK312">AX311</f>
        <v>0</v>
      </c>
      <c r="AY310" s="104">
        <f t="shared" si="326"/>
        <v>0</v>
      </c>
      <c r="AZ310" s="93"/>
      <c r="BA310" s="93"/>
      <c r="BB310" s="104">
        <f t="shared" si="326"/>
        <v>0</v>
      </c>
      <c r="BC310" s="104">
        <f t="shared" si="326"/>
        <v>0</v>
      </c>
      <c r="BD310" s="104">
        <f t="shared" si="326"/>
        <v>0</v>
      </c>
      <c r="BE310" s="104">
        <f t="shared" si="326"/>
        <v>0</v>
      </c>
      <c r="BF310" s="104">
        <f t="shared" si="326"/>
        <v>0</v>
      </c>
      <c r="BG310" s="104">
        <f t="shared" si="326"/>
        <v>0</v>
      </c>
      <c r="BH310" s="104">
        <f t="shared" si="326"/>
        <v>0</v>
      </c>
      <c r="BI310" s="104">
        <f t="shared" si="326"/>
        <v>0</v>
      </c>
      <c r="BJ310" s="104">
        <f t="shared" si="326"/>
        <v>0</v>
      </c>
      <c r="BK310" s="104">
        <f t="shared" si="326"/>
        <v>0</v>
      </c>
    </row>
    <row r="311" spans="1:63" s="3" customFormat="1" ht="16.5" customHeight="1" hidden="1">
      <c r="A311" s="105"/>
      <c r="B311" s="106" t="s">
        <v>110</v>
      </c>
      <c r="C311" s="108" t="s">
        <v>58</v>
      </c>
      <c r="D311" s="107" t="s">
        <v>32</v>
      </c>
      <c r="E311" s="145" t="s">
        <v>111</v>
      </c>
      <c r="F311" s="107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2"/>
      <c r="T311" s="112"/>
      <c r="U311" s="110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>
        <f>AP312</f>
        <v>0</v>
      </c>
      <c r="AQ311" s="112">
        <f t="shared" si="325"/>
        <v>0</v>
      </c>
      <c r="AR311" s="112">
        <f t="shared" si="325"/>
        <v>0</v>
      </c>
      <c r="AS311" s="112">
        <f t="shared" si="325"/>
        <v>0</v>
      </c>
      <c r="AT311" s="112">
        <f t="shared" si="325"/>
        <v>0</v>
      </c>
      <c r="AU311" s="81"/>
      <c r="AV311" s="81"/>
      <c r="AW311" s="81"/>
      <c r="AX311" s="112">
        <f t="shared" si="326"/>
        <v>0</v>
      </c>
      <c r="AY311" s="112">
        <f t="shared" si="326"/>
        <v>0</v>
      </c>
      <c r="AZ311" s="93"/>
      <c r="BA311" s="93"/>
      <c r="BB311" s="112">
        <f t="shared" si="326"/>
        <v>0</v>
      </c>
      <c r="BC311" s="112">
        <f t="shared" si="326"/>
        <v>0</v>
      </c>
      <c r="BD311" s="112">
        <f t="shared" si="326"/>
        <v>0</v>
      </c>
      <c r="BE311" s="112">
        <f t="shared" si="326"/>
        <v>0</v>
      </c>
      <c r="BF311" s="112">
        <f t="shared" si="326"/>
        <v>0</v>
      </c>
      <c r="BG311" s="112">
        <f t="shared" si="326"/>
        <v>0</v>
      </c>
      <c r="BH311" s="112">
        <f t="shared" si="326"/>
        <v>0</v>
      </c>
      <c r="BI311" s="112">
        <f t="shared" si="326"/>
        <v>0</v>
      </c>
      <c r="BJ311" s="112">
        <f t="shared" si="326"/>
        <v>0</v>
      </c>
      <c r="BK311" s="112">
        <f t="shared" si="326"/>
        <v>0</v>
      </c>
    </row>
    <row r="312" spans="1:63" s="3" customFormat="1" ht="115.5" customHeight="1" hidden="1">
      <c r="A312" s="105"/>
      <c r="B312" s="144" t="s">
        <v>340</v>
      </c>
      <c r="C312" s="108" t="s">
        <v>58</v>
      </c>
      <c r="D312" s="107" t="s">
        <v>32</v>
      </c>
      <c r="E312" s="145" t="s">
        <v>183</v>
      </c>
      <c r="F312" s="107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2"/>
      <c r="T312" s="112"/>
      <c r="U312" s="110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6">
        <f>AR312-AO312</f>
        <v>0</v>
      </c>
      <c r="AQ312" s="115"/>
      <c r="AR312" s="112">
        <f t="shared" si="325"/>
        <v>0</v>
      </c>
      <c r="AS312" s="112">
        <f t="shared" si="325"/>
        <v>0</v>
      </c>
      <c r="AT312" s="112">
        <f t="shared" si="325"/>
        <v>0</v>
      </c>
      <c r="AU312" s="81"/>
      <c r="AV312" s="81"/>
      <c r="AW312" s="81"/>
      <c r="AX312" s="112">
        <f t="shared" si="326"/>
        <v>0</v>
      </c>
      <c r="AY312" s="112">
        <f t="shared" si="326"/>
        <v>0</v>
      </c>
      <c r="AZ312" s="93"/>
      <c r="BA312" s="93"/>
      <c r="BB312" s="112">
        <f t="shared" si="326"/>
        <v>0</v>
      </c>
      <c r="BC312" s="112">
        <f t="shared" si="326"/>
        <v>0</v>
      </c>
      <c r="BD312" s="112">
        <f t="shared" si="326"/>
        <v>0</v>
      </c>
      <c r="BE312" s="112">
        <f t="shared" si="326"/>
        <v>0</v>
      </c>
      <c r="BF312" s="112">
        <f t="shared" si="326"/>
        <v>0</v>
      </c>
      <c r="BG312" s="112">
        <f t="shared" si="326"/>
        <v>0</v>
      </c>
      <c r="BH312" s="112">
        <f t="shared" si="326"/>
        <v>0</v>
      </c>
      <c r="BI312" s="112">
        <f t="shared" si="326"/>
        <v>0</v>
      </c>
      <c r="BJ312" s="112">
        <f t="shared" si="326"/>
        <v>0</v>
      </c>
      <c r="BK312" s="112">
        <f t="shared" si="326"/>
        <v>0</v>
      </c>
    </row>
    <row r="313" spans="1:63" s="3" customFormat="1" ht="82.5" customHeight="1" hidden="1">
      <c r="A313" s="105"/>
      <c r="B313" s="106" t="s">
        <v>253</v>
      </c>
      <c r="C313" s="108" t="s">
        <v>58</v>
      </c>
      <c r="D313" s="107" t="s">
        <v>32</v>
      </c>
      <c r="E313" s="145" t="s">
        <v>183</v>
      </c>
      <c r="F313" s="107" t="s">
        <v>238</v>
      </c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2"/>
      <c r="T313" s="112"/>
      <c r="U313" s="110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6">
        <f>AR313-AO313</f>
        <v>0</v>
      </c>
      <c r="AQ313" s="110"/>
      <c r="AR313" s="112"/>
      <c r="AS313" s="110"/>
      <c r="AT313" s="112"/>
      <c r="AU313" s="81"/>
      <c r="AV313" s="81"/>
      <c r="AW313" s="81"/>
      <c r="AX313" s="112"/>
      <c r="AY313" s="112"/>
      <c r="AZ313" s="93"/>
      <c r="BA313" s="93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</row>
    <row r="314" spans="1:63" s="2" customFormat="1" ht="27" customHeight="1">
      <c r="A314" s="120"/>
      <c r="B314" s="98" t="s">
        <v>61</v>
      </c>
      <c r="C314" s="99" t="s">
        <v>43</v>
      </c>
      <c r="D314" s="100" t="s">
        <v>31</v>
      </c>
      <c r="E314" s="101"/>
      <c r="F314" s="100"/>
      <c r="G314" s="102">
        <f aca="true" t="shared" si="327" ref="G314:W315">G315</f>
        <v>130444</v>
      </c>
      <c r="H314" s="102">
        <f t="shared" si="327"/>
        <v>130444</v>
      </c>
      <c r="I314" s="102">
        <f t="shared" si="327"/>
        <v>0</v>
      </c>
      <c r="J314" s="102">
        <f t="shared" si="327"/>
        <v>29342</v>
      </c>
      <c r="K314" s="102">
        <f t="shared" si="327"/>
        <v>159786</v>
      </c>
      <c r="L314" s="102">
        <f t="shared" si="327"/>
        <v>0</v>
      </c>
      <c r="M314" s="102"/>
      <c r="N314" s="102">
        <f t="shared" si="327"/>
        <v>172674</v>
      </c>
      <c r="O314" s="102">
        <f t="shared" si="327"/>
        <v>0</v>
      </c>
      <c r="P314" s="102">
        <f t="shared" si="327"/>
        <v>0</v>
      </c>
      <c r="Q314" s="102">
        <f t="shared" si="327"/>
        <v>172674</v>
      </c>
      <c r="R314" s="102">
        <f t="shared" si="327"/>
        <v>0</v>
      </c>
      <c r="S314" s="104">
        <f t="shared" si="327"/>
        <v>-40504</v>
      </c>
      <c r="T314" s="104">
        <f t="shared" si="327"/>
        <v>132170</v>
      </c>
      <c r="U314" s="102">
        <f t="shared" si="327"/>
        <v>0</v>
      </c>
      <c r="V314" s="104">
        <f t="shared" si="327"/>
        <v>132170</v>
      </c>
      <c r="W314" s="104">
        <f t="shared" si="327"/>
        <v>0</v>
      </c>
      <c r="X314" s="104">
        <f aca="true" t="shared" si="328" ref="W314:AM315">X315</f>
        <v>0</v>
      </c>
      <c r="Y314" s="104">
        <f t="shared" si="328"/>
        <v>132170</v>
      </c>
      <c r="Z314" s="104">
        <f t="shared" si="328"/>
        <v>132170</v>
      </c>
      <c r="AA314" s="104">
        <f t="shared" si="328"/>
        <v>0</v>
      </c>
      <c r="AB314" s="104">
        <f t="shared" si="328"/>
        <v>0</v>
      </c>
      <c r="AC314" s="104">
        <f t="shared" si="328"/>
        <v>132170</v>
      </c>
      <c r="AD314" s="104">
        <f t="shared" si="328"/>
        <v>132170</v>
      </c>
      <c r="AE314" s="104">
        <f t="shared" si="328"/>
        <v>0</v>
      </c>
      <c r="AF314" s="104"/>
      <c r="AG314" s="104">
        <f t="shared" si="328"/>
        <v>0</v>
      </c>
      <c r="AH314" s="104">
        <f t="shared" si="328"/>
        <v>132170</v>
      </c>
      <c r="AI314" s="104"/>
      <c r="AJ314" s="104">
        <f t="shared" si="328"/>
        <v>132170</v>
      </c>
      <c r="AK314" s="104">
        <f t="shared" si="328"/>
        <v>0</v>
      </c>
      <c r="AL314" s="104">
        <f t="shared" si="328"/>
        <v>0</v>
      </c>
      <c r="AM314" s="104">
        <f t="shared" si="328"/>
        <v>132170</v>
      </c>
      <c r="AN314" s="104">
        <f aca="true" t="shared" si="329" ref="AK314:AT315">AN315</f>
        <v>0</v>
      </c>
      <c r="AO314" s="104">
        <f t="shared" si="329"/>
        <v>132170</v>
      </c>
      <c r="AP314" s="104">
        <f t="shared" si="329"/>
        <v>27605</v>
      </c>
      <c r="AQ314" s="102">
        <f t="shared" si="329"/>
        <v>0</v>
      </c>
      <c r="AR314" s="104">
        <f t="shared" si="329"/>
        <v>159775</v>
      </c>
      <c r="AS314" s="102">
        <f t="shared" si="329"/>
        <v>0</v>
      </c>
      <c r="AT314" s="104">
        <f t="shared" si="329"/>
        <v>159775</v>
      </c>
      <c r="AU314" s="81"/>
      <c r="AV314" s="81"/>
      <c r="AW314" s="81"/>
      <c r="AX314" s="104">
        <f>AX315</f>
        <v>159775</v>
      </c>
      <c r="AY314" s="104">
        <f>AY315</f>
        <v>159775</v>
      </c>
      <c r="AZ314" s="93"/>
      <c r="BA314" s="93"/>
      <c r="BB314" s="104">
        <f>BB315</f>
        <v>159775</v>
      </c>
      <c r="BC314" s="104">
        <f>BC315</f>
        <v>159775</v>
      </c>
      <c r="BD314" s="104">
        <f aca="true" t="shared" si="330" ref="BD314:BK315">BD315</f>
        <v>-150</v>
      </c>
      <c r="BE314" s="104">
        <f t="shared" si="330"/>
        <v>0</v>
      </c>
      <c r="BF314" s="104">
        <f t="shared" si="330"/>
        <v>159625</v>
      </c>
      <c r="BG314" s="104">
        <f t="shared" si="330"/>
        <v>159775</v>
      </c>
      <c r="BH314" s="104">
        <f t="shared" si="330"/>
        <v>0</v>
      </c>
      <c r="BI314" s="104">
        <f t="shared" si="330"/>
        <v>0</v>
      </c>
      <c r="BJ314" s="104">
        <f t="shared" si="330"/>
        <v>159625</v>
      </c>
      <c r="BK314" s="104">
        <f t="shared" si="330"/>
        <v>159775</v>
      </c>
    </row>
    <row r="315" spans="1:63" ht="44.25" customHeight="1">
      <c r="A315" s="105"/>
      <c r="B315" s="106" t="s">
        <v>62</v>
      </c>
      <c r="C315" s="107" t="s">
        <v>43</v>
      </c>
      <c r="D315" s="108" t="s">
        <v>31</v>
      </c>
      <c r="E315" s="114" t="s">
        <v>148</v>
      </c>
      <c r="F315" s="108"/>
      <c r="G315" s="110">
        <f t="shared" si="327"/>
        <v>130444</v>
      </c>
      <c r="H315" s="110">
        <f t="shared" si="327"/>
        <v>130444</v>
      </c>
      <c r="I315" s="110">
        <f t="shared" si="327"/>
        <v>0</v>
      </c>
      <c r="J315" s="110">
        <f t="shared" si="327"/>
        <v>29342</v>
      </c>
      <c r="K315" s="110">
        <f t="shared" si="327"/>
        <v>159786</v>
      </c>
      <c r="L315" s="110">
        <f t="shared" si="327"/>
        <v>0</v>
      </c>
      <c r="M315" s="110"/>
      <c r="N315" s="110">
        <f t="shared" si="327"/>
        <v>172674</v>
      </c>
      <c r="O315" s="110">
        <f t="shared" si="327"/>
        <v>0</v>
      </c>
      <c r="P315" s="110">
        <f t="shared" si="327"/>
        <v>0</v>
      </c>
      <c r="Q315" s="110">
        <f t="shared" si="327"/>
        <v>172674</v>
      </c>
      <c r="R315" s="110">
        <f t="shared" si="327"/>
        <v>0</v>
      </c>
      <c r="S315" s="112">
        <f t="shared" si="327"/>
        <v>-40504</v>
      </c>
      <c r="T315" s="112">
        <f t="shared" si="327"/>
        <v>132170</v>
      </c>
      <c r="U315" s="110">
        <f t="shared" si="327"/>
        <v>0</v>
      </c>
      <c r="V315" s="112">
        <f t="shared" si="327"/>
        <v>132170</v>
      </c>
      <c r="W315" s="112">
        <f t="shared" si="328"/>
        <v>0</v>
      </c>
      <c r="X315" s="112">
        <f t="shared" si="328"/>
        <v>0</v>
      </c>
      <c r="Y315" s="112">
        <f t="shared" si="328"/>
        <v>132170</v>
      </c>
      <c r="Z315" s="112">
        <f t="shared" si="328"/>
        <v>132170</v>
      </c>
      <c r="AA315" s="112">
        <f t="shared" si="328"/>
        <v>0</v>
      </c>
      <c r="AB315" s="112">
        <f t="shared" si="328"/>
        <v>0</v>
      </c>
      <c r="AC315" s="112">
        <f t="shared" si="328"/>
        <v>132170</v>
      </c>
      <c r="AD315" s="112">
        <f t="shared" si="328"/>
        <v>132170</v>
      </c>
      <c r="AE315" s="112">
        <f t="shared" si="328"/>
        <v>0</v>
      </c>
      <c r="AF315" s="112"/>
      <c r="AG315" s="112">
        <f t="shared" si="328"/>
        <v>0</v>
      </c>
      <c r="AH315" s="112">
        <f t="shared" si="328"/>
        <v>132170</v>
      </c>
      <c r="AI315" s="112"/>
      <c r="AJ315" s="112">
        <f t="shared" si="328"/>
        <v>132170</v>
      </c>
      <c r="AK315" s="112">
        <f t="shared" si="329"/>
        <v>0</v>
      </c>
      <c r="AL315" s="112">
        <f t="shared" si="329"/>
        <v>0</v>
      </c>
      <c r="AM315" s="112">
        <f t="shared" si="329"/>
        <v>132170</v>
      </c>
      <c r="AN315" s="112">
        <f t="shared" si="329"/>
        <v>0</v>
      </c>
      <c r="AO315" s="112">
        <f t="shared" si="329"/>
        <v>132170</v>
      </c>
      <c r="AP315" s="112">
        <f t="shared" si="329"/>
        <v>27605</v>
      </c>
      <c r="AQ315" s="110">
        <f t="shared" si="329"/>
        <v>0</v>
      </c>
      <c r="AR315" s="112">
        <f t="shared" si="329"/>
        <v>159775</v>
      </c>
      <c r="AS315" s="110">
        <f t="shared" si="329"/>
        <v>0</v>
      </c>
      <c r="AT315" s="112">
        <f t="shared" si="329"/>
        <v>159775</v>
      </c>
      <c r="AU315" s="81"/>
      <c r="AV315" s="81"/>
      <c r="AW315" s="81"/>
      <c r="AX315" s="112">
        <f>AX316</f>
        <v>159775</v>
      </c>
      <c r="AY315" s="112">
        <f>AY316</f>
        <v>159775</v>
      </c>
      <c r="AZ315" s="93"/>
      <c r="BA315" s="93"/>
      <c r="BB315" s="112">
        <f>BB316</f>
        <v>159775</v>
      </c>
      <c r="BC315" s="112">
        <f>BC316</f>
        <v>159775</v>
      </c>
      <c r="BD315" s="112">
        <f t="shared" si="330"/>
        <v>-150</v>
      </c>
      <c r="BE315" s="112">
        <f t="shared" si="330"/>
        <v>0</v>
      </c>
      <c r="BF315" s="112">
        <f t="shared" si="330"/>
        <v>159625</v>
      </c>
      <c r="BG315" s="112">
        <f t="shared" si="330"/>
        <v>159775</v>
      </c>
      <c r="BH315" s="112">
        <f t="shared" si="330"/>
        <v>0</v>
      </c>
      <c r="BI315" s="112">
        <f t="shared" si="330"/>
        <v>0</v>
      </c>
      <c r="BJ315" s="112">
        <f t="shared" si="330"/>
        <v>159625</v>
      </c>
      <c r="BK315" s="112">
        <f t="shared" si="330"/>
        <v>159775</v>
      </c>
    </row>
    <row r="316" spans="1:63" ht="50.25" customHeight="1">
      <c r="A316" s="105"/>
      <c r="B316" s="106" t="s">
        <v>37</v>
      </c>
      <c r="C316" s="107" t="s">
        <v>43</v>
      </c>
      <c r="D316" s="108" t="s">
        <v>31</v>
      </c>
      <c r="E316" s="114" t="s">
        <v>148</v>
      </c>
      <c r="F316" s="108" t="s">
        <v>38</v>
      </c>
      <c r="G316" s="110">
        <f>H316+I316</f>
        <v>130444</v>
      </c>
      <c r="H316" s="110">
        <v>130444</v>
      </c>
      <c r="I316" s="110"/>
      <c r="J316" s="115">
        <f>K316-G316</f>
        <v>29342</v>
      </c>
      <c r="K316" s="115">
        <v>159786</v>
      </c>
      <c r="L316" s="115"/>
      <c r="M316" s="115"/>
      <c r="N316" s="110">
        <v>172674</v>
      </c>
      <c r="O316" s="111"/>
      <c r="P316" s="115"/>
      <c r="Q316" s="115">
        <f>P316+N316</f>
        <v>172674</v>
      </c>
      <c r="R316" s="115">
        <f>O316</f>
        <v>0</v>
      </c>
      <c r="S316" s="116">
        <f>T316-Q316</f>
        <v>-40504</v>
      </c>
      <c r="T316" s="116">
        <v>132170</v>
      </c>
      <c r="U316" s="115">
        <f>R316</f>
        <v>0</v>
      </c>
      <c r="V316" s="116">
        <v>132170</v>
      </c>
      <c r="W316" s="116"/>
      <c r="X316" s="116"/>
      <c r="Y316" s="116">
        <f>W316+T316</f>
        <v>132170</v>
      </c>
      <c r="Z316" s="116">
        <f>X316+V316</f>
        <v>132170</v>
      </c>
      <c r="AA316" s="116"/>
      <c r="AB316" s="116"/>
      <c r="AC316" s="116">
        <f>AA316+Y316</f>
        <v>132170</v>
      </c>
      <c r="AD316" s="116">
        <f>AB316+Z316</f>
        <v>132170</v>
      </c>
      <c r="AE316" s="116"/>
      <c r="AF316" s="116"/>
      <c r="AG316" s="116"/>
      <c r="AH316" s="116">
        <f>AE316+AC316</f>
        <v>132170</v>
      </c>
      <c r="AI316" s="116"/>
      <c r="AJ316" s="116">
        <f>AG316+AD316</f>
        <v>132170</v>
      </c>
      <c r="AK316" s="117"/>
      <c r="AL316" s="117"/>
      <c r="AM316" s="116">
        <f>AK316+AH316</f>
        <v>132170</v>
      </c>
      <c r="AN316" s="116">
        <f>AI316</f>
        <v>0</v>
      </c>
      <c r="AO316" s="116">
        <f>AJ316</f>
        <v>132170</v>
      </c>
      <c r="AP316" s="116">
        <f>AR316-AO316</f>
        <v>27605</v>
      </c>
      <c r="AQ316" s="115"/>
      <c r="AR316" s="116">
        <v>159775</v>
      </c>
      <c r="AS316" s="115"/>
      <c r="AT316" s="116">
        <v>159775</v>
      </c>
      <c r="AU316" s="81"/>
      <c r="AV316" s="81"/>
      <c r="AW316" s="81"/>
      <c r="AX316" s="116">
        <v>159775</v>
      </c>
      <c r="AY316" s="116">
        <v>159775</v>
      </c>
      <c r="AZ316" s="93"/>
      <c r="BA316" s="93"/>
      <c r="BB316" s="116">
        <v>159775</v>
      </c>
      <c r="BC316" s="116">
        <v>159775</v>
      </c>
      <c r="BD316" s="159">
        <v>-150</v>
      </c>
      <c r="BE316" s="119"/>
      <c r="BF316" s="115">
        <f>BD316+BB316</f>
        <v>159625</v>
      </c>
      <c r="BG316" s="115">
        <f>BE316+BC316</f>
        <v>159775</v>
      </c>
      <c r="BH316" s="159"/>
      <c r="BI316" s="119"/>
      <c r="BJ316" s="115">
        <f>BH316+BF316</f>
        <v>159625</v>
      </c>
      <c r="BK316" s="115">
        <f>BI316+BG316</f>
        <v>159775</v>
      </c>
    </row>
    <row r="317" spans="1:63" s="2" customFormat="1" ht="47.25" customHeight="1">
      <c r="A317" s="120"/>
      <c r="B317" s="98" t="s">
        <v>126</v>
      </c>
      <c r="C317" s="99" t="s">
        <v>43</v>
      </c>
      <c r="D317" s="100" t="s">
        <v>57</v>
      </c>
      <c r="E317" s="101"/>
      <c r="F317" s="100"/>
      <c r="G317" s="102">
        <f aca="true" t="shared" si="331" ref="G317:W318">G318</f>
        <v>43777</v>
      </c>
      <c r="H317" s="102">
        <f t="shared" si="331"/>
        <v>43777</v>
      </c>
      <c r="I317" s="102">
        <f t="shared" si="331"/>
        <v>0</v>
      </c>
      <c r="J317" s="102">
        <f t="shared" si="331"/>
        <v>674</v>
      </c>
      <c r="K317" s="102">
        <f t="shared" si="331"/>
        <v>44451</v>
      </c>
      <c r="L317" s="102">
        <f t="shared" si="331"/>
        <v>0</v>
      </c>
      <c r="M317" s="102"/>
      <c r="N317" s="102">
        <f t="shared" si="331"/>
        <v>50448</v>
      </c>
      <c r="O317" s="102">
        <f t="shared" si="331"/>
        <v>0</v>
      </c>
      <c r="P317" s="102">
        <f t="shared" si="331"/>
        <v>0</v>
      </c>
      <c r="Q317" s="102">
        <f t="shared" si="331"/>
        <v>50448</v>
      </c>
      <c r="R317" s="102">
        <f t="shared" si="331"/>
        <v>0</v>
      </c>
      <c r="S317" s="104">
        <f t="shared" si="331"/>
        <v>-13658</v>
      </c>
      <c r="T317" s="104">
        <f t="shared" si="331"/>
        <v>36790</v>
      </c>
      <c r="U317" s="102">
        <f t="shared" si="331"/>
        <v>0</v>
      </c>
      <c r="V317" s="104">
        <f t="shared" si="331"/>
        <v>36790</v>
      </c>
      <c r="W317" s="104">
        <f t="shared" si="331"/>
        <v>0</v>
      </c>
      <c r="X317" s="104">
        <f aca="true" t="shared" si="332" ref="W317:AM318">X318</f>
        <v>0</v>
      </c>
      <c r="Y317" s="104">
        <f t="shared" si="332"/>
        <v>36790</v>
      </c>
      <c r="Z317" s="104">
        <f t="shared" si="332"/>
        <v>36790</v>
      </c>
      <c r="AA317" s="104">
        <f t="shared" si="332"/>
        <v>0</v>
      </c>
      <c r="AB317" s="104">
        <f t="shared" si="332"/>
        <v>0</v>
      </c>
      <c r="AC317" s="104">
        <f t="shared" si="332"/>
        <v>36790</v>
      </c>
      <c r="AD317" s="104">
        <f t="shared" si="332"/>
        <v>36790</v>
      </c>
      <c r="AE317" s="104">
        <f t="shared" si="332"/>
        <v>0</v>
      </c>
      <c r="AF317" s="104"/>
      <c r="AG317" s="104">
        <f t="shared" si="332"/>
        <v>0</v>
      </c>
      <c r="AH317" s="104">
        <f t="shared" si="332"/>
        <v>36790</v>
      </c>
      <c r="AI317" s="104"/>
      <c r="AJ317" s="104">
        <f t="shared" si="332"/>
        <v>36790</v>
      </c>
      <c r="AK317" s="104">
        <f t="shared" si="332"/>
        <v>0</v>
      </c>
      <c r="AL317" s="104">
        <f t="shared" si="332"/>
        <v>0</v>
      </c>
      <c r="AM317" s="104">
        <f t="shared" si="332"/>
        <v>36790</v>
      </c>
      <c r="AN317" s="104">
        <f aca="true" t="shared" si="333" ref="AK317:AT318">AN318</f>
        <v>0</v>
      </c>
      <c r="AO317" s="104">
        <f t="shared" si="333"/>
        <v>36790</v>
      </c>
      <c r="AP317" s="104">
        <f t="shared" si="333"/>
        <v>5811</v>
      </c>
      <c r="AQ317" s="102">
        <f t="shared" si="333"/>
        <v>0</v>
      </c>
      <c r="AR317" s="104">
        <f t="shared" si="333"/>
        <v>42601</v>
      </c>
      <c r="AS317" s="102">
        <f t="shared" si="333"/>
        <v>0</v>
      </c>
      <c r="AT317" s="104">
        <f t="shared" si="333"/>
        <v>42601</v>
      </c>
      <c r="AU317" s="81"/>
      <c r="AV317" s="81"/>
      <c r="AW317" s="81"/>
      <c r="AX317" s="104">
        <f>AX318</f>
        <v>42601</v>
      </c>
      <c r="AY317" s="104">
        <f>AY318</f>
        <v>42601</v>
      </c>
      <c r="AZ317" s="93"/>
      <c r="BA317" s="93"/>
      <c r="BB317" s="104">
        <f>BB318</f>
        <v>42601</v>
      </c>
      <c r="BC317" s="104">
        <f>BC318</f>
        <v>42601</v>
      </c>
      <c r="BD317" s="104">
        <f aca="true" t="shared" si="334" ref="BD317:BK318">BD318</f>
        <v>0</v>
      </c>
      <c r="BE317" s="104">
        <f t="shared" si="334"/>
        <v>0</v>
      </c>
      <c r="BF317" s="104">
        <f t="shared" si="334"/>
        <v>42601</v>
      </c>
      <c r="BG317" s="104">
        <f t="shared" si="334"/>
        <v>42601</v>
      </c>
      <c r="BH317" s="104">
        <f t="shared" si="334"/>
        <v>0</v>
      </c>
      <c r="BI317" s="104">
        <f t="shared" si="334"/>
        <v>0</v>
      </c>
      <c r="BJ317" s="104">
        <f t="shared" si="334"/>
        <v>42601</v>
      </c>
      <c r="BK317" s="104">
        <f t="shared" si="334"/>
        <v>42601</v>
      </c>
    </row>
    <row r="318" spans="1:63" ht="28.5" customHeight="1">
      <c r="A318" s="105"/>
      <c r="B318" s="106" t="s">
        <v>72</v>
      </c>
      <c r="C318" s="107" t="s">
        <v>43</v>
      </c>
      <c r="D318" s="108" t="s">
        <v>57</v>
      </c>
      <c r="E318" s="114" t="s">
        <v>149</v>
      </c>
      <c r="F318" s="108"/>
      <c r="G318" s="110">
        <f t="shared" si="331"/>
        <v>43777</v>
      </c>
      <c r="H318" s="110">
        <f>H319</f>
        <v>43777</v>
      </c>
      <c r="I318" s="110">
        <f t="shared" si="331"/>
        <v>0</v>
      </c>
      <c r="J318" s="110">
        <f t="shared" si="331"/>
        <v>674</v>
      </c>
      <c r="K318" s="110">
        <f t="shared" si="331"/>
        <v>44451</v>
      </c>
      <c r="L318" s="110">
        <f t="shared" si="331"/>
        <v>0</v>
      </c>
      <c r="M318" s="110"/>
      <c r="N318" s="110">
        <f t="shared" si="331"/>
        <v>50448</v>
      </c>
      <c r="O318" s="110">
        <f t="shared" si="331"/>
        <v>0</v>
      </c>
      <c r="P318" s="110">
        <f t="shared" si="331"/>
        <v>0</v>
      </c>
      <c r="Q318" s="110">
        <f t="shared" si="331"/>
        <v>50448</v>
      </c>
      <c r="R318" s="110">
        <f t="shared" si="331"/>
        <v>0</v>
      </c>
      <c r="S318" s="112">
        <f t="shared" si="331"/>
        <v>-13658</v>
      </c>
      <c r="T318" s="112">
        <f t="shared" si="331"/>
        <v>36790</v>
      </c>
      <c r="U318" s="110">
        <f t="shared" si="331"/>
        <v>0</v>
      </c>
      <c r="V318" s="112">
        <f t="shared" si="331"/>
        <v>36790</v>
      </c>
      <c r="W318" s="112">
        <f t="shared" si="332"/>
        <v>0</v>
      </c>
      <c r="X318" s="112">
        <f t="shared" si="332"/>
        <v>0</v>
      </c>
      <c r="Y318" s="112">
        <f t="shared" si="332"/>
        <v>36790</v>
      </c>
      <c r="Z318" s="112">
        <f t="shared" si="332"/>
        <v>36790</v>
      </c>
      <c r="AA318" s="112">
        <f t="shared" si="332"/>
        <v>0</v>
      </c>
      <c r="AB318" s="112">
        <f t="shared" si="332"/>
        <v>0</v>
      </c>
      <c r="AC318" s="112">
        <f t="shared" si="332"/>
        <v>36790</v>
      </c>
      <c r="AD318" s="112">
        <f t="shared" si="332"/>
        <v>36790</v>
      </c>
      <c r="AE318" s="112">
        <f t="shared" si="332"/>
        <v>0</v>
      </c>
      <c r="AF318" s="112"/>
      <c r="AG318" s="112">
        <f t="shared" si="332"/>
        <v>0</v>
      </c>
      <c r="AH318" s="112">
        <f t="shared" si="332"/>
        <v>36790</v>
      </c>
      <c r="AI318" s="112"/>
      <c r="AJ318" s="112">
        <f t="shared" si="332"/>
        <v>36790</v>
      </c>
      <c r="AK318" s="112">
        <f t="shared" si="333"/>
        <v>0</v>
      </c>
      <c r="AL318" s="112">
        <f t="shared" si="333"/>
        <v>0</v>
      </c>
      <c r="AM318" s="112">
        <f t="shared" si="333"/>
        <v>36790</v>
      </c>
      <c r="AN318" s="112">
        <f t="shared" si="333"/>
        <v>0</v>
      </c>
      <c r="AO318" s="112">
        <f t="shared" si="333"/>
        <v>36790</v>
      </c>
      <c r="AP318" s="112">
        <f t="shared" si="333"/>
        <v>5811</v>
      </c>
      <c r="AQ318" s="110">
        <f t="shared" si="333"/>
        <v>0</v>
      </c>
      <c r="AR318" s="112">
        <f t="shared" si="333"/>
        <v>42601</v>
      </c>
      <c r="AS318" s="110">
        <f t="shared" si="333"/>
        <v>0</v>
      </c>
      <c r="AT318" s="112">
        <f t="shared" si="333"/>
        <v>42601</v>
      </c>
      <c r="AU318" s="81"/>
      <c r="AV318" s="81"/>
      <c r="AW318" s="81"/>
      <c r="AX318" s="112">
        <f>AX319</f>
        <v>42601</v>
      </c>
      <c r="AY318" s="112">
        <f>AY319</f>
        <v>42601</v>
      </c>
      <c r="AZ318" s="93"/>
      <c r="BA318" s="93"/>
      <c r="BB318" s="112">
        <f>BB319</f>
        <v>42601</v>
      </c>
      <c r="BC318" s="112">
        <f>BC319</f>
        <v>42601</v>
      </c>
      <c r="BD318" s="112">
        <f t="shared" si="334"/>
        <v>0</v>
      </c>
      <c r="BE318" s="112">
        <f t="shared" si="334"/>
        <v>0</v>
      </c>
      <c r="BF318" s="112">
        <f t="shared" si="334"/>
        <v>42601</v>
      </c>
      <c r="BG318" s="112">
        <f t="shared" si="334"/>
        <v>42601</v>
      </c>
      <c r="BH318" s="112">
        <f t="shared" si="334"/>
        <v>0</v>
      </c>
      <c r="BI318" s="112">
        <f t="shared" si="334"/>
        <v>0</v>
      </c>
      <c r="BJ318" s="112">
        <f t="shared" si="334"/>
        <v>42601</v>
      </c>
      <c r="BK318" s="112">
        <f t="shared" si="334"/>
        <v>42601</v>
      </c>
    </row>
    <row r="319" spans="1:63" ht="38.25" customHeight="1">
      <c r="A319" s="105"/>
      <c r="B319" s="106" t="s">
        <v>37</v>
      </c>
      <c r="C319" s="107" t="s">
        <v>43</v>
      </c>
      <c r="D319" s="108" t="s">
        <v>57</v>
      </c>
      <c r="E319" s="114" t="s">
        <v>149</v>
      </c>
      <c r="F319" s="108" t="s">
        <v>38</v>
      </c>
      <c r="G319" s="110">
        <f>H319+I319</f>
        <v>43777</v>
      </c>
      <c r="H319" s="110">
        <v>43777</v>
      </c>
      <c r="I319" s="110"/>
      <c r="J319" s="115">
        <f>K319-G319</f>
        <v>674</v>
      </c>
      <c r="K319" s="115">
        <v>44451</v>
      </c>
      <c r="L319" s="115"/>
      <c r="M319" s="115"/>
      <c r="N319" s="110">
        <v>50448</v>
      </c>
      <c r="O319" s="111"/>
      <c r="P319" s="115"/>
      <c r="Q319" s="115">
        <f>P319+N319</f>
        <v>50448</v>
      </c>
      <c r="R319" s="115">
        <f>O319</f>
        <v>0</v>
      </c>
      <c r="S319" s="116">
        <f>T319-Q319</f>
        <v>-13658</v>
      </c>
      <c r="T319" s="116">
        <v>36790</v>
      </c>
      <c r="U319" s="115">
        <f>R319</f>
        <v>0</v>
      </c>
      <c r="V319" s="116">
        <v>36790</v>
      </c>
      <c r="W319" s="116"/>
      <c r="X319" s="116"/>
      <c r="Y319" s="116">
        <f>W319+T319</f>
        <v>36790</v>
      </c>
      <c r="Z319" s="116">
        <f>X319+V319</f>
        <v>36790</v>
      </c>
      <c r="AA319" s="116"/>
      <c r="AB319" s="116"/>
      <c r="AC319" s="116">
        <f>AA319+Y319</f>
        <v>36790</v>
      </c>
      <c r="AD319" s="116">
        <f>AB319+Z319</f>
        <v>36790</v>
      </c>
      <c r="AE319" s="116"/>
      <c r="AF319" s="116"/>
      <c r="AG319" s="116"/>
      <c r="AH319" s="116">
        <f>AE319+AC319</f>
        <v>36790</v>
      </c>
      <c r="AI319" s="116"/>
      <c r="AJ319" s="116">
        <f>AG319+AD319</f>
        <v>36790</v>
      </c>
      <c r="AK319" s="117"/>
      <c r="AL319" s="117"/>
      <c r="AM319" s="116">
        <f>AK319+AH319</f>
        <v>36790</v>
      </c>
      <c r="AN319" s="116">
        <f>AI319</f>
        <v>0</v>
      </c>
      <c r="AO319" s="116">
        <f>AJ319</f>
        <v>36790</v>
      </c>
      <c r="AP319" s="116">
        <f>AR319-AO319</f>
        <v>5811</v>
      </c>
      <c r="AQ319" s="115"/>
      <c r="AR319" s="116">
        <v>42601</v>
      </c>
      <c r="AS319" s="115"/>
      <c r="AT319" s="116">
        <v>42601</v>
      </c>
      <c r="AU319" s="81"/>
      <c r="AV319" s="81"/>
      <c r="AW319" s="81"/>
      <c r="AX319" s="116">
        <v>42601</v>
      </c>
      <c r="AY319" s="116">
        <v>42601</v>
      </c>
      <c r="AZ319" s="93"/>
      <c r="BA319" s="93"/>
      <c r="BB319" s="116">
        <v>42601</v>
      </c>
      <c r="BC319" s="116">
        <v>42601</v>
      </c>
      <c r="BD319" s="118"/>
      <c r="BE319" s="119"/>
      <c r="BF319" s="115">
        <f>BD319+BB319</f>
        <v>42601</v>
      </c>
      <c r="BG319" s="115">
        <f>BE319+BC319</f>
        <v>42601</v>
      </c>
      <c r="BH319" s="118"/>
      <c r="BI319" s="119"/>
      <c r="BJ319" s="115">
        <f>BH319+BF319</f>
        <v>42601</v>
      </c>
      <c r="BK319" s="115">
        <f>BI319+BG319</f>
        <v>42601</v>
      </c>
    </row>
    <row r="320" spans="1:63" ht="37.5" customHeight="1" hidden="1">
      <c r="A320" s="105"/>
      <c r="B320" s="98" t="s">
        <v>64</v>
      </c>
      <c r="C320" s="99" t="s">
        <v>43</v>
      </c>
      <c r="D320" s="100" t="s">
        <v>54</v>
      </c>
      <c r="E320" s="193"/>
      <c r="F320" s="100"/>
      <c r="G320" s="110"/>
      <c r="H320" s="110"/>
      <c r="I320" s="110"/>
      <c r="J320" s="121">
        <f>J321</f>
        <v>2779</v>
      </c>
      <c r="K320" s="121">
        <f aca="true" t="shared" si="335" ref="K320:AA321">K321</f>
        <v>2779</v>
      </c>
      <c r="L320" s="121">
        <f t="shared" si="335"/>
        <v>0</v>
      </c>
      <c r="M320" s="121"/>
      <c r="N320" s="121">
        <f t="shared" si="335"/>
        <v>3348</v>
      </c>
      <c r="O320" s="121">
        <f t="shared" si="335"/>
        <v>0</v>
      </c>
      <c r="P320" s="121">
        <f t="shared" si="335"/>
        <v>0</v>
      </c>
      <c r="Q320" s="121">
        <f t="shared" si="335"/>
        <v>3348</v>
      </c>
      <c r="R320" s="121">
        <f t="shared" si="335"/>
        <v>0</v>
      </c>
      <c r="S320" s="83">
        <f t="shared" si="335"/>
        <v>-3348</v>
      </c>
      <c r="T320" s="83">
        <f t="shared" si="335"/>
        <v>0</v>
      </c>
      <c r="U320" s="121">
        <f t="shared" si="335"/>
        <v>0</v>
      </c>
      <c r="V320" s="83">
        <f t="shared" si="335"/>
        <v>0</v>
      </c>
      <c r="W320" s="83">
        <f t="shared" si="335"/>
        <v>0</v>
      </c>
      <c r="X320" s="83">
        <f t="shared" si="335"/>
        <v>0</v>
      </c>
      <c r="Y320" s="83">
        <f t="shared" si="335"/>
        <v>0</v>
      </c>
      <c r="Z320" s="83">
        <f t="shared" si="335"/>
        <v>0</v>
      </c>
      <c r="AA320" s="83">
        <f t="shared" si="335"/>
        <v>0</v>
      </c>
      <c r="AB320" s="83">
        <f aca="true" t="shared" si="336" ref="AA320:AJ321">AB321</f>
        <v>0</v>
      </c>
      <c r="AC320" s="83">
        <f t="shared" si="336"/>
        <v>0</v>
      </c>
      <c r="AD320" s="83">
        <f t="shared" si="336"/>
        <v>0</v>
      </c>
      <c r="AE320" s="83">
        <f t="shared" si="336"/>
        <v>0</v>
      </c>
      <c r="AF320" s="83"/>
      <c r="AG320" s="83">
        <f t="shared" si="336"/>
        <v>0</v>
      </c>
      <c r="AH320" s="83">
        <f t="shared" si="336"/>
        <v>0</v>
      </c>
      <c r="AI320" s="83"/>
      <c r="AJ320" s="83">
        <f t="shared" si="336"/>
        <v>0</v>
      </c>
      <c r="AK320" s="117"/>
      <c r="AL320" s="117"/>
      <c r="AM320" s="117"/>
      <c r="AN320" s="117"/>
      <c r="AO320" s="117"/>
      <c r="AP320" s="130"/>
      <c r="AQ320" s="131"/>
      <c r="AR320" s="130"/>
      <c r="AS320" s="131"/>
      <c r="AT320" s="130"/>
      <c r="AU320" s="81"/>
      <c r="AV320" s="81"/>
      <c r="AW320" s="81"/>
      <c r="AX320" s="130"/>
      <c r="AY320" s="130"/>
      <c r="AZ320" s="93"/>
      <c r="BA320" s="93"/>
      <c r="BB320" s="130"/>
      <c r="BC320" s="130"/>
      <c r="BD320" s="118"/>
      <c r="BE320" s="119"/>
      <c r="BF320" s="127"/>
      <c r="BG320" s="127"/>
      <c r="BH320" s="118"/>
      <c r="BI320" s="119"/>
      <c r="BJ320" s="127"/>
      <c r="BK320" s="127"/>
    </row>
    <row r="321" spans="1:63" ht="33" customHeight="1" hidden="1">
      <c r="A321" s="105"/>
      <c r="B321" s="106" t="s">
        <v>82</v>
      </c>
      <c r="C321" s="107" t="s">
        <v>43</v>
      </c>
      <c r="D321" s="108" t="s">
        <v>54</v>
      </c>
      <c r="E321" s="143" t="s">
        <v>121</v>
      </c>
      <c r="F321" s="108"/>
      <c r="G321" s="110"/>
      <c r="H321" s="110"/>
      <c r="I321" s="110"/>
      <c r="J321" s="115">
        <f>J322</f>
        <v>2779</v>
      </c>
      <c r="K321" s="115">
        <f t="shared" si="335"/>
        <v>2779</v>
      </c>
      <c r="L321" s="115">
        <f t="shared" si="335"/>
        <v>0</v>
      </c>
      <c r="M321" s="115"/>
      <c r="N321" s="115">
        <f t="shared" si="335"/>
        <v>3348</v>
      </c>
      <c r="O321" s="115">
        <f t="shared" si="335"/>
        <v>0</v>
      </c>
      <c r="P321" s="115">
        <f t="shared" si="335"/>
        <v>0</v>
      </c>
      <c r="Q321" s="115">
        <f t="shared" si="335"/>
        <v>3348</v>
      </c>
      <c r="R321" s="115">
        <f t="shared" si="335"/>
        <v>0</v>
      </c>
      <c r="S321" s="116">
        <f t="shared" si="335"/>
        <v>-3348</v>
      </c>
      <c r="T321" s="116">
        <f t="shared" si="335"/>
        <v>0</v>
      </c>
      <c r="U321" s="115">
        <f t="shared" si="335"/>
        <v>0</v>
      </c>
      <c r="V321" s="116">
        <f t="shared" si="335"/>
        <v>0</v>
      </c>
      <c r="W321" s="116">
        <f t="shared" si="335"/>
        <v>0</v>
      </c>
      <c r="X321" s="116">
        <f t="shared" si="335"/>
        <v>0</v>
      </c>
      <c r="Y321" s="116">
        <f t="shared" si="335"/>
        <v>0</v>
      </c>
      <c r="Z321" s="116">
        <f t="shared" si="335"/>
        <v>0</v>
      </c>
      <c r="AA321" s="116">
        <f t="shared" si="336"/>
        <v>0</v>
      </c>
      <c r="AB321" s="116">
        <f t="shared" si="336"/>
        <v>0</v>
      </c>
      <c r="AC321" s="116">
        <f t="shared" si="336"/>
        <v>0</v>
      </c>
      <c r="AD321" s="116">
        <f t="shared" si="336"/>
        <v>0</v>
      </c>
      <c r="AE321" s="116">
        <f t="shared" si="336"/>
        <v>0</v>
      </c>
      <c r="AF321" s="116"/>
      <c r="AG321" s="116">
        <f t="shared" si="336"/>
        <v>0</v>
      </c>
      <c r="AH321" s="116">
        <f t="shared" si="336"/>
        <v>0</v>
      </c>
      <c r="AI321" s="116"/>
      <c r="AJ321" s="116">
        <f t="shared" si="336"/>
        <v>0</v>
      </c>
      <c r="AK321" s="117"/>
      <c r="AL321" s="117"/>
      <c r="AM321" s="117"/>
      <c r="AN321" s="117"/>
      <c r="AO321" s="117"/>
      <c r="AP321" s="130"/>
      <c r="AQ321" s="131"/>
      <c r="AR321" s="130"/>
      <c r="AS321" s="131"/>
      <c r="AT321" s="130"/>
      <c r="AU321" s="81"/>
      <c r="AV321" s="81"/>
      <c r="AW321" s="81"/>
      <c r="AX321" s="130"/>
      <c r="AY321" s="130"/>
      <c r="AZ321" s="93"/>
      <c r="BA321" s="93"/>
      <c r="BB321" s="130"/>
      <c r="BC321" s="130"/>
      <c r="BD321" s="118"/>
      <c r="BE321" s="119"/>
      <c r="BF321" s="127"/>
      <c r="BG321" s="127"/>
      <c r="BH321" s="118"/>
      <c r="BI321" s="119"/>
      <c r="BJ321" s="127"/>
      <c r="BK321" s="127"/>
    </row>
    <row r="322" spans="1:63" ht="66" customHeight="1" hidden="1">
      <c r="A322" s="105"/>
      <c r="B322" s="106" t="s">
        <v>41</v>
      </c>
      <c r="C322" s="107" t="s">
        <v>43</v>
      </c>
      <c r="D322" s="108" t="s">
        <v>54</v>
      </c>
      <c r="E322" s="143" t="s">
        <v>121</v>
      </c>
      <c r="F322" s="108" t="s">
        <v>42</v>
      </c>
      <c r="G322" s="110"/>
      <c r="H322" s="110"/>
      <c r="I322" s="110"/>
      <c r="J322" s="115">
        <f>K322-G322</f>
        <v>2779</v>
      </c>
      <c r="K322" s="115">
        <v>2779</v>
      </c>
      <c r="L322" s="115"/>
      <c r="M322" s="115"/>
      <c r="N322" s="110">
        <v>3348</v>
      </c>
      <c r="O322" s="111"/>
      <c r="P322" s="115"/>
      <c r="Q322" s="115">
        <f>P322+N322</f>
        <v>3348</v>
      </c>
      <c r="R322" s="115">
        <f>O322</f>
        <v>0</v>
      </c>
      <c r="S322" s="116">
        <f>T322-Q322</f>
        <v>-3348</v>
      </c>
      <c r="T322" s="116"/>
      <c r="U322" s="115">
        <f>R322</f>
        <v>0</v>
      </c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7"/>
      <c r="AL322" s="117"/>
      <c r="AM322" s="117"/>
      <c r="AN322" s="117"/>
      <c r="AO322" s="117"/>
      <c r="AP322" s="130"/>
      <c r="AQ322" s="131"/>
      <c r="AR322" s="130"/>
      <c r="AS322" s="131"/>
      <c r="AT322" s="130"/>
      <c r="AU322" s="81"/>
      <c r="AV322" s="81"/>
      <c r="AW322" s="81"/>
      <c r="AX322" s="130"/>
      <c r="AY322" s="130"/>
      <c r="AZ322" s="93"/>
      <c r="BA322" s="93"/>
      <c r="BB322" s="130"/>
      <c r="BC322" s="130"/>
      <c r="BD322" s="118"/>
      <c r="BE322" s="119"/>
      <c r="BF322" s="127"/>
      <c r="BG322" s="127"/>
      <c r="BH322" s="118"/>
      <c r="BI322" s="119"/>
      <c r="BJ322" s="127"/>
      <c r="BK322" s="127"/>
    </row>
    <row r="323" spans="1:63" s="6" customFormat="1" ht="41.25" customHeight="1">
      <c r="A323" s="120"/>
      <c r="B323" s="98" t="s">
        <v>64</v>
      </c>
      <c r="C323" s="99" t="s">
        <v>43</v>
      </c>
      <c r="D323" s="100" t="s">
        <v>54</v>
      </c>
      <c r="E323" s="193"/>
      <c r="F323" s="100"/>
      <c r="G323" s="102"/>
      <c r="H323" s="102"/>
      <c r="I323" s="102"/>
      <c r="J323" s="121"/>
      <c r="K323" s="121"/>
      <c r="L323" s="121"/>
      <c r="M323" s="121"/>
      <c r="N323" s="102"/>
      <c r="O323" s="121"/>
      <c r="P323" s="121"/>
      <c r="Q323" s="121"/>
      <c r="R323" s="121"/>
      <c r="S323" s="83"/>
      <c r="T323" s="83"/>
      <c r="U323" s="121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138"/>
      <c r="AL323" s="138"/>
      <c r="AM323" s="138"/>
      <c r="AN323" s="138"/>
      <c r="AO323" s="138"/>
      <c r="AP323" s="185"/>
      <c r="AQ323" s="186"/>
      <c r="AR323" s="185"/>
      <c r="AS323" s="186"/>
      <c r="AT323" s="185"/>
      <c r="AU323" s="124"/>
      <c r="AV323" s="124"/>
      <c r="AW323" s="124"/>
      <c r="AX323" s="185"/>
      <c r="AY323" s="185"/>
      <c r="AZ323" s="203"/>
      <c r="BA323" s="203"/>
      <c r="BB323" s="185"/>
      <c r="BC323" s="185"/>
      <c r="BD323" s="204">
        <f>BD324</f>
        <v>150</v>
      </c>
      <c r="BE323" s="205">
        <f aca="true" t="shared" si="337" ref="BE323:BK325">BE324</f>
        <v>0</v>
      </c>
      <c r="BF323" s="206">
        <f t="shared" si="337"/>
        <v>150</v>
      </c>
      <c r="BG323" s="126">
        <f t="shared" si="337"/>
        <v>0</v>
      </c>
      <c r="BH323" s="204">
        <f>BH324</f>
        <v>0</v>
      </c>
      <c r="BI323" s="205">
        <f t="shared" si="337"/>
        <v>0</v>
      </c>
      <c r="BJ323" s="206">
        <f t="shared" si="337"/>
        <v>150</v>
      </c>
      <c r="BK323" s="126">
        <f t="shared" si="337"/>
        <v>0</v>
      </c>
    </row>
    <row r="324" spans="1:63" ht="33.75">
      <c r="A324" s="105"/>
      <c r="B324" s="154" t="s">
        <v>82</v>
      </c>
      <c r="C324" s="108" t="s">
        <v>43</v>
      </c>
      <c r="D324" s="107" t="s">
        <v>54</v>
      </c>
      <c r="E324" s="153" t="s">
        <v>121</v>
      </c>
      <c r="F324" s="100"/>
      <c r="G324" s="110"/>
      <c r="H324" s="110"/>
      <c r="I324" s="110"/>
      <c r="J324" s="115"/>
      <c r="K324" s="115"/>
      <c r="L324" s="115"/>
      <c r="M324" s="115"/>
      <c r="N324" s="110"/>
      <c r="O324" s="111"/>
      <c r="P324" s="115"/>
      <c r="Q324" s="115"/>
      <c r="R324" s="115"/>
      <c r="S324" s="116"/>
      <c r="T324" s="116"/>
      <c r="U324" s="115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7"/>
      <c r="AL324" s="117"/>
      <c r="AM324" s="117"/>
      <c r="AN324" s="117"/>
      <c r="AO324" s="117"/>
      <c r="AP324" s="130"/>
      <c r="AQ324" s="131"/>
      <c r="AR324" s="130"/>
      <c r="AS324" s="131"/>
      <c r="AT324" s="130"/>
      <c r="AU324" s="81"/>
      <c r="AV324" s="81"/>
      <c r="AW324" s="81"/>
      <c r="AX324" s="130"/>
      <c r="AY324" s="130"/>
      <c r="AZ324" s="93"/>
      <c r="BA324" s="93"/>
      <c r="BB324" s="130"/>
      <c r="BC324" s="130"/>
      <c r="BD324" s="159">
        <f>BD325</f>
        <v>150</v>
      </c>
      <c r="BE324" s="160">
        <f t="shared" si="337"/>
        <v>0</v>
      </c>
      <c r="BF324" s="128">
        <f t="shared" si="337"/>
        <v>150</v>
      </c>
      <c r="BG324" s="127">
        <f t="shared" si="337"/>
        <v>0</v>
      </c>
      <c r="BH324" s="159">
        <f>BH325</f>
        <v>0</v>
      </c>
      <c r="BI324" s="160">
        <f t="shared" si="337"/>
        <v>0</v>
      </c>
      <c r="BJ324" s="128">
        <f t="shared" si="337"/>
        <v>150</v>
      </c>
      <c r="BK324" s="127">
        <f t="shared" si="337"/>
        <v>0</v>
      </c>
    </row>
    <row r="325" spans="1:63" ht="57.75" customHeight="1">
      <c r="A325" s="105"/>
      <c r="B325" s="106" t="s">
        <v>398</v>
      </c>
      <c r="C325" s="108" t="s">
        <v>43</v>
      </c>
      <c r="D325" s="107" t="s">
        <v>54</v>
      </c>
      <c r="E325" s="153" t="s">
        <v>391</v>
      </c>
      <c r="F325" s="108"/>
      <c r="G325" s="110"/>
      <c r="H325" s="110"/>
      <c r="I325" s="110"/>
      <c r="J325" s="115"/>
      <c r="K325" s="115"/>
      <c r="L325" s="115"/>
      <c r="M325" s="115"/>
      <c r="N325" s="110"/>
      <c r="O325" s="111"/>
      <c r="P325" s="115"/>
      <c r="Q325" s="115"/>
      <c r="R325" s="115"/>
      <c r="S325" s="116"/>
      <c r="T325" s="116"/>
      <c r="U325" s="115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  <c r="AJ325" s="116"/>
      <c r="AK325" s="117"/>
      <c r="AL325" s="117"/>
      <c r="AM325" s="117"/>
      <c r="AN325" s="117"/>
      <c r="AO325" s="117"/>
      <c r="AP325" s="130"/>
      <c r="AQ325" s="131"/>
      <c r="AR325" s="130"/>
      <c r="AS325" s="131"/>
      <c r="AT325" s="130"/>
      <c r="AU325" s="81"/>
      <c r="AV325" s="81"/>
      <c r="AW325" s="81"/>
      <c r="AX325" s="130"/>
      <c r="AY325" s="130"/>
      <c r="AZ325" s="93"/>
      <c r="BA325" s="93"/>
      <c r="BB325" s="130"/>
      <c r="BC325" s="130"/>
      <c r="BD325" s="159">
        <f>BD326</f>
        <v>150</v>
      </c>
      <c r="BE325" s="160">
        <f t="shared" si="337"/>
        <v>0</v>
      </c>
      <c r="BF325" s="128">
        <f t="shared" si="337"/>
        <v>150</v>
      </c>
      <c r="BG325" s="127">
        <f t="shared" si="337"/>
        <v>0</v>
      </c>
      <c r="BH325" s="159">
        <f>BH326</f>
        <v>0</v>
      </c>
      <c r="BI325" s="160">
        <f t="shared" si="337"/>
        <v>0</v>
      </c>
      <c r="BJ325" s="128">
        <f t="shared" si="337"/>
        <v>150</v>
      </c>
      <c r="BK325" s="127">
        <f t="shared" si="337"/>
        <v>0</v>
      </c>
    </row>
    <row r="326" spans="1:63" ht="72" customHeight="1">
      <c r="A326" s="105"/>
      <c r="B326" s="106" t="s">
        <v>41</v>
      </c>
      <c r="C326" s="108" t="s">
        <v>43</v>
      </c>
      <c r="D326" s="107" t="s">
        <v>54</v>
      </c>
      <c r="E326" s="153" t="s">
        <v>391</v>
      </c>
      <c r="F326" s="108" t="s">
        <v>42</v>
      </c>
      <c r="G326" s="110"/>
      <c r="H326" s="110"/>
      <c r="I326" s="110"/>
      <c r="J326" s="115"/>
      <c r="K326" s="115"/>
      <c r="L326" s="115"/>
      <c r="M326" s="115"/>
      <c r="N326" s="110"/>
      <c r="O326" s="111"/>
      <c r="P326" s="115"/>
      <c r="Q326" s="115"/>
      <c r="R326" s="115"/>
      <c r="S326" s="116"/>
      <c r="T326" s="116"/>
      <c r="U326" s="115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  <c r="AJ326" s="116"/>
      <c r="AK326" s="117"/>
      <c r="AL326" s="117"/>
      <c r="AM326" s="117"/>
      <c r="AN326" s="117"/>
      <c r="AO326" s="117"/>
      <c r="AP326" s="130"/>
      <c r="AQ326" s="131"/>
      <c r="AR326" s="130"/>
      <c r="AS326" s="131"/>
      <c r="AT326" s="130"/>
      <c r="AU326" s="81"/>
      <c r="AV326" s="81"/>
      <c r="AW326" s="81"/>
      <c r="AX326" s="130"/>
      <c r="AY326" s="130"/>
      <c r="AZ326" s="93"/>
      <c r="BA326" s="93"/>
      <c r="BB326" s="130"/>
      <c r="BC326" s="130"/>
      <c r="BD326" s="159">
        <v>150</v>
      </c>
      <c r="BE326" s="159"/>
      <c r="BF326" s="115">
        <f>BD326+BB326</f>
        <v>150</v>
      </c>
      <c r="BG326" s="115">
        <f>BE326+BC326</f>
        <v>0</v>
      </c>
      <c r="BH326" s="159"/>
      <c r="BI326" s="159"/>
      <c r="BJ326" s="115">
        <f>BH326+BF326</f>
        <v>150</v>
      </c>
      <c r="BK326" s="115">
        <f>BI326+BG326</f>
        <v>0</v>
      </c>
    </row>
    <row r="327" spans="1:63" s="2" customFormat="1" ht="24" customHeight="1">
      <c r="A327" s="120"/>
      <c r="B327" s="98" t="s">
        <v>73</v>
      </c>
      <c r="C327" s="99" t="s">
        <v>56</v>
      </c>
      <c r="D327" s="100" t="s">
        <v>30</v>
      </c>
      <c r="E327" s="101"/>
      <c r="F327" s="100"/>
      <c r="G327" s="102">
        <f aca="true" t="shared" si="338" ref="G327:N327">G328+G330+G332+G334+G336+G344</f>
        <v>199511</v>
      </c>
      <c r="H327" s="102">
        <f t="shared" si="338"/>
        <v>199511</v>
      </c>
      <c r="I327" s="102">
        <f t="shared" si="338"/>
        <v>0</v>
      </c>
      <c r="J327" s="102">
        <f t="shared" si="338"/>
        <v>31152</v>
      </c>
      <c r="K327" s="102">
        <f t="shared" si="338"/>
        <v>230663</v>
      </c>
      <c r="L327" s="102">
        <f t="shared" si="338"/>
        <v>0</v>
      </c>
      <c r="M327" s="102"/>
      <c r="N327" s="102">
        <f t="shared" si="338"/>
        <v>248260</v>
      </c>
      <c r="O327" s="102">
        <f aca="true" t="shared" si="339" ref="O327:V327">O328+O330+O332+O334+O336+O344</f>
        <v>0</v>
      </c>
      <c r="P327" s="102">
        <f t="shared" si="339"/>
        <v>0</v>
      </c>
      <c r="Q327" s="102">
        <f t="shared" si="339"/>
        <v>248260</v>
      </c>
      <c r="R327" s="102">
        <f t="shared" si="339"/>
        <v>0</v>
      </c>
      <c r="S327" s="104">
        <f t="shared" si="339"/>
        <v>-102048</v>
      </c>
      <c r="T327" s="104">
        <f t="shared" si="339"/>
        <v>146212</v>
      </c>
      <c r="U327" s="102">
        <f t="shared" si="339"/>
        <v>0</v>
      </c>
      <c r="V327" s="104">
        <f t="shared" si="339"/>
        <v>146212</v>
      </c>
      <c r="W327" s="104">
        <f aca="true" t="shared" si="340" ref="W327:AD327">W328+W330+W332+W334+W336+W344</f>
        <v>0</v>
      </c>
      <c r="X327" s="104">
        <f t="shared" si="340"/>
        <v>0</v>
      </c>
      <c r="Y327" s="104">
        <f t="shared" si="340"/>
        <v>146212</v>
      </c>
      <c r="Z327" s="104">
        <f t="shared" si="340"/>
        <v>146212</v>
      </c>
      <c r="AA327" s="104">
        <f t="shared" si="340"/>
        <v>0</v>
      </c>
      <c r="AB327" s="104">
        <f t="shared" si="340"/>
        <v>0</v>
      </c>
      <c r="AC327" s="104">
        <f t="shared" si="340"/>
        <v>146212</v>
      </c>
      <c r="AD327" s="104">
        <f t="shared" si="340"/>
        <v>146212</v>
      </c>
      <c r="AE327" s="104">
        <f>AE328+AE330+AE332+AE334+AE336+AE344</f>
        <v>830</v>
      </c>
      <c r="AF327" s="104"/>
      <c r="AG327" s="104">
        <f aca="true" t="shared" si="341" ref="AG327:AO327">AG328+AG330+AG332+AG334+AG336+AG344</f>
        <v>830</v>
      </c>
      <c r="AH327" s="104">
        <f t="shared" si="341"/>
        <v>147042</v>
      </c>
      <c r="AI327" s="104">
        <f t="shared" si="341"/>
        <v>0</v>
      </c>
      <c r="AJ327" s="104">
        <f t="shared" si="341"/>
        <v>147042</v>
      </c>
      <c r="AK327" s="104" t="e">
        <f t="shared" si="341"/>
        <v>#REF!</v>
      </c>
      <c r="AL327" s="104" t="e">
        <f t="shared" si="341"/>
        <v>#REF!</v>
      </c>
      <c r="AM327" s="104">
        <f t="shared" si="341"/>
        <v>147042</v>
      </c>
      <c r="AN327" s="104">
        <f t="shared" si="341"/>
        <v>0</v>
      </c>
      <c r="AO327" s="104">
        <f t="shared" si="341"/>
        <v>147042</v>
      </c>
      <c r="AP327" s="104">
        <f>AP328+AP330+AP332+AP334+AP336+AP344</f>
        <v>39801</v>
      </c>
      <c r="AQ327" s="102">
        <f>AQ328+AQ330+AQ332+AQ334+AQ336+AQ344</f>
        <v>0</v>
      </c>
      <c r="AR327" s="104">
        <f>AR328+AR330+AR332+AR334+AR336+AR344</f>
        <v>186843</v>
      </c>
      <c r="AS327" s="102">
        <f>AS328+AS330+AS332+AS334+AS336+AS344</f>
        <v>0</v>
      </c>
      <c r="AT327" s="104">
        <f>AT328+AT330+AT332+AT334+AT336+AT344</f>
        <v>186843</v>
      </c>
      <c r="AU327" s="81"/>
      <c r="AV327" s="81"/>
      <c r="AW327" s="81"/>
      <c r="AX327" s="104">
        <f>AX328+AX330+AX332+AX334+AX336+AX344</f>
        <v>186843</v>
      </c>
      <c r="AY327" s="104">
        <f>AY328+AY330+AY332+AY334+AY336+AY344</f>
        <v>186843</v>
      </c>
      <c r="AZ327" s="93"/>
      <c r="BA327" s="93"/>
      <c r="BB327" s="104">
        <f aca="true" t="shared" si="342" ref="BB327:BG327">BB328+BB330+BB332+BB334+BB336+BB344</f>
        <v>186843</v>
      </c>
      <c r="BC327" s="104">
        <f t="shared" si="342"/>
        <v>186843</v>
      </c>
      <c r="BD327" s="104">
        <f t="shared" si="342"/>
        <v>-561</v>
      </c>
      <c r="BE327" s="104">
        <f t="shared" si="342"/>
        <v>-2182</v>
      </c>
      <c r="BF327" s="104">
        <f t="shared" si="342"/>
        <v>186282</v>
      </c>
      <c r="BG327" s="104">
        <f t="shared" si="342"/>
        <v>184661</v>
      </c>
      <c r="BH327" s="104">
        <f>BH328+BH330+BH332+BH334+BH336+BH344</f>
        <v>0</v>
      </c>
      <c r="BI327" s="104">
        <f>BI328+BI330+BI332+BI334+BI336+BI344</f>
        <v>0</v>
      </c>
      <c r="BJ327" s="104">
        <f>BJ328+BJ330+BJ332+BJ334+BJ336+BJ344</f>
        <v>186282</v>
      </c>
      <c r="BK327" s="104">
        <f>BK328+BK330+BK332+BK334+BK336+BK344</f>
        <v>184661</v>
      </c>
    </row>
    <row r="328" spans="1:63" ht="49.5">
      <c r="A328" s="105"/>
      <c r="B328" s="106" t="s">
        <v>74</v>
      </c>
      <c r="C328" s="107" t="s">
        <v>56</v>
      </c>
      <c r="D328" s="108" t="s">
        <v>30</v>
      </c>
      <c r="E328" s="114" t="s">
        <v>150</v>
      </c>
      <c r="F328" s="108"/>
      <c r="G328" s="110">
        <f aca="true" t="shared" si="343" ref="G328:AT328">G329</f>
        <v>15131</v>
      </c>
      <c r="H328" s="110">
        <f t="shared" si="343"/>
        <v>15131</v>
      </c>
      <c r="I328" s="110">
        <f t="shared" si="343"/>
        <v>0</v>
      </c>
      <c r="J328" s="110">
        <f t="shared" si="343"/>
        <v>4562</v>
      </c>
      <c r="K328" s="110">
        <f t="shared" si="343"/>
        <v>19693</v>
      </c>
      <c r="L328" s="110">
        <f t="shared" si="343"/>
        <v>0</v>
      </c>
      <c r="M328" s="110"/>
      <c r="N328" s="110">
        <f t="shared" si="343"/>
        <v>22702</v>
      </c>
      <c r="O328" s="110">
        <f t="shared" si="343"/>
        <v>0</v>
      </c>
      <c r="P328" s="110">
        <f t="shared" si="343"/>
        <v>0</v>
      </c>
      <c r="Q328" s="110">
        <f t="shared" si="343"/>
        <v>22702</v>
      </c>
      <c r="R328" s="110">
        <f t="shared" si="343"/>
        <v>0</v>
      </c>
      <c r="S328" s="112">
        <f t="shared" si="343"/>
        <v>-15193</v>
      </c>
      <c r="T328" s="112">
        <f t="shared" si="343"/>
        <v>7509</v>
      </c>
      <c r="U328" s="110">
        <f t="shared" si="343"/>
        <v>0</v>
      </c>
      <c r="V328" s="112">
        <f t="shared" si="343"/>
        <v>7509</v>
      </c>
      <c r="W328" s="112">
        <f t="shared" si="343"/>
        <v>0</v>
      </c>
      <c r="X328" s="112">
        <f t="shared" si="343"/>
        <v>0</v>
      </c>
      <c r="Y328" s="112">
        <f t="shared" si="343"/>
        <v>7509</v>
      </c>
      <c r="Z328" s="112">
        <f t="shared" si="343"/>
        <v>7509</v>
      </c>
      <c r="AA328" s="112">
        <f t="shared" si="343"/>
        <v>0</v>
      </c>
      <c r="AB328" s="112">
        <f t="shared" si="343"/>
        <v>0</v>
      </c>
      <c r="AC328" s="112">
        <f t="shared" si="343"/>
        <v>7509</v>
      </c>
      <c r="AD328" s="112">
        <f t="shared" si="343"/>
        <v>7509</v>
      </c>
      <c r="AE328" s="112">
        <f t="shared" si="343"/>
        <v>0</v>
      </c>
      <c r="AF328" s="112"/>
      <c r="AG328" s="112">
        <f t="shared" si="343"/>
        <v>0</v>
      </c>
      <c r="AH328" s="112">
        <f t="shared" si="343"/>
        <v>7509</v>
      </c>
      <c r="AI328" s="112"/>
      <c r="AJ328" s="112">
        <f t="shared" si="343"/>
        <v>7509</v>
      </c>
      <c r="AK328" s="112">
        <f t="shared" si="343"/>
        <v>0</v>
      </c>
      <c r="AL328" s="112">
        <f t="shared" si="343"/>
        <v>0</v>
      </c>
      <c r="AM328" s="112">
        <f t="shared" si="343"/>
        <v>7509</v>
      </c>
      <c r="AN328" s="112">
        <f t="shared" si="343"/>
        <v>0</v>
      </c>
      <c r="AO328" s="112">
        <f t="shared" si="343"/>
        <v>7509</v>
      </c>
      <c r="AP328" s="112">
        <f t="shared" si="343"/>
        <v>1258</v>
      </c>
      <c r="AQ328" s="110">
        <f t="shared" si="343"/>
        <v>0</v>
      </c>
      <c r="AR328" s="112">
        <f t="shared" si="343"/>
        <v>8767</v>
      </c>
      <c r="AS328" s="110">
        <f t="shared" si="343"/>
        <v>0</v>
      </c>
      <c r="AT328" s="112">
        <f t="shared" si="343"/>
        <v>8767</v>
      </c>
      <c r="AU328" s="81"/>
      <c r="AV328" s="81"/>
      <c r="AW328" s="81"/>
      <c r="AX328" s="112">
        <f>AX329</f>
        <v>8767</v>
      </c>
      <c r="AY328" s="112">
        <f>AY329</f>
        <v>8767</v>
      </c>
      <c r="AZ328" s="93"/>
      <c r="BA328" s="93"/>
      <c r="BB328" s="112">
        <f aca="true" t="shared" si="344" ref="BB328:BK328">BB329</f>
        <v>8767</v>
      </c>
      <c r="BC328" s="112">
        <f t="shared" si="344"/>
        <v>8767</v>
      </c>
      <c r="BD328" s="112">
        <f t="shared" si="344"/>
        <v>0</v>
      </c>
      <c r="BE328" s="112">
        <f t="shared" si="344"/>
        <v>0</v>
      </c>
      <c r="BF328" s="112">
        <f t="shared" si="344"/>
        <v>8767</v>
      </c>
      <c r="BG328" s="112">
        <f t="shared" si="344"/>
        <v>8767</v>
      </c>
      <c r="BH328" s="112">
        <f t="shared" si="344"/>
        <v>0</v>
      </c>
      <c r="BI328" s="112">
        <f t="shared" si="344"/>
        <v>0</v>
      </c>
      <c r="BJ328" s="112">
        <f t="shared" si="344"/>
        <v>8767</v>
      </c>
      <c r="BK328" s="112">
        <f t="shared" si="344"/>
        <v>8767</v>
      </c>
    </row>
    <row r="329" spans="1:63" ht="38.25" customHeight="1">
      <c r="A329" s="105"/>
      <c r="B329" s="106" t="s">
        <v>37</v>
      </c>
      <c r="C329" s="107" t="s">
        <v>56</v>
      </c>
      <c r="D329" s="108" t="s">
        <v>30</v>
      </c>
      <c r="E329" s="114" t="s">
        <v>150</v>
      </c>
      <c r="F329" s="108" t="s">
        <v>38</v>
      </c>
      <c r="G329" s="110">
        <f>H329+I329</f>
        <v>15131</v>
      </c>
      <c r="H329" s="110">
        <v>15131</v>
      </c>
      <c r="I329" s="110"/>
      <c r="J329" s="115">
        <f>K329-G329</f>
        <v>4562</v>
      </c>
      <c r="K329" s="115">
        <v>19693</v>
      </c>
      <c r="L329" s="115"/>
      <c r="M329" s="115"/>
      <c r="N329" s="110">
        <v>22702</v>
      </c>
      <c r="O329" s="111"/>
      <c r="P329" s="115"/>
      <c r="Q329" s="115">
        <f>P329+N329</f>
        <v>22702</v>
      </c>
      <c r="R329" s="115">
        <f>O329</f>
        <v>0</v>
      </c>
      <c r="S329" s="116">
        <f>T329-Q329</f>
        <v>-15193</v>
      </c>
      <c r="T329" s="116">
        <v>7509</v>
      </c>
      <c r="U329" s="115">
        <f>R329</f>
        <v>0</v>
      </c>
      <c r="V329" s="116">
        <v>7509</v>
      </c>
      <c r="W329" s="116"/>
      <c r="X329" s="116"/>
      <c r="Y329" s="116">
        <f>W329+T329</f>
        <v>7509</v>
      </c>
      <c r="Z329" s="116">
        <f>X329+V329</f>
        <v>7509</v>
      </c>
      <c r="AA329" s="116"/>
      <c r="AB329" s="116"/>
      <c r="AC329" s="116">
        <f>AA329+Y329</f>
        <v>7509</v>
      </c>
      <c r="AD329" s="116">
        <f>AB329+Z329</f>
        <v>7509</v>
      </c>
      <c r="AE329" s="116"/>
      <c r="AF329" s="116"/>
      <c r="AG329" s="116"/>
      <c r="AH329" s="116">
        <f>AE329+AC329</f>
        <v>7509</v>
      </c>
      <c r="AI329" s="116"/>
      <c r="AJ329" s="116">
        <f>AG329+AD329</f>
        <v>7509</v>
      </c>
      <c r="AK329" s="117"/>
      <c r="AL329" s="117"/>
      <c r="AM329" s="116">
        <f>AK329+AH329</f>
        <v>7509</v>
      </c>
      <c r="AN329" s="116">
        <f>AI329</f>
        <v>0</v>
      </c>
      <c r="AO329" s="116">
        <f>AJ329</f>
        <v>7509</v>
      </c>
      <c r="AP329" s="116">
        <f>AR329-AO329</f>
        <v>1258</v>
      </c>
      <c r="AQ329" s="115"/>
      <c r="AR329" s="116">
        <v>8767</v>
      </c>
      <c r="AS329" s="115"/>
      <c r="AT329" s="116">
        <v>8767</v>
      </c>
      <c r="AU329" s="81"/>
      <c r="AV329" s="81"/>
      <c r="AW329" s="81"/>
      <c r="AX329" s="116">
        <v>8767</v>
      </c>
      <c r="AY329" s="116">
        <v>8767</v>
      </c>
      <c r="AZ329" s="93"/>
      <c r="BA329" s="93"/>
      <c r="BB329" s="116">
        <v>8767</v>
      </c>
      <c r="BC329" s="116">
        <v>8767</v>
      </c>
      <c r="BD329" s="118"/>
      <c r="BE329" s="119"/>
      <c r="BF329" s="115">
        <f>BD329+BB329</f>
        <v>8767</v>
      </c>
      <c r="BG329" s="115">
        <f>BE329+BC329</f>
        <v>8767</v>
      </c>
      <c r="BH329" s="118"/>
      <c r="BI329" s="119"/>
      <c r="BJ329" s="115">
        <f>BH329+BF329</f>
        <v>8767</v>
      </c>
      <c r="BK329" s="115">
        <f>BI329+BG329</f>
        <v>8767</v>
      </c>
    </row>
    <row r="330" spans="1:63" ht="22.5" customHeight="1">
      <c r="A330" s="105"/>
      <c r="B330" s="106" t="s">
        <v>75</v>
      </c>
      <c r="C330" s="107" t="s">
        <v>56</v>
      </c>
      <c r="D330" s="108" t="s">
        <v>30</v>
      </c>
      <c r="E330" s="114" t="s">
        <v>151</v>
      </c>
      <c r="F330" s="108"/>
      <c r="G330" s="110">
        <f aca="true" t="shared" si="345" ref="G330:AT330">G331</f>
        <v>16772</v>
      </c>
      <c r="H330" s="110">
        <f t="shared" si="345"/>
        <v>16772</v>
      </c>
      <c r="I330" s="110">
        <f t="shared" si="345"/>
        <v>0</v>
      </c>
      <c r="J330" s="110">
        <f t="shared" si="345"/>
        <v>4187</v>
      </c>
      <c r="K330" s="110">
        <f t="shared" si="345"/>
        <v>20959</v>
      </c>
      <c r="L330" s="110">
        <f t="shared" si="345"/>
        <v>0</v>
      </c>
      <c r="M330" s="110"/>
      <c r="N330" s="110">
        <f t="shared" si="345"/>
        <v>22756</v>
      </c>
      <c r="O330" s="110">
        <f t="shared" si="345"/>
        <v>0</v>
      </c>
      <c r="P330" s="110">
        <f t="shared" si="345"/>
        <v>0</v>
      </c>
      <c r="Q330" s="110">
        <f t="shared" si="345"/>
        <v>22756</v>
      </c>
      <c r="R330" s="110">
        <f t="shared" si="345"/>
        <v>0</v>
      </c>
      <c r="S330" s="112">
        <f t="shared" si="345"/>
        <v>-7836</v>
      </c>
      <c r="T330" s="112">
        <f t="shared" si="345"/>
        <v>14920</v>
      </c>
      <c r="U330" s="110">
        <f t="shared" si="345"/>
        <v>0</v>
      </c>
      <c r="V330" s="112">
        <f t="shared" si="345"/>
        <v>14920</v>
      </c>
      <c r="W330" s="112">
        <f t="shared" si="345"/>
        <v>0</v>
      </c>
      <c r="X330" s="112">
        <f t="shared" si="345"/>
        <v>0</v>
      </c>
      <c r="Y330" s="112">
        <f t="shared" si="345"/>
        <v>14920</v>
      </c>
      <c r="Z330" s="112">
        <f t="shared" si="345"/>
        <v>14920</v>
      </c>
      <c r="AA330" s="112">
        <f t="shared" si="345"/>
        <v>0</v>
      </c>
      <c r="AB330" s="112">
        <f t="shared" si="345"/>
        <v>0</v>
      </c>
      <c r="AC330" s="112">
        <f t="shared" si="345"/>
        <v>14920</v>
      </c>
      <c r="AD330" s="112">
        <f t="shared" si="345"/>
        <v>14920</v>
      </c>
      <c r="AE330" s="112">
        <f t="shared" si="345"/>
        <v>0</v>
      </c>
      <c r="AF330" s="112"/>
      <c r="AG330" s="112">
        <f t="shared" si="345"/>
        <v>0</v>
      </c>
      <c r="AH330" s="112">
        <f t="shared" si="345"/>
        <v>14920</v>
      </c>
      <c r="AI330" s="112"/>
      <c r="AJ330" s="112">
        <f t="shared" si="345"/>
        <v>14920</v>
      </c>
      <c r="AK330" s="112">
        <f t="shared" si="345"/>
        <v>0</v>
      </c>
      <c r="AL330" s="112">
        <f t="shared" si="345"/>
        <v>0</v>
      </c>
      <c r="AM330" s="112">
        <f t="shared" si="345"/>
        <v>14920</v>
      </c>
      <c r="AN330" s="112">
        <f t="shared" si="345"/>
        <v>0</v>
      </c>
      <c r="AO330" s="112">
        <f t="shared" si="345"/>
        <v>14920</v>
      </c>
      <c r="AP330" s="112">
        <f t="shared" si="345"/>
        <v>3944</v>
      </c>
      <c r="AQ330" s="110">
        <f t="shared" si="345"/>
        <v>0</v>
      </c>
      <c r="AR330" s="112">
        <f t="shared" si="345"/>
        <v>18864</v>
      </c>
      <c r="AS330" s="110">
        <f t="shared" si="345"/>
        <v>0</v>
      </c>
      <c r="AT330" s="112">
        <f t="shared" si="345"/>
        <v>18864</v>
      </c>
      <c r="AU330" s="81"/>
      <c r="AV330" s="81"/>
      <c r="AW330" s="81"/>
      <c r="AX330" s="112">
        <f>AX331</f>
        <v>18864</v>
      </c>
      <c r="AY330" s="112">
        <f>AY331</f>
        <v>18864</v>
      </c>
      <c r="AZ330" s="93"/>
      <c r="BA330" s="93"/>
      <c r="BB330" s="112">
        <f aca="true" t="shared" si="346" ref="BB330:BK330">BB331</f>
        <v>18864</v>
      </c>
      <c r="BC330" s="112">
        <f t="shared" si="346"/>
        <v>18864</v>
      </c>
      <c r="BD330" s="112">
        <f t="shared" si="346"/>
        <v>0</v>
      </c>
      <c r="BE330" s="112">
        <f t="shared" si="346"/>
        <v>0</v>
      </c>
      <c r="BF330" s="112">
        <f t="shared" si="346"/>
        <v>18864</v>
      </c>
      <c r="BG330" s="112">
        <f t="shared" si="346"/>
        <v>18864</v>
      </c>
      <c r="BH330" s="112">
        <f t="shared" si="346"/>
        <v>0</v>
      </c>
      <c r="BI330" s="112">
        <f t="shared" si="346"/>
        <v>0</v>
      </c>
      <c r="BJ330" s="112">
        <f t="shared" si="346"/>
        <v>18864</v>
      </c>
      <c r="BK330" s="112">
        <f t="shared" si="346"/>
        <v>18864</v>
      </c>
    </row>
    <row r="331" spans="1:63" ht="39" customHeight="1">
      <c r="A331" s="105"/>
      <c r="B331" s="106" t="s">
        <v>37</v>
      </c>
      <c r="C331" s="107" t="s">
        <v>56</v>
      </c>
      <c r="D331" s="108" t="s">
        <v>30</v>
      </c>
      <c r="E331" s="114" t="s">
        <v>151</v>
      </c>
      <c r="F331" s="108" t="s">
        <v>38</v>
      </c>
      <c r="G331" s="110">
        <f>H331+I331</f>
        <v>16772</v>
      </c>
      <c r="H331" s="110">
        <v>16772</v>
      </c>
      <c r="I331" s="110"/>
      <c r="J331" s="115">
        <f>K331-G331</f>
        <v>4187</v>
      </c>
      <c r="K331" s="115">
        <v>20959</v>
      </c>
      <c r="L331" s="115"/>
      <c r="M331" s="115"/>
      <c r="N331" s="110">
        <v>22756</v>
      </c>
      <c r="O331" s="111"/>
      <c r="P331" s="115"/>
      <c r="Q331" s="115">
        <f>P331+N331</f>
        <v>22756</v>
      </c>
      <c r="R331" s="115">
        <f>O331</f>
        <v>0</v>
      </c>
      <c r="S331" s="116">
        <f>T331-Q331</f>
        <v>-7836</v>
      </c>
      <c r="T331" s="116">
        <v>14920</v>
      </c>
      <c r="U331" s="115">
        <f>R331</f>
        <v>0</v>
      </c>
      <c r="V331" s="116">
        <v>14920</v>
      </c>
      <c r="W331" s="116"/>
      <c r="X331" s="116"/>
      <c r="Y331" s="116">
        <f>W331+T331</f>
        <v>14920</v>
      </c>
      <c r="Z331" s="116">
        <f>X331+V331</f>
        <v>14920</v>
      </c>
      <c r="AA331" s="116"/>
      <c r="AB331" s="116"/>
      <c r="AC331" s="116">
        <f>AA331+Y331</f>
        <v>14920</v>
      </c>
      <c r="AD331" s="116">
        <f>AB331+Z331</f>
        <v>14920</v>
      </c>
      <c r="AE331" s="116"/>
      <c r="AF331" s="116"/>
      <c r="AG331" s="116"/>
      <c r="AH331" s="116">
        <f>AE331+AC331</f>
        <v>14920</v>
      </c>
      <c r="AI331" s="116"/>
      <c r="AJ331" s="116">
        <f>AG331+AD331</f>
        <v>14920</v>
      </c>
      <c r="AK331" s="117"/>
      <c r="AL331" s="117"/>
      <c r="AM331" s="116">
        <f>AK331+AH331</f>
        <v>14920</v>
      </c>
      <c r="AN331" s="116">
        <f>AI331</f>
        <v>0</v>
      </c>
      <c r="AO331" s="116">
        <f>AJ331</f>
        <v>14920</v>
      </c>
      <c r="AP331" s="116">
        <f>AR331-AO331</f>
        <v>3944</v>
      </c>
      <c r="AQ331" s="115"/>
      <c r="AR331" s="116">
        <v>18864</v>
      </c>
      <c r="AS331" s="115"/>
      <c r="AT331" s="116">
        <v>18864</v>
      </c>
      <c r="AU331" s="81"/>
      <c r="AV331" s="81"/>
      <c r="AW331" s="81"/>
      <c r="AX331" s="116">
        <v>18864</v>
      </c>
      <c r="AY331" s="116">
        <v>18864</v>
      </c>
      <c r="AZ331" s="93"/>
      <c r="BA331" s="93"/>
      <c r="BB331" s="116">
        <v>18864</v>
      </c>
      <c r="BC331" s="116">
        <v>18864</v>
      </c>
      <c r="BD331" s="118"/>
      <c r="BE331" s="119"/>
      <c r="BF331" s="115">
        <f>BD331+BB331</f>
        <v>18864</v>
      </c>
      <c r="BG331" s="115">
        <f>BE331+BC331</f>
        <v>18864</v>
      </c>
      <c r="BH331" s="118"/>
      <c r="BI331" s="119"/>
      <c r="BJ331" s="115">
        <f>BH331+BF331</f>
        <v>18864</v>
      </c>
      <c r="BK331" s="115">
        <f>BI331+BG331</f>
        <v>18864</v>
      </c>
    </row>
    <row r="332" spans="1:63" ht="22.5" customHeight="1">
      <c r="A332" s="105"/>
      <c r="B332" s="106" t="s">
        <v>76</v>
      </c>
      <c r="C332" s="107" t="s">
        <v>56</v>
      </c>
      <c r="D332" s="108" t="s">
        <v>30</v>
      </c>
      <c r="E332" s="114" t="s">
        <v>152</v>
      </c>
      <c r="F332" s="108"/>
      <c r="G332" s="110">
        <f aca="true" t="shared" si="347" ref="G332:AT332">G333</f>
        <v>69934</v>
      </c>
      <c r="H332" s="110">
        <f t="shared" si="347"/>
        <v>69934</v>
      </c>
      <c r="I332" s="110">
        <f t="shared" si="347"/>
        <v>0</v>
      </c>
      <c r="J332" s="110">
        <f t="shared" si="347"/>
        <v>3968</v>
      </c>
      <c r="K332" s="110">
        <f t="shared" si="347"/>
        <v>73902</v>
      </c>
      <c r="L332" s="110">
        <f t="shared" si="347"/>
        <v>0</v>
      </c>
      <c r="M332" s="110"/>
      <c r="N332" s="110">
        <f t="shared" si="347"/>
        <v>80038</v>
      </c>
      <c r="O332" s="110">
        <f t="shared" si="347"/>
        <v>0</v>
      </c>
      <c r="P332" s="110">
        <f t="shared" si="347"/>
        <v>0</v>
      </c>
      <c r="Q332" s="110">
        <f t="shared" si="347"/>
        <v>80038</v>
      </c>
      <c r="R332" s="110">
        <f t="shared" si="347"/>
        <v>0</v>
      </c>
      <c r="S332" s="112">
        <f t="shared" si="347"/>
        <v>-23596</v>
      </c>
      <c r="T332" s="112">
        <f t="shared" si="347"/>
        <v>56442</v>
      </c>
      <c r="U332" s="110">
        <f t="shared" si="347"/>
        <v>0</v>
      </c>
      <c r="V332" s="112">
        <f t="shared" si="347"/>
        <v>56442</v>
      </c>
      <c r="W332" s="112">
        <f t="shared" si="347"/>
        <v>0</v>
      </c>
      <c r="X332" s="112">
        <f t="shared" si="347"/>
        <v>0</v>
      </c>
      <c r="Y332" s="112">
        <f t="shared" si="347"/>
        <v>56442</v>
      </c>
      <c r="Z332" s="112">
        <f t="shared" si="347"/>
        <v>56442</v>
      </c>
      <c r="AA332" s="112">
        <f t="shared" si="347"/>
        <v>0</v>
      </c>
      <c r="AB332" s="112">
        <f t="shared" si="347"/>
        <v>0</v>
      </c>
      <c r="AC332" s="112">
        <f t="shared" si="347"/>
        <v>56442</v>
      </c>
      <c r="AD332" s="112">
        <f t="shared" si="347"/>
        <v>56442</v>
      </c>
      <c r="AE332" s="112">
        <f t="shared" si="347"/>
        <v>0</v>
      </c>
      <c r="AF332" s="112"/>
      <c r="AG332" s="112">
        <f t="shared" si="347"/>
        <v>0</v>
      </c>
      <c r="AH332" s="112">
        <f t="shared" si="347"/>
        <v>56442</v>
      </c>
      <c r="AI332" s="112"/>
      <c r="AJ332" s="112">
        <f t="shared" si="347"/>
        <v>56442</v>
      </c>
      <c r="AK332" s="112">
        <f t="shared" si="347"/>
        <v>0</v>
      </c>
      <c r="AL332" s="112">
        <f t="shared" si="347"/>
        <v>0</v>
      </c>
      <c r="AM332" s="112">
        <f t="shared" si="347"/>
        <v>56442</v>
      </c>
      <c r="AN332" s="112">
        <f t="shared" si="347"/>
        <v>0</v>
      </c>
      <c r="AO332" s="112">
        <f t="shared" si="347"/>
        <v>56442</v>
      </c>
      <c r="AP332" s="112">
        <f t="shared" si="347"/>
        <v>7336</v>
      </c>
      <c r="AQ332" s="110">
        <f t="shared" si="347"/>
        <v>0</v>
      </c>
      <c r="AR332" s="112">
        <f t="shared" si="347"/>
        <v>63778</v>
      </c>
      <c r="AS332" s="110">
        <f t="shared" si="347"/>
        <v>0</v>
      </c>
      <c r="AT332" s="112">
        <f t="shared" si="347"/>
        <v>63778</v>
      </c>
      <c r="AU332" s="81"/>
      <c r="AV332" s="81"/>
      <c r="AW332" s="81"/>
      <c r="AX332" s="112">
        <f>AX333</f>
        <v>63778</v>
      </c>
      <c r="AY332" s="112">
        <f>AY333</f>
        <v>63778</v>
      </c>
      <c r="AZ332" s="93"/>
      <c r="BA332" s="93"/>
      <c r="BB332" s="112">
        <f aca="true" t="shared" si="348" ref="BB332:BK332">BB333</f>
        <v>63778</v>
      </c>
      <c r="BC332" s="112">
        <f t="shared" si="348"/>
        <v>63778</v>
      </c>
      <c r="BD332" s="112">
        <f t="shared" si="348"/>
        <v>0</v>
      </c>
      <c r="BE332" s="112">
        <f t="shared" si="348"/>
        <v>0</v>
      </c>
      <c r="BF332" s="112">
        <f t="shared" si="348"/>
        <v>63778</v>
      </c>
      <c r="BG332" s="112">
        <f t="shared" si="348"/>
        <v>63778</v>
      </c>
      <c r="BH332" s="112">
        <f t="shared" si="348"/>
        <v>0</v>
      </c>
      <c r="BI332" s="112">
        <f t="shared" si="348"/>
        <v>0</v>
      </c>
      <c r="BJ332" s="112">
        <f t="shared" si="348"/>
        <v>63778</v>
      </c>
      <c r="BK332" s="112">
        <f t="shared" si="348"/>
        <v>63778</v>
      </c>
    </row>
    <row r="333" spans="1:63" ht="41.25" customHeight="1">
      <c r="A333" s="105"/>
      <c r="B333" s="106" t="s">
        <v>37</v>
      </c>
      <c r="C333" s="107" t="s">
        <v>56</v>
      </c>
      <c r="D333" s="108" t="s">
        <v>30</v>
      </c>
      <c r="E333" s="114" t="s">
        <v>152</v>
      </c>
      <c r="F333" s="108" t="s">
        <v>38</v>
      </c>
      <c r="G333" s="110">
        <f>H333+I333</f>
        <v>69934</v>
      </c>
      <c r="H333" s="110">
        <v>69934</v>
      </c>
      <c r="I333" s="110"/>
      <c r="J333" s="115">
        <f>K333-G333</f>
        <v>3968</v>
      </c>
      <c r="K333" s="115">
        <v>73902</v>
      </c>
      <c r="L333" s="115"/>
      <c r="M333" s="115"/>
      <c r="N333" s="110">
        <v>80038</v>
      </c>
      <c r="O333" s="111"/>
      <c r="P333" s="115"/>
      <c r="Q333" s="115">
        <f>P333+N333</f>
        <v>80038</v>
      </c>
      <c r="R333" s="115">
        <f>O333</f>
        <v>0</v>
      </c>
      <c r="S333" s="116">
        <f>T333-Q333</f>
        <v>-23596</v>
      </c>
      <c r="T333" s="116">
        <v>56442</v>
      </c>
      <c r="U333" s="115">
        <f>R333</f>
        <v>0</v>
      </c>
      <c r="V333" s="116">
        <v>56442</v>
      </c>
      <c r="W333" s="116"/>
      <c r="X333" s="116"/>
      <c r="Y333" s="116">
        <f>W333+T333</f>
        <v>56442</v>
      </c>
      <c r="Z333" s="116">
        <f>X333+V333</f>
        <v>56442</v>
      </c>
      <c r="AA333" s="116"/>
      <c r="AB333" s="116"/>
      <c r="AC333" s="116">
        <f>AA333+Y333</f>
        <v>56442</v>
      </c>
      <c r="AD333" s="116">
        <f>AB333+Z333</f>
        <v>56442</v>
      </c>
      <c r="AE333" s="116"/>
      <c r="AF333" s="116"/>
      <c r="AG333" s="116"/>
      <c r="AH333" s="116">
        <f>AE333+AC333</f>
        <v>56442</v>
      </c>
      <c r="AI333" s="116"/>
      <c r="AJ333" s="116">
        <f>AG333+AD333</f>
        <v>56442</v>
      </c>
      <c r="AK333" s="117"/>
      <c r="AL333" s="117"/>
      <c r="AM333" s="116">
        <f>AK333+AH333</f>
        <v>56442</v>
      </c>
      <c r="AN333" s="116">
        <f>AI333</f>
        <v>0</v>
      </c>
      <c r="AO333" s="116">
        <f>AJ333</f>
        <v>56442</v>
      </c>
      <c r="AP333" s="116">
        <f>AR333-AO333</f>
        <v>7336</v>
      </c>
      <c r="AQ333" s="115"/>
      <c r="AR333" s="116">
        <v>63778</v>
      </c>
      <c r="AS333" s="115"/>
      <c r="AT333" s="116">
        <v>63778</v>
      </c>
      <c r="AU333" s="81"/>
      <c r="AV333" s="81"/>
      <c r="AW333" s="81"/>
      <c r="AX333" s="116">
        <v>63778</v>
      </c>
      <c r="AY333" s="116">
        <v>63778</v>
      </c>
      <c r="AZ333" s="93"/>
      <c r="BA333" s="93"/>
      <c r="BB333" s="116">
        <v>63778</v>
      </c>
      <c r="BC333" s="116">
        <v>63778</v>
      </c>
      <c r="BD333" s="118"/>
      <c r="BE333" s="119"/>
      <c r="BF333" s="115">
        <f>BD333+BB333</f>
        <v>63778</v>
      </c>
      <c r="BG333" s="115">
        <f>BE333+BC333</f>
        <v>63778</v>
      </c>
      <c r="BH333" s="118"/>
      <c r="BI333" s="119"/>
      <c r="BJ333" s="115">
        <f>BH333+BF333</f>
        <v>63778</v>
      </c>
      <c r="BK333" s="115">
        <f>BI333+BG333</f>
        <v>63778</v>
      </c>
    </row>
    <row r="334" spans="1:63" ht="42" customHeight="1">
      <c r="A334" s="105"/>
      <c r="B334" s="106" t="s">
        <v>77</v>
      </c>
      <c r="C334" s="107" t="s">
        <v>56</v>
      </c>
      <c r="D334" s="108" t="s">
        <v>30</v>
      </c>
      <c r="E334" s="114" t="s">
        <v>153</v>
      </c>
      <c r="F334" s="108"/>
      <c r="G334" s="110">
        <f aca="true" t="shared" si="349" ref="G334:AT334">G335</f>
        <v>75174</v>
      </c>
      <c r="H334" s="110">
        <f t="shared" si="349"/>
        <v>75174</v>
      </c>
      <c r="I334" s="110">
        <f t="shared" si="349"/>
        <v>0</v>
      </c>
      <c r="J334" s="110">
        <f t="shared" si="349"/>
        <v>16533</v>
      </c>
      <c r="K334" s="110">
        <f t="shared" si="349"/>
        <v>91707</v>
      </c>
      <c r="L334" s="110">
        <f t="shared" si="349"/>
        <v>0</v>
      </c>
      <c r="M334" s="110"/>
      <c r="N334" s="110">
        <f t="shared" si="349"/>
        <v>97311</v>
      </c>
      <c r="O334" s="110">
        <f t="shared" si="349"/>
        <v>0</v>
      </c>
      <c r="P334" s="110">
        <f t="shared" si="349"/>
        <v>0</v>
      </c>
      <c r="Q334" s="110">
        <f t="shared" si="349"/>
        <v>97311</v>
      </c>
      <c r="R334" s="110">
        <f t="shared" si="349"/>
        <v>0</v>
      </c>
      <c r="S334" s="112">
        <f t="shared" si="349"/>
        <v>-33046</v>
      </c>
      <c r="T334" s="112">
        <f t="shared" si="349"/>
        <v>64265</v>
      </c>
      <c r="U334" s="110">
        <f t="shared" si="349"/>
        <v>0</v>
      </c>
      <c r="V334" s="112">
        <f t="shared" si="349"/>
        <v>64265</v>
      </c>
      <c r="W334" s="112">
        <f t="shared" si="349"/>
        <v>0</v>
      </c>
      <c r="X334" s="112">
        <f t="shared" si="349"/>
        <v>0</v>
      </c>
      <c r="Y334" s="112">
        <f t="shared" si="349"/>
        <v>64265</v>
      </c>
      <c r="Z334" s="112">
        <f t="shared" si="349"/>
        <v>64265</v>
      </c>
      <c r="AA334" s="112">
        <f t="shared" si="349"/>
        <v>0</v>
      </c>
      <c r="AB334" s="112">
        <f t="shared" si="349"/>
        <v>0</v>
      </c>
      <c r="AC334" s="112">
        <f t="shared" si="349"/>
        <v>64265</v>
      </c>
      <c r="AD334" s="112">
        <f t="shared" si="349"/>
        <v>64265</v>
      </c>
      <c r="AE334" s="112">
        <f t="shared" si="349"/>
        <v>0</v>
      </c>
      <c r="AF334" s="112"/>
      <c r="AG334" s="112">
        <f t="shared" si="349"/>
        <v>0</v>
      </c>
      <c r="AH334" s="112">
        <f t="shared" si="349"/>
        <v>64265</v>
      </c>
      <c r="AI334" s="112"/>
      <c r="AJ334" s="112">
        <f t="shared" si="349"/>
        <v>64265</v>
      </c>
      <c r="AK334" s="112">
        <f t="shared" si="349"/>
        <v>0</v>
      </c>
      <c r="AL334" s="112">
        <f t="shared" si="349"/>
        <v>0</v>
      </c>
      <c r="AM334" s="112">
        <f t="shared" si="349"/>
        <v>64265</v>
      </c>
      <c r="AN334" s="112">
        <f t="shared" si="349"/>
        <v>0</v>
      </c>
      <c r="AO334" s="112">
        <f t="shared" si="349"/>
        <v>64265</v>
      </c>
      <c r="AP334" s="112">
        <f t="shared" si="349"/>
        <v>13885</v>
      </c>
      <c r="AQ334" s="110">
        <f t="shared" si="349"/>
        <v>0</v>
      </c>
      <c r="AR334" s="112">
        <f t="shared" si="349"/>
        <v>78150</v>
      </c>
      <c r="AS334" s="110">
        <f t="shared" si="349"/>
        <v>0</v>
      </c>
      <c r="AT334" s="112">
        <f t="shared" si="349"/>
        <v>78150</v>
      </c>
      <c r="AU334" s="81"/>
      <c r="AV334" s="81"/>
      <c r="AW334" s="81"/>
      <c r="AX334" s="112">
        <f>AX335</f>
        <v>78150</v>
      </c>
      <c r="AY334" s="112">
        <f>AY335</f>
        <v>78150</v>
      </c>
      <c r="AZ334" s="93"/>
      <c r="BA334" s="93"/>
      <c r="BB334" s="112">
        <f aca="true" t="shared" si="350" ref="BB334:BK334">BB335</f>
        <v>78150</v>
      </c>
      <c r="BC334" s="112">
        <f t="shared" si="350"/>
        <v>78150</v>
      </c>
      <c r="BD334" s="112">
        <f t="shared" si="350"/>
        <v>-561</v>
      </c>
      <c r="BE334" s="112">
        <f t="shared" si="350"/>
        <v>-2182</v>
      </c>
      <c r="BF334" s="112">
        <f t="shared" si="350"/>
        <v>77589</v>
      </c>
      <c r="BG334" s="112">
        <f t="shared" si="350"/>
        <v>75968</v>
      </c>
      <c r="BH334" s="112">
        <f t="shared" si="350"/>
        <v>0</v>
      </c>
      <c r="BI334" s="112">
        <f t="shared" si="350"/>
        <v>0</v>
      </c>
      <c r="BJ334" s="112">
        <f t="shared" si="350"/>
        <v>77589</v>
      </c>
      <c r="BK334" s="112">
        <f t="shared" si="350"/>
        <v>75968</v>
      </c>
    </row>
    <row r="335" spans="1:63" ht="36" customHeight="1">
      <c r="A335" s="105"/>
      <c r="B335" s="106" t="s">
        <v>37</v>
      </c>
      <c r="C335" s="107" t="s">
        <v>56</v>
      </c>
      <c r="D335" s="108" t="s">
        <v>30</v>
      </c>
      <c r="E335" s="114" t="s">
        <v>153</v>
      </c>
      <c r="F335" s="108" t="s">
        <v>38</v>
      </c>
      <c r="G335" s="110">
        <f>H335+I335</f>
        <v>75174</v>
      </c>
      <c r="H335" s="110">
        <v>75174</v>
      </c>
      <c r="I335" s="110"/>
      <c r="J335" s="115">
        <f>K335-G335</f>
        <v>16533</v>
      </c>
      <c r="K335" s="115">
        <v>91707</v>
      </c>
      <c r="L335" s="115"/>
      <c r="M335" s="115"/>
      <c r="N335" s="110">
        <v>97311</v>
      </c>
      <c r="O335" s="111"/>
      <c r="P335" s="115"/>
      <c r="Q335" s="115">
        <f>P335+N335</f>
        <v>97311</v>
      </c>
      <c r="R335" s="115">
        <f>O335</f>
        <v>0</v>
      </c>
      <c r="S335" s="116">
        <f>T335-Q335</f>
        <v>-33046</v>
      </c>
      <c r="T335" s="116">
        <v>64265</v>
      </c>
      <c r="U335" s="115">
        <f>R335</f>
        <v>0</v>
      </c>
      <c r="V335" s="116">
        <v>64265</v>
      </c>
      <c r="W335" s="116"/>
      <c r="X335" s="116"/>
      <c r="Y335" s="116">
        <f>W335+T335</f>
        <v>64265</v>
      </c>
      <c r="Z335" s="116">
        <f>X335+V335</f>
        <v>64265</v>
      </c>
      <c r="AA335" s="116"/>
      <c r="AB335" s="116"/>
      <c r="AC335" s="116">
        <f>AA335+Y335</f>
        <v>64265</v>
      </c>
      <c r="AD335" s="116">
        <f>AB335+Z335</f>
        <v>64265</v>
      </c>
      <c r="AE335" s="116"/>
      <c r="AF335" s="116"/>
      <c r="AG335" s="116"/>
      <c r="AH335" s="116">
        <f>AE335+AC335</f>
        <v>64265</v>
      </c>
      <c r="AI335" s="116"/>
      <c r="AJ335" s="116">
        <f>AG335+AD335</f>
        <v>64265</v>
      </c>
      <c r="AK335" s="117"/>
      <c r="AL335" s="117"/>
      <c r="AM335" s="116">
        <f>AK335+AH335</f>
        <v>64265</v>
      </c>
      <c r="AN335" s="116">
        <f>AI335</f>
        <v>0</v>
      </c>
      <c r="AO335" s="116">
        <f>AJ335</f>
        <v>64265</v>
      </c>
      <c r="AP335" s="116">
        <f>AR335-AO335</f>
        <v>13885</v>
      </c>
      <c r="AQ335" s="115"/>
      <c r="AR335" s="116">
        <v>78150</v>
      </c>
      <c r="AS335" s="115"/>
      <c r="AT335" s="116">
        <v>78150</v>
      </c>
      <c r="AU335" s="81"/>
      <c r="AV335" s="81"/>
      <c r="AW335" s="81"/>
      <c r="AX335" s="116">
        <v>78150</v>
      </c>
      <c r="AY335" s="116">
        <v>78150</v>
      </c>
      <c r="AZ335" s="93"/>
      <c r="BA335" s="93"/>
      <c r="BB335" s="116">
        <v>78150</v>
      </c>
      <c r="BC335" s="116">
        <v>78150</v>
      </c>
      <c r="BD335" s="93">
        <v>-561</v>
      </c>
      <c r="BE335" s="93">
        <v>-2182</v>
      </c>
      <c r="BF335" s="115">
        <f>BD335+BB335</f>
        <v>77589</v>
      </c>
      <c r="BG335" s="115">
        <f>BE335+BC335</f>
        <v>75968</v>
      </c>
      <c r="BH335" s="93"/>
      <c r="BI335" s="93"/>
      <c r="BJ335" s="115">
        <f>BH335+BF335</f>
        <v>77589</v>
      </c>
      <c r="BK335" s="115">
        <f>BI335+BG335</f>
        <v>75968</v>
      </c>
    </row>
    <row r="336" spans="1:63" ht="58.5" customHeight="1">
      <c r="A336" s="105"/>
      <c r="B336" s="106" t="s">
        <v>24</v>
      </c>
      <c r="C336" s="107" t="s">
        <v>56</v>
      </c>
      <c r="D336" s="108" t="s">
        <v>30</v>
      </c>
      <c r="E336" s="114" t="s">
        <v>154</v>
      </c>
      <c r="F336" s="108"/>
      <c r="G336" s="110">
        <f>G337+G338+G340+G342</f>
        <v>22500</v>
      </c>
      <c r="H336" s="110">
        <f aca="true" t="shared" si="351" ref="H336:Q336">H337+H338+H340+H342</f>
        <v>22500</v>
      </c>
      <c r="I336" s="110">
        <f t="shared" si="351"/>
        <v>0</v>
      </c>
      <c r="J336" s="110">
        <f t="shared" si="351"/>
        <v>-5735</v>
      </c>
      <c r="K336" s="110">
        <f t="shared" si="351"/>
        <v>16765</v>
      </c>
      <c r="L336" s="110">
        <f t="shared" si="351"/>
        <v>0</v>
      </c>
      <c r="M336" s="110"/>
      <c r="N336" s="110">
        <f t="shared" si="351"/>
        <v>17951</v>
      </c>
      <c r="O336" s="110">
        <f t="shared" si="351"/>
        <v>0</v>
      </c>
      <c r="P336" s="110">
        <f t="shared" si="351"/>
        <v>0</v>
      </c>
      <c r="Q336" s="110">
        <f t="shared" si="351"/>
        <v>17951</v>
      </c>
      <c r="R336" s="110">
        <f aca="true" t="shared" si="352" ref="R336:Z336">R337+R338+R340+R342</f>
        <v>0</v>
      </c>
      <c r="S336" s="112">
        <f t="shared" si="352"/>
        <v>-14875</v>
      </c>
      <c r="T336" s="112">
        <f t="shared" si="352"/>
        <v>3076</v>
      </c>
      <c r="U336" s="110">
        <f t="shared" si="352"/>
        <v>0</v>
      </c>
      <c r="V336" s="112">
        <f t="shared" si="352"/>
        <v>3076</v>
      </c>
      <c r="W336" s="112">
        <f t="shared" si="352"/>
        <v>0</v>
      </c>
      <c r="X336" s="112">
        <f t="shared" si="352"/>
        <v>0</v>
      </c>
      <c r="Y336" s="112">
        <f t="shared" si="352"/>
        <v>3076</v>
      </c>
      <c r="Z336" s="112">
        <f t="shared" si="352"/>
        <v>3076</v>
      </c>
      <c r="AA336" s="112">
        <f>AA337+AA338+AA340+AA342</f>
        <v>0</v>
      </c>
      <c r="AB336" s="112">
        <f>AB337+AB338+AB340+AB342</f>
        <v>0</v>
      </c>
      <c r="AC336" s="112">
        <f>AC337+AC338+AC340+AC342</f>
        <v>3076</v>
      </c>
      <c r="AD336" s="112">
        <f>AD337+AD338+AD340+AD342</f>
        <v>3076</v>
      </c>
      <c r="AE336" s="112">
        <f aca="true" t="shared" si="353" ref="AE336:AO336">AE337+AE338+AE340+AE342+AE346</f>
        <v>830</v>
      </c>
      <c r="AF336" s="112">
        <f t="shared" si="353"/>
        <v>0</v>
      </c>
      <c r="AG336" s="112">
        <f t="shared" si="353"/>
        <v>830</v>
      </c>
      <c r="AH336" s="112">
        <f>AH337+AH338+AH340+AH342+AH346</f>
        <v>3906</v>
      </c>
      <c r="AI336" s="112">
        <f t="shared" si="353"/>
        <v>0</v>
      </c>
      <c r="AJ336" s="112">
        <f t="shared" si="353"/>
        <v>3906</v>
      </c>
      <c r="AK336" s="112" t="e">
        <f t="shared" si="353"/>
        <v>#REF!</v>
      </c>
      <c r="AL336" s="112" t="e">
        <f>AL337+AL338+AL340+AL342+AL346</f>
        <v>#REF!</v>
      </c>
      <c r="AM336" s="112">
        <f t="shared" si="353"/>
        <v>3906</v>
      </c>
      <c r="AN336" s="112">
        <f t="shared" si="353"/>
        <v>0</v>
      </c>
      <c r="AO336" s="112">
        <f t="shared" si="353"/>
        <v>3906</v>
      </c>
      <c r="AP336" s="112">
        <f>AP337+AP338+AP340+AP342+AP346</f>
        <v>13378</v>
      </c>
      <c r="AQ336" s="110">
        <f>AQ337+AQ338+AQ340+AQ342+AQ346</f>
        <v>0</v>
      </c>
      <c r="AR336" s="112">
        <f>AR337+AR338+AR340+AR342+AR346</f>
        <v>17284</v>
      </c>
      <c r="AS336" s="110">
        <f>AS337+AS338+AS340+AS342+AS346</f>
        <v>0</v>
      </c>
      <c r="AT336" s="112">
        <f>AT337+AT338+AT340+AT342+AT346</f>
        <v>17284</v>
      </c>
      <c r="AU336" s="81"/>
      <c r="AV336" s="81"/>
      <c r="AW336" s="81"/>
      <c r="AX336" s="112">
        <f>AX337+AX338+AX340+AX342+AX346</f>
        <v>17284</v>
      </c>
      <c r="AY336" s="112">
        <f>AY337+AY338+AY340+AY342+AY346</f>
        <v>17284</v>
      </c>
      <c r="AZ336" s="93"/>
      <c r="BA336" s="93"/>
      <c r="BB336" s="112">
        <f aca="true" t="shared" si="354" ref="BB336:BG336">BB337+BB338+BB340+BB342+BB346</f>
        <v>17284</v>
      </c>
      <c r="BC336" s="112">
        <f t="shared" si="354"/>
        <v>17284</v>
      </c>
      <c r="BD336" s="112">
        <f t="shared" si="354"/>
        <v>0</v>
      </c>
      <c r="BE336" s="112">
        <f t="shared" si="354"/>
        <v>0</v>
      </c>
      <c r="BF336" s="112">
        <f t="shared" si="354"/>
        <v>17284</v>
      </c>
      <c r="BG336" s="112">
        <f t="shared" si="354"/>
        <v>17284</v>
      </c>
      <c r="BH336" s="112">
        <f>BH337+BH338+BH340+BH342+BH346</f>
        <v>0</v>
      </c>
      <c r="BI336" s="112">
        <f>BI337+BI338+BI340+BI342+BI346</f>
        <v>0</v>
      </c>
      <c r="BJ336" s="112">
        <f>BJ337+BJ338+BJ340+BJ342+BJ346</f>
        <v>17284</v>
      </c>
      <c r="BK336" s="112">
        <f>BK337+BK338+BK340+BK342+BK346</f>
        <v>17284</v>
      </c>
    </row>
    <row r="337" spans="1:63" ht="78" customHeight="1">
      <c r="A337" s="105"/>
      <c r="B337" s="106" t="s">
        <v>41</v>
      </c>
      <c r="C337" s="107" t="s">
        <v>56</v>
      </c>
      <c r="D337" s="108" t="s">
        <v>30</v>
      </c>
      <c r="E337" s="114" t="s">
        <v>154</v>
      </c>
      <c r="F337" s="108" t="s">
        <v>42</v>
      </c>
      <c r="G337" s="110">
        <f>H337+I337</f>
        <v>20205</v>
      </c>
      <c r="H337" s="110">
        <f>22500-390-1580-325</f>
        <v>20205</v>
      </c>
      <c r="I337" s="110"/>
      <c r="J337" s="115">
        <f>K337-G337</f>
        <v>-3774</v>
      </c>
      <c r="K337" s="115">
        <v>16431</v>
      </c>
      <c r="L337" s="115"/>
      <c r="M337" s="115"/>
      <c r="N337" s="110">
        <v>17593</v>
      </c>
      <c r="O337" s="111"/>
      <c r="P337" s="115"/>
      <c r="Q337" s="115">
        <f>P337+N337</f>
        <v>17593</v>
      </c>
      <c r="R337" s="115">
        <f>O337</f>
        <v>0</v>
      </c>
      <c r="S337" s="116">
        <f>T337-Q337</f>
        <v>-14517</v>
      </c>
      <c r="T337" s="116">
        <v>3076</v>
      </c>
      <c r="U337" s="115">
        <f>R337</f>
        <v>0</v>
      </c>
      <c r="V337" s="116">
        <v>3076</v>
      </c>
      <c r="W337" s="116"/>
      <c r="X337" s="116"/>
      <c r="Y337" s="116">
        <f>W337+T337</f>
        <v>3076</v>
      </c>
      <c r="Z337" s="116">
        <f>X337+V337</f>
        <v>3076</v>
      </c>
      <c r="AA337" s="116"/>
      <c r="AB337" s="116"/>
      <c r="AC337" s="116">
        <f>AA337+Y337</f>
        <v>3076</v>
      </c>
      <c r="AD337" s="116">
        <f>AB337+Z337</f>
        <v>3076</v>
      </c>
      <c r="AE337" s="116"/>
      <c r="AF337" s="116"/>
      <c r="AG337" s="116"/>
      <c r="AH337" s="116">
        <f>AE337+AC337</f>
        <v>3076</v>
      </c>
      <c r="AI337" s="116"/>
      <c r="AJ337" s="116">
        <f>AG337+AD337</f>
        <v>3076</v>
      </c>
      <c r="AK337" s="117"/>
      <c r="AL337" s="117"/>
      <c r="AM337" s="116">
        <f>AK337+AH337</f>
        <v>3076</v>
      </c>
      <c r="AN337" s="116">
        <f>AI337</f>
        <v>0</v>
      </c>
      <c r="AO337" s="116">
        <f>AJ337</f>
        <v>3076</v>
      </c>
      <c r="AP337" s="116">
        <f>AR337-AO337</f>
        <v>3434</v>
      </c>
      <c r="AQ337" s="115"/>
      <c r="AR337" s="116">
        <v>6510</v>
      </c>
      <c r="AS337" s="115"/>
      <c r="AT337" s="116">
        <v>6510</v>
      </c>
      <c r="AU337" s="81"/>
      <c r="AV337" s="81"/>
      <c r="AW337" s="81"/>
      <c r="AX337" s="116">
        <v>6510</v>
      </c>
      <c r="AY337" s="116">
        <v>6510</v>
      </c>
      <c r="AZ337" s="93"/>
      <c r="BA337" s="93"/>
      <c r="BB337" s="116">
        <v>6510</v>
      </c>
      <c r="BC337" s="116">
        <v>6510</v>
      </c>
      <c r="BD337" s="118"/>
      <c r="BE337" s="119"/>
      <c r="BF337" s="115">
        <f>BD337+BB337</f>
        <v>6510</v>
      </c>
      <c r="BG337" s="115">
        <f>BE337+BC337</f>
        <v>6510</v>
      </c>
      <c r="BH337" s="118"/>
      <c r="BI337" s="119"/>
      <c r="BJ337" s="115">
        <f>BH337+BF337</f>
        <v>6510</v>
      </c>
      <c r="BK337" s="115">
        <f>BI337+BG337</f>
        <v>6510</v>
      </c>
    </row>
    <row r="338" spans="1:63" ht="99" customHeight="1" hidden="1">
      <c r="A338" s="105"/>
      <c r="B338" s="106" t="s">
        <v>220</v>
      </c>
      <c r="C338" s="107" t="s">
        <v>56</v>
      </c>
      <c r="D338" s="108" t="s">
        <v>30</v>
      </c>
      <c r="E338" s="153" t="s">
        <v>170</v>
      </c>
      <c r="F338" s="108"/>
      <c r="G338" s="110">
        <f>H338+I338</f>
        <v>390</v>
      </c>
      <c r="H338" s="110">
        <f aca="true" t="shared" si="355" ref="H338:AJ338">H339</f>
        <v>390</v>
      </c>
      <c r="I338" s="110">
        <f t="shared" si="355"/>
        <v>0</v>
      </c>
      <c r="J338" s="110">
        <f t="shared" si="355"/>
        <v>-390</v>
      </c>
      <c r="K338" s="110">
        <f t="shared" si="355"/>
        <v>0</v>
      </c>
      <c r="L338" s="110">
        <f t="shared" si="355"/>
        <v>0</v>
      </c>
      <c r="M338" s="110"/>
      <c r="N338" s="110">
        <f t="shared" si="355"/>
        <v>0</v>
      </c>
      <c r="O338" s="110">
        <f t="shared" si="355"/>
        <v>0</v>
      </c>
      <c r="P338" s="110">
        <f t="shared" si="355"/>
        <v>0</v>
      </c>
      <c r="Q338" s="110">
        <f t="shared" si="355"/>
        <v>0</v>
      </c>
      <c r="R338" s="110">
        <f t="shared" si="355"/>
        <v>0</v>
      </c>
      <c r="S338" s="116"/>
      <c r="T338" s="112">
        <f t="shared" si="355"/>
        <v>0</v>
      </c>
      <c r="U338" s="110">
        <f t="shared" si="355"/>
        <v>0</v>
      </c>
      <c r="V338" s="112">
        <f t="shared" si="355"/>
        <v>0</v>
      </c>
      <c r="W338" s="112">
        <f t="shared" si="355"/>
        <v>0</v>
      </c>
      <c r="X338" s="112">
        <f t="shared" si="355"/>
        <v>0</v>
      </c>
      <c r="Y338" s="112">
        <f t="shared" si="355"/>
        <v>0</v>
      </c>
      <c r="Z338" s="112">
        <f t="shared" si="355"/>
        <v>0</v>
      </c>
      <c r="AA338" s="112">
        <f t="shared" si="355"/>
        <v>0</v>
      </c>
      <c r="AB338" s="112">
        <f t="shared" si="355"/>
        <v>0</v>
      </c>
      <c r="AC338" s="112">
        <f t="shared" si="355"/>
        <v>0</v>
      </c>
      <c r="AD338" s="112">
        <f t="shared" si="355"/>
        <v>0</v>
      </c>
      <c r="AE338" s="112">
        <f t="shared" si="355"/>
        <v>0</v>
      </c>
      <c r="AF338" s="112"/>
      <c r="AG338" s="112">
        <f t="shared" si="355"/>
        <v>0</v>
      </c>
      <c r="AH338" s="112">
        <f t="shared" si="355"/>
        <v>0</v>
      </c>
      <c r="AI338" s="112"/>
      <c r="AJ338" s="112">
        <f t="shared" si="355"/>
        <v>0</v>
      </c>
      <c r="AK338" s="117"/>
      <c r="AL338" s="117"/>
      <c r="AM338" s="117"/>
      <c r="AN338" s="117"/>
      <c r="AO338" s="117"/>
      <c r="AP338" s="130"/>
      <c r="AQ338" s="131"/>
      <c r="AR338" s="130"/>
      <c r="AS338" s="131"/>
      <c r="AT338" s="130"/>
      <c r="AU338" s="81"/>
      <c r="AV338" s="81"/>
      <c r="AW338" s="81"/>
      <c r="AX338" s="130"/>
      <c r="AY338" s="130"/>
      <c r="AZ338" s="93"/>
      <c r="BA338" s="93"/>
      <c r="BB338" s="130"/>
      <c r="BC338" s="130"/>
      <c r="BD338" s="118"/>
      <c r="BE338" s="119"/>
      <c r="BF338" s="127"/>
      <c r="BG338" s="127"/>
      <c r="BH338" s="118"/>
      <c r="BI338" s="119"/>
      <c r="BJ338" s="127"/>
      <c r="BK338" s="127"/>
    </row>
    <row r="339" spans="1:63" ht="99" customHeight="1" hidden="1">
      <c r="A339" s="105"/>
      <c r="B339" s="106" t="s">
        <v>168</v>
      </c>
      <c r="C339" s="107" t="s">
        <v>56</v>
      </c>
      <c r="D339" s="108" t="s">
        <v>30</v>
      </c>
      <c r="E339" s="153" t="s">
        <v>170</v>
      </c>
      <c r="F339" s="108" t="s">
        <v>53</v>
      </c>
      <c r="G339" s="110">
        <f>H339</f>
        <v>390</v>
      </c>
      <c r="H339" s="110">
        <v>390</v>
      </c>
      <c r="I339" s="110"/>
      <c r="J339" s="115">
        <f>K339-G339</f>
        <v>-390</v>
      </c>
      <c r="K339" s="115"/>
      <c r="L339" s="115"/>
      <c r="M339" s="115"/>
      <c r="N339" s="110"/>
      <c r="O339" s="111"/>
      <c r="P339" s="115"/>
      <c r="Q339" s="115">
        <f>P339+N339</f>
        <v>0</v>
      </c>
      <c r="R339" s="115">
        <f>O339</f>
        <v>0</v>
      </c>
      <c r="S339" s="116"/>
      <c r="T339" s="116">
        <f aca="true" t="shared" si="356" ref="T339:Z339">Q339</f>
        <v>0</v>
      </c>
      <c r="U339" s="115">
        <f t="shared" si="356"/>
        <v>0</v>
      </c>
      <c r="V339" s="116">
        <f t="shared" si="356"/>
        <v>0</v>
      </c>
      <c r="W339" s="116">
        <f t="shared" si="356"/>
        <v>0</v>
      </c>
      <c r="X339" s="116">
        <f t="shared" si="356"/>
        <v>0</v>
      </c>
      <c r="Y339" s="116">
        <f t="shared" si="356"/>
        <v>0</v>
      </c>
      <c r="Z339" s="116">
        <f t="shared" si="356"/>
        <v>0</v>
      </c>
      <c r="AA339" s="116">
        <f>X339</f>
        <v>0</v>
      </c>
      <c r="AB339" s="116">
        <f>Y339</f>
        <v>0</v>
      </c>
      <c r="AC339" s="116">
        <f>Z339</f>
        <v>0</v>
      </c>
      <c r="AD339" s="116">
        <f>AA339</f>
        <v>0</v>
      </c>
      <c r="AE339" s="116">
        <f>AB339</f>
        <v>0</v>
      </c>
      <c r="AF339" s="116"/>
      <c r="AG339" s="116">
        <f>AC339</f>
        <v>0</v>
      </c>
      <c r="AH339" s="116">
        <f>AD339</f>
        <v>0</v>
      </c>
      <c r="AI339" s="116"/>
      <c r="AJ339" s="116">
        <f>AE339</f>
        <v>0</v>
      </c>
      <c r="AK339" s="117"/>
      <c r="AL339" s="117"/>
      <c r="AM339" s="117"/>
      <c r="AN339" s="117"/>
      <c r="AO339" s="117"/>
      <c r="AP339" s="130"/>
      <c r="AQ339" s="131"/>
      <c r="AR339" s="130"/>
      <c r="AS339" s="131"/>
      <c r="AT339" s="130"/>
      <c r="AU339" s="81"/>
      <c r="AV339" s="81"/>
      <c r="AW339" s="81"/>
      <c r="AX339" s="130"/>
      <c r="AY339" s="130"/>
      <c r="AZ339" s="93"/>
      <c r="BA339" s="93"/>
      <c r="BB339" s="130"/>
      <c r="BC339" s="130"/>
      <c r="BD339" s="118"/>
      <c r="BE339" s="119"/>
      <c r="BF339" s="127"/>
      <c r="BG339" s="127"/>
      <c r="BH339" s="118"/>
      <c r="BI339" s="119"/>
      <c r="BJ339" s="127"/>
      <c r="BK339" s="127"/>
    </row>
    <row r="340" spans="1:63" ht="49.5" customHeight="1" hidden="1">
      <c r="A340" s="105"/>
      <c r="B340" s="106" t="s">
        <v>167</v>
      </c>
      <c r="C340" s="107" t="s">
        <v>56</v>
      </c>
      <c r="D340" s="108" t="s">
        <v>30</v>
      </c>
      <c r="E340" s="153" t="s">
        <v>171</v>
      </c>
      <c r="F340" s="108"/>
      <c r="G340" s="110">
        <f>H340+I340</f>
        <v>1580</v>
      </c>
      <c r="H340" s="110">
        <f aca="true" t="shared" si="357" ref="H340:AJ340">H341</f>
        <v>1580</v>
      </c>
      <c r="I340" s="110">
        <f t="shared" si="357"/>
        <v>0</v>
      </c>
      <c r="J340" s="110">
        <f t="shared" si="357"/>
        <v>-1580</v>
      </c>
      <c r="K340" s="110">
        <f t="shared" si="357"/>
        <v>0</v>
      </c>
      <c r="L340" s="110">
        <f t="shared" si="357"/>
        <v>0</v>
      </c>
      <c r="M340" s="110"/>
      <c r="N340" s="110">
        <f t="shared" si="357"/>
        <v>0</v>
      </c>
      <c r="O340" s="110">
        <f t="shared" si="357"/>
        <v>0</v>
      </c>
      <c r="P340" s="110">
        <f t="shared" si="357"/>
        <v>0</v>
      </c>
      <c r="Q340" s="110">
        <f t="shared" si="357"/>
        <v>0</v>
      </c>
      <c r="R340" s="110">
        <f t="shared" si="357"/>
        <v>0</v>
      </c>
      <c r="S340" s="116"/>
      <c r="T340" s="112">
        <f t="shared" si="357"/>
        <v>0</v>
      </c>
      <c r="U340" s="110">
        <f t="shared" si="357"/>
        <v>0</v>
      </c>
      <c r="V340" s="112">
        <f t="shared" si="357"/>
        <v>0</v>
      </c>
      <c r="W340" s="112">
        <f t="shared" si="357"/>
        <v>0</v>
      </c>
      <c r="X340" s="112">
        <f t="shared" si="357"/>
        <v>0</v>
      </c>
      <c r="Y340" s="112">
        <f t="shared" si="357"/>
        <v>0</v>
      </c>
      <c r="Z340" s="112">
        <f t="shared" si="357"/>
        <v>0</v>
      </c>
      <c r="AA340" s="112">
        <f t="shared" si="357"/>
        <v>0</v>
      </c>
      <c r="AB340" s="112">
        <f t="shared" si="357"/>
        <v>0</v>
      </c>
      <c r="AC340" s="112">
        <f t="shared" si="357"/>
        <v>0</v>
      </c>
      <c r="AD340" s="112">
        <f t="shared" si="357"/>
        <v>0</v>
      </c>
      <c r="AE340" s="112">
        <f t="shared" si="357"/>
        <v>0</v>
      </c>
      <c r="AF340" s="112"/>
      <c r="AG340" s="112">
        <f t="shared" si="357"/>
        <v>0</v>
      </c>
      <c r="AH340" s="112">
        <f t="shared" si="357"/>
        <v>0</v>
      </c>
      <c r="AI340" s="112"/>
      <c r="AJ340" s="112">
        <f t="shared" si="357"/>
        <v>0</v>
      </c>
      <c r="AK340" s="117"/>
      <c r="AL340" s="117"/>
      <c r="AM340" s="117"/>
      <c r="AN340" s="117"/>
      <c r="AO340" s="117"/>
      <c r="AP340" s="130"/>
      <c r="AQ340" s="131"/>
      <c r="AR340" s="130"/>
      <c r="AS340" s="131"/>
      <c r="AT340" s="130"/>
      <c r="AU340" s="81"/>
      <c r="AV340" s="81"/>
      <c r="AW340" s="81"/>
      <c r="AX340" s="130"/>
      <c r="AY340" s="130"/>
      <c r="AZ340" s="93"/>
      <c r="BA340" s="93"/>
      <c r="BB340" s="130"/>
      <c r="BC340" s="130"/>
      <c r="BD340" s="118"/>
      <c r="BE340" s="119"/>
      <c r="BF340" s="127"/>
      <c r="BG340" s="127"/>
      <c r="BH340" s="118"/>
      <c r="BI340" s="119"/>
      <c r="BJ340" s="127"/>
      <c r="BK340" s="127"/>
    </row>
    <row r="341" spans="1:63" ht="99" customHeight="1" hidden="1">
      <c r="A341" s="105"/>
      <c r="B341" s="106" t="s">
        <v>168</v>
      </c>
      <c r="C341" s="107" t="s">
        <v>56</v>
      </c>
      <c r="D341" s="108" t="s">
        <v>30</v>
      </c>
      <c r="E341" s="153" t="s">
        <v>171</v>
      </c>
      <c r="F341" s="108" t="s">
        <v>53</v>
      </c>
      <c r="G341" s="110">
        <f>H341</f>
        <v>1580</v>
      </c>
      <c r="H341" s="110">
        <v>1580</v>
      </c>
      <c r="I341" s="110"/>
      <c r="J341" s="115">
        <f>K341-G341</f>
        <v>-1580</v>
      </c>
      <c r="K341" s="115"/>
      <c r="L341" s="115"/>
      <c r="M341" s="115"/>
      <c r="N341" s="110"/>
      <c r="O341" s="111"/>
      <c r="P341" s="115"/>
      <c r="Q341" s="115">
        <f>P341+N341</f>
        <v>0</v>
      </c>
      <c r="R341" s="115">
        <f>O341</f>
        <v>0</v>
      </c>
      <c r="S341" s="116"/>
      <c r="T341" s="116">
        <f aca="true" t="shared" si="358" ref="T341:Z341">Q341</f>
        <v>0</v>
      </c>
      <c r="U341" s="115">
        <f t="shared" si="358"/>
        <v>0</v>
      </c>
      <c r="V341" s="116">
        <f t="shared" si="358"/>
        <v>0</v>
      </c>
      <c r="W341" s="116">
        <f t="shared" si="358"/>
        <v>0</v>
      </c>
      <c r="X341" s="116">
        <f t="shared" si="358"/>
        <v>0</v>
      </c>
      <c r="Y341" s="116">
        <f t="shared" si="358"/>
        <v>0</v>
      </c>
      <c r="Z341" s="116">
        <f t="shared" si="358"/>
        <v>0</v>
      </c>
      <c r="AA341" s="116">
        <f>X341</f>
        <v>0</v>
      </c>
      <c r="AB341" s="116">
        <f>Y341</f>
        <v>0</v>
      </c>
      <c r="AC341" s="116">
        <f>Z341</f>
        <v>0</v>
      </c>
      <c r="AD341" s="116">
        <f>AA341</f>
        <v>0</v>
      </c>
      <c r="AE341" s="116">
        <f>AB341</f>
        <v>0</v>
      </c>
      <c r="AF341" s="116"/>
      <c r="AG341" s="116">
        <f>AC341</f>
        <v>0</v>
      </c>
      <c r="AH341" s="116">
        <f>AD341</f>
        <v>0</v>
      </c>
      <c r="AI341" s="116"/>
      <c r="AJ341" s="116">
        <f>AE341</f>
        <v>0</v>
      </c>
      <c r="AK341" s="117"/>
      <c r="AL341" s="117"/>
      <c r="AM341" s="117"/>
      <c r="AN341" s="117"/>
      <c r="AO341" s="117"/>
      <c r="AP341" s="130"/>
      <c r="AQ341" s="131"/>
      <c r="AR341" s="130"/>
      <c r="AS341" s="131"/>
      <c r="AT341" s="130"/>
      <c r="AU341" s="81"/>
      <c r="AV341" s="81"/>
      <c r="AW341" s="81"/>
      <c r="AX341" s="130"/>
      <c r="AY341" s="130"/>
      <c r="AZ341" s="93"/>
      <c r="BA341" s="93"/>
      <c r="BB341" s="130"/>
      <c r="BC341" s="130"/>
      <c r="BD341" s="118"/>
      <c r="BE341" s="119"/>
      <c r="BF341" s="127"/>
      <c r="BG341" s="127"/>
      <c r="BH341" s="118"/>
      <c r="BI341" s="119"/>
      <c r="BJ341" s="127"/>
      <c r="BK341" s="127"/>
    </row>
    <row r="342" spans="1:63" ht="66" customHeight="1" hidden="1">
      <c r="A342" s="105"/>
      <c r="B342" s="106" t="s">
        <v>221</v>
      </c>
      <c r="C342" s="107" t="s">
        <v>56</v>
      </c>
      <c r="D342" s="108" t="s">
        <v>30</v>
      </c>
      <c r="E342" s="153" t="s">
        <v>172</v>
      </c>
      <c r="F342" s="108"/>
      <c r="G342" s="110">
        <f>H342+I342</f>
        <v>325</v>
      </c>
      <c r="H342" s="110">
        <f aca="true" t="shared" si="359" ref="H342:AJ342">H343</f>
        <v>325</v>
      </c>
      <c r="I342" s="110">
        <f t="shared" si="359"/>
        <v>0</v>
      </c>
      <c r="J342" s="110">
        <f t="shared" si="359"/>
        <v>9</v>
      </c>
      <c r="K342" s="110">
        <f t="shared" si="359"/>
        <v>334</v>
      </c>
      <c r="L342" s="110">
        <f t="shared" si="359"/>
        <v>0</v>
      </c>
      <c r="M342" s="110"/>
      <c r="N342" s="110">
        <f t="shared" si="359"/>
        <v>358</v>
      </c>
      <c r="O342" s="110">
        <f t="shared" si="359"/>
        <v>0</v>
      </c>
      <c r="P342" s="110">
        <f t="shared" si="359"/>
        <v>0</v>
      </c>
      <c r="Q342" s="110">
        <f t="shared" si="359"/>
        <v>358</v>
      </c>
      <c r="R342" s="110">
        <f t="shared" si="359"/>
        <v>0</v>
      </c>
      <c r="S342" s="112">
        <f t="shared" si="359"/>
        <v>-358</v>
      </c>
      <c r="T342" s="112">
        <f t="shared" si="359"/>
        <v>0</v>
      </c>
      <c r="U342" s="110">
        <f t="shared" si="359"/>
        <v>0</v>
      </c>
      <c r="V342" s="112">
        <f t="shared" si="359"/>
        <v>0</v>
      </c>
      <c r="W342" s="112">
        <f t="shared" si="359"/>
        <v>0</v>
      </c>
      <c r="X342" s="112">
        <f t="shared" si="359"/>
        <v>0</v>
      </c>
      <c r="Y342" s="112">
        <f t="shared" si="359"/>
        <v>0</v>
      </c>
      <c r="Z342" s="112">
        <f t="shared" si="359"/>
        <v>0</v>
      </c>
      <c r="AA342" s="112">
        <f t="shared" si="359"/>
        <v>0</v>
      </c>
      <c r="AB342" s="112">
        <f t="shared" si="359"/>
        <v>0</v>
      </c>
      <c r="AC342" s="112">
        <f t="shared" si="359"/>
        <v>0</v>
      </c>
      <c r="AD342" s="112">
        <f t="shared" si="359"/>
        <v>0</v>
      </c>
      <c r="AE342" s="112">
        <f t="shared" si="359"/>
        <v>0</v>
      </c>
      <c r="AF342" s="112"/>
      <c r="AG342" s="112">
        <f t="shared" si="359"/>
        <v>0</v>
      </c>
      <c r="AH342" s="112">
        <f t="shared" si="359"/>
        <v>0</v>
      </c>
      <c r="AI342" s="112"/>
      <c r="AJ342" s="112">
        <f t="shared" si="359"/>
        <v>0</v>
      </c>
      <c r="AK342" s="117"/>
      <c r="AL342" s="117"/>
      <c r="AM342" s="117"/>
      <c r="AN342" s="117"/>
      <c r="AO342" s="117"/>
      <c r="AP342" s="130"/>
      <c r="AQ342" s="131"/>
      <c r="AR342" s="130"/>
      <c r="AS342" s="131"/>
      <c r="AT342" s="130"/>
      <c r="AU342" s="81"/>
      <c r="AV342" s="81"/>
      <c r="AW342" s="81"/>
      <c r="AX342" s="130"/>
      <c r="AY342" s="130"/>
      <c r="AZ342" s="93"/>
      <c r="BA342" s="93"/>
      <c r="BB342" s="130"/>
      <c r="BC342" s="130"/>
      <c r="BD342" s="118"/>
      <c r="BE342" s="119"/>
      <c r="BF342" s="127"/>
      <c r="BG342" s="127"/>
      <c r="BH342" s="118"/>
      <c r="BI342" s="119"/>
      <c r="BJ342" s="127"/>
      <c r="BK342" s="127"/>
    </row>
    <row r="343" spans="1:63" ht="99" customHeight="1" hidden="1">
      <c r="A343" s="105"/>
      <c r="B343" s="106" t="s">
        <v>241</v>
      </c>
      <c r="C343" s="107" t="s">
        <v>56</v>
      </c>
      <c r="D343" s="108" t="s">
        <v>30</v>
      </c>
      <c r="E343" s="153" t="s">
        <v>172</v>
      </c>
      <c r="F343" s="108" t="s">
        <v>53</v>
      </c>
      <c r="G343" s="110">
        <f>H343</f>
        <v>325</v>
      </c>
      <c r="H343" s="110">
        <v>325</v>
      </c>
      <c r="I343" s="110"/>
      <c r="J343" s="115">
        <f>K343-G343</f>
        <v>9</v>
      </c>
      <c r="K343" s="115">
        <v>334</v>
      </c>
      <c r="L343" s="115"/>
      <c r="M343" s="115"/>
      <c r="N343" s="110">
        <v>358</v>
      </c>
      <c r="O343" s="111"/>
      <c r="P343" s="115"/>
      <c r="Q343" s="115">
        <f>P343+N343</f>
        <v>358</v>
      </c>
      <c r="R343" s="115">
        <f>O343</f>
        <v>0</v>
      </c>
      <c r="S343" s="116">
        <f>T343-Q343</f>
        <v>-358</v>
      </c>
      <c r="T343" s="116"/>
      <c r="U343" s="115">
        <f>R343</f>
        <v>0</v>
      </c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6"/>
      <c r="AJ343" s="116"/>
      <c r="AK343" s="117"/>
      <c r="AL343" s="117"/>
      <c r="AM343" s="117"/>
      <c r="AN343" s="117"/>
      <c r="AO343" s="117"/>
      <c r="AP343" s="130"/>
      <c r="AQ343" s="131"/>
      <c r="AR343" s="130"/>
      <c r="AS343" s="131"/>
      <c r="AT343" s="130"/>
      <c r="AU343" s="81"/>
      <c r="AV343" s="81"/>
      <c r="AW343" s="81"/>
      <c r="AX343" s="130"/>
      <c r="AY343" s="130"/>
      <c r="AZ343" s="93"/>
      <c r="BA343" s="93"/>
      <c r="BB343" s="130"/>
      <c r="BC343" s="130"/>
      <c r="BD343" s="118"/>
      <c r="BE343" s="119"/>
      <c r="BF343" s="127"/>
      <c r="BG343" s="127"/>
      <c r="BH343" s="118"/>
      <c r="BI343" s="119"/>
      <c r="BJ343" s="127"/>
      <c r="BK343" s="127"/>
    </row>
    <row r="344" spans="1:63" ht="33" customHeight="1" hidden="1">
      <c r="A344" s="105"/>
      <c r="B344" s="106" t="s">
        <v>82</v>
      </c>
      <c r="C344" s="107" t="s">
        <v>56</v>
      </c>
      <c r="D344" s="108" t="s">
        <v>30</v>
      </c>
      <c r="E344" s="153" t="s">
        <v>121</v>
      </c>
      <c r="F344" s="108"/>
      <c r="G344" s="110">
        <f>G345</f>
        <v>0</v>
      </c>
      <c r="H344" s="110">
        <f aca="true" t="shared" si="360" ref="H344:AJ344">H345</f>
        <v>0</v>
      </c>
      <c r="I344" s="110">
        <f t="shared" si="360"/>
        <v>0</v>
      </c>
      <c r="J344" s="110">
        <f t="shared" si="360"/>
        <v>7637</v>
      </c>
      <c r="K344" s="110">
        <f t="shared" si="360"/>
        <v>7637</v>
      </c>
      <c r="L344" s="110">
        <f t="shared" si="360"/>
        <v>0</v>
      </c>
      <c r="M344" s="110"/>
      <c r="N344" s="110">
        <f t="shared" si="360"/>
        <v>7502</v>
      </c>
      <c r="O344" s="110">
        <f t="shared" si="360"/>
        <v>0</v>
      </c>
      <c r="P344" s="110">
        <f t="shared" si="360"/>
        <v>0</v>
      </c>
      <c r="Q344" s="110">
        <f t="shared" si="360"/>
        <v>7502</v>
      </c>
      <c r="R344" s="110">
        <f t="shared" si="360"/>
        <v>0</v>
      </c>
      <c r="S344" s="112">
        <f t="shared" si="360"/>
        <v>-7502</v>
      </c>
      <c r="T344" s="112">
        <f t="shared" si="360"/>
        <v>0</v>
      </c>
      <c r="U344" s="110">
        <f t="shared" si="360"/>
        <v>0</v>
      </c>
      <c r="V344" s="112">
        <f t="shared" si="360"/>
        <v>0</v>
      </c>
      <c r="W344" s="112">
        <f t="shared" si="360"/>
        <v>0</v>
      </c>
      <c r="X344" s="112">
        <f t="shared" si="360"/>
        <v>0</v>
      </c>
      <c r="Y344" s="112">
        <f t="shared" si="360"/>
        <v>0</v>
      </c>
      <c r="Z344" s="112">
        <f t="shared" si="360"/>
        <v>0</v>
      </c>
      <c r="AA344" s="112">
        <f t="shared" si="360"/>
        <v>0</v>
      </c>
      <c r="AB344" s="112">
        <f t="shared" si="360"/>
        <v>0</v>
      </c>
      <c r="AC344" s="112">
        <f t="shared" si="360"/>
        <v>0</v>
      </c>
      <c r="AD344" s="112">
        <f t="shared" si="360"/>
        <v>0</v>
      </c>
      <c r="AE344" s="112">
        <f t="shared" si="360"/>
        <v>0</v>
      </c>
      <c r="AF344" s="112"/>
      <c r="AG344" s="112">
        <f t="shared" si="360"/>
        <v>0</v>
      </c>
      <c r="AH344" s="112">
        <f t="shared" si="360"/>
        <v>0</v>
      </c>
      <c r="AI344" s="112"/>
      <c r="AJ344" s="112">
        <f t="shared" si="360"/>
        <v>0</v>
      </c>
      <c r="AK344" s="117"/>
      <c r="AL344" s="117"/>
      <c r="AM344" s="117"/>
      <c r="AN344" s="117"/>
      <c r="AO344" s="117"/>
      <c r="AP344" s="130"/>
      <c r="AQ344" s="131"/>
      <c r="AR344" s="130"/>
      <c r="AS344" s="131"/>
      <c r="AT344" s="130"/>
      <c r="AU344" s="81"/>
      <c r="AV344" s="81"/>
      <c r="AW344" s="81"/>
      <c r="AX344" s="130"/>
      <c r="AY344" s="130"/>
      <c r="AZ344" s="93"/>
      <c r="BA344" s="93"/>
      <c r="BB344" s="130"/>
      <c r="BC344" s="130"/>
      <c r="BD344" s="118"/>
      <c r="BE344" s="119"/>
      <c r="BF344" s="127"/>
      <c r="BG344" s="127"/>
      <c r="BH344" s="118"/>
      <c r="BI344" s="119"/>
      <c r="BJ344" s="127"/>
      <c r="BK344" s="127"/>
    </row>
    <row r="345" spans="1:63" ht="66" customHeight="1" hidden="1">
      <c r="A345" s="105"/>
      <c r="B345" s="106" t="s">
        <v>41</v>
      </c>
      <c r="C345" s="107" t="s">
        <v>56</v>
      </c>
      <c r="D345" s="108" t="s">
        <v>30</v>
      </c>
      <c r="E345" s="153" t="s">
        <v>121</v>
      </c>
      <c r="F345" s="108" t="s">
        <v>42</v>
      </c>
      <c r="G345" s="110"/>
      <c r="H345" s="110"/>
      <c r="I345" s="110"/>
      <c r="J345" s="115">
        <f>K345-G345</f>
        <v>7637</v>
      </c>
      <c r="K345" s="115">
        <v>7637</v>
      </c>
      <c r="L345" s="115"/>
      <c r="M345" s="115"/>
      <c r="N345" s="110">
        <v>7502</v>
      </c>
      <c r="O345" s="111"/>
      <c r="P345" s="115"/>
      <c r="Q345" s="115">
        <f>P345+N345</f>
        <v>7502</v>
      </c>
      <c r="R345" s="115">
        <f>O345</f>
        <v>0</v>
      </c>
      <c r="S345" s="116">
        <f>T345-Q345</f>
        <v>-7502</v>
      </c>
      <c r="T345" s="116"/>
      <c r="U345" s="115">
        <f>R345</f>
        <v>0</v>
      </c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16"/>
      <c r="AJ345" s="116"/>
      <c r="AK345" s="117"/>
      <c r="AL345" s="117"/>
      <c r="AM345" s="117"/>
      <c r="AN345" s="117"/>
      <c r="AO345" s="117"/>
      <c r="AP345" s="130"/>
      <c r="AQ345" s="131"/>
      <c r="AR345" s="130"/>
      <c r="AS345" s="131"/>
      <c r="AT345" s="130"/>
      <c r="AU345" s="81"/>
      <c r="AV345" s="81"/>
      <c r="AW345" s="81"/>
      <c r="AX345" s="130"/>
      <c r="AY345" s="130"/>
      <c r="AZ345" s="93"/>
      <c r="BA345" s="93"/>
      <c r="BB345" s="130"/>
      <c r="BC345" s="130"/>
      <c r="BD345" s="118"/>
      <c r="BE345" s="119"/>
      <c r="BF345" s="127"/>
      <c r="BG345" s="127"/>
      <c r="BH345" s="118"/>
      <c r="BI345" s="119"/>
      <c r="BJ345" s="127"/>
      <c r="BK345" s="127"/>
    </row>
    <row r="346" spans="1:63" ht="132.75" customHeight="1">
      <c r="A346" s="105"/>
      <c r="B346" s="144" t="s">
        <v>340</v>
      </c>
      <c r="C346" s="108" t="s">
        <v>56</v>
      </c>
      <c r="D346" s="107" t="s">
        <v>30</v>
      </c>
      <c r="E346" s="207" t="s">
        <v>170</v>
      </c>
      <c r="F346" s="108"/>
      <c r="G346" s="110"/>
      <c r="H346" s="110"/>
      <c r="I346" s="110"/>
      <c r="J346" s="115"/>
      <c r="K346" s="115"/>
      <c r="L346" s="115"/>
      <c r="M346" s="115"/>
      <c r="N346" s="110"/>
      <c r="O346" s="111"/>
      <c r="P346" s="115"/>
      <c r="Q346" s="115"/>
      <c r="R346" s="115"/>
      <c r="S346" s="116"/>
      <c r="T346" s="116"/>
      <c r="U346" s="115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>
        <f aca="true" t="shared" si="361" ref="AE346:AJ346">AE347</f>
        <v>830</v>
      </c>
      <c r="AF346" s="116">
        <f t="shared" si="361"/>
        <v>0</v>
      </c>
      <c r="AG346" s="116">
        <f t="shared" si="361"/>
        <v>830</v>
      </c>
      <c r="AH346" s="116">
        <f t="shared" si="361"/>
        <v>830</v>
      </c>
      <c r="AI346" s="116">
        <f t="shared" si="361"/>
        <v>0</v>
      </c>
      <c r="AJ346" s="116">
        <f t="shared" si="361"/>
        <v>830</v>
      </c>
      <c r="AK346" s="112" t="e">
        <f>AK347+#REF!+AK354+AK356+AK360</f>
        <v>#REF!</v>
      </c>
      <c r="AL346" s="112" t="e">
        <f>AL347+#REF!+AL354+AL356+AL360</f>
        <v>#REF!</v>
      </c>
      <c r="AM346" s="116">
        <f aca="true" t="shared" si="362" ref="AM346:AT346">AM347</f>
        <v>830</v>
      </c>
      <c r="AN346" s="116">
        <f t="shared" si="362"/>
        <v>0</v>
      </c>
      <c r="AO346" s="116">
        <f t="shared" si="362"/>
        <v>830</v>
      </c>
      <c r="AP346" s="116">
        <f t="shared" si="362"/>
        <v>9944</v>
      </c>
      <c r="AQ346" s="115">
        <f t="shared" si="362"/>
        <v>0</v>
      </c>
      <c r="AR346" s="116">
        <f t="shared" si="362"/>
        <v>10774</v>
      </c>
      <c r="AS346" s="115">
        <f t="shared" si="362"/>
        <v>0</v>
      </c>
      <c r="AT346" s="116">
        <f t="shared" si="362"/>
        <v>10774</v>
      </c>
      <c r="AU346" s="81"/>
      <c r="AV346" s="81"/>
      <c r="AW346" s="81"/>
      <c r="AX346" s="116">
        <f>AX347</f>
        <v>10774</v>
      </c>
      <c r="AY346" s="116">
        <f>AY347</f>
        <v>10774</v>
      </c>
      <c r="AZ346" s="93"/>
      <c r="BA346" s="93"/>
      <c r="BB346" s="116">
        <f aca="true" t="shared" si="363" ref="BB346:BK346">BB347</f>
        <v>10774</v>
      </c>
      <c r="BC346" s="116">
        <f t="shared" si="363"/>
        <v>10774</v>
      </c>
      <c r="BD346" s="116">
        <f t="shared" si="363"/>
        <v>0</v>
      </c>
      <c r="BE346" s="116">
        <f t="shared" si="363"/>
        <v>0</v>
      </c>
      <c r="BF346" s="116">
        <f t="shared" si="363"/>
        <v>10774</v>
      </c>
      <c r="BG346" s="116">
        <f t="shared" si="363"/>
        <v>10774</v>
      </c>
      <c r="BH346" s="116">
        <f t="shared" si="363"/>
        <v>0</v>
      </c>
      <c r="BI346" s="116">
        <f t="shared" si="363"/>
        <v>0</v>
      </c>
      <c r="BJ346" s="116">
        <f t="shared" si="363"/>
        <v>10774</v>
      </c>
      <c r="BK346" s="116">
        <f t="shared" si="363"/>
        <v>10774</v>
      </c>
    </row>
    <row r="347" spans="1:63" ht="106.5" customHeight="1">
      <c r="A347" s="105"/>
      <c r="B347" s="106" t="s">
        <v>253</v>
      </c>
      <c r="C347" s="108" t="s">
        <v>56</v>
      </c>
      <c r="D347" s="107" t="s">
        <v>30</v>
      </c>
      <c r="E347" s="207" t="s">
        <v>170</v>
      </c>
      <c r="F347" s="108" t="s">
        <v>238</v>
      </c>
      <c r="G347" s="110"/>
      <c r="H347" s="110"/>
      <c r="I347" s="110"/>
      <c r="J347" s="115"/>
      <c r="K347" s="115"/>
      <c r="L347" s="115"/>
      <c r="M347" s="115"/>
      <c r="N347" s="110"/>
      <c r="O347" s="111"/>
      <c r="P347" s="115"/>
      <c r="Q347" s="115"/>
      <c r="R347" s="115"/>
      <c r="S347" s="116"/>
      <c r="T347" s="116"/>
      <c r="U347" s="115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>
        <v>830</v>
      </c>
      <c r="AF347" s="116"/>
      <c r="AG347" s="116">
        <v>830</v>
      </c>
      <c r="AH347" s="116">
        <f>AE347+AC347</f>
        <v>830</v>
      </c>
      <c r="AI347" s="116"/>
      <c r="AJ347" s="116">
        <f>AG347+AD347</f>
        <v>830</v>
      </c>
      <c r="AK347" s="117"/>
      <c r="AL347" s="117"/>
      <c r="AM347" s="116">
        <f>AK347+AH347</f>
        <v>830</v>
      </c>
      <c r="AN347" s="116">
        <f>AI347</f>
        <v>0</v>
      </c>
      <c r="AO347" s="116">
        <f>AJ347</f>
        <v>830</v>
      </c>
      <c r="AP347" s="116">
        <f>AR347-AO347</f>
        <v>9944</v>
      </c>
      <c r="AQ347" s="115"/>
      <c r="AR347" s="116">
        <f>9944+830</f>
        <v>10774</v>
      </c>
      <c r="AS347" s="115"/>
      <c r="AT347" s="116">
        <f>9944+830</f>
        <v>10774</v>
      </c>
      <c r="AU347" s="81"/>
      <c r="AV347" s="81"/>
      <c r="AW347" s="81"/>
      <c r="AX347" s="116">
        <f>9944+830</f>
        <v>10774</v>
      </c>
      <c r="AY347" s="116">
        <f>9944+830</f>
        <v>10774</v>
      </c>
      <c r="AZ347" s="93"/>
      <c r="BA347" s="93"/>
      <c r="BB347" s="116">
        <f>9944+830</f>
        <v>10774</v>
      </c>
      <c r="BC347" s="116">
        <f>9944+830</f>
        <v>10774</v>
      </c>
      <c r="BD347" s="118"/>
      <c r="BE347" s="119"/>
      <c r="BF347" s="115">
        <f>BD347+BB347</f>
        <v>10774</v>
      </c>
      <c r="BG347" s="115">
        <f>BE347+BC347</f>
        <v>10774</v>
      </c>
      <c r="BH347" s="118"/>
      <c r="BI347" s="119"/>
      <c r="BJ347" s="115">
        <f>BH347+BF347</f>
        <v>10774</v>
      </c>
      <c r="BK347" s="115">
        <f>BI347+BG347</f>
        <v>10774</v>
      </c>
    </row>
    <row r="348" spans="1:63" s="6" customFormat="1" ht="36.75" customHeight="1">
      <c r="A348" s="120"/>
      <c r="B348" s="208" t="s">
        <v>392</v>
      </c>
      <c r="C348" s="99" t="s">
        <v>56</v>
      </c>
      <c r="D348" s="100" t="s">
        <v>33</v>
      </c>
      <c r="E348" s="101"/>
      <c r="F348" s="100"/>
      <c r="G348" s="102"/>
      <c r="H348" s="102"/>
      <c r="I348" s="102"/>
      <c r="J348" s="206"/>
      <c r="K348" s="206"/>
      <c r="L348" s="206"/>
      <c r="M348" s="206"/>
      <c r="N348" s="102"/>
      <c r="O348" s="121"/>
      <c r="P348" s="121"/>
      <c r="Q348" s="206"/>
      <c r="R348" s="206"/>
      <c r="S348" s="83"/>
      <c r="T348" s="83"/>
      <c r="U348" s="121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138"/>
      <c r="AL348" s="138"/>
      <c r="AM348" s="138"/>
      <c r="AN348" s="138"/>
      <c r="AO348" s="138"/>
      <c r="AP348" s="185"/>
      <c r="AQ348" s="186"/>
      <c r="AR348" s="185"/>
      <c r="AS348" s="186"/>
      <c r="AT348" s="185"/>
      <c r="AU348" s="124"/>
      <c r="AV348" s="124"/>
      <c r="AW348" s="124"/>
      <c r="AX348" s="185"/>
      <c r="AY348" s="185"/>
      <c r="AZ348" s="203"/>
      <c r="BA348" s="203"/>
      <c r="BB348" s="185"/>
      <c r="BC348" s="185"/>
      <c r="BD348" s="203">
        <f>BD350</f>
        <v>561</v>
      </c>
      <c r="BE348" s="203">
        <f>BE350</f>
        <v>2182</v>
      </c>
      <c r="BF348" s="121">
        <f aca="true" t="shared" si="364" ref="BF348:BG350">BF349</f>
        <v>561</v>
      </c>
      <c r="BG348" s="121">
        <f t="shared" si="364"/>
        <v>2182</v>
      </c>
      <c r="BH348" s="203">
        <f>BH350</f>
        <v>0</v>
      </c>
      <c r="BI348" s="203">
        <f>BI350</f>
        <v>0</v>
      </c>
      <c r="BJ348" s="121">
        <f aca="true" t="shared" si="365" ref="BJ348:BK350">BJ349</f>
        <v>561</v>
      </c>
      <c r="BK348" s="121">
        <f t="shared" si="365"/>
        <v>2182</v>
      </c>
    </row>
    <row r="349" spans="1:63" s="6" customFormat="1" ht="33.75">
      <c r="A349" s="120"/>
      <c r="B349" s="154" t="s">
        <v>82</v>
      </c>
      <c r="C349" s="108" t="s">
        <v>56</v>
      </c>
      <c r="D349" s="107" t="s">
        <v>33</v>
      </c>
      <c r="E349" s="153" t="s">
        <v>121</v>
      </c>
      <c r="F349" s="100"/>
      <c r="G349" s="102"/>
      <c r="H349" s="102"/>
      <c r="I349" s="102"/>
      <c r="J349" s="206"/>
      <c r="K349" s="206"/>
      <c r="L349" s="206"/>
      <c r="M349" s="206"/>
      <c r="N349" s="102"/>
      <c r="O349" s="121"/>
      <c r="P349" s="121"/>
      <c r="Q349" s="206"/>
      <c r="R349" s="206"/>
      <c r="S349" s="83"/>
      <c r="T349" s="83"/>
      <c r="U349" s="121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138"/>
      <c r="AL349" s="138"/>
      <c r="AM349" s="138"/>
      <c r="AN349" s="138"/>
      <c r="AO349" s="138"/>
      <c r="AP349" s="185"/>
      <c r="AQ349" s="186"/>
      <c r="AR349" s="185"/>
      <c r="AS349" s="186"/>
      <c r="AT349" s="185"/>
      <c r="AU349" s="124"/>
      <c r="AV349" s="124"/>
      <c r="AW349" s="124"/>
      <c r="AX349" s="185"/>
      <c r="AY349" s="185"/>
      <c r="AZ349" s="203"/>
      <c r="BA349" s="203"/>
      <c r="BB349" s="185"/>
      <c r="BC349" s="185"/>
      <c r="BD349" s="203"/>
      <c r="BE349" s="203"/>
      <c r="BF349" s="115">
        <f t="shared" si="364"/>
        <v>561</v>
      </c>
      <c r="BG349" s="115">
        <f t="shared" si="364"/>
        <v>2182</v>
      </c>
      <c r="BH349" s="203"/>
      <c r="BI349" s="203"/>
      <c r="BJ349" s="115">
        <f t="shared" si="365"/>
        <v>561</v>
      </c>
      <c r="BK349" s="115">
        <f t="shared" si="365"/>
        <v>2182</v>
      </c>
    </row>
    <row r="350" spans="1:63" s="3" customFormat="1" ht="49.5">
      <c r="A350" s="105"/>
      <c r="B350" s="106" t="s">
        <v>398</v>
      </c>
      <c r="C350" s="107" t="s">
        <v>56</v>
      </c>
      <c r="D350" s="108" t="s">
        <v>33</v>
      </c>
      <c r="E350" s="153" t="s">
        <v>391</v>
      </c>
      <c r="F350" s="108"/>
      <c r="G350" s="110"/>
      <c r="H350" s="110"/>
      <c r="I350" s="110"/>
      <c r="J350" s="128"/>
      <c r="K350" s="128"/>
      <c r="L350" s="128"/>
      <c r="M350" s="128"/>
      <c r="N350" s="110"/>
      <c r="O350" s="115"/>
      <c r="P350" s="115"/>
      <c r="Q350" s="128"/>
      <c r="R350" s="128"/>
      <c r="S350" s="116"/>
      <c r="T350" s="116"/>
      <c r="U350" s="115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6"/>
      <c r="AI350" s="116"/>
      <c r="AJ350" s="116"/>
      <c r="AK350" s="156"/>
      <c r="AL350" s="156"/>
      <c r="AM350" s="156"/>
      <c r="AN350" s="156"/>
      <c r="AO350" s="156"/>
      <c r="AP350" s="200"/>
      <c r="AQ350" s="201"/>
      <c r="AR350" s="200"/>
      <c r="AS350" s="201"/>
      <c r="AT350" s="200"/>
      <c r="AU350" s="157"/>
      <c r="AV350" s="157"/>
      <c r="AW350" s="157"/>
      <c r="AX350" s="200"/>
      <c r="AY350" s="200"/>
      <c r="AZ350" s="93"/>
      <c r="BA350" s="93"/>
      <c r="BB350" s="200"/>
      <c r="BC350" s="200"/>
      <c r="BD350" s="93">
        <f>BD351</f>
        <v>561</v>
      </c>
      <c r="BE350" s="93">
        <f>BE351</f>
        <v>2182</v>
      </c>
      <c r="BF350" s="115">
        <f t="shared" si="364"/>
        <v>561</v>
      </c>
      <c r="BG350" s="115">
        <f t="shared" si="364"/>
        <v>2182</v>
      </c>
      <c r="BH350" s="93">
        <f>BH351</f>
        <v>0</v>
      </c>
      <c r="BI350" s="93">
        <f>BI351</f>
        <v>0</v>
      </c>
      <c r="BJ350" s="115">
        <f t="shared" si="365"/>
        <v>561</v>
      </c>
      <c r="BK350" s="115">
        <f t="shared" si="365"/>
        <v>2182</v>
      </c>
    </row>
    <row r="351" spans="1:63" s="3" customFormat="1" ht="72" customHeight="1">
      <c r="A351" s="105"/>
      <c r="B351" s="106" t="s">
        <v>41</v>
      </c>
      <c r="C351" s="107" t="s">
        <v>56</v>
      </c>
      <c r="D351" s="108" t="s">
        <v>33</v>
      </c>
      <c r="E351" s="153" t="s">
        <v>391</v>
      </c>
      <c r="F351" s="108" t="s">
        <v>42</v>
      </c>
      <c r="G351" s="110"/>
      <c r="H351" s="110"/>
      <c r="I351" s="110"/>
      <c r="J351" s="128"/>
      <c r="K351" s="128"/>
      <c r="L351" s="128"/>
      <c r="M351" s="128"/>
      <c r="N351" s="110"/>
      <c r="O351" s="115"/>
      <c r="P351" s="115"/>
      <c r="Q351" s="128"/>
      <c r="R351" s="128"/>
      <c r="S351" s="116"/>
      <c r="T351" s="116"/>
      <c r="U351" s="115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6"/>
      <c r="AK351" s="158"/>
      <c r="AL351" s="158"/>
      <c r="AM351" s="158"/>
      <c r="AN351" s="158"/>
      <c r="AO351" s="158"/>
      <c r="AP351" s="116"/>
      <c r="AQ351" s="115"/>
      <c r="AR351" s="116"/>
      <c r="AS351" s="115"/>
      <c r="AT351" s="116"/>
      <c r="AU351" s="159"/>
      <c r="AV351" s="159"/>
      <c r="AW351" s="159"/>
      <c r="AX351" s="116"/>
      <c r="AY351" s="116"/>
      <c r="AZ351" s="93"/>
      <c r="BA351" s="93"/>
      <c r="BB351" s="116"/>
      <c r="BC351" s="116"/>
      <c r="BD351" s="93">
        <v>561</v>
      </c>
      <c r="BE351" s="93">
        <f>1500+682</f>
        <v>2182</v>
      </c>
      <c r="BF351" s="115">
        <f>BD351+BB351</f>
        <v>561</v>
      </c>
      <c r="BG351" s="115">
        <f>BE351+BC351</f>
        <v>2182</v>
      </c>
      <c r="BH351" s="93"/>
      <c r="BI351" s="93"/>
      <c r="BJ351" s="115">
        <f>BH351+BF351</f>
        <v>561</v>
      </c>
      <c r="BK351" s="115">
        <f>BI351+BG351</f>
        <v>2182</v>
      </c>
    </row>
    <row r="352" spans="1:63" s="3" customFormat="1" ht="21.75" customHeight="1">
      <c r="A352" s="105"/>
      <c r="B352" s="106"/>
      <c r="C352" s="107"/>
      <c r="D352" s="108"/>
      <c r="E352" s="114"/>
      <c r="F352" s="108"/>
      <c r="G352" s="110"/>
      <c r="H352" s="110"/>
      <c r="I352" s="110"/>
      <c r="J352" s="128"/>
      <c r="K352" s="128"/>
      <c r="L352" s="128"/>
      <c r="M352" s="128"/>
      <c r="N352" s="110"/>
      <c r="O352" s="115"/>
      <c r="P352" s="115"/>
      <c r="Q352" s="128"/>
      <c r="R352" s="128"/>
      <c r="S352" s="116"/>
      <c r="T352" s="116"/>
      <c r="U352" s="115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56"/>
      <c r="AL352" s="156"/>
      <c r="AM352" s="156"/>
      <c r="AN352" s="156"/>
      <c r="AO352" s="156"/>
      <c r="AP352" s="200"/>
      <c r="AQ352" s="201"/>
      <c r="AR352" s="200"/>
      <c r="AS352" s="201"/>
      <c r="AT352" s="200"/>
      <c r="AU352" s="157"/>
      <c r="AV352" s="157"/>
      <c r="AW352" s="157"/>
      <c r="AX352" s="200"/>
      <c r="AY352" s="200"/>
      <c r="AZ352" s="93"/>
      <c r="BA352" s="93"/>
      <c r="BB352" s="200"/>
      <c r="BC352" s="200"/>
      <c r="BD352" s="157"/>
      <c r="BE352" s="194"/>
      <c r="BF352" s="195"/>
      <c r="BG352" s="195"/>
      <c r="BH352" s="157"/>
      <c r="BI352" s="194"/>
      <c r="BJ352" s="195"/>
      <c r="BK352" s="195"/>
    </row>
    <row r="353" spans="1:63" s="5" customFormat="1" ht="60.75">
      <c r="A353" s="85">
        <v>913</v>
      </c>
      <c r="B353" s="86" t="s">
        <v>47</v>
      </c>
      <c r="C353" s="161"/>
      <c r="D353" s="89"/>
      <c r="E353" s="133"/>
      <c r="F353" s="89"/>
      <c r="G353" s="162">
        <f aca="true" t="shared" si="366" ref="G353:N353">G354+G357+G362+G365</f>
        <v>2072192</v>
      </c>
      <c r="H353" s="162">
        <f t="shared" si="366"/>
        <v>2072192</v>
      </c>
      <c r="I353" s="162">
        <f t="shared" si="366"/>
        <v>0</v>
      </c>
      <c r="J353" s="162">
        <f t="shared" si="366"/>
        <v>143773</v>
      </c>
      <c r="K353" s="162">
        <f t="shared" si="366"/>
        <v>2215965</v>
      </c>
      <c r="L353" s="162">
        <f t="shared" si="366"/>
        <v>0</v>
      </c>
      <c r="M353" s="162"/>
      <c r="N353" s="162">
        <f t="shared" si="366"/>
        <v>2302706</v>
      </c>
      <c r="O353" s="162">
        <f aca="true" t="shared" si="367" ref="O353:V353">O354+O357+O362+O365</f>
        <v>0</v>
      </c>
      <c r="P353" s="162">
        <f t="shared" si="367"/>
        <v>0</v>
      </c>
      <c r="Q353" s="162">
        <f t="shared" si="367"/>
        <v>2302706</v>
      </c>
      <c r="R353" s="162">
        <f t="shared" si="367"/>
        <v>0</v>
      </c>
      <c r="S353" s="163">
        <f>S354+S357+S362+S365</f>
        <v>-678756</v>
      </c>
      <c r="T353" s="163">
        <f t="shared" si="367"/>
        <v>1623950</v>
      </c>
      <c r="U353" s="162">
        <f t="shared" si="367"/>
        <v>0</v>
      </c>
      <c r="V353" s="163">
        <f t="shared" si="367"/>
        <v>1623950</v>
      </c>
      <c r="W353" s="163">
        <f aca="true" t="shared" si="368" ref="W353:AD353">W354+W357+W362+W365</f>
        <v>0</v>
      </c>
      <c r="X353" s="163">
        <f t="shared" si="368"/>
        <v>0</v>
      </c>
      <c r="Y353" s="163">
        <f t="shared" si="368"/>
        <v>1623950</v>
      </c>
      <c r="Z353" s="163">
        <f t="shared" si="368"/>
        <v>1623950</v>
      </c>
      <c r="AA353" s="163">
        <f t="shared" si="368"/>
        <v>0</v>
      </c>
      <c r="AB353" s="163">
        <f t="shared" si="368"/>
        <v>0</v>
      </c>
      <c r="AC353" s="163">
        <f t="shared" si="368"/>
        <v>1623950</v>
      </c>
      <c r="AD353" s="163">
        <f t="shared" si="368"/>
        <v>1623950</v>
      </c>
      <c r="AE353" s="163">
        <f>AE354+AE357+AE362+AE365</f>
        <v>0</v>
      </c>
      <c r="AF353" s="163"/>
      <c r="AG353" s="163">
        <f>AG354+AG357+AG362+AG365</f>
        <v>0</v>
      </c>
      <c r="AH353" s="163">
        <f>AH354+AH357+AH362+AH365</f>
        <v>1623950</v>
      </c>
      <c r="AI353" s="163"/>
      <c r="AJ353" s="163">
        <f>AJ354+AJ357+AJ362+AJ365</f>
        <v>1623950</v>
      </c>
      <c r="AK353" s="163">
        <f>AK354+AK357+AK362+AK365+AK383</f>
        <v>18993</v>
      </c>
      <c r="AL353" s="163">
        <f>AL354+AL357+AL362+AL365+AL383</f>
        <v>0</v>
      </c>
      <c r="AM353" s="163">
        <f>AM354+AM357+AM362+AM365+AM383</f>
        <v>1642943</v>
      </c>
      <c r="AN353" s="163">
        <f aca="true" t="shared" si="369" ref="AN353:AT353">AN354+AN357+AN362+AN365</f>
        <v>0</v>
      </c>
      <c r="AO353" s="163">
        <f t="shared" si="369"/>
        <v>1623950</v>
      </c>
      <c r="AP353" s="163">
        <f t="shared" si="369"/>
        <v>82063</v>
      </c>
      <c r="AQ353" s="162">
        <f t="shared" si="369"/>
        <v>0</v>
      </c>
      <c r="AR353" s="163">
        <f t="shared" si="369"/>
        <v>1706013</v>
      </c>
      <c r="AS353" s="162">
        <f t="shared" si="369"/>
        <v>0</v>
      </c>
      <c r="AT353" s="163">
        <f t="shared" si="369"/>
        <v>1706013</v>
      </c>
      <c r="AU353" s="81"/>
      <c r="AV353" s="81"/>
      <c r="AW353" s="81"/>
      <c r="AX353" s="163">
        <f>AX354+AX357+AX362+AX365</f>
        <v>1706013</v>
      </c>
      <c r="AY353" s="163">
        <f>AY354+AY357+AY362+AY365</f>
        <v>1706013</v>
      </c>
      <c r="AZ353" s="93"/>
      <c r="BA353" s="93"/>
      <c r="BB353" s="163">
        <f aca="true" t="shared" si="370" ref="BB353:BG353">BB354+BB357+BB362+BB365</f>
        <v>1706013</v>
      </c>
      <c r="BC353" s="163">
        <f t="shared" si="370"/>
        <v>1706013</v>
      </c>
      <c r="BD353" s="163">
        <f t="shared" si="370"/>
        <v>0</v>
      </c>
      <c r="BE353" s="163">
        <f t="shared" si="370"/>
        <v>0</v>
      </c>
      <c r="BF353" s="163">
        <f t="shared" si="370"/>
        <v>1706013</v>
      </c>
      <c r="BG353" s="163">
        <f t="shared" si="370"/>
        <v>1706013</v>
      </c>
      <c r="BH353" s="163">
        <f>BH354+BH357+BH362+BH365</f>
        <v>0</v>
      </c>
      <c r="BI353" s="163">
        <f>BI354+BI357+BI362+BI365</f>
        <v>0</v>
      </c>
      <c r="BJ353" s="163">
        <f>BJ354+BJ357+BJ362+BJ365</f>
        <v>1706013</v>
      </c>
      <c r="BK353" s="163">
        <f>BK354+BK357+BK362+BK365</f>
        <v>1706013</v>
      </c>
    </row>
    <row r="354" spans="1:63" s="2" customFormat="1" ht="18.75">
      <c r="A354" s="120"/>
      <c r="B354" s="98" t="s">
        <v>68</v>
      </c>
      <c r="C354" s="99" t="s">
        <v>43</v>
      </c>
      <c r="D354" s="100" t="s">
        <v>30</v>
      </c>
      <c r="E354" s="101"/>
      <c r="F354" s="100"/>
      <c r="G354" s="102">
        <f aca="true" t="shared" si="371" ref="G354:W355">G355</f>
        <v>1038669</v>
      </c>
      <c r="H354" s="102">
        <f t="shared" si="371"/>
        <v>1038669</v>
      </c>
      <c r="I354" s="102">
        <f t="shared" si="371"/>
        <v>0</v>
      </c>
      <c r="J354" s="102">
        <f t="shared" si="371"/>
        <v>9346</v>
      </c>
      <c r="K354" s="102">
        <f t="shared" si="371"/>
        <v>1048015</v>
      </c>
      <c r="L354" s="102">
        <f t="shared" si="371"/>
        <v>0</v>
      </c>
      <c r="M354" s="102"/>
      <c r="N354" s="102">
        <f t="shared" si="371"/>
        <v>1140471</v>
      </c>
      <c r="O354" s="102">
        <f t="shared" si="371"/>
        <v>-68781</v>
      </c>
      <c r="P354" s="102">
        <f t="shared" si="371"/>
        <v>-75065</v>
      </c>
      <c r="Q354" s="102">
        <f t="shared" si="371"/>
        <v>1065406</v>
      </c>
      <c r="R354" s="102">
        <f t="shared" si="371"/>
        <v>0</v>
      </c>
      <c r="S354" s="104">
        <f t="shared" si="371"/>
        <v>-254432</v>
      </c>
      <c r="T354" s="104">
        <f t="shared" si="371"/>
        <v>810974</v>
      </c>
      <c r="U354" s="102">
        <f t="shared" si="371"/>
        <v>0</v>
      </c>
      <c r="V354" s="104">
        <f t="shared" si="371"/>
        <v>829171</v>
      </c>
      <c r="W354" s="104">
        <f t="shared" si="371"/>
        <v>0</v>
      </c>
      <c r="X354" s="104">
        <f aca="true" t="shared" si="372" ref="W354:AM355">X355</f>
        <v>0</v>
      </c>
      <c r="Y354" s="104">
        <f t="shared" si="372"/>
        <v>810974</v>
      </c>
      <c r="Z354" s="104">
        <f t="shared" si="372"/>
        <v>829171</v>
      </c>
      <c r="AA354" s="104">
        <f t="shared" si="372"/>
        <v>0</v>
      </c>
      <c r="AB354" s="104">
        <f t="shared" si="372"/>
        <v>0</v>
      </c>
      <c r="AC354" s="104">
        <f t="shared" si="372"/>
        <v>810974</v>
      </c>
      <c r="AD354" s="104">
        <f t="shared" si="372"/>
        <v>829171</v>
      </c>
      <c r="AE354" s="104">
        <f t="shared" si="372"/>
        <v>0</v>
      </c>
      <c r="AF354" s="104"/>
      <c r="AG354" s="104">
        <f t="shared" si="372"/>
        <v>0</v>
      </c>
      <c r="AH354" s="104">
        <f t="shared" si="372"/>
        <v>810974</v>
      </c>
      <c r="AI354" s="104"/>
      <c r="AJ354" s="104">
        <f t="shared" si="372"/>
        <v>829171</v>
      </c>
      <c r="AK354" s="104">
        <f t="shared" si="372"/>
        <v>0</v>
      </c>
      <c r="AL354" s="104">
        <f t="shared" si="372"/>
        <v>0</v>
      </c>
      <c r="AM354" s="104">
        <f t="shared" si="372"/>
        <v>810974</v>
      </c>
      <c r="AN354" s="104">
        <f aca="true" t="shared" si="373" ref="AK354:AT355">AN355</f>
        <v>0</v>
      </c>
      <c r="AO354" s="104">
        <f t="shared" si="373"/>
        <v>829171</v>
      </c>
      <c r="AP354" s="104">
        <f t="shared" si="373"/>
        <v>58456</v>
      </c>
      <c r="AQ354" s="102">
        <f t="shared" si="373"/>
        <v>0</v>
      </c>
      <c r="AR354" s="104">
        <f t="shared" si="373"/>
        <v>887627</v>
      </c>
      <c r="AS354" s="102">
        <f t="shared" si="373"/>
        <v>0</v>
      </c>
      <c r="AT354" s="104">
        <f t="shared" si="373"/>
        <v>887627</v>
      </c>
      <c r="AU354" s="81"/>
      <c r="AV354" s="81"/>
      <c r="AW354" s="81"/>
      <c r="AX354" s="104">
        <f>AX355</f>
        <v>887627</v>
      </c>
      <c r="AY354" s="104">
        <f>AY355</f>
        <v>887627</v>
      </c>
      <c r="AZ354" s="93"/>
      <c r="BA354" s="93"/>
      <c r="BB354" s="104">
        <f>BB355</f>
        <v>887627</v>
      </c>
      <c r="BC354" s="104">
        <f>BC355</f>
        <v>887627</v>
      </c>
      <c r="BD354" s="104">
        <f aca="true" t="shared" si="374" ref="BD354:BK355">BD355</f>
        <v>0</v>
      </c>
      <c r="BE354" s="104">
        <f t="shared" si="374"/>
        <v>0</v>
      </c>
      <c r="BF354" s="104">
        <f t="shared" si="374"/>
        <v>887627</v>
      </c>
      <c r="BG354" s="104">
        <f t="shared" si="374"/>
        <v>887627</v>
      </c>
      <c r="BH354" s="104">
        <f t="shared" si="374"/>
        <v>0</v>
      </c>
      <c r="BI354" s="104">
        <f t="shared" si="374"/>
        <v>0</v>
      </c>
      <c r="BJ354" s="104">
        <f t="shared" si="374"/>
        <v>887627</v>
      </c>
      <c r="BK354" s="104">
        <f t="shared" si="374"/>
        <v>887627</v>
      </c>
    </row>
    <row r="355" spans="1:63" ht="21.75" customHeight="1">
      <c r="A355" s="105"/>
      <c r="B355" s="106" t="s">
        <v>69</v>
      </c>
      <c r="C355" s="107" t="s">
        <v>43</v>
      </c>
      <c r="D355" s="108" t="s">
        <v>30</v>
      </c>
      <c r="E355" s="114" t="s">
        <v>155</v>
      </c>
      <c r="F355" s="108"/>
      <c r="G355" s="110">
        <f t="shared" si="371"/>
        <v>1038669</v>
      </c>
      <c r="H355" s="110">
        <f t="shared" si="371"/>
        <v>1038669</v>
      </c>
      <c r="I355" s="110">
        <f t="shared" si="371"/>
        <v>0</v>
      </c>
      <c r="J355" s="110">
        <f t="shared" si="371"/>
        <v>9346</v>
      </c>
      <c r="K355" s="110">
        <f t="shared" si="371"/>
        <v>1048015</v>
      </c>
      <c r="L355" s="110">
        <f t="shared" si="371"/>
        <v>0</v>
      </c>
      <c r="M355" s="110"/>
      <c r="N355" s="110">
        <f t="shared" si="371"/>
        <v>1140471</v>
      </c>
      <c r="O355" s="110">
        <f t="shared" si="371"/>
        <v>-68781</v>
      </c>
      <c r="P355" s="110">
        <f t="shared" si="371"/>
        <v>-75065</v>
      </c>
      <c r="Q355" s="110">
        <f t="shared" si="371"/>
        <v>1065406</v>
      </c>
      <c r="R355" s="110">
        <f t="shared" si="371"/>
        <v>0</v>
      </c>
      <c r="S355" s="112">
        <f t="shared" si="371"/>
        <v>-254432</v>
      </c>
      <c r="T355" s="112">
        <f t="shared" si="371"/>
        <v>810974</v>
      </c>
      <c r="U355" s="110">
        <f t="shared" si="371"/>
        <v>0</v>
      </c>
      <c r="V355" s="112">
        <f t="shared" si="371"/>
        <v>829171</v>
      </c>
      <c r="W355" s="112">
        <f t="shared" si="372"/>
        <v>0</v>
      </c>
      <c r="X355" s="112">
        <f t="shared" si="372"/>
        <v>0</v>
      </c>
      <c r="Y355" s="112">
        <f t="shared" si="372"/>
        <v>810974</v>
      </c>
      <c r="Z355" s="112">
        <f t="shared" si="372"/>
        <v>829171</v>
      </c>
      <c r="AA355" s="112">
        <f t="shared" si="372"/>
        <v>0</v>
      </c>
      <c r="AB355" s="112">
        <f t="shared" si="372"/>
        <v>0</v>
      </c>
      <c r="AC355" s="112">
        <f t="shared" si="372"/>
        <v>810974</v>
      </c>
      <c r="AD355" s="112">
        <f t="shared" si="372"/>
        <v>829171</v>
      </c>
      <c r="AE355" s="112">
        <f t="shared" si="372"/>
        <v>0</v>
      </c>
      <c r="AF355" s="112"/>
      <c r="AG355" s="112">
        <f t="shared" si="372"/>
        <v>0</v>
      </c>
      <c r="AH355" s="112">
        <f t="shared" si="372"/>
        <v>810974</v>
      </c>
      <c r="AI355" s="112"/>
      <c r="AJ355" s="112">
        <f t="shared" si="372"/>
        <v>829171</v>
      </c>
      <c r="AK355" s="112">
        <f t="shared" si="373"/>
        <v>0</v>
      </c>
      <c r="AL355" s="112">
        <f t="shared" si="373"/>
        <v>0</v>
      </c>
      <c r="AM355" s="112">
        <f t="shared" si="373"/>
        <v>810974</v>
      </c>
      <c r="AN355" s="112">
        <f t="shared" si="373"/>
        <v>0</v>
      </c>
      <c r="AO355" s="112">
        <f t="shared" si="373"/>
        <v>829171</v>
      </c>
      <c r="AP355" s="112">
        <f t="shared" si="373"/>
        <v>58456</v>
      </c>
      <c r="AQ355" s="110">
        <f t="shared" si="373"/>
        <v>0</v>
      </c>
      <c r="AR355" s="112">
        <f t="shared" si="373"/>
        <v>887627</v>
      </c>
      <c r="AS355" s="110">
        <f t="shared" si="373"/>
        <v>0</v>
      </c>
      <c r="AT355" s="112">
        <f t="shared" si="373"/>
        <v>887627</v>
      </c>
      <c r="AU355" s="81"/>
      <c r="AV355" s="81"/>
      <c r="AW355" s="81"/>
      <c r="AX355" s="112">
        <f>AX356</f>
        <v>887627</v>
      </c>
      <c r="AY355" s="112">
        <f>AY356</f>
        <v>887627</v>
      </c>
      <c r="AZ355" s="93"/>
      <c r="BA355" s="93"/>
      <c r="BB355" s="112">
        <f>BB356</f>
        <v>887627</v>
      </c>
      <c r="BC355" s="112">
        <f>BC356</f>
        <v>887627</v>
      </c>
      <c r="BD355" s="112">
        <f t="shared" si="374"/>
        <v>0</v>
      </c>
      <c r="BE355" s="112">
        <f t="shared" si="374"/>
        <v>0</v>
      </c>
      <c r="BF355" s="112">
        <f t="shared" si="374"/>
        <v>887627</v>
      </c>
      <c r="BG355" s="112">
        <f t="shared" si="374"/>
        <v>887627</v>
      </c>
      <c r="BH355" s="112">
        <f t="shared" si="374"/>
        <v>0</v>
      </c>
      <c r="BI355" s="112">
        <f t="shared" si="374"/>
        <v>0</v>
      </c>
      <c r="BJ355" s="112">
        <f t="shared" si="374"/>
        <v>887627</v>
      </c>
      <c r="BK355" s="112">
        <f t="shared" si="374"/>
        <v>887627</v>
      </c>
    </row>
    <row r="356" spans="1:63" ht="39.75" customHeight="1">
      <c r="A356" s="105"/>
      <c r="B356" s="106" t="s">
        <v>37</v>
      </c>
      <c r="C356" s="107" t="s">
        <v>43</v>
      </c>
      <c r="D356" s="108" t="s">
        <v>30</v>
      </c>
      <c r="E356" s="114" t="s">
        <v>155</v>
      </c>
      <c r="F356" s="108" t="s">
        <v>38</v>
      </c>
      <c r="G356" s="110">
        <f>H356+I356</f>
        <v>1038669</v>
      </c>
      <c r="H356" s="110">
        <f>887517+128902+22250</f>
        <v>1038669</v>
      </c>
      <c r="I356" s="110"/>
      <c r="J356" s="115">
        <f>K356-G356</f>
        <v>9346</v>
      </c>
      <c r="K356" s="115">
        <v>1048015</v>
      </c>
      <c r="L356" s="115"/>
      <c r="M356" s="115"/>
      <c r="N356" s="110">
        <v>1140471</v>
      </c>
      <c r="O356" s="115">
        <v>-68781</v>
      </c>
      <c r="P356" s="115">
        <v>-75065</v>
      </c>
      <c r="Q356" s="115">
        <f>P356+N356</f>
        <v>1065406</v>
      </c>
      <c r="R356" s="115"/>
      <c r="S356" s="116">
        <f>T356-Q356</f>
        <v>-254432</v>
      </c>
      <c r="T356" s="116">
        <v>810974</v>
      </c>
      <c r="U356" s="115"/>
      <c r="V356" s="116">
        <v>829171</v>
      </c>
      <c r="W356" s="116"/>
      <c r="X356" s="116"/>
      <c r="Y356" s="116">
        <f>W356+T356</f>
        <v>810974</v>
      </c>
      <c r="Z356" s="116">
        <f>X356+V356</f>
        <v>829171</v>
      </c>
      <c r="AA356" s="116"/>
      <c r="AB356" s="116"/>
      <c r="AC356" s="116">
        <f>AA356+Y356</f>
        <v>810974</v>
      </c>
      <c r="AD356" s="116">
        <f>AB356+Z356</f>
        <v>829171</v>
      </c>
      <c r="AE356" s="116"/>
      <c r="AF356" s="116"/>
      <c r="AG356" s="116"/>
      <c r="AH356" s="116">
        <f>AE356+AC356</f>
        <v>810974</v>
      </c>
      <c r="AI356" s="116"/>
      <c r="AJ356" s="116">
        <f>AG356+AD356</f>
        <v>829171</v>
      </c>
      <c r="AK356" s="117"/>
      <c r="AL356" s="117"/>
      <c r="AM356" s="116">
        <f>AK356+AH356</f>
        <v>810974</v>
      </c>
      <c r="AN356" s="116">
        <f>AI356</f>
        <v>0</v>
      </c>
      <c r="AO356" s="116">
        <f>AJ356</f>
        <v>829171</v>
      </c>
      <c r="AP356" s="116">
        <f>AR356-AO356</f>
        <v>58456</v>
      </c>
      <c r="AQ356" s="115"/>
      <c r="AR356" s="116">
        <v>887627</v>
      </c>
      <c r="AS356" s="115"/>
      <c r="AT356" s="116">
        <v>887627</v>
      </c>
      <c r="AU356" s="81"/>
      <c r="AV356" s="81"/>
      <c r="AW356" s="81"/>
      <c r="AX356" s="116">
        <v>887627</v>
      </c>
      <c r="AY356" s="116">
        <v>887627</v>
      </c>
      <c r="AZ356" s="93"/>
      <c r="BA356" s="93"/>
      <c r="BB356" s="116">
        <v>887627</v>
      </c>
      <c r="BC356" s="116">
        <v>887627</v>
      </c>
      <c r="BD356" s="118"/>
      <c r="BE356" s="119"/>
      <c r="BF356" s="115">
        <f>BD356+BB356</f>
        <v>887627</v>
      </c>
      <c r="BG356" s="115">
        <f>BE356+BC356</f>
        <v>887627</v>
      </c>
      <c r="BH356" s="118"/>
      <c r="BI356" s="119"/>
      <c r="BJ356" s="115">
        <f>BH356+BF356</f>
        <v>887627</v>
      </c>
      <c r="BK356" s="115">
        <f>BI356+BG356</f>
        <v>887627</v>
      </c>
    </row>
    <row r="357" spans="1:63" s="2" customFormat="1" ht="25.5" customHeight="1">
      <c r="A357" s="120"/>
      <c r="B357" s="98" t="s">
        <v>61</v>
      </c>
      <c r="C357" s="99" t="s">
        <v>43</v>
      </c>
      <c r="D357" s="100" t="s">
        <v>31</v>
      </c>
      <c r="E357" s="101"/>
      <c r="F357" s="100"/>
      <c r="G357" s="102">
        <f aca="true" t="shared" si="375" ref="G357:L357">G358+G360</f>
        <v>825575</v>
      </c>
      <c r="H357" s="102">
        <f t="shared" si="375"/>
        <v>825575</v>
      </c>
      <c r="I357" s="102">
        <f t="shared" si="375"/>
        <v>0</v>
      </c>
      <c r="J357" s="102">
        <f>J358+J360</f>
        <v>117999</v>
      </c>
      <c r="K357" s="102">
        <f t="shared" si="375"/>
        <v>943574</v>
      </c>
      <c r="L357" s="102">
        <f t="shared" si="375"/>
        <v>0</v>
      </c>
      <c r="M357" s="102"/>
      <c r="N357" s="102">
        <f aca="true" t="shared" si="376" ref="N357:V357">N358+N360</f>
        <v>1050165</v>
      </c>
      <c r="O357" s="102">
        <f t="shared" si="376"/>
        <v>-144415</v>
      </c>
      <c r="P357" s="102">
        <f t="shared" si="376"/>
        <v>-157319</v>
      </c>
      <c r="Q357" s="102">
        <f t="shared" si="376"/>
        <v>892846</v>
      </c>
      <c r="R357" s="102">
        <f t="shared" si="376"/>
        <v>0</v>
      </c>
      <c r="S357" s="104">
        <f t="shared" si="376"/>
        <v>-225028</v>
      </c>
      <c r="T357" s="104">
        <f t="shared" si="376"/>
        <v>667818</v>
      </c>
      <c r="U357" s="102">
        <f t="shared" si="376"/>
        <v>0</v>
      </c>
      <c r="V357" s="104">
        <f t="shared" si="376"/>
        <v>686015</v>
      </c>
      <c r="W357" s="104">
        <f aca="true" t="shared" si="377" ref="W357:AD357">W358+W360</f>
        <v>0</v>
      </c>
      <c r="X357" s="104">
        <f t="shared" si="377"/>
        <v>0</v>
      </c>
      <c r="Y357" s="104">
        <f t="shared" si="377"/>
        <v>667818</v>
      </c>
      <c r="Z357" s="104">
        <f t="shared" si="377"/>
        <v>686015</v>
      </c>
      <c r="AA357" s="104">
        <f t="shared" si="377"/>
        <v>2622</v>
      </c>
      <c r="AB357" s="104">
        <f t="shared" si="377"/>
        <v>2622</v>
      </c>
      <c r="AC357" s="104">
        <f t="shared" si="377"/>
        <v>670440</v>
      </c>
      <c r="AD357" s="104">
        <f t="shared" si="377"/>
        <v>688637</v>
      </c>
      <c r="AE357" s="104">
        <f>AE358+AE360</f>
        <v>0</v>
      </c>
      <c r="AF357" s="104"/>
      <c r="AG357" s="104">
        <f>AG358+AG360</f>
        <v>0</v>
      </c>
      <c r="AH357" s="104">
        <f>AH358+AH360</f>
        <v>670440</v>
      </c>
      <c r="AI357" s="104"/>
      <c r="AJ357" s="104">
        <f aca="true" t="shared" si="378" ref="AJ357:AO357">AJ358+AJ360</f>
        <v>688637</v>
      </c>
      <c r="AK357" s="104">
        <f t="shared" si="378"/>
        <v>0</v>
      </c>
      <c r="AL357" s="104">
        <f t="shared" si="378"/>
        <v>0</v>
      </c>
      <c r="AM357" s="104">
        <f t="shared" si="378"/>
        <v>670440</v>
      </c>
      <c r="AN357" s="104">
        <f t="shared" si="378"/>
        <v>0</v>
      </c>
      <c r="AO357" s="104">
        <f t="shared" si="378"/>
        <v>688637</v>
      </c>
      <c r="AP357" s="104">
        <f>AP358+AP360</f>
        <v>5038</v>
      </c>
      <c r="AQ357" s="102">
        <f>AQ358+AQ360</f>
        <v>0</v>
      </c>
      <c r="AR357" s="104">
        <f>AR358+AR360</f>
        <v>693675</v>
      </c>
      <c r="AS357" s="102">
        <f>AS358+AS360</f>
        <v>0</v>
      </c>
      <c r="AT357" s="104">
        <f>AT358+AT360</f>
        <v>693675</v>
      </c>
      <c r="AU357" s="81"/>
      <c r="AV357" s="81"/>
      <c r="AW357" s="81"/>
      <c r="AX357" s="104">
        <f>AX358+AX360</f>
        <v>693675</v>
      </c>
      <c r="AY357" s="104">
        <f>AY358+AY360</f>
        <v>693675</v>
      </c>
      <c r="AZ357" s="93"/>
      <c r="BA357" s="93"/>
      <c r="BB357" s="104">
        <f aca="true" t="shared" si="379" ref="BB357:BG357">BB358+BB360</f>
        <v>693675</v>
      </c>
      <c r="BC357" s="104">
        <f t="shared" si="379"/>
        <v>693675</v>
      </c>
      <c r="BD357" s="104">
        <f t="shared" si="379"/>
        <v>0</v>
      </c>
      <c r="BE357" s="104">
        <f t="shared" si="379"/>
        <v>0</v>
      </c>
      <c r="BF357" s="104">
        <f t="shared" si="379"/>
        <v>693675</v>
      </c>
      <c r="BG357" s="104">
        <f t="shared" si="379"/>
        <v>693675</v>
      </c>
      <c r="BH357" s="104">
        <f>BH358+BH360</f>
        <v>0</v>
      </c>
      <c r="BI357" s="104">
        <f>BI358+BI360</f>
        <v>0</v>
      </c>
      <c r="BJ357" s="104">
        <f>BJ358+BJ360</f>
        <v>693675</v>
      </c>
      <c r="BK357" s="104">
        <f>BK358+BK360</f>
        <v>693675</v>
      </c>
    </row>
    <row r="358" spans="1:63" ht="38.25" customHeight="1">
      <c r="A358" s="105"/>
      <c r="B358" s="106" t="s">
        <v>272</v>
      </c>
      <c r="C358" s="107" t="s">
        <v>43</v>
      </c>
      <c r="D358" s="108" t="s">
        <v>31</v>
      </c>
      <c r="E358" s="114" t="s">
        <v>156</v>
      </c>
      <c r="F358" s="108"/>
      <c r="G358" s="110">
        <f aca="true" t="shared" si="380" ref="G358:AT358">G359</f>
        <v>561190</v>
      </c>
      <c r="H358" s="110">
        <f t="shared" si="380"/>
        <v>561190</v>
      </c>
      <c r="I358" s="110">
        <f t="shared" si="380"/>
        <v>0</v>
      </c>
      <c r="J358" s="110">
        <f t="shared" si="380"/>
        <v>82602</v>
      </c>
      <c r="K358" s="110">
        <f t="shared" si="380"/>
        <v>643792</v>
      </c>
      <c r="L358" s="110">
        <f t="shared" si="380"/>
        <v>0</v>
      </c>
      <c r="M358" s="110"/>
      <c r="N358" s="110">
        <f t="shared" si="380"/>
        <v>725963</v>
      </c>
      <c r="O358" s="110">
        <f t="shared" si="380"/>
        <v>-119300</v>
      </c>
      <c r="P358" s="110">
        <f t="shared" si="380"/>
        <v>-130548</v>
      </c>
      <c r="Q358" s="110">
        <f t="shared" si="380"/>
        <v>595415</v>
      </c>
      <c r="R358" s="110">
        <f t="shared" si="380"/>
        <v>0</v>
      </c>
      <c r="S358" s="112">
        <f t="shared" si="380"/>
        <v>-141282</v>
      </c>
      <c r="T358" s="112">
        <f t="shared" si="380"/>
        <v>454133</v>
      </c>
      <c r="U358" s="110">
        <f t="shared" si="380"/>
        <v>0</v>
      </c>
      <c r="V358" s="112">
        <f t="shared" si="380"/>
        <v>472330</v>
      </c>
      <c r="W358" s="112">
        <f t="shared" si="380"/>
        <v>0</v>
      </c>
      <c r="X358" s="112">
        <f t="shared" si="380"/>
        <v>0</v>
      </c>
      <c r="Y358" s="112">
        <f t="shared" si="380"/>
        <v>454133</v>
      </c>
      <c r="Z358" s="112">
        <f t="shared" si="380"/>
        <v>472330</v>
      </c>
      <c r="AA358" s="112">
        <f t="shared" si="380"/>
        <v>2622</v>
      </c>
      <c r="AB358" s="112">
        <f t="shared" si="380"/>
        <v>2622</v>
      </c>
      <c r="AC358" s="112">
        <f t="shared" si="380"/>
        <v>456755</v>
      </c>
      <c r="AD358" s="112">
        <f t="shared" si="380"/>
        <v>474952</v>
      </c>
      <c r="AE358" s="112">
        <f t="shared" si="380"/>
        <v>0</v>
      </c>
      <c r="AF358" s="112"/>
      <c r="AG358" s="112">
        <f t="shared" si="380"/>
        <v>0</v>
      </c>
      <c r="AH358" s="112">
        <f t="shared" si="380"/>
        <v>456755</v>
      </c>
      <c r="AI358" s="112"/>
      <c r="AJ358" s="112">
        <f t="shared" si="380"/>
        <v>474952</v>
      </c>
      <c r="AK358" s="112">
        <f t="shared" si="380"/>
        <v>0</v>
      </c>
      <c r="AL358" s="112">
        <f t="shared" si="380"/>
        <v>0</v>
      </c>
      <c r="AM358" s="112">
        <f t="shared" si="380"/>
        <v>456755</v>
      </c>
      <c r="AN358" s="112">
        <f t="shared" si="380"/>
        <v>0</v>
      </c>
      <c r="AO358" s="112">
        <f t="shared" si="380"/>
        <v>474952</v>
      </c>
      <c r="AP358" s="112">
        <f t="shared" si="380"/>
        <v>24702</v>
      </c>
      <c r="AQ358" s="110">
        <f t="shared" si="380"/>
        <v>0</v>
      </c>
      <c r="AR358" s="112">
        <f t="shared" si="380"/>
        <v>499654</v>
      </c>
      <c r="AS358" s="110">
        <f t="shared" si="380"/>
        <v>0</v>
      </c>
      <c r="AT358" s="112">
        <f t="shared" si="380"/>
        <v>499654</v>
      </c>
      <c r="AU358" s="81"/>
      <c r="AV358" s="81"/>
      <c r="AW358" s="81"/>
      <c r="AX358" s="112">
        <f>AX359</f>
        <v>499654</v>
      </c>
      <c r="AY358" s="112">
        <f>AY359</f>
        <v>499654</v>
      </c>
      <c r="AZ358" s="93"/>
      <c r="BA358" s="93"/>
      <c r="BB358" s="112">
        <f aca="true" t="shared" si="381" ref="BB358:BK358">BB359</f>
        <v>499654</v>
      </c>
      <c r="BC358" s="112">
        <f t="shared" si="381"/>
        <v>499654</v>
      </c>
      <c r="BD358" s="112">
        <f t="shared" si="381"/>
        <v>0</v>
      </c>
      <c r="BE358" s="112">
        <f t="shared" si="381"/>
        <v>0</v>
      </c>
      <c r="BF358" s="112">
        <f t="shared" si="381"/>
        <v>499654</v>
      </c>
      <c r="BG358" s="112">
        <f t="shared" si="381"/>
        <v>499654</v>
      </c>
      <c r="BH358" s="112">
        <f t="shared" si="381"/>
        <v>0</v>
      </c>
      <c r="BI358" s="112">
        <f t="shared" si="381"/>
        <v>0</v>
      </c>
      <c r="BJ358" s="112">
        <f t="shared" si="381"/>
        <v>499654</v>
      </c>
      <c r="BK358" s="112">
        <f t="shared" si="381"/>
        <v>499654</v>
      </c>
    </row>
    <row r="359" spans="1:63" ht="45" customHeight="1">
      <c r="A359" s="105"/>
      <c r="B359" s="106" t="s">
        <v>37</v>
      </c>
      <c r="C359" s="107" t="s">
        <v>43</v>
      </c>
      <c r="D359" s="108" t="s">
        <v>31</v>
      </c>
      <c r="E359" s="114" t="s">
        <v>156</v>
      </c>
      <c r="F359" s="108" t="s">
        <v>38</v>
      </c>
      <c r="G359" s="110">
        <f>H359+I359</f>
        <v>561190</v>
      </c>
      <c r="H359" s="110">
        <f>558440+2750</f>
        <v>561190</v>
      </c>
      <c r="I359" s="110"/>
      <c r="J359" s="115">
        <f>K359-G359</f>
        <v>82602</v>
      </c>
      <c r="K359" s="115">
        <v>643792</v>
      </c>
      <c r="L359" s="115"/>
      <c r="M359" s="115"/>
      <c r="N359" s="110">
        <v>725963</v>
      </c>
      <c r="O359" s="115">
        <v>-119300</v>
      </c>
      <c r="P359" s="115">
        <v>-130548</v>
      </c>
      <c r="Q359" s="115">
        <f>P359+N359</f>
        <v>595415</v>
      </c>
      <c r="R359" s="115"/>
      <c r="S359" s="116">
        <f>T359-Q359</f>
        <v>-141282</v>
      </c>
      <c r="T359" s="116">
        <v>454133</v>
      </c>
      <c r="U359" s="115"/>
      <c r="V359" s="116">
        <v>472330</v>
      </c>
      <c r="W359" s="116"/>
      <c r="X359" s="116"/>
      <c r="Y359" s="116">
        <f>W359+T359</f>
        <v>454133</v>
      </c>
      <c r="Z359" s="116">
        <f>X359+V359</f>
        <v>472330</v>
      </c>
      <c r="AA359" s="116">
        <v>2622</v>
      </c>
      <c r="AB359" s="116">
        <v>2622</v>
      </c>
      <c r="AC359" s="116">
        <f>AA359+Y359</f>
        <v>456755</v>
      </c>
      <c r="AD359" s="116">
        <f>AB359+Z359</f>
        <v>474952</v>
      </c>
      <c r="AE359" s="116"/>
      <c r="AF359" s="116"/>
      <c r="AG359" s="116"/>
      <c r="AH359" s="116">
        <f>AE359+AC359</f>
        <v>456755</v>
      </c>
      <c r="AI359" s="116"/>
      <c r="AJ359" s="116">
        <f>AG359+AD359</f>
        <v>474952</v>
      </c>
      <c r="AK359" s="117"/>
      <c r="AL359" s="117"/>
      <c r="AM359" s="116">
        <f>AK359+AH359</f>
        <v>456755</v>
      </c>
      <c r="AN359" s="116">
        <f>AI359</f>
        <v>0</v>
      </c>
      <c r="AO359" s="116">
        <f>AJ359</f>
        <v>474952</v>
      </c>
      <c r="AP359" s="116">
        <f>AR359-AO359</f>
        <v>24702</v>
      </c>
      <c r="AQ359" s="115"/>
      <c r="AR359" s="116">
        <v>499654</v>
      </c>
      <c r="AS359" s="115"/>
      <c r="AT359" s="116">
        <v>499654</v>
      </c>
      <c r="AU359" s="81"/>
      <c r="AV359" s="81"/>
      <c r="AW359" s="81"/>
      <c r="AX359" s="116">
        <v>499654</v>
      </c>
      <c r="AY359" s="116">
        <v>499654</v>
      </c>
      <c r="AZ359" s="93"/>
      <c r="BA359" s="93"/>
      <c r="BB359" s="116">
        <v>499654</v>
      </c>
      <c r="BC359" s="116">
        <v>499654</v>
      </c>
      <c r="BD359" s="118"/>
      <c r="BE359" s="119"/>
      <c r="BF359" s="115">
        <f>BD359+BB359</f>
        <v>499654</v>
      </c>
      <c r="BG359" s="115">
        <f>BE359+BC359</f>
        <v>499654</v>
      </c>
      <c r="BH359" s="118"/>
      <c r="BI359" s="119"/>
      <c r="BJ359" s="115">
        <f>BH359+BF359</f>
        <v>499654</v>
      </c>
      <c r="BK359" s="115">
        <f>BI359+BG359</f>
        <v>499654</v>
      </c>
    </row>
    <row r="360" spans="1:63" ht="33">
      <c r="A360" s="105"/>
      <c r="B360" s="106" t="s">
        <v>62</v>
      </c>
      <c r="C360" s="107" t="s">
        <v>43</v>
      </c>
      <c r="D360" s="108" t="s">
        <v>31</v>
      </c>
      <c r="E360" s="114" t="s">
        <v>148</v>
      </c>
      <c r="F360" s="108"/>
      <c r="G360" s="110">
        <f aca="true" t="shared" si="382" ref="G360:AT360">G361</f>
        <v>264385</v>
      </c>
      <c r="H360" s="110">
        <f t="shared" si="382"/>
        <v>264385</v>
      </c>
      <c r="I360" s="110">
        <f t="shared" si="382"/>
        <v>0</v>
      </c>
      <c r="J360" s="110">
        <f t="shared" si="382"/>
        <v>35397</v>
      </c>
      <c r="K360" s="110">
        <f t="shared" si="382"/>
        <v>299782</v>
      </c>
      <c r="L360" s="110">
        <f t="shared" si="382"/>
        <v>0</v>
      </c>
      <c r="M360" s="110"/>
      <c r="N360" s="110">
        <f t="shared" si="382"/>
        <v>324202</v>
      </c>
      <c r="O360" s="110">
        <f t="shared" si="382"/>
        <v>-25115</v>
      </c>
      <c r="P360" s="110">
        <f t="shared" si="382"/>
        <v>-26771</v>
      </c>
      <c r="Q360" s="110">
        <f t="shared" si="382"/>
        <v>297431</v>
      </c>
      <c r="R360" s="110">
        <f t="shared" si="382"/>
        <v>0</v>
      </c>
      <c r="S360" s="112">
        <f t="shared" si="382"/>
        <v>-83746</v>
      </c>
      <c r="T360" s="112">
        <f t="shared" si="382"/>
        <v>213685</v>
      </c>
      <c r="U360" s="110">
        <f t="shared" si="382"/>
        <v>0</v>
      </c>
      <c r="V360" s="112">
        <f t="shared" si="382"/>
        <v>213685</v>
      </c>
      <c r="W360" s="112">
        <f t="shared" si="382"/>
        <v>0</v>
      </c>
      <c r="X360" s="112">
        <f t="shared" si="382"/>
        <v>0</v>
      </c>
      <c r="Y360" s="112">
        <f t="shared" si="382"/>
        <v>213685</v>
      </c>
      <c r="Z360" s="112">
        <f t="shared" si="382"/>
        <v>213685</v>
      </c>
      <c r="AA360" s="112">
        <f t="shared" si="382"/>
        <v>0</v>
      </c>
      <c r="AB360" s="112">
        <f t="shared" si="382"/>
        <v>0</v>
      </c>
      <c r="AC360" s="112">
        <f t="shared" si="382"/>
        <v>213685</v>
      </c>
      <c r="AD360" s="112">
        <f t="shared" si="382"/>
        <v>213685</v>
      </c>
      <c r="AE360" s="112">
        <f t="shared" si="382"/>
        <v>0</v>
      </c>
      <c r="AF360" s="112"/>
      <c r="AG360" s="112">
        <f t="shared" si="382"/>
        <v>0</v>
      </c>
      <c r="AH360" s="112">
        <f t="shared" si="382"/>
        <v>213685</v>
      </c>
      <c r="AI360" s="112"/>
      <c r="AJ360" s="112">
        <f t="shared" si="382"/>
        <v>213685</v>
      </c>
      <c r="AK360" s="112">
        <f t="shared" si="382"/>
        <v>0</v>
      </c>
      <c r="AL360" s="112">
        <f t="shared" si="382"/>
        <v>0</v>
      </c>
      <c r="AM360" s="112">
        <f t="shared" si="382"/>
        <v>213685</v>
      </c>
      <c r="AN360" s="112">
        <f t="shared" si="382"/>
        <v>0</v>
      </c>
      <c r="AO360" s="112">
        <f t="shared" si="382"/>
        <v>213685</v>
      </c>
      <c r="AP360" s="112">
        <f t="shared" si="382"/>
        <v>-19664</v>
      </c>
      <c r="AQ360" s="110">
        <f t="shared" si="382"/>
        <v>0</v>
      </c>
      <c r="AR360" s="112">
        <f t="shared" si="382"/>
        <v>194021</v>
      </c>
      <c r="AS360" s="110">
        <f t="shared" si="382"/>
        <v>0</v>
      </c>
      <c r="AT360" s="112">
        <f t="shared" si="382"/>
        <v>194021</v>
      </c>
      <c r="AU360" s="81"/>
      <c r="AV360" s="81"/>
      <c r="AW360" s="81"/>
      <c r="AX360" s="112">
        <f>AX361</f>
        <v>194021</v>
      </c>
      <c r="AY360" s="112">
        <f>AY361</f>
        <v>194021</v>
      </c>
      <c r="AZ360" s="93"/>
      <c r="BA360" s="93"/>
      <c r="BB360" s="112">
        <f aca="true" t="shared" si="383" ref="BB360:BK360">BB361</f>
        <v>194021</v>
      </c>
      <c r="BC360" s="112">
        <f t="shared" si="383"/>
        <v>194021</v>
      </c>
      <c r="BD360" s="112">
        <f t="shared" si="383"/>
        <v>0</v>
      </c>
      <c r="BE360" s="112">
        <f t="shared" si="383"/>
        <v>0</v>
      </c>
      <c r="BF360" s="112">
        <f t="shared" si="383"/>
        <v>194021</v>
      </c>
      <c r="BG360" s="112">
        <f t="shared" si="383"/>
        <v>194021</v>
      </c>
      <c r="BH360" s="112">
        <f t="shared" si="383"/>
        <v>0</v>
      </c>
      <c r="BI360" s="112">
        <f t="shared" si="383"/>
        <v>0</v>
      </c>
      <c r="BJ360" s="112">
        <f t="shared" si="383"/>
        <v>194021</v>
      </c>
      <c r="BK360" s="112">
        <f t="shared" si="383"/>
        <v>194021</v>
      </c>
    </row>
    <row r="361" spans="1:63" ht="42" customHeight="1">
      <c r="A361" s="105"/>
      <c r="B361" s="106" t="s">
        <v>37</v>
      </c>
      <c r="C361" s="107" t="s">
        <v>43</v>
      </c>
      <c r="D361" s="108" t="s">
        <v>31</v>
      </c>
      <c r="E361" s="114" t="s">
        <v>148</v>
      </c>
      <c r="F361" s="108" t="s">
        <v>38</v>
      </c>
      <c r="G361" s="110">
        <f>H361+I361</f>
        <v>264385</v>
      </c>
      <c r="H361" s="110">
        <v>264385</v>
      </c>
      <c r="I361" s="110"/>
      <c r="J361" s="115">
        <f>K361-G361</f>
        <v>35397</v>
      </c>
      <c r="K361" s="115">
        <v>299782</v>
      </c>
      <c r="L361" s="115"/>
      <c r="M361" s="115"/>
      <c r="N361" s="110">
        <v>324202</v>
      </c>
      <c r="O361" s="115">
        <v>-25115</v>
      </c>
      <c r="P361" s="115">
        <v>-26771</v>
      </c>
      <c r="Q361" s="115">
        <f>P361+N361</f>
        <v>297431</v>
      </c>
      <c r="R361" s="115"/>
      <c r="S361" s="116">
        <f>T361-Q361</f>
        <v>-83746</v>
      </c>
      <c r="T361" s="116">
        <v>213685</v>
      </c>
      <c r="U361" s="115"/>
      <c r="V361" s="116">
        <v>213685</v>
      </c>
      <c r="W361" s="116"/>
      <c r="X361" s="116"/>
      <c r="Y361" s="116">
        <f>W361+T361</f>
        <v>213685</v>
      </c>
      <c r="Z361" s="116">
        <f>X361+V361</f>
        <v>213685</v>
      </c>
      <c r="AA361" s="116"/>
      <c r="AB361" s="116"/>
      <c r="AC361" s="116">
        <f>AA361+Y361</f>
        <v>213685</v>
      </c>
      <c r="AD361" s="116">
        <f>AB361+Z361</f>
        <v>213685</v>
      </c>
      <c r="AE361" s="116"/>
      <c r="AF361" s="116"/>
      <c r="AG361" s="116"/>
      <c r="AH361" s="116">
        <f>AE361+AC361</f>
        <v>213685</v>
      </c>
      <c r="AI361" s="116"/>
      <c r="AJ361" s="116">
        <f>AG361+AD361</f>
        <v>213685</v>
      </c>
      <c r="AK361" s="117"/>
      <c r="AL361" s="117"/>
      <c r="AM361" s="116">
        <f>AK361+AH361</f>
        <v>213685</v>
      </c>
      <c r="AN361" s="116">
        <f>AI361</f>
        <v>0</v>
      </c>
      <c r="AO361" s="116">
        <f>AJ361</f>
        <v>213685</v>
      </c>
      <c r="AP361" s="116">
        <f>AR361-AO361</f>
        <v>-19664</v>
      </c>
      <c r="AQ361" s="115"/>
      <c r="AR361" s="116">
        <v>194021</v>
      </c>
      <c r="AS361" s="115"/>
      <c r="AT361" s="116">
        <v>194021</v>
      </c>
      <c r="AU361" s="81"/>
      <c r="AV361" s="81"/>
      <c r="AW361" s="81"/>
      <c r="AX361" s="116">
        <v>194021</v>
      </c>
      <c r="AY361" s="116">
        <v>194021</v>
      </c>
      <c r="AZ361" s="93"/>
      <c r="BA361" s="93"/>
      <c r="BB361" s="116">
        <v>194021</v>
      </c>
      <c r="BC361" s="116">
        <v>194021</v>
      </c>
      <c r="BD361" s="118"/>
      <c r="BE361" s="119"/>
      <c r="BF361" s="115">
        <f>BD361+BB361</f>
        <v>194021</v>
      </c>
      <c r="BG361" s="115">
        <f>BE361+BC361</f>
        <v>194021</v>
      </c>
      <c r="BH361" s="118"/>
      <c r="BI361" s="119"/>
      <c r="BJ361" s="115">
        <f>BH361+BF361</f>
        <v>194021</v>
      </c>
      <c r="BK361" s="115">
        <f>BI361+BG361</f>
        <v>194021</v>
      </c>
    </row>
    <row r="362" spans="1:63" s="2" customFormat="1" ht="42.75" customHeight="1">
      <c r="A362" s="120"/>
      <c r="B362" s="98" t="s">
        <v>406</v>
      </c>
      <c r="C362" s="99" t="s">
        <v>43</v>
      </c>
      <c r="D362" s="100" t="s">
        <v>43</v>
      </c>
      <c r="E362" s="101"/>
      <c r="F362" s="100"/>
      <c r="G362" s="102">
        <f aca="true" t="shared" si="384" ref="G362:W363">G363</f>
        <v>5192</v>
      </c>
      <c r="H362" s="102">
        <f t="shared" si="384"/>
        <v>5192</v>
      </c>
      <c r="I362" s="102">
        <f t="shared" si="384"/>
        <v>0</v>
      </c>
      <c r="J362" s="102">
        <f t="shared" si="384"/>
        <v>8701</v>
      </c>
      <c r="K362" s="102">
        <f t="shared" si="384"/>
        <v>13893</v>
      </c>
      <c r="L362" s="102">
        <f t="shared" si="384"/>
        <v>0</v>
      </c>
      <c r="M362" s="102"/>
      <c r="N362" s="102">
        <f t="shared" si="384"/>
        <v>14880</v>
      </c>
      <c r="O362" s="102">
        <f t="shared" si="384"/>
        <v>0</v>
      </c>
      <c r="P362" s="102">
        <f t="shared" si="384"/>
        <v>0</v>
      </c>
      <c r="Q362" s="102">
        <f t="shared" si="384"/>
        <v>14880</v>
      </c>
      <c r="R362" s="102">
        <f t="shared" si="384"/>
        <v>0</v>
      </c>
      <c r="S362" s="104">
        <f t="shared" si="384"/>
        <v>-9909</v>
      </c>
      <c r="T362" s="104">
        <f t="shared" si="384"/>
        <v>4971</v>
      </c>
      <c r="U362" s="102">
        <f t="shared" si="384"/>
        <v>0</v>
      </c>
      <c r="V362" s="104">
        <f t="shared" si="384"/>
        <v>4971</v>
      </c>
      <c r="W362" s="104">
        <f t="shared" si="384"/>
        <v>0</v>
      </c>
      <c r="X362" s="104">
        <f aca="true" t="shared" si="385" ref="W362:AM363">X363</f>
        <v>0</v>
      </c>
      <c r="Y362" s="104">
        <f t="shared" si="385"/>
        <v>4971</v>
      </c>
      <c r="Z362" s="104">
        <f t="shared" si="385"/>
        <v>4971</v>
      </c>
      <c r="AA362" s="104">
        <f t="shared" si="385"/>
        <v>0</v>
      </c>
      <c r="AB362" s="104">
        <f t="shared" si="385"/>
        <v>0</v>
      </c>
      <c r="AC362" s="104">
        <f t="shared" si="385"/>
        <v>4971</v>
      </c>
      <c r="AD362" s="104">
        <f t="shared" si="385"/>
        <v>4971</v>
      </c>
      <c r="AE362" s="104">
        <f t="shared" si="385"/>
        <v>0</v>
      </c>
      <c r="AF362" s="104"/>
      <c r="AG362" s="104">
        <f t="shared" si="385"/>
        <v>0</v>
      </c>
      <c r="AH362" s="104">
        <f t="shared" si="385"/>
        <v>4971</v>
      </c>
      <c r="AI362" s="104"/>
      <c r="AJ362" s="104">
        <f t="shared" si="385"/>
        <v>4971</v>
      </c>
      <c r="AK362" s="104">
        <f t="shared" si="385"/>
        <v>0</v>
      </c>
      <c r="AL362" s="104">
        <f t="shared" si="385"/>
        <v>0</v>
      </c>
      <c r="AM362" s="104">
        <f t="shared" si="385"/>
        <v>4971</v>
      </c>
      <c r="AN362" s="104">
        <f aca="true" t="shared" si="386" ref="AK362:AT363">AN363</f>
        <v>0</v>
      </c>
      <c r="AO362" s="104">
        <f t="shared" si="386"/>
        <v>4971</v>
      </c>
      <c r="AP362" s="104">
        <f t="shared" si="386"/>
        <v>4280</v>
      </c>
      <c r="AQ362" s="102">
        <f t="shared" si="386"/>
        <v>0</v>
      </c>
      <c r="AR362" s="104">
        <f t="shared" si="386"/>
        <v>9251</v>
      </c>
      <c r="AS362" s="102">
        <f t="shared" si="386"/>
        <v>0</v>
      </c>
      <c r="AT362" s="104">
        <f t="shared" si="386"/>
        <v>9251</v>
      </c>
      <c r="AU362" s="81"/>
      <c r="AV362" s="81"/>
      <c r="AW362" s="81"/>
      <c r="AX362" s="104">
        <f>AX363</f>
        <v>9251</v>
      </c>
      <c r="AY362" s="104">
        <f>AY363</f>
        <v>9251</v>
      </c>
      <c r="AZ362" s="93"/>
      <c r="BA362" s="93"/>
      <c r="BB362" s="104">
        <f>BB363</f>
        <v>9251</v>
      </c>
      <c r="BC362" s="104">
        <f>BC363</f>
        <v>9251</v>
      </c>
      <c r="BD362" s="104">
        <f aca="true" t="shared" si="387" ref="BD362:BK363">BD363</f>
        <v>0</v>
      </c>
      <c r="BE362" s="104">
        <f t="shared" si="387"/>
        <v>0</v>
      </c>
      <c r="BF362" s="104">
        <f t="shared" si="387"/>
        <v>9251</v>
      </c>
      <c r="BG362" s="104">
        <f t="shared" si="387"/>
        <v>9251</v>
      </c>
      <c r="BH362" s="104">
        <f t="shared" si="387"/>
        <v>0</v>
      </c>
      <c r="BI362" s="104">
        <f t="shared" si="387"/>
        <v>0</v>
      </c>
      <c r="BJ362" s="104">
        <f t="shared" si="387"/>
        <v>9251</v>
      </c>
      <c r="BK362" s="104">
        <f t="shared" si="387"/>
        <v>9251</v>
      </c>
    </row>
    <row r="363" spans="1:63" ht="42" customHeight="1">
      <c r="A363" s="105"/>
      <c r="B363" s="106" t="s">
        <v>70</v>
      </c>
      <c r="C363" s="107" t="s">
        <v>43</v>
      </c>
      <c r="D363" s="108" t="s">
        <v>43</v>
      </c>
      <c r="E363" s="114" t="s">
        <v>157</v>
      </c>
      <c r="F363" s="108"/>
      <c r="G363" s="110">
        <f t="shared" si="384"/>
        <v>5192</v>
      </c>
      <c r="H363" s="110">
        <f t="shared" si="384"/>
        <v>5192</v>
      </c>
      <c r="I363" s="110">
        <f t="shared" si="384"/>
        <v>0</v>
      </c>
      <c r="J363" s="110">
        <f t="shared" si="384"/>
        <v>8701</v>
      </c>
      <c r="K363" s="110">
        <f t="shared" si="384"/>
        <v>13893</v>
      </c>
      <c r="L363" s="110">
        <f t="shared" si="384"/>
        <v>0</v>
      </c>
      <c r="M363" s="110"/>
      <c r="N363" s="110">
        <f t="shared" si="384"/>
        <v>14880</v>
      </c>
      <c r="O363" s="110">
        <f t="shared" si="384"/>
        <v>0</v>
      </c>
      <c r="P363" s="110">
        <f t="shared" si="384"/>
        <v>0</v>
      </c>
      <c r="Q363" s="110">
        <f t="shared" si="384"/>
        <v>14880</v>
      </c>
      <c r="R363" s="110">
        <f t="shared" si="384"/>
        <v>0</v>
      </c>
      <c r="S363" s="112">
        <f t="shared" si="384"/>
        <v>-9909</v>
      </c>
      <c r="T363" s="112">
        <f t="shared" si="384"/>
        <v>4971</v>
      </c>
      <c r="U363" s="110">
        <f t="shared" si="384"/>
        <v>0</v>
      </c>
      <c r="V363" s="112">
        <f t="shared" si="384"/>
        <v>4971</v>
      </c>
      <c r="W363" s="112">
        <f t="shared" si="385"/>
        <v>0</v>
      </c>
      <c r="X363" s="112">
        <f t="shared" si="385"/>
        <v>0</v>
      </c>
      <c r="Y363" s="112">
        <f t="shared" si="385"/>
        <v>4971</v>
      </c>
      <c r="Z363" s="112">
        <f t="shared" si="385"/>
        <v>4971</v>
      </c>
      <c r="AA363" s="112">
        <f t="shared" si="385"/>
        <v>0</v>
      </c>
      <c r="AB363" s="112">
        <f t="shared" si="385"/>
        <v>0</v>
      </c>
      <c r="AC363" s="112">
        <f t="shared" si="385"/>
        <v>4971</v>
      </c>
      <c r="AD363" s="112">
        <f t="shared" si="385"/>
        <v>4971</v>
      </c>
      <c r="AE363" s="112">
        <f t="shared" si="385"/>
        <v>0</v>
      </c>
      <c r="AF363" s="112"/>
      <c r="AG363" s="112">
        <f t="shared" si="385"/>
        <v>0</v>
      </c>
      <c r="AH363" s="112">
        <f t="shared" si="385"/>
        <v>4971</v>
      </c>
      <c r="AI363" s="112"/>
      <c r="AJ363" s="112">
        <f t="shared" si="385"/>
        <v>4971</v>
      </c>
      <c r="AK363" s="112">
        <f t="shared" si="386"/>
        <v>0</v>
      </c>
      <c r="AL363" s="112">
        <f t="shared" si="386"/>
        <v>0</v>
      </c>
      <c r="AM363" s="112">
        <f t="shared" si="386"/>
        <v>4971</v>
      </c>
      <c r="AN363" s="112">
        <f t="shared" si="386"/>
        <v>0</v>
      </c>
      <c r="AO363" s="112">
        <f t="shared" si="386"/>
        <v>4971</v>
      </c>
      <c r="AP363" s="112">
        <f t="shared" si="386"/>
        <v>4280</v>
      </c>
      <c r="AQ363" s="110">
        <f t="shared" si="386"/>
        <v>0</v>
      </c>
      <c r="AR363" s="112">
        <f t="shared" si="386"/>
        <v>9251</v>
      </c>
      <c r="AS363" s="110">
        <f t="shared" si="386"/>
        <v>0</v>
      </c>
      <c r="AT363" s="112">
        <f t="shared" si="386"/>
        <v>9251</v>
      </c>
      <c r="AU363" s="81"/>
      <c r="AV363" s="81"/>
      <c r="AW363" s="81"/>
      <c r="AX363" s="112">
        <f>AX364</f>
        <v>9251</v>
      </c>
      <c r="AY363" s="112">
        <f>AY364</f>
        <v>9251</v>
      </c>
      <c r="AZ363" s="93"/>
      <c r="BA363" s="93"/>
      <c r="BB363" s="112">
        <f>BB364</f>
        <v>9251</v>
      </c>
      <c r="BC363" s="112">
        <f>BC364</f>
        <v>9251</v>
      </c>
      <c r="BD363" s="112">
        <f t="shared" si="387"/>
        <v>0</v>
      </c>
      <c r="BE363" s="112">
        <f t="shared" si="387"/>
        <v>0</v>
      </c>
      <c r="BF363" s="112">
        <f t="shared" si="387"/>
        <v>9251</v>
      </c>
      <c r="BG363" s="112">
        <f t="shared" si="387"/>
        <v>9251</v>
      </c>
      <c r="BH363" s="112">
        <f t="shared" si="387"/>
        <v>0</v>
      </c>
      <c r="BI363" s="112">
        <f t="shared" si="387"/>
        <v>0</v>
      </c>
      <c r="BJ363" s="112">
        <f t="shared" si="387"/>
        <v>9251</v>
      </c>
      <c r="BK363" s="112">
        <f t="shared" si="387"/>
        <v>9251</v>
      </c>
    </row>
    <row r="364" spans="1:63" ht="78" customHeight="1">
      <c r="A364" s="105"/>
      <c r="B364" s="106" t="s">
        <v>41</v>
      </c>
      <c r="C364" s="107" t="s">
        <v>43</v>
      </c>
      <c r="D364" s="108" t="s">
        <v>43</v>
      </c>
      <c r="E364" s="114" t="s">
        <v>157</v>
      </c>
      <c r="F364" s="108" t="s">
        <v>42</v>
      </c>
      <c r="G364" s="110">
        <f>H364+I364</f>
        <v>5192</v>
      </c>
      <c r="H364" s="110">
        <v>5192</v>
      </c>
      <c r="I364" s="110"/>
      <c r="J364" s="115">
        <f>K364-G364</f>
        <v>8701</v>
      </c>
      <c r="K364" s="115">
        <v>13893</v>
      </c>
      <c r="L364" s="115"/>
      <c r="M364" s="115"/>
      <c r="N364" s="110">
        <v>14880</v>
      </c>
      <c r="O364" s="111"/>
      <c r="P364" s="115"/>
      <c r="Q364" s="115">
        <f>P364+N364</f>
        <v>14880</v>
      </c>
      <c r="R364" s="115">
        <f>O364</f>
        <v>0</v>
      </c>
      <c r="S364" s="116">
        <f>T364-Q364</f>
        <v>-9909</v>
      </c>
      <c r="T364" s="116">
        <v>4971</v>
      </c>
      <c r="U364" s="115">
        <f>R364</f>
        <v>0</v>
      </c>
      <c r="V364" s="116">
        <v>4971</v>
      </c>
      <c r="W364" s="116"/>
      <c r="X364" s="116"/>
      <c r="Y364" s="116">
        <f>W364+T364</f>
        <v>4971</v>
      </c>
      <c r="Z364" s="116">
        <f>X364+V364</f>
        <v>4971</v>
      </c>
      <c r="AA364" s="116"/>
      <c r="AB364" s="116"/>
      <c r="AC364" s="116">
        <f>AA364+Y364</f>
        <v>4971</v>
      </c>
      <c r="AD364" s="116">
        <f>AB364+Z364</f>
        <v>4971</v>
      </c>
      <c r="AE364" s="116"/>
      <c r="AF364" s="116"/>
      <c r="AG364" s="116"/>
      <c r="AH364" s="116">
        <f>AE364+AC364</f>
        <v>4971</v>
      </c>
      <c r="AI364" s="116"/>
      <c r="AJ364" s="116">
        <f>AG364+AD364</f>
        <v>4971</v>
      </c>
      <c r="AK364" s="117"/>
      <c r="AL364" s="117"/>
      <c r="AM364" s="116">
        <f>AK364+AH364</f>
        <v>4971</v>
      </c>
      <c r="AN364" s="116">
        <f>AI364</f>
        <v>0</v>
      </c>
      <c r="AO364" s="116">
        <f>AJ364</f>
        <v>4971</v>
      </c>
      <c r="AP364" s="116">
        <f>AR364-AO364</f>
        <v>4280</v>
      </c>
      <c r="AQ364" s="115"/>
      <c r="AR364" s="116">
        <v>9251</v>
      </c>
      <c r="AS364" s="115"/>
      <c r="AT364" s="116">
        <v>9251</v>
      </c>
      <c r="AU364" s="81"/>
      <c r="AV364" s="81"/>
      <c r="AW364" s="81"/>
      <c r="AX364" s="116">
        <v>9251</v>
      </c>
      <c r="AY364" s="116">
        <v>9251</v>
      </c>
      <c r="AZ364" s="93"/>
      <c r="BA364" s="93"/>
      <c r="BB364" s="116">
        <v>9251</v>
      </c>
      <c r="BC364" s="116">
        <v>9251</v>
      </c>
      <c r="BD364" s="118"/>
      <c r="BE364" s="119"/>
      <c r="BF364" s="115">
        <f>BD364+BB364</f>
        <v>9251</v>
      </c>
      <c r="BG364" s="115">
        <f>BE364+BC364</f>
        <v>9251</v>
      </c>
      <c r="BH364" s="118"/>
      <c r="BI364" s="119"/>
      <c r="BJ364" s="115">
        <f>BH364+BF364</f>
        <v>9251</v>
      </c>
      <c r="BK364" s="115">
        <f>BI364+BG364</f>
        <v>9251</v>
      </c>
    </row>
    <row r="365" spans="1:63" s="2" customFormat="1" ht="37.5">
      <c r="A365" s="120"/>
      <c r="B365" s="98" t="s">
        <v>64</v>
      </c>
      <c r="C365" s="99" t="s">
        <v>43</v>
      </c>
      <c r="D365" s="100" t="s">
        <v>54</v>
      </c>
      <c r="E365" s="101"/>
      <c r="F365" s="100"/>
      <c r="G365" s="102">
        <f>G366+G373+G368</f>
        <v>202756</v>
      </c>
      <c r="H365" s="102">
        <f>H366+H373+H368</f>
        <v>202756</v>
      </c>
      <c r="I365" s="102">
        <f>I366+I373+I368</f>
        <v>0</v>
      </c>
      <c r="J365" s="102">
        <f aca="true" t="shared" si="388" ref="J365:Q365">J366+J373+J368+J375</f>
        <v>7727</v>
      </c>
      <c r="K365" s="102">
        <f t="shared" si="388"/>
        <v>210483</v>
      </c>
      <c r="L365" s="102">
        <f t="shared" si="388"/>
        <v>0</v>
      </c>
      <c r="M365" s="102"/>
      <c r="N365" s="102">
        <f t="shared" si="388"/>
        <v>97190</v>
      </c>
      <c r="O365" s="102">
        <f t="shared" si="388"/>
        <v>213196</v>
      </c>
      <c r="P365" s="102">
        <f t="shared" si="388"/>
        <v>232384</v>
      </c>
      <c r="Q365" s="102">
        <f t="shared" si="388"/>
        <v>329574</v>
      </c>
      <c r="R365" s="102">
        <f>R366+R373+R368+R375</f>
        <v>0</v>
      </c>
      <c r="S365" s="104">
        <f aca="true" t="shared" si="389" ref="S365:Z365">S366+S373+S375+S371</f>
        <v>-189387</v>
      </c>
      <c r="T365" s="104">
        <f t="shared" si="389"/>
        <v>140187</v>
      </c>
      <c r="U365" s="102">
        <f t="shared" si="389"/>
        <v>0</v>
      </c>
      <c r="V365" s="104">
        <f t="shared" si="389"/>
        <v>103793</v>
      </c>
      <c r="W365" s="104">
        <f t="shared" si="389"/>
        <v>0</v>
      </c>
      <c r="X365" s="104">
        <f t="shared" si="389"/>
        <v>0</v>
      </c>
      <c r="Y365" s="104">
        <f t="shared" si="389"/>
        <v>140187</v>
      </c>
      <c r="Z365" s="104">
        <f t="shared" si="389"/>
        <v>103793</v>
      </c>
      <c r="AA365" s="104">
        <f aca="true" t="shared" si="390" ref="AA365:AK365">AA366+AA373+AA375+AA371</f>
        <v>-2622</v>
      </c>
      <c r="AB365" s="104">
        <f t="shared" si="390"/>
        <v>-2622</v>
      </c>
      <c r="AC365" s="104">
        <f t="shared" si="390"/>
        <v>137565</v>
      </c>
      <c r="AD365" s="104">
        <f t="shared" si="390"/>
        <v>101171</v>
      </c>
      <c r="AE365" s="104">
        <f t="shared" si="390"/>
        <v>0</v>
      </c>
      <c r="AF365" s="104"/>
      <c r="AG365" s="104">
        <f t="shared" si="390"/>
        <v>0</v>
      </c>
      <c r="AH365" s="104">
        <f t="shared" si="390"/>
        <v>137565</v>
      </c>
      <c r="AI365" s="104"/>
      <c r="AJ365" s="104">
        <f t="shared" si="390"/>
        <v>101171</v>
      </c>
      <c r="AK365" s="104">
        <f t="shared" si="390"/>
        <v>0</v>
      </c>
      <c r="AL365" s="104">
        <f aca="true" t="shared" si="391" ref="AL365:AT365">AL366+AL373+AL375+AL371</f>
        <v>0</v>
      </c>
      <c r="AM365" s="104">
        <f t="shared" si="391"/>
        <v>137565</v>
      </c>
      <c r="AN365" s="104">
        <f t="shared" si="391"/>
        <v>0</v>
      </c>
      <c r="AO365" s="104">
        <f t="shared" si="391"/>
        <v>101171</v>
      </c>
      <c r="AP365" s="104">
        <f t="shared" si="391"/>
        <v>14289</v>
      </c>
      <c r="AQ365" s="102">
        <f t="shared" si="391"/>
        <v>0</v>
      </c>
      <c r="AR365" s="104">
        <f t="shared" si="391"/>
        <v>115460</v>
      </c>
      <c r="AS365" s="102">
        <f t="shared" si="391"/>
        <v>0</v>
      </c>
      <c r="AT365" s="104">
        <f t="shared" si="391"/>
        <v>115460</v>
      </c>
      <c r="AU365" s="81"/>
      <c r="AV365" s="81"/>
      <c r="AW365" s="81"/>
      <c r="AX365" s="104">
        <f>AX366+AX373+AX375+AX371</f>
        <v>115460</v>
      </c>
      <c r="AY365" s="104">
        <f>AY366+AY373+AY375+AY371</f>
        <v>115460</v>
      </c>
      <c r="AZ365" s="93"/>
      <c r="BA365" s="93"/>
      <c r="BB365" s="104">
        <f>BB366+BB373+BB375+BB371</f>
        <v>115460</v>
      </c>
      <c r="BC365" s="104">
        <f>BC366+BC373+BC375+BC371</f>
        <v>115460</v>
      </c>
      <c r="BD365" s="104">
        <f>BD366+BD373+BD375+BD371</f>
        <v>0</v>
      </c>
      <c r="BE365" s="104">
        <f>BE366+BE373+BE375+BE371</f>
        <v>0</v>
      </c>
      <c r="BF365" s="104">
        <f>BF366+BF373+BF375+BF368</f>
        <v>115460</v>
      </c>
      <c r="BG365" s="104">
        <f>BG366+BG373+BG375+BG368</f>
        <v>115460</v>
      </c>
      <c r="BH365" s="104">
        <f>BH366+BH373+BH375+BH371</f>
        <v>0</v>
      </c>
      <c r="BI365" s="104">
        <f>BI366+BI373+BI375+BI371</f>
        <v>0</v>
      </c>
      <c r="BJ365" s="104">
        <f>BJ366+BJ373+BJ375+BJ368</f>
        <v>115460</v>
      </c>
      <c r="BK365" s="104">
        <f>BK366+BK373+BK375+BK368</f>
        <v>115460</v>
      </c>
    </row>
    <row r="366" spans="1:63" ht="55.5" customHeight="1">
      <c r="A366" s="105"/>
      <c r="B366" s="106" t="s">
        <v>63</v>
      </c>
      <c r="C366" s="107" t="s">
        <v>43</v>
      </c>
      <c r="D366" s="108" t="s">
        <v>54</v>
      </c>
      <c r="E366" s="114" t="s">
        <v>158</v>
      </c>
      <c r="F366" s="108"/>
      <c r="G366" s="110">
        <f aca="true" t="shared" si="392" ref="G366:AT366">G367</f>
        <v>68927</v>
      </c>
      <c r="H366" s="110">
        <f t="shared" si="392"/>
        <v>68927</v>
      </c>
      <c r="I366" s="110">
        <f t="shared" si="392"/>
        <v>0</v>
      </c>
      <c r="J366" s="110">
        <f t="shared" si="392"/>
        <v>153</v>
      </c>
      <c r="K366" s="110">
        <f t="shared" si="392"/>
        <v>69080</v>
      </c>
      <c r="L366" s="110">
        <f t="shared" si="392"/>
        <v>0</v>
      </c>
      <c r="M366" s="110"/>
      <c r="N366" s="110">
        <f t="shared" si="392"/>
        <v>74025</v>
      </c>
      <c r="O366" s="110">
        <f t="shared" si="392"/>
        <v>-4021</v>
      </c>
      <c r="P366" s="110">
        <f t="shared" si="392"/>
        <v>-4305</v>
      </c>
      <c r="Q366" s="110">
        <f t="shared" si="392"/>
        <v>69720</v>
      </c>
      <c r="R366" s="110">
        <f t="shared" si="392"/>
        <v>0</v>
      </c>
      <c r="S366" s="112">
        <f t="shared" si="392"/>
        <v>-29691</v>
      </c>
      <c r="T366" s="112">
        <f t="shared" si="392"/>
        <v>40029</v>
      </c>
      <c r="U366" s="110">
        <f t="shared" si="392"/>
        <v>0</v>
      </c>
      <c r="V366" s="112">
        <f t="shared" si="392"/>
        <v>40029</v>
      </c>
      <c r="W366" s="112">
        <f t="shared" si="392"/>
        <v>0</v>
      </c>
      <c r="X366" s="112">
        <f t="shared" si="392"/>
        <v>0</v>
      </c>
      <c r="Y366" s="112">
        <f t="shared" si="392"/>
        <v>40029</v>
      </c>
      <c r="Z366" s="112">
        <f t="shared" si="392"/>
        <v>40029</v>
      </c>
      <c r="AA366" s="112">
        <f t="shared" si="392"/>
        <v>0</v>
      </c>
      <c r="AB366" s="112">
        <f t="shared" si="392"/>
        <v>0</v>
      </c>
      <c r="AC366" s="112">
        <f t="shared" si="392"/>
        <v>40029</v>
      </c>
      <c r="AD366" s="112">
        <f t="shared" si="392"/>
        <v>40029</v>
      </c>
      <c r="AE366" s="112">
        <f t="shared" si="392"/>
        <v>0</v>
      </c>
      <c r="AF366" s="112"/>
      <c r="AG366" s="112">
        <f t="shared" si="392"/>
        <v>0</v>
      </c>
      <c r="AH366" s="112">
        <f t="shared" si="392"/>
        <v>40029</v>
      </c>
      <c r="AI366" s="112"/>
      <c r="AJ366" s="112">
        <f t="shared" si="392"/>
        <v>40029</v>
      </c>
      <c r="AK366" s="112">
        <f t="shared" si="392"/>
        <v>0</v>
      </c>
      <c r="AL366" s="112">
        <f t="shared" si="392"/>
        <v>0</v>
      </c>
      <c r="AM366" s="112">
        <f t="shared" si="392"/>
        <v>40029</v>
      </c>
      <c r="AN366" s="112">
        <f t="shared" si="392"/>
        <v>0</v>
      </c>
      <c r="AO366" s="112">
        <f t="shared" si="392"/>
        <v>40029</v>
      </c>
      <c r="AP366" s="112">
        <f t="shared" si="392"/>
        <v>2746</v>
      </c>
      <c r="AQ366" s="110">
        <f t="shared" si="392"/>
        <v>0</v>
      </c>
      <c r="AR366" s="112">
        <f t="shared" si="392"/>
        <v>42775</v>
      </c>
      <c r="AS366" s="110">
        <f t="shared" si="392"/>
        <v>0</v>
      </c>
      <c r="AT366" s="112">
        <f t="shared" si="392"/>
        <v>42775</v>
      </c>
      <c r="AU366" s="81"/>
      <c r="AV366" s="81"/>
      <c r="AW366" s="81"/>
      <c r="AX366" s="112">
        <f>AX367</f>
        <v>42775</v>
      </c>
      <c r="AY366" s="112">
        <f>AY367</f>
        <v>42775</v>
      </c>
      <c r="AZ366" s="93"/>
      <c r="BA366" s="93"/>
      <c r="BB366" s="112">
        <f aca="true" t="shared" si="393" ref="BB366:BK366">BB367</f>
        <v>42775</v>
      </c>
      <c r="BC366" s="112">
        <f t="shared" si="393"/>
        <v>42775</v>
      </c>
      <c r="BD366" s="112">
        <f t="shared" si="393"/>
        <v>0</v>
      </c>
      <c r="BE366" s="112">
        <f t="shared" si="393"/>
        <v>0</v>
      </c>
      <c r="BF366" s="112">
        <f t="shared" si="393"/>
        <v>42775</v>
      </c>
      <c r="BG366" s="112">
        <f t="shared" si="393"/>
        <v>42775</v>
      </c>
      <c r="BH366" s="112">
        <f t="shared" si="393"/>
        <v>0</v>
      </c>
      <c r="BI366" s="112">
        <f t="shared" si="393"/>
        <v>0</v>
      </c>
      <c r="BJ366" s="112">
        <f t="shared" si="393"/>
        <v>42775</v>
      </c>
      <c r="BK366" s="112">
        <f t="shared" si="393"/>
        <v>42775</v>
      </c>
    </row>
    <row r="367" spans="1:63" ht="44.25" customHeight="1">
      <c r="A367" s="105"/>
      <c r="B367" s="106" t="s">
        <v>37</v>
      </c>
      <c r="C367" s="107" t="s">
        <v>43</v>
      </c>
      <c r="D367" s="108" t="s">
        <v>54</v>
      </c>
      <c r="E367" s="114" t="s">
        <v>158</v>
      </c>
      <c r="F367" s="108" t="s">
        <v>38</v>
      </c>
      <c r="G367" s="110">
        <f>H367+I367</f>
        <v>68927</v>
      </c>
      <c r="H367" s="110">
        <v>68927</v>
      </c>
      <c r="I367" s="110"/>
      <c r="J367" s="115">
        <f>K367-G367</f>
        <v>153</v>
      </c>
      <c r="K367" s="115">
        <v>69080</v>
      </c>
      <c r="L367" s="115"/>
      <c r="M367" s="115"/>
      <c r="N367" s="110">
        <v>74025</v>
      </c>
      <c r="O367" s="115">
        <v>-4021</v>
      </c>
      <c r="P367" s="115">
        <v>-4305</v>
      </c>
      <c r="Q367" s="115">
        <f>P367+N367</f>
        <v>69720</v>
      </c>
      <c r="R367" s="115"/>
      <c r="S367" s="116">
        <f>T367-Q367</f>
        <v>-29691</v>
      </c>
      <c r="T367" s="116">
        <v>40029</v>
      </c>
      <c r="U367" s="115"/>
      <c r="V367" s="116">
        <v>40029</v>
      </c>
      <c r="W367" s="116"/>
      <c r="X367" s="116"/>
      <c r="Y367" s="116">
        <f>W367+T367</f>
        <v>40029</v>
      </c>
      <c r="Z367" s="116">
        <f>X367+V367</f>
        <v>40029</v>
      </c>
      <c r="AA367" s="116"/>
      <c r="AB367" s="116"/>
      <c r="AC367" s="116">
        <f>AA367+Y367</f>
        <v>40029</v>
      </c>
      <c r="AD367" s="116">
        <f>AB367+Z367</f>
        <v>40029</v>
      </c>
      <c r="AE367" s="116"/>
      <c r="AF367" s="116"/>
      <c r="AG367" s="116"/>
      <c r="AH367" s="116">
        <f>AE367+AC367</f>
        <v>40029</v>
      </c>
      <c r="AI367" s="116"/>
      <c r="AJ367" s="116">
        <f>AG367+AD367</f>
        <v>40029</v>
      </c>
      <c r="AK367" s="117"/>
      <c r="AL367" s="117"/>
      <c r="AM367" s="116">
        <f>AK367+AH367</f>
        <v>40029</v>
      </c>
      <c r="AN367" s="116">
        <f>AI367</f>
        <v>0</v>
      </c>
      <c r="AO367" s="116">
        <f>AJ367</f>
        <v>40029</v>
      </c>
      <c r="AP367" s="116">
        <f>AR367-AO367</f>
        <v>2746</v>
      </c>
      <c r="AQ367" s="115"/>
      <c r="AR367" s="116">
        <v>42775</v>
      </c>
      <c r="AS367" s="115"/>
      <c r="AT367" s="116">
        <v>42775</v>
      </c>
      <c r="AU367" s="81"/>
      <c r="AV367" s="81"/>
      <c r="AW367" s="81"/>
      <c r="AX367" s="116">
        <v>42775</v>
      </c>
      <c r="AY367" s="116">
        <v>42775</v>
      </c>
      <c r="AZ367" s="93"/>
      <c r="BA367" s="93"/>
      <c r="BB367" s="116">
        <v>42775</v>
      </c>
      <c r="BC367" s="116">
        <v>42775</v>
      </c>
      <c r="BD367" s="118"/>
      <c r="BE367" s="119"/>
      <c r="BF367" s="115">
        <f>BD367+BB367</f>
        <v>42775</v>
      </c>
      <c r="BG367" s="115">
        <f>BE367+BC367</f>
        <v>42775</v>
      </c>
      <c r="BH367" s="118"/>
      <c r="BI367" s="119"/>
      <c r="BJ367" s="115">
        <f>BH367+BF367</f>
        <v>42775</v>
      </c>
      <c r="BK367" s="115">
        <f>BI367+BG367</f>
        <v>42775</v>
      </c>
    </row>
    <row r="368" spans="1:63" ht="28.5" customHeight="1">
      <c r="A368" s="134"/>
      <c r="B368" s="106" t="s">
        <v>273</v>
      </c>
      <c r="C368" s="107" t="s">
        <v>43</v>
      </c>
      <c r="D368" s="108" t="s">
        <v>54</v>
      </c>
      <c r="E368" s="114" t="s">
        <v>135</v>
      </c>
      <c r="F368" s="108"/>
      <c r="G368" s="115">
        <f aca="true" t="shared" si="394" ref="G368:L368">G369+G371</f>
        <v>122551</v>
      </c>
      <c r="H368" s="115">
        <f t="shared" si="394"/>
        <v>122551</v>
      </c>
      <c r="I368" s="115">
        <f t="shared" si="394"/>
        <v>0</v>
      </c>
      <c r="J368" s="115">
        <f>J369+J371</f>
        <v>0</v>
      </c>
      <c r="K368" s="115">
        <f t="shared" si="394"/>
        <v>122551</v>
      </c>
      <c r="L368" s="115">
        <f t="shared" si="394"/>
        <v>0</v>
      </c>
      <c r="M368" s="115"/>
      <c r="N368" s="115">
        <f>N369+N371</f>
        <v>2732</v>
      </c>
      <c r="O368" s="115">
        <f>O369+O371</f>
        <v>-2551</v>
      </c>
      <c r="P368" s="115">
        <f>P369+P371</f>
        <v>-2732</v>
      </c>
      <c r="Q368" s="115">
        <f>Q369+Q371</f>
        <v>0</v>
      </c>
      <c r="R368" s="115"/>
      <c r="S368" s="116">
        <f aca="true" t="shared" si="395" ref="S368:Z368">S371</f>
        <v>55792</v>
      </c>
      <c r="T368" s="116">
        <f t="shared" si="395"/>
        <v>55792</v>
      </c>
      <c r="U368" s="115">
        <f t="shared" si="395"/>
        <v>0</v>
      </c>
      <c r="V368" s="116">
        <f t="shared" si="395"/>
        <v>55792</v>
      </c>
      <c r="W368" s="116">
        <f t="shared" si="395"/>
        <v>0</v>
      </c>
      <c r="X368" s="116">
        <f t="shared" si="395"/>
        <v>0</v>
      </c>
      <c r="Y368" s="116">
        <f t="shared" si="395"/>
        <v>55792</v>
      </c>
      <c r="Z368" s="116">
        <f t="shared" si="395"/>
        <v>55792</v>
      </c>
      <c r="AA368" s="116">
        <f aca="true" t="shared" si="396" ref="AA368:AJ368">AA371</f>
        <v>0</v>
      </c>
      <c r="AB368" s="116">
        <f t="shared" si="396"/>
        <v>0</v>
      </c>
      <c r="AC368" s="116">
        <f t="shared" si="396"/>
        <v>55792</v>
      </c>
      <c r="AD368" s="116">
        <f t="shared" si="396"/>
        <v>55792</v>
      </c>
      <c r="AE368" s="116">
        <f t="shared" si="396"/>
        <v>0</v>
      </c>
      <c r="AF368" s="116"/>
      <c r="AG368" s="116">
        <f t="shared" si="396"/>
        <v>0</v>
      </c>
      <c r="AH368" s="116">
        <f t="shared" si="396"/>
        <v>55792</v>
      </c>
      <c r="AI368" s="116"/>
      <c r="AJ368" s="116">
        <f t="shared" si="396"/>
        <v>55792</v>
      </c>
      <c r="AK368" s="116">
        <f aca="true" t="shared" si="397" ref="AK368:AT368">AK371</f>
        <v>0</v>
      </c>
      <c r="AL368" s="116">
        <f t="shared" si="397"/>
        <v>0</v>
      </c>
      <c r="AM368" s="116">
        <f t="shared" si="397"/>
        <v>55792</v>
      </c>
      <c r="AN368" s="116">
        <f t="shared" si="397"/>
        <v>0</v>
      </c>
      <c r="AO368" s="116">
        <f t="shared" si="397"/>
        <v>55792</v>
      </c>
      <c r="AP368" s="116">
        <f t="shared" si="397"/>
        <v>0</v>
      </c>
      <c r="AQ368" s="115">
        <f t="shared" si="397"/>
        <v>0</v>
      </c>
      <c r="AR368" s="116">
        <f t="shared" si="397"/>
        <v>55792</v>
      </c>
      <c r="AS368" s="115">
        <f t="shared" si="397"/>
        <v>0</v>
      </c>
      <c r="AT368" s="116">
        <f t="shared" si="397"/>
        <v>55792</v>
      </c>
      <c r="AU368" s="81"/>
      <c r="AV368" s="81"/>
      <c r="AW368" s="81"/>
      <c r="AX368" s="116">
        <f>AX371</f>
        <v>55792</v>
      </c>
      <c r="AY368" s="116">
        <f>AY371</f>
        <v>55792</v>
      </c>
      <c r="AZ368" s="93"/>
      <c r="BA368" s="93"/>
      <c r="BB368" s="116">
        <f>BB371</f>
        <v>55792</v>
      </c>
      <c r="BC368" s="116">
        <f>BC371</f>
        <v>55792</v>
      </c>
      <c r="BD368" s="118"/>
      <c r="BE368" s="119"/>
      <c r="BF368" s="115">
        <f>BF371</f>
        <v>55792</v>
      </c>
      <c r="BG368" s="115">
        <f>BG371</f>
        <v>55792</v>
      </c>
      <c r="BH368" s="118"/>
      <c r="BI368" s="119"/>
      <c r="BJ368" s="115">
        <f>BJ371</f>
        <v>55792</v>
      </c>
      <c r="BK368" s="115">
        <f>BK371</f>
        <v>55792</v>
      </c>
    </row>
    <row r="369" spans="1:63" ht="82.5" customHeight="1" hidden="1">
      <c r="A369" s="134"/>
      <c r="B369" s="106" t="s">
        <v>222</v>
      </c>
      <c r="C369" s="107" t="s">
        <v>43</v>
      </c>
      <c r="D369" s="108" t="s">
        <v>54</v>
      </c>
      <c r="E369" s="153" t="s">
        <v>169</v>
      </c>
      <c r="F369" s="108"/>
      <c r="G369" s="115">
        <f>H369+I369</f>
        <v>2551</v>
      </c>
      <c r="H369" s="115">
        <f aca="true" t="shared" si="398" ref="H369:AT369">H370</f>
        <v>2551</v>
      </c>
      <c r="I369" s="115">
        <f t="shared" si="398"/>
        <v>0</v>
      </c>
      <c r="J369" s="115">
        <f>K369-G369</f>
        <v>0</v>
      </c>
      <c r="K369" s="115">
        <f t="shared" si="398"/>
        <v>2551</v>
      </c>
      <c r="L369" s="115">
        <f t="shared" si="398"/>
        <v>0</v>
      </c>
      <c r="M369" s="115"/>
      <c r="N369" s="115">
        <f t="shared" si="398"/>
        <v>2732</v>
      </c>
      <c r="O369" s="115">
        <f t="shared" si="398"/>
        <v>-2551</v>
      </c>
      <c r="P369" s="115">
        <f t="shared" si="398"/>
        <v>-2732</v>
      </c>
      <c r="Q369" s="115">
        <f t="shared" si="398"/>
        <v>0</v>
      </c>
      <c r="R369" s="115">
        <f t="shared" si="398"/>
        <v>-2551</v>
      </c>
      <c r="S369" s="116"/>
      <c r="T369" s="116">
        <f t="shared" si="398"/>
        <v>0</v>
      </c>
      <c r="U369" s="115">
        <f t="shared" si="398"/>
        <v>0</v>
      </c>
      <c r="V369" s="116">
        <f t="shared" si="398"/>
        <v>0</v>
      </c>
      <c r="W369" s="116">
        <f t="shared" si="398"/>
        <v>0</v>
      </c>
      <c r="X369" s="116">
        <f t="shared" si="398"/>
        <v>0</v>
      </c>
      <c r="Y369" s="116">
        <f t="shared" si="398"/>
        <v>0</v>
      </c>
      <c r="Z369" s="116">
        <f t="shared" si="398"/>
        <v>0</v>
      </c>
      <c r="AA369" s="116">
        <f t="shared" si="398"/>
        <v>0</v>
      </c>
      <c r="AB369" s="116">
        <f t="shared" si="398"/>
        <v>0</v>
      </c>
      <c r="AC369" s="116">
        <f t="shared" si="398"/>
        <v>0</v>
      </c>
      <c r="AD369" s="116">
        <f t="shared" si="398"/>
        <v>0</v>
      </c>
      <c r="AE369" s="116">
        <f t="shared" si="398"/>
        <v>0</v>
      </c>
      <c r="AF369" s="116"/>
      <c r="AG369" s="116">
        <f t="shared" si="398"/>
        <v>0</v>
      </c>
      <c r="AH369" s="116">
        <f t="shared" si="398"/>
        <v>0</v>
      </c>
      <c r="AI369" s="116"/>
      <c r="AJ369" s="116">
        <f t="shared" si="398"/>
        <v>0</v>
      </c>
      <c r="AK369" s="116">
        <f t="shared" si="398"/>
        <v>0</v>
      </c>
      <c r="AL369" s="116">
        <f t="shared" si="398"/>
        <v>0</v>
      </c>
      <c r="AM369" s="116">
        <f t="shared" si="398"/>
        <v>0</v>
      </c>
      <c r="AN369" s="116">
        <f t="shared" si="398"/>
        <v>0</v>
      </c>
      <c r="AO369" s="116">
        <f t="shared" si="398"/>
        <v>0</v>
      </c>
      <c r="AP369" s="116">
        <f t="shared" si="398"/>
        <v>0</v>
      </c>
      <c r="AQ369" s="115">
        <f t="shared" si="398"/>
        <v>0</v>
      </c>
      <c r="AR369" s="116">
        <f t="shared" si="398"/>
        <v>0</v>
      </c>
      <c r="AS369" s="115">
        <f t="shared" si="398"/>
        <v>0</v>
      </c>
      <c r="AT369" s="116">
        <f t="shared" si="398"/>
        <v>0</v>
      </c>
      <c r="AU369" s="81"/>
      <c r="AV369" s="81"/>
      <c r="AW369" s="81"/>
      <c r="AX369" s="116">
        <f>AX370</f>
        <v>0</v>
      </c>
      <c r="AY369" s="116">
        <f>AY370</f>
        <v>0</v>
      </c>
      <c r="AZ369" s="93"/>
      <c r="BA369" s="93"/>
      <c r="BB369" s="116">
        <f>BB370</f>
        <v>0</v>
      </c>
      <c r="BC369" s="116">
        <f>BC370</f>
        <v>0</v>
      </c>
      <c r="BD369" s="118"/>
      <c r="BE369" s="119"/>
      <c r="BF369" s="127"/>
      <c r="BG369" s="127"/>
      <c r="BH369" s="118"/>
      <c r="BI369" s="119"/>
      <c r="BJ369" s="127"/>
      <c r="BK369" s="127"/>
    </row>
    <row r="370" spans="1:63" ht="99" customHeight="1" hidden="1">
      <c r="A370" s="134"/>
      <c r="B370" s="106" t="s">
        <v>168</v>
      </c>
      <c r="C370" s="107" t="s">
        <v>43</v>
      </c>
      <c r="D370" s="108" t="s">
        <v>54</v>
      </c>
      <c r="E370" s="153" t="s">
        <v>169</v>
      </c>
      <c r="F370" s="108" t="s">
        <v>53</v>
      </c>
      <c r="G370" s="115">
        <f>H370</f>
        <v>2551</v>
      </c>
      <c r="H370" s="115">
        <v>2551</v>
      </c>
      <c r="I370" s="115"/>
      <c r="J370" s="115">
        <f>K370-G370</f>
        <v>0</v>
      </c>
      <c r="K370" s="115">
        <v>2551</v>
      </c>
      <c r="L370" s="115"/>
      <c r="M370" s="115"/>
      <c r="N370" s="115">
        <v>2732</v>
      </c>
      <c r="O370" s="115">
        <v>-2551</v>
      </c>
      <c r="P370" s="115">
        <v>-2732</v>
      </c>
      <c r="Q370" s="115">
        <f>P370+N370</f>
        <v>0</v>
      </c>
      <c r="R370" s="115">
        <f>O370</f>
        <v>-2551</v>
      </c>
      <c r="S370" s="116"/>
      <c r="T370" s="116">
        <f>Q370</f>
        <v>0</v>
      </c>
      <c r="U370" s="115"/>
      <c r="V370" s="116">
        <f aca="true" t="shared" si="399" ref="V370:AD370">S370</f>
        <v>0</v>
      </c>
      <c r="W370" s="116">
        <f t="shared" si="399"/>
        <v>0</v>
      </c>
      <c r="X370" s="116">
        <f t="shared" si="399"/>
        <v>0</v>
      </c>
      <c r="Y370" s="116">
        <f t="shared" si="399"/>
        <v>0</v>
      </c>
      <c r="Z370" s="116">
        <f t="shared" si="399"/>
        <v>0</v>
      </c>
      <c r="AA370" s="116">
        <f t="shared" si="399"/>
        <v>0</v>
      </c>
      <c r="AB370" s="116">
        <f t="shared" si="399"/>
        <v>0</v>
      </c>
      <c r="AC370" s="116">
        <f t="shared" si="399"/>
        <v>0</v>
      </c>
      <c r="AD370" s="116">
        <f t="shared" si="399"/>
        <v>0</v>
      </c>
      <c r="AE370" s="116">
        <f>AB370</f>
        <v>0</v>
      </c>
      <c r="AF370" s="116"/>
      <c r="AG370" s="116">
        <f>AC370</f>
        <v>0</v>
      </c>
      <c r="AH370" s="116">
        <f>AD370</f>
        <v>0</v>
      </c>
      <c r="AI370" s="116"/>
      <c r="AJ370" s="116">
        <f>AE370</f>
        <v>0</v>
      </c>
      <c r="AK370" s="116">
        <f>AF370</f>
        <v>0</v>
      </c>
      <c r="AL370" s="116">
        <f>AG370</f>
        <v>0</v>
      </c>
      <c r="AM370" s="116">
        <f aca="true" t="shared" si="400" ref="AM370:AT370">AG370</f>
        <v>0</v>
      </c>
      <c r="AN370" s="116">
        <f t="shared" si="400"/>
        <v>0</v>
      </c>
      <c r="AO370" s="116">
        <f t="shared" si="400"/>
        <v>0</v>
      </c>
      <c r="AP370" s="116">
        <f t="shared" si="400"/>
        <v>0</v>
      </c>
      <c r="AQ370" s="115">
        <f t="shared" si="400"/>
        <v>0</v>
      </c>
      <c r="AR370" s="116">
        <f t="shared" si="400"/>
        <v>0</v>
      </c>
      <c r="AS370" s="115">
        <f t="shared" si="400"/>
        <v>0</v>
      </c>
      <c r="AT370" s="116">
        <f t="shared" si="400"/>
        <v>0</v>
      </c>
      <c r="AU370" s="81"/>
      <c r="AV370" s="81"/>
      <c r="AW370" s="81"/>
      <c r="AX370" s="116">
        <f>AR370</f>
        <v>0</v>
      </c>
      <c r="AY370" s="116">
        <f>AS370</f>
        <v>0</v>
      </c>
      <c r="AZ370" s="93"/>
      <c r="BA370" s="93"/>
      <c r="BB370" s="116">
        <f>AU370</f>
        <v>0</v>
      </c>
      <c r="BC370" s="116">
        <f>AV370</f>
        <v>0</v>
      </c>
      <c r="BD370" s="118"/>
      <c r="BE370" s="119"/>
      <c r="BF370" s="127"/>
      <c r="BG370" s="127"/>
      <c r="BH370" s="118"/>
      <c r="BI370" s="119"/>
      <c r="BJ370" s="127"/>
      <c r="BK370" s="127"/>
    </row>
    <row r="371" spans="1:63" ht="105" customHeight="1">
      <c r="A371" s="134"/>
      <c r="B371" s="106" t="s">
        <v>290</v>
      </c>
      <c r="C371" s="107" t="s">
        <v>43</v>
      </c>
      <c r="D371" s="108" t="s">
        <v>54</v>
      </c>
      <c r="E371" s="153" t="s">
        <v>173</v>
      </c>
      <c r="F371" s="108"/>
      <c r="G371" s="115">
        <f aca="true" t="shared" si="401" ref="G371:AT371">G372</f>
        <v>120000</v>
      </c>
      <c r="H371" s="115">
        <f t="shared" si="401"/>
        <v>120000</v>
      </c>
      <c r="I371" s="115">
        <f t="shared" si="401"/>
        <v>0</v>
      </c>
      <c r="J371" s="115">
        <f>K371-G371</f>
        <v>0</v>
      </c>
      <c r="K371" s="115">
        <f t="shared" si="401"/>
        <v>120000</v>
      </c>
      <c r="L371" s="115">
        <f t="shared" si="401"/>
        <v>0</v>
      </c>
      <c r="M371" s="115"/>
      <c r="N371" s="115">
        <f>N372</f>
        <v>0</v>
      </c>
      <c r="O371" s="115">
        <f t="shared" si="401"/>
        <v>0</v>
      </c>
      <c r="P371" s="115">
        <f t="shared" si="401"/>
        <v>0</v>
      </c>
      <c r="Q371" s="115">
        <f t="shared" si="401"/>
        <v>0</v>
      </c>
      <c r="R371" s="115">
        <f t="shared" si="401"/>
        <v>0</v>
      </c>
      <c r="S371" s="116">
        <f t="shared" si="401"/>
        <v>55792</v>
      </c>
      <c r="T371" s="116">
        <f t="shared" si="401"/>
        <v>55792</v>
      </c>
      <c r="U371" s="115">
        <f t="shared" si="401"/>
        <v>0</v>
      </c>
      <c r="V371" s="116">
        <f t="shared" si="401"/>
        <v>55792</v>
      </c>
      <c r="W371" s="116">
        <f t="shared" si="401"/>
        <v>0</v>
      </c>
      <c r="X371" s="116">
        <f t="shared" si="401"/>
        <v>0</v>
      </c>
      <c r="Y371" s="116">
        <f t="shared" si="401"/>
        <v>55792</v>
      </c>
      <c r="Z371" s="116">
        <f t="shared" si="401"/>
        <v>55792</v>
      </c>
      <c r="AA371" s="116">
        <f t="shared" si="401"/>
        <v>0</v>
      </c>
      <c r="AB371" s="116">
        <f t="shared" si="401"/>
        <v>0</v>
      </c>
      <c r="AC371" s="116">
        <f t="shared" si="401"/>
        <v>55792</v>
      </c>
      <c r="AD371" s="116">
        <f t="shared" si="401"/>
        <v>55792</v>
      </c>
      <c r="AE371" s="116">
        <f t="shared" si="401"/>
        <v>0</v>
      </c>
      <c r="AF371" s="116"/>
      <c r="AG371" s="116">
        <f t="shared" si="401"/>
        <v>0</v>
      </c>
      <c r="AH371" s="116">
        <f t="shared" si="401"/>
        <v>55792</v>
      </c>
      <c r="AI371" s="116"/>
      <c r="AJ371" s="116">
        <f t="shared" si="401"/>
        <v>55792</v>
      </c>
      <c r="AK371" s="116">
        <f t="shared" si="401"/>
        <v>0</v>
      </c>
      <c r="AL371" s="116">
        <f t="shared" si="401"/>
        <v>0</v>
      </c>
      <c r="AM371" s="116">
        <f t="shared" si="401"/>
        <v>55792</v>
      </c>
      <c r="AN371" s="116">
        <f t="shared" si="401"/>
        <v>0</v>
      </c>
      <c r="AO371" s="116">
        <f t="shared" si="401"/>
        <v>55792</v>
      </c>
      <c r="AP371" s="116">
        <f t="shared" si="401"/>
        <v>0</v>
      </c>
      <c r="AQ371" s="115">
        <f t="shared" si="401"/>
        <v>0</v>
      </c>
      <c r="AR371" s="116">
        <f t="shared" si="401"/>
        <v>55792</v>
      </c>
      <c r="AS371" s="115">
        <f t="shared" si="401"/>
        <v>0</v>
      </c>
      <c r="AT371" s="116">
        <f t="shared" si="401"/>
        <v>55792</v>
      </c>
      <c r="AU371" s="81"/>
      <c r="AV371" s="81"/>
      <c r="AW371" s="81"/>
      <c r="AX371" s="116">
        <f>AX372</f>
        <v>55792</v>
      </c>
      <c r="AY371" s="116">
        <f>AY372</f>
        <v>55792</v>
      </c>
      <c r="AZ371" s="93"/>
      <c r="BA371" s="93"/>
      <c r="BB371" s="116">
        <f aca="true" t="shared" si="402" ref="BB371:BK371">BB372</f>
        <v>55792</v>
      </c>
      <c r="BC371" s="116">
        <f t="shared" si="402"/>
        <v>55792</v>
      </c>
      <c r="BD371" s="116">
        <f t="shared" si="402"/>
        <v>0</v>
      </c>
      <c r="BE371" s="116">
        <f t="shared" si="402"/>
        <v>0</v>
      </c>
      <c r="BF371" s="116">
        <f t="shared" si="402"/>
        <v>55792</v>
      </c>
      <c r="BG371" s="116">
        <f t="shared" si="402"/>
        <v>55792</v>
      </c>
      <c r="BH371" s="116">
        <f t="shared" si="402"/>
        <v>0</v>
      </c>
      <c r="BI371" s="116">
        <f t="shared" si="402"/>
        <v>0</v>
      </c>
      <c r="BJ371" s="116">
        <f t="shared" si="402"/>
        <v>55792</v>
      </c>
      <c r="BK371" s="116">
        <f t="shared" si="402"/>
        <v>55792</v>
      </c>
    </row>
    <row r="372" spans="1:63" ht="111.75" customHeight="1">
      <c r="A372" s="134"/>
      <c r="B372" s="106" t="s">
        <v>241</v>
      </c>
      <c r="C372" s="107" t="s">
        <v>43</v>
      </c>
      <c r="D372" s="108" t="s">
        <v>54</v>
      </c>
      <c r="E372" s="153" t="s">
        <v>173</v>
      </c>
      <c r="F372" s="108" t="s">
        <v>53</v>
      </c>
      <c r="G372" s="115">
        <f>H372</f>
        <v>120000</v>
      </c>
      <c r="H372" s="115">
        <v>120000</v>
      </c>
      <c r="I372" s="115"/>
      <c r="J372" s="115">
        <f>K372-G372</f>
        <v>0</v>
      </c>
      <c r="K372" s="115">
        <v>120000</v>
      </c>
      <c r="L372" s="115"/>
      <c r="M372" s="115"/>
      <c r="N372" s="115"/>
      <c r="O372" s="111"/>
      <c r="P372" s="115"/>
      <c r="Q372" s="115">
        <f>P372+N372</f>
        <v>0</v>
      </c>
      <c r="R372" s="115">
        <f>O372</f>
        <v>0</v>
      </c>
      <c r="S372" s="116">
        <f>T372-Q372</f>
        <v>55792</v>
      </c>
      <c r="T372" s="116">
        <v>55792</v>
      </c>
      <c r="U372" s="115"/>
      <c r="V372" s="116">
        <v>55792</v>
      </c>
      <c r="W372" s="116"/>
      <c r="X372" s="116"/>
      <c r="Y372" s="116">
        <f>W372+T372</f>
        <v>55792</v>
      </c>
      <c r="Z372" s="116">
        <f>X372+V372</f>
        <v>55792</v>
      </c>
      <c r="AA372" s="116"/>
      <c r="AB372" s="116"/>
      <c r="AC372" s="116">
        <f>AA372+Y372</f>
        <v>55792</v>
      </c>
      <c r="AD372" s="116">
        <f>AB372+Z372</f>
        <v>55792</v>
      </c>
      <c r="AE372" s="116"/>
      <c r="AF372" s="116"/>
      <c r="AG372" s="116"/>
      <c r="AH372" s="116">
        <f>AE372+AC372</f>
        <v>55792</v>
      </c>
      <c r="AI372" s="116"/>
      <c r="AJ372" s="116">
        <f>AG372+AD372</f>
        <v>55792</v>
      </c>
      <c r="AK372" s="117"/>
      <c r="AL372" s="117"/>
      <c r="AM372" s="116">
        <f>AK372+AH372</f>
        <v>55792</v>
      </c>
      <c r="AN372" s="116">
        <f>AI372</f>
        <v>0</v>
      </c>
      <c r="AO372" s="116">
        <f>AJ372</f>
        <v>55792</v>
      </c>
      <c r="AP372" s="116">
        <f>AR372-AO372</f>
        <v>0</v>
      </c>
      <c r="AQ372" s="115"/>
      <c r="AR372" s="116">
        <v>55792</v>
      </c>
      <c r="AS372" s="115"/>
      <c r="AT372" s="116">
        <v>55792</v>
      </c>
      <c r="AU372" s="81"/>
      <c r="AV372" s="81"/>
      <c r="AW372" s="81"/>
      <c r="AX372" s="116">
        <v>55792</v>
      </c>
      <c r="AY372" s="116">
        <v>55792</v>
      </c>
      <c r="AZ372" s="93"/>
      <c r="BA372" s="93"/>
      <c r="BB372" s="116">
        <v>55792</v>
      </c>
      <c r="BC372" s="116">
        <v>55792</v>
      </c>
      <c r="BD372" s="118"/>
      <c r="BE372" s="119"/>
      <c r="BF372" s="115">
        <f>BD372+BB372</f>
        <v>55792</v>
      </c>
      <c r="BG372" s="115">
        <f>BE372+BC372</f>
        <v>55792</v>
      </c>
      <c r="BH372" s="118"/>
      <c r="BI372" s="119"/>
      <c r="BJ372" s="115">
        <f>BH372+BF372</f>
        <v>55792</v>
      </c>
      <c r="BK372" s="115">
        <f>BI372+BG372</f>
        <v>55792</v>
      </c>
    </row>
    <row r="373" spans="1:63" ht="108.75" customHeight="1">
      <c r="A373" s="105"/>
      <c r="B373" s="106" t="s">
        <v>71</v>
      </c>
      <c r="C373" s="107" t="s">
        <v>43</v>
      </c>
      <c r="D373" s="108" t="s">
        <v>54</v>
      </c>
      <c r="E373" s="114" t="s">
        <v>159</v>
      </c>
      <c r="F373" s="108"/>
      <c r="G373" s="110">
        <f aca="true" t="shared" si="403" ref="G373:AT373">G374</f>
        <v>11278</v>
      </c>
      <c r="H373" s="110">
        <f t="shared" si="403"/>
        <v>11278</v>
      </c>
      <c r="I373" s="110">
        <f t="shared" si="403"/>
        <v>0</v>
      </c>
      <c r="J373" s="110">
        <f t="shared" si="403"/>
        <v>1062</v>
      </c>
      <c r="K373" s="110">
        <f t="shared" si="403"/>
        <v>12340</v>
      </c>
      <c r="L373" s="110">
        <f t="shared" si="403"/>
        <v>0</v>
      </c>
      <c r="M373" s="110"/>
      <c r="N373" s="110">
        <f t="shared" si="403"/>
        <v>13287</v>
      </c>
      <c r="O373" s="110">
        <f t="shared" si="403"/>
        <v>-646</v>
      </c>
      <c r="P373" s="110">
        <f t="shared" si="403"/>
        <v>-692</v>
      </c>
      <c r="Q373" s="110">
        <f t="shared" si="403"/>
        <v>12595</v>
      </c>
      <c r="R373" s="110">
        <f t="shared" si="403"/>
        <v>0</v>
      </c>
      <c r="S373" s="112">
        <f t="shared" si="403"/>
        <v>-4623</v>
      </c>
      <c r="T373" s="112">
        <f t="shared" si="403"/>
        <v>7972</v>
      </c>
      <c r="U373" s="110">
        <f t="shared" si="403"/>
        <v>0</v>
      </c>
      <c r="V373" s="112">
        <f t="shared" si="403"/>
        <v>7972</v>
      </c>
      <c r="W373" s="112">
        <f t="shared" si="403"/>
        <v>0</v>
      </c>
      <c r="X373" s="112">
        <f t="shared" si="403"/>
        <v>0</v>
      </c>
      <c r="Y373" s="112">
        <f t="shared" si="403"/>
        <v>7972</v>
      </c>
      <c r="Z373" s="112">
        <f t="shared" si="403"/>
        <v>7972</v>
      </c>
      <c r="AA373" s="112">
        <f t="shared" si="403"/>
        <v>-2622</v>
      </c>
      <c r="AB373" s="112">
        <f t="shared" si="403"/>
        <v>-2622</v>
      </c>
      <c r="AC373" s="112">
        <f t="shared" si="403"/>
        <v>5350</v>
      </c>
      <c r="AD373" s="112">
        <f t="shared" si="403"/>
        <v>5350</v>
      </c>
      <c r="AE373" s="112">
        <f t="shared" si="403"/>
        <v>0</v>
      </c>
      <c r="AF373" s="112"/>
      <c r="AG373" s="112">
        <f t="shared" si="403"/>
        <v>0</v>
      </c>
      <c r="AH373" s="112">
        <f t="shared" si="403"/>
        <v>5350</v>
      </c>
      <c r="AI373" s="112"/>
      <c r="AJ373" s="112">
        <f t="shared" si="403"/>
        <v>5350</v>
      </c>
      <c r="AK373" s="112">
        <f t="shared" si="403"/>
        <v>0</v>
      </c>
      <c r="AL373" s="112">
        <f t="shared" si="403"/>
        <v>0</v>
      </c>
      <c r="AM373" s="112">
        <f t="shared" si="403"/>
        <v>5350</v>
      </c>
      <c r="AN373" s="112">
        <f t="shared" si="403"/>
        <v>0</v>
      </c>
      <c r="AO373" s="112">
        <f t="shared" si="403"/>
        <v>5350</v>
      </c>
      <c r="AP373" s="112">
        <f t="shared" si="403"/>
        <v>1120</v>
      </c>
      <c r="AQ373" s="110">
        <f t="shared" si="403"/>
        <v>0</v>
      </c>
      <c r="AR373" s="112">
        <f t="shared" si="403"/>
        <v>6470</v>
      </c>
      <c r="AS373" s="110">
        <f t="shared" si="403"/>
        <v>0</v>
      </c>
      <c r="AT373" s="112">
        <f t="shared" si="403"/>
        <v>6470</v>
      </c>
      <c r="AU373" s="81"/>
      <c r="AV373" s="81"/>
      <c r="AW373" s="81"/>
      <c r="AX373" s="112">
        <f>AX374</f>
        <v>6470</v>
      </c>
      <c r="AY373" s="112">
        <f>AY374</f>
        <v>6470</v>
      </c>
      <c r="AZ373" s="93"/>
      <c r="BA373" s="93"/>
      <c r="BB373" s="112">
        <f aca="true" t="shared" si="404" ref="BB373:BK373">BB374</f>
        <v>6470</v>
      </c>
      <c r="BC373" s="112">
        <f t="shared" si="404"/>
        <v>6470</v>
      </c>
      <c r="BD373" s="112">
        <f t="shared" si="404"/>
        <v>0</v>
      </c>
      <c r="BE373" s="112">
        <f t="shared" si="404"/>
        <v>0</v>
      </c>
      <c r="BF373" s="112">
        <f t="shared" si="404"/>
        <v>6470</v>
      </c>
      <c r="BG373" s="112">
        <f t="shared" si="404"/>
        <v>6470</v>
      </c>
      <c r="BH373" s="112">
        <f t="shared" si="404"/>
        <v>0</v>
      </c>
      <c r="BI373" s="112">
        <f t="shared" si="404"/>
        <v>0</v>
      </c>
      <c r="BJ373" s="112">
        <f t="shared" si="404"/>
        <v>6470</v>
      </c>
      <c r="BK373" s="112">
        <f t="shared" si="404"/>
        <v>6470</v>
      </c>
    </row>
    <row r="374" spans="1:63" ht="41.25" customHeight="1">
      <c r="A374" s="105"/>
      <c r="B374" s="106" t="s">
        <v>37</v>
      </c>
      <c r="C374" s="107" t="s">
        <v>43</v>
      </c>
      <c r="D374" s="108" t="s">
        <v>54</v>
      </c>
      <c r="E374" s="114" t="s">
        <v>159</v>
      </c>
      <c r="F374" s="108" t="s">
        <v>38</v>
      </c>
      <c r="G374" s="110">
        <f>H374+I374</f>
        <v>11278</v>
      </c>
      <c r="H374" s="110">
        <v>11278</v>
      </c>
      <c r="I374" s="110"/>
      <c r="J374" s="115">
        <f>K374-G374</f>
        <v>1062</v>
      </c>
      <c r="K374" s="115">
        <v>12340</v>
      </c>
      <c r="L374" s="115"/>
      <c r="M374" s="115"/>
      <c r="N374" s="110">
        <v>13287</v>
      </c>
      <c r="O374" s="115">
        <v>-646</v>
      </c>
      <c r="P374" s="115">
        <v>-692</v>
      </c>
      <c r="Q374" s="115">
        <f>P374+N374</f>
        <v>12595</v>
      </c>
      <c r="R374" s="115"/>
      <c r="S374" s="116">
        <f>T374-Q374</f>
        <v>-4623</v>
      </c>
      <c r="T374" s="116">
        <v>7972</v>
      </c>
      <c r="U374" s="115"/>
      <c r="V374" s="116">
        <v>7972</v>
      </c>
      <c r="W374" s="116"/>
      <c r="X374" s="116"/>
      <c r="Y374" s="116">
        <f>W374+T374</f>
        <v>7972</v>
      </c>
      <c r="Z374" s="116">
        <f>X374+V374</f>
        <v>7972</v>
      </c>
      <c r="AA374" s="116">
        <v>-2622</v>
      </c>
      <c r="AB374" s="116">
        <v>-2622</v>
      </c>
      <c r="AC374" s="116">
        <f>AA374+Y374</f>
        <v>5350</v>
      </c>
      <c r="AD374" s="116">
        <f>AB374+Z374</f>
        <v>5350</v>
      </c>
      <c r="AE374" s="116"/>
      <c r="AF374" s="116"/>
      <c r="AG374" s="116"/>
      <c r="AH374" s="116">
        <f>AE374+AC374</f>
        <v>5350</v>
      </c>
      <c r="AI374" s="116"/>
      <c r="AJ374" s="116">
        <f>AG374+AD374</f>
        <v>5350</v>
      </c>
      <c r="AK374" s="117"/>
      <c r="AL374" s="117"/>
      <c r="AM374" s="116">
        <f>AK374+AH374</f>
        <v>5350</v>
      </c>
      <c r="AN374" s="116">
        <f>AI374</f>
        <v>0</v>
      </c>
      <c r="AO374" s="116">
        <f>AJ374</f>
        <v>5350</v>
      </c>
      <c r="AP374" s="116">
        <f>AR374-AO374</f>
        <v>1120</v>
      </c>
      <c r="AQ374" s="115"/>
      <c r="AR374" s="116">
        <v>6470</v>
      </c>
      <c r="AS374" s="115"/>
      <c r="AT374" s="116">
        <v>6470</v>
      </c>
      <c r="AU374" s="81"/>
      <c r="AV374" s="81"/>
      <c r="AW374" s="81"/>
      <c r="AX374" s="116">
        <v>6470</v>
      </c>
      <c r="AY374" s="116">
        <v>6470</v>
      </c>
      <c r="AZ374" s="93"/>
      <c r="BA374" s="93"/>
      <c r="BB374" s="116">
        <v>6470</v>
      </c>
      <c r="BC374" s="116">
        <v>6470</v>
      </c>
      <c r="BD374" s="118"/>
      <c r="BE374" s="119"/>
      <c r="BF374" s="115">
        <f>BD374+BB374</f>
        <v>6470</v>
      </c>
      <c r="BG374" s="115">
        <f>BE374+BC374</f>
        <v>6470</v>
      </c>
      <c r="BH374" s="118"/>
      <c r="BI374" s="119"/>
      <c r="BJ374" s="115">
        <f>BH374+BF374</f>
        <v>6470</v>
      </c>
      <c r="BK374" s="115">
        <f>BI374+BG374</f>
        <v>6470</v>
      </c>
    </row>
    <row r="375" spans="1:63" ht="38.25" customHeight="1">
      <c r="A375" s="105"/>
      <c r="B375" s="106" t="s">
        <v>82</v>
      </c>
      <c r="C375" s="107" t="s">
        <v>43</v>
      </c>
      <c r="D375" s="108" t="s">
        <v>54</v>
      </c>
      <c r="E375" s="143" t="s">
        <v>121</v>
      </c>
      <c r="F375" s="108"/>
      <c r="G375" s="110"/>
      <c r="H375" s="110"/>
      <c r="I375" s="110"/>
      <c r="J375" s="115">
        <f>J376</f>
        <v>6512</v>
      </c>
      <c r="K375" s="115">
        <f>K376</f>
        <v>6512</v>
      </c>
      <c r="L375" s="115">
        <f>L376</f>
        <v>0</v>
      </c>
      <c r="M375" s="115"/>
      <c r="N375" s="115">
        <f>N376</f>
        <v>7146</v>
      </c>
      <c r="O375" s="115">
        <f>O376+O377</f>
        <v>220414</v>
      </c>
      <c r="P375" s="115">
        <f>P376+P377</f>
        <v>240113</v>
      </c>
      <c r="Q375" s="115">
        <f>Q376+Q377</f>
        <v>247259</v>
      </c>
      <c r="R375" s="115">
        <f>R376+R377</f>
        <v>0</v>
      </c>
      <c r="S375" s="116">
        <f aca="true" t="shared" si="405" ref="S375:Z375">S376+S377+S379</f>
        <v>-210865</v>
      </c>
      <c r="T375" s="116">
        <f t="shared" si="405"/>
        <v>36394</v>
      </c>
      <c r="U375" s="115">
        <f t="shared" si="405"/>
        <v>0</v>
      </c>
      <c r="V375" s="116">
        <f t="shared" si="405"/>
        <v>0</v>
      </c>
      <c r="W375" s="116">
        <f t="shared" si="405"/>
        <v>0</v>
      </c>
      <c r="X375" s="116">
        <f t="shared" si="405"/>
        <v>0</v>
      </c>
      <c r="Y375" s="116">
        <f t="shared" si="405"/>
        <v>36394</v>
      </c>
      <c r="Z375" s="116">
        <f t="shared" si="405"/>
        <v>0</v>
      </c>
      <c r="AA375" s="116">
        <f aca="true" t="shared" si="406" ref="AA375:AJ375">AA376+AA377+AA379</f>
        <v>0</v>
      </c>
      <c r="AB375" s="116">
        <f t="shared" si="406"/>
        <v>0</v>
      </c>
      <c r="AC375" s="116">
        <f t="shared" si="406"/>
        <v>36394</v>
      </c>
      <c r="AD375" s="116">
        <f t="shared" si="406"/>
        <v>0</v>
      </c>
      <c r="AE375" s="116">
        <f t="shared" si="406"/>
        <v>0</v>
      </c>
      <c r="AF375" s="116"/>
      <c r="AG375" s="116">
        <f t="shared" si="406"/>
        <v>0</v>
      </c>
      <c r="AH375" s="116">
        <f t="shared" si="406"/>
        <v>36394</v>
      </c>
      <c r="AI375" s="116"/>
      <c r="AJ375" s="116">
        <f t="shared" si="406"/>
        <v>0</v>
      </c>
      <c r="AK375" s="116">
        <f>AK376+AK377+AK379</f>
        <v>0</v>
      </c>
      <c r="AL375" s="116">
        <f>AL376+AL377+AL379</f>
        <v>0</v>
      </c>
      <c r="AM375" s="116">
        <f>AM376+AM377+AM379</f>
        <v>36394</v>
      </c>
      <c r="AN375" s="116">
        <f>AN376+AN377+AN379</f>
        <v>0</v>
      </c>
      <c r="AO375" s="116">
        <f>AO376+AO377+AO379</f>
        <v>0</v>
      </c>
      <c r="AP375" s="116">
        <f>AP381</f>
        <v>10423</v>
      </c>
      <c r="AQ375" s="116">
        <f>AQ381</f>
        <v>0</v>
      </c>
      <c r="AR375" s="116">
        <f>AR381</f>
        <v>10423</v>
      </c>
      <c r="AS375" s="116">
        <f>AS381</f>
        <v>0</v>
      </c>
      <c r="AT375" s="116">
        <f>AT381</f>
        <v>10423</v>
      </c>
      <c r="AU375" s="81"/>
      <c r="AV375" s="81"/>
      <c r="AW375" s="81"/>
      <c r="AX375" s="116">
        <f>AX381</f>
        <v>10423</v>
      </c>
      <c r="AY375" s="116">
        <f>AY381</f>
        <v>10423</v>
      </c>
      <c r="AZ375" s="93"/>
      <c r="BA375" s="93"/>
      <c r="BB375" s="116">
        <f aca="true" t="shared" si="407" ref="BB375:BG375">BB381</f>
        <v>10423</v>
      </c>
      <c r="BC375" s="116">
        <f t="shared" si="407"/>
        <v>10423</v>
      </c>
      <c r="BD375" s="116">
        <f t="shared" si="407"/>
        <v>0</v>
      </c>
      <c r="BE375" s="116">
        <f t="shared" si="407"/>
        <v>0</v>
      </c>
      <c r="BF375" s="116">
        <f t="shared" si="407"/>
        <v>10423</v>
      </c>
      <c r="BG375" s="116">
        <f t="shared" si="407"/>
        <v>10423</v>
      </c>
      <c r="BH375" s="116">
        <f>BH381</f>
        <v>0</v>
      </c>
      <c r="BI375" s="116">
        <f>BI381</f>
        <v>0</v>
      </c>
      <c r="BJ375" s="116">
        <f>BJ381</f>
        <v>10423</v>
      </c>
      <c r="BK375" s="116">
        <f>BK381</f>
        <v>10423</v>
      </c>
    </row>
    <row r="376" spans="1:63" ht="66" customHeight="1" hidden="1">
      <c r="A376" s="105"/>
      <c r="B376" s="106" t="s">
        <v>41</v>
      </c>
      <c r="C376" s="107" t="s">
        <v>43</v>
      </c>
      <c r="D376" s="108" t="s">
        <v>54</v>
      </c>
      <c r="E376" s="143" t="s">
        <v>121</v>
      </c>
      <c r="F376" s="108" t="s">
        <v>42</v>
      </c>
      <c r="G376" s="110"/>
      <c r="H376" s="110"/>
      <c r="I376" s="110"/>
      <c r="J376" s="115">
        <f>K376-G376</f>
        <v>6512</v>
      </c>
      <c r="K376" s="115">
        <v>6512</v>
      </c>
      <c r="L376" s="115"/>
      <c r="M376" s="115"/>
      <c r="N376" s="110">
        <v>7146</v>
      </c>
      <c r="O376" s="115">
        <f>220414-2551</f>
        <v>217863</v>
      </c>
      <c r="P376" s="115">
        <f>240113-2732</f>
        <v>237381</v>
      </c>
      <c r="Q376" s="115">
        <f>P376+N376</f>
        <v>244527</v>
      </c>
      <c r="R376" s="115"/>
      <c r="S376" s="116">
        <f>T376-Q376</f>
        <v>-244527</v>
      </c>
      <c r="T376" s="116"/>
      <c r="U376" s="115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5"/>
      <c r="AR376" s="116"/>
      <c r="AS376" s="115"/>
      <c r="AT376" s="116"/>
      <c r="AU376" s="81"/>
      <c r="AV376" s="81"/>
      <c r="AW376" s="81"/>
      <c r="AX376" s="116"/>
      <c r="AY376" s="116"/>
      <c r="AZ376" s="93"/>
      <c r="BA376" s="93"/>
      <c r="BB376" s="116"/>
      <c r="BC376" s="116"/>
      <c r="BD376" s="118"/>
      <c r="BE376" s="119"/>
      <c r="BF376" s="127"/>
      <c r="BG376" s="127"/>
      <c r="BH376" s="118"/>
      <c r="BI376" s="119"/>
      <c r="BJ376" s="127"/>
      <c r="BK376" s="127"/>
    </row>
    <row r="377" spans="1:63" ht="82.5" customHeight="1" hidden="1">
      <c r="A377" s="134"/>
      <c r="B377" s="106" t="s">
        <v>222</v>
      </c>
      <c r="C377" s="107" t="s">
        <v>43</v>
      </c>
      <c r="D377" s="108" t="s">
        <v>54</v>
      </c>
      <c r="E377" s="143" t="s">
        <v>248</v>
      </c>
      <c r="F377" s="108"/>
      <c r="G377" s="178"/>
      <c r="H377" s="178"/>
      <c r="I377" s="178"/>
      <c r="J377" s="128"/>
      <c r="K377" s="128"/>
      <c r="L377" s="128"/>
      <c r="M377" s="128"/>
      <c r="N377" s="178"/>
      <c r="O377" s="115">
        <f>O378</f>
        <v>2551</v>
      </c>
      <c r="P377" s="115">
        <f>P378</f>
        <v>2732</v>
      </c>
      <c r="Q377" s="115">
        <f>P377+N377</f>
        <v>2732</v>
      </c>
      <c r="R377" s="111">
        <f aca="true" t="shared" si="408" ref="R377:AT377">R378</f>
        <v>0</v>
      </c>
      <c r="S377" s="116">
        <f t="shared" si="408"/>
        <v>-2732</v>
      </c>
      <c r="T377" s="84">
        <f t="shared" si="408"/>
        <v>0</v>
      </c>
      <c r="U377" s="111">
        <f t="shared" si="408"/>
        <v>0</v>
      </c>
      <c r="V377" s="84">
        <f t="shared" si="408"/>
        <v>0</v>
      </c>
      <c r="W377" s="84">
        <f t="shared" si="408"/>
        <v>0</v>
      </c>
      <c r="X377" s="84">
        <f t="shared" si="408"/>
        <v>0</v>
      </c>
      <c r="Y377" s="84">
        <f t="shared" si="408"/>
        <v>0</v>
      </c>
      <c r="Z377" s="84">
        <f t="shared" si="408"/>
        <v>0</v>
      </c>
      <c r="AA377" s="84">
        <f t="shared" si="408"/>
        <v>0</v>
      </c>
      <c r="AB377" s="84">
        <f t="shared" si="408"/>
        <v>0</v>
      </c>
      <c r="AC377" s="84">
        <f t="shared" si="408"/>
        <v>0</v>
      </c>
      <c r="AD377" s="84">
        <f t="shared" si="408"/>
        <v>0</v>
      </c>
      <c r="AE377" s="84">
        <f t="shared" si="408"/>
        <v>0</v>
      </c>
      <c r="AF377" s="84"/>
      <c r="AG377" s="84">
        <f t="shared" si="408"/>
        <v>0</v>
      </c>
      <c r="AH377" s="84">
        <f t="shared" si="408"/>
        <v>0</v>
      </c>
      <c r="AI377" s="84"/>
      <c r="AJ377" s="84">
        <f t="shared" si="408"/>
        <v>0</v>
      </c>
      <c r="AK377" s="84">
        <f t="shared" si="408"/>
        <v>0</v>
      </c>
      <c r="AL377" s="84">
        <f t="shared" si="408"/>
        <v>0</v>
      </c>
      <c r="AM377" s="84">
        <f t="shared" si="408"/>
        <v>0</v>
      </c>
      <c r="AN377" s="84">
        <f t="shared" si="408"/>
        <v>0</v>
      </c>
      <c r="AO377" s="84">
        <f t="shared" si="408"/>
        <v>0</v>
      </c>
      <c r="AP377" s="84">
        <f t="shared" si="408"/>
        <v>0</v>
      </c>
      <c r="AQ377" s="111">
        <f t="shared" si="408"/>
        <v>0</v>
      </c>
      <c r="AR377" s="84">
        <f t="shared" si="408"/>
        <v>0</v>
      </c>
      <c r="AS377" s="111">
        <f t="shared" si="408"/>
        <v>0</v>
      </c>
      <c r="AT377" s="84">
        <f t="shared" si="408"/>
        <v>0</v>
      </c>
      <c r="AU377" s="81"/>
      <c r="AV377" s="81"/>
      <c r="AW377" s="81"/>
      <c r="AX377" s="84">
        <f>AX378</f>
        <v>0</v>
      </c>
      <c r="AY377" s="84">
        <f>AY378</f>
        <v>0</v>
      </c>
      <c r="AZ377" s="93"/>
      <c r="BA377" s="93"/>
      <c r="BB377" s="84">
        <f>BB378</f>
        <v>0</v>
      </c>
      <c r="BC377" s="84">
        <f>BC378</f>
        <v>0</v>
      </c>
      <c r="BD377" s="118"/>
      <c r="BE377" s="119"/>
      <c r="BF377" s="127"/>
      <c r="BG377" s="127"/>
      <c r="BH377" s="118"/>
      <c r="BI377" s="119"/>
      <c r="BJ377" s="127"/>
      <c r="BK377" s="127"/>
    </row>
    <row r="378" spans="1:63" ht="99" customHeight="1" hidden="1">
      <c r="A378" s="134"/>
      <c r="B378" s="106" t="s">
        <v>241</v>
      </c>
      <c r="C378" s="107" t="s">
        <v>43</v>
      </c>
      <c r="D378" s="108" t="s">
        <v>54</v>
      </c>
      <c r="E378" s="143" t="s">
        <v>248</v>
      </c>
      <c r="F378" s="108" t="s">
        <v>53</v>
      </c>
      <c r="G378" s="178"/>
      <c r="H378" s="178"/>
      <c r="I378" s="178"/>
      <c r="J378" s="128"/>
      <c r="K378" s="128"/>
      <c r="L378" s="128"/>
      <c r="M378" s="128"/>
      <c r="N378" s="178"/>
      <c r="O378" s="115">
        <v>2551</v>
      </c>
      <c r="P378" s="115">
        <v>2732</v>
      </c>
      <c r="Q378" s="115">
        <f>P378+N378</f>
        <v>2732</v>
      </c>
      <c r="R378" s="129"/>
      <c r="S378" s="116">
        <f>T378-Q378</f>
        <v>-2732</v>
      </c>
      <c r="T378" s="84"/>
      <c r="U378" s="111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111"/>
      <c r="AR378" s="84"/>
      <c r="AS378" s="111"/>
      <c r="AT378" s="84"/>
      <c r="AU378" s="81"/>
      <c r="AV378" s="81"/>
      <c r="AW378" s="81"/>
      <c r="AX378" s="84"/>
      <c r="AY378" s="84"/>
      <c r="AZ378" s="93"/>
      <c r="BA378" s="93"/>
      <c r="BB378" s="84"/>
      <c r="BC378" s="84"/>
      <c r="BD378" s="118"/>
      <c r="BE378" s="119"/>
      <c r="BF378" s="127"/>
      <c r="BG378" s="127"/>
      <c r="BH378" s="118"/>
      <c r="BI378" s="119"/>
      <c r="BJ378" s="127"/>
      <c r="BK378" s="127"/>
    </row>
    <row r="379" spans="1:63" ht="66" customHeight="1" hidden="1">
      <c r="A379" s="134"/>
      <c r="B379" s="148" t="s">
        <v>330</v>
      </c>
      <c r="C379" s="107" t="s">
        <v>43</v>
      </c>
      <c r="D379" s="108" t="s">
        <v>54</v>
      </c>
      <c r="E379" s="143" t="s">
        <v>291</v>
      </c>
      <c r="F379" s="108"/>
      <c r="G379" s="178"/>
      <c r="H379" s="178"/>
      <c r="I379" s="178"/>
      <c r="J379" s="128"/>
      <c r="K379" s="128"/>
      <c r="L379" s="128"/>
      <c r="M379" s="128"/>
      <c r="N379" s="178"/>
      <c r="O379" s="115"/>
      <c r="P379" s="115"/>
      <c r="Q379" s="115"/>
      <c r="R379" s="129"/>
      <c r="S379" s="116">
        <f aca="true" t="shared" si="409" ref="S379:AT379">S380</f>
        <v>36394</v>
      </c>
      <c r="T379" s="116">
        <f t="shared" si="409"/>
        <v>36394</v>
      </c>
      <c r="U379" s="115">
        <f t="shared" si="409"/>
        <v>0</v>
      </c>
      <c r="V379" s="116">
        <f t="shared" si="409"/>
        <v>0</v>
      </c>
      <c r="W379" s="116">
        <f t="shared" si="409"/>
        <v>0</v>
      </c>
      <c r="X379" s="116">
        <f t="shared" si="409"/>
        <v>0</v>
      </c>
      <c r="Y379" s="116">
        <f t="shared" si="409"/>
        <v>36394</v>
      </c>
      <c r="Z379" s="116">
        <f t="shared" si="409"/>
        <v>0</v>
      </c>
      <c r="AA379" s="116">
        <f t="shared" si="409"/>
        <v>0</v>
      </c>
      <c r="AB379" s="116">
        <f t="shared" si="409"/>
        <v>0</v>
      </c>
      <c r="AC379" s="116">
        <f t="shared" si="409"/>
        <v>36394</v>
      </c>
      <c r="AD379" s="116">
        <f t="shared" si="409"/>
        <v>0</v>
      </c>
      <c r="AE379" s="116">
        <f t="shared" si="409"/>
        <v>0</v>
      </c>
      <c r="AF379" s="116"/>
      <c r="AG379" s="116">
        <f t="shared" si="409"/>
        <v>0</v>
      </c>
      <c r="AH379" s="116">
        <f t="shared" si="409"/>
        <v>36394</v>
      </c>
      <c r="AI379" s="116"/>
      <c r="AJ379" s="116">
        <f t="shared" si="409"/>
        <v>0</v>
      </c>
      <c r="AK379" s="116">
        <f t="shared" si="409"/>
        <v>0</v>
      </c>
      <c r="AL379" s="116">
        <f t="shared" si="409"/>
        <v>0</v>
      </c>
      <c r="AM379" s="116">
        <f t="shared" si="409"/>
        <v>36394</v>
      </c>
      <c r="AN379" s="116">
        <f t="shared" si="409"/>
        <v>0</v>
      </c>
      <c r="AO379" s="116">
        <f t="shared" si="409"/>
        <v>0</v>
      </c>
      <c r="AP379" s="116">
        <f t="shared" si="409"/>
        <v>0</v>
      </c>
      <c r="AQ379" s="115">
        <f t="shared" si="409"/>
        <v>0</v>
      </c>
      <c r="AR379" s="116">
        <f t="shared" si="409"/>
        <v>0</v>
      </c>
      <c r="AS379" s="115">
        <f t="shared" si="409"/>
        <v>0</v>
      </c>
      <c r="AT379" s="116">
        <f t="shared" si="409"/>
        <v>0</v>
      </c>
      <c r="AU379" s="81"/>
      <c r="AV379" s="81"/>
      <c r="AW379" s="81"/>
      <c r="AX379" s="116">
        <f>AX380</f>
        <v>0</v>
      </c>
      <c r="AY379" s="116">
        <f>AY380</f>
        <v>0</v>
      </c>
      <c r="AZ379" s="93"/>
      <c r="BA379" s="93"/>
      <c r="BB379" s="116">
        <f>BB380</f>
        <v>0</v>
      </c>
      <c r="BC379" s="116">
        <f>BC380</f>
        <v>0</v>
      </c>
      <c r="BD379" s="118"/>
      <c r="BE379" s="119"/>
      <c r="BF379" s="127"/>
      <c r="BG379" s="127"/>
      <c r="BH379" s="118"/>
      <c r="BI379" s="119"/>
      <c r="BJ379" s="127"/>
      <c r="BK379" s="127"/>
    </row>
    <row r="380" spans="1:63" ht="66" customHeight="1" hidden="1">
      <c r="A380" s="134"/>
      <c r="B380" s="106" t="s">
        <v>41</v>
      </c>
      <c r="C380" s="107" t="s">
        <v>43</v>
      </c>
      <c r="D380" s="108" t="s">
        <v>54</v>
      </c>
      <c r="E380" s="143" t="s">
        <v>291</v>
      </c>
      <c r="F380" s="108" t="s">
        <v>42</v>
      </c>
      <c r="G380" s="178"/>
      <c r="H380" s="178"/>
      <c r="I380" s="178"/>
      <c r="J380" s="128"/>
      <c r="K380" s="128"/>
      <c r="L380" s="128"/>
      <c r="M380" s="128"/>
      <c r="N380" s="178"/>
      <c r="O380" s="115"/>
      <c r="P380" s="115"/>
      <c r="Q380" s="115"/>
      <c r="R380" s="129"/>
      <c r="S380" s="116">
        <f>T380-Q380</f>
        <v>36394</v>
      </c>
      <c r="T380" s="116">
        <v>36394</v>
      </c>
      <c r="U380" s="115"/>
      <c r="V380" s="116"/>
      <c r="W380" s="116"/>
      <c r="X380" s="116"/>
      <c r="Y380" s="116">
        <f>W380+T380</f>
        <v>36394</v>
      </c>
      <c r="Z380" s="116">
        <f>X380+V380</f>
        <v>0</v>
      </c>
      <c r="AA380" s="116"/>
      <c r="AB380" s="116"/>
      <c r="AC380" s="116">
        <f>AA380+Y380</f>
        <v>36394</v>
      </c>
      <c r="AD380" s="116">
        <f>AB380+Z380</f>
        <v>0</v>
      </c>
      <c r="AE380" s="116"/>
      <c r="AF380" s="116"/>
      <c r="AG380" s="116"/>
      <c r="AH380" s="116">
        <f>AE380+AC380</f>
        <v>36394</v>
      </c>
      <c r="AI380" s="116"/>
      <c r="AJ380" s="116">
        <f>AG380+AD380</f>
        <v>0</v>
      </c>
      <c r="AK380" s="117"/>
      <c r="AL380" s="117"/>
      <c r="AM380" s="116">
        <f>AK380+AH380</f>
        <v>36394</v>
      </c>
      <c r="AN380" s="116">
        <f>AI380</f>
        <v>0</v>
      </c>
      <c r="AO380" s="116">
        <f>AJ380</f>
        <v>0</v>
      </c>
      <c r="AP380" s="116">
        <f>AR380-AO380</f>
        <v>0</v>
      </c>
      <c r="AQ380" s="115"/>
      <c r="AR380" s="116"/>
      <c r="AS380" s="115"/>
      <c r="AT380" s="116"/>
      <c r="AU380" s="81"/>
      <c r="AV380" s="81"/>
      <c r="AW380" s="81"/>
      <c r="AX380" s="116"/>
      <c r="AY380" s="116"/>
      <c r="AZ380" s="93"/>
      <c r="BA380" s="93"/>
      <c r="BB380" s="116"/>
      <c r="BC380" s="116"/>
      <c r="BD380" s="118"/>
      <c r="BE380" s="119"/>
      <c r="BF380" s="127"/>
      <c r="BG380" s="127"/>
      <c r="BH380" s="118"/>
      <c r="BI380" s="119"/>
      <c r="BJ380" s="127"/>
      <c r="BK380" s="127"/>
    </row>
    <row r="381" spans="1:63" ht="53.25" customHeight="1">
      <c r="A381" s="134"/>
      <c r="B381" s="154" t="s">
        <v>399</v>
      </c>
      <c r="C381" s="107" t="s">
        <v>43</v>
      </c>
      <c r="D381" s="107" t="s">
        <v>54</v>
      </c>
      <c r="E381" s="143" t="s">
        <v>291</v>
      </c>
      <c r="F381" s="107"/>
      <c r="G381" s="178"/>
      <c r="H381" s="178"/>
      <c r="I381" s="178"/>
      <c r="J381" s="128"/>
      <c r="K381" s="128"/>
      <c r="L381" s="128"/>
      <c r="M381" s="128"/>
      <c r="N381" s="178"/>
      <c r="O381" s="115"/>
      <c r="P381" s="115"/>
      <c r="Q381" s="115"/>
      <c r="R381" s="129"/>
      <c r="S381" s="116"/>
      <c r="T381" s="116"/>
      <c r="U381" s="115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6"/>
      <c r="AK381" s="117"/>
      <c r="AL381" s="117"/>
      <c r="AM381" s="116"/>
      <c r="AN381" s="116"/>
      <c r="AO381" s="116"/>
      <c r="AP381" s="116">
        <f>AP382</f>
        <v>10423</v>
      </c>
      <c r="AQ381" s="116">
        <f>AQ382</f>
        <v>0</v>
      </c>
      <c r="AR381" s="116">
        <f>AR382</f>
        <v>10423</v>
      </c>
      <c r="AS381" s="116">
        <f>AS382</f>
        <v>0</v>
      </c>
      <c r="AT381" s="116">
        <f>AT382</f>
        <v>10423</v>
      </c>
      <c r="AU381" s="81"/>
      <c r="AV381" s="81"/>
      <c r="AW381" s="81"/>
      <c r="AX381" s="116">
        <f>AX382</f>
        <v>10423</v>
      </c>
      <c r="AY381" s="116">
        <f>AY382</f>
        <v>10423</v>
      </c>
      <c r="AZ381" s="93"/>
      <c r="BA381" s="93"/>
      <c r="BB381" s="116">
        <f aca="true" t="shared" si="410" ref="BB381:BK381">BB382</f>
        <v>10423</v>
      </c>
      <c r="BC381" s="116">
        <f t="shared" si="410"/>
        <v>10423</v>
      </c>
      <c r="BD381" s="116">
        <f t="shared" si="410"/>
        <v>0</v>
      </c>
      <c r="BE381" s="116">
        <f t="shared" si="410"/>
        <v>0</v>
      </c>
      <c r="BF381" s="116">
        <f t="shared" si="410"/>
        <v>10423</v>
      </c>
      <c r="BG381" s="116">
        <f t="shared" si="410"/>
        <v>10423</v>
      </c>
      <c r="BH381" s="116">
        <f t="shared" si="410"/>
        <v>0</v>
      </c>
      <c r="BI381" s="116">
        <f t="shared" si="410"/>
        <v>0</v>
      </c>
      <c r="BJ381" s="116">
        <f t="shared" si="410"/>
        <v>10423</v>
      </c>
      <c r="BK381" s="116">
        <f t="shared" si="410"/>
        <v>10423</v>
      </c>
    </row>
    <row r="382" spans="1:63" ht="74.25" customHeight="1">
      <c r="A382" s="134"/>
      <c r="B382" s="154" t="s">
        <v>41</v>
      </c>
      <c r="C382" s="107" t="s">
        <v>43</v>
      </c>
      <c r="D382" s="107" t="s">
        <v>54</v>
      </c>
      <c r="E382" s="143" t="s">
        <v>291</v>
      </c>
      <c r="F382" s="107" t="s">
        <v>42</v>
      </c>
      <c r="G382" s="178"/>
      <c r="H382" s="178"/>
      <c r="I382" s="178"/>
      <c r="J382" s="128"/>
      <c r="K382" s="128"/>
      <c r="L382" s="128"/>
      <c r="M382" s="128"/>
      <c r="N382" s="178"/>
      <c r="O382" s="115"/>
      <c r="P382" s="115"/>
      <c r="Q382" s="115"/>
      <c r="R382" s="129"/>
      <c r="S382" s="116"/>
      <c r="T382" s="116"/>
      <c r="U382" s="115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17"/>
      <c r="AL382" s="117"/>
      <c r="AM382" s="116"/>
      <c r="AN382" s="116"/>
      <c r="AO382" s="116"/>
      <c r="AP382" s="116">
        <f>AR382-AO382</f>
        <v>10423</v>
      </c>
      <c r="AQ382" s="115"/>
      <c r="AR382" s="116">
        <v>10423</v>
      </c>
      <c r="AS382" s="115"/>
      <c r="AT382" s="116">
        <v>10423</v>
      </c>
      <c r="AU382" s="81"/>
      <c r="AV382" s="81"/>
      <c r="AW382" s="81"/>
      <c r="AX382" s="116">
        <v>10423</v>
      </c>
      <c r="AY382" s="116">
        <v>10423</v>
      </c>
      <c r="AZ382" s="93"/>
      <c r="BA382" s="93"/>
      <c r="BB382" s="116">
        <v>10423</v>
      </c>
      <c r="BC382" s="116">
        <v>10423</v>
      </c>
      <c r="BD382" s="118"/>
      <c r="BE382" s="119"/>
      <c r="BF382" s="115">
        <f>BD382+BB382</f>
        <v>10423</v>
      </c>
      <c r="BG382" s="115">
        <f>BE382+BC382</f>
        <v>10423</v>
      </c>
      <c r="BH382" s="118"/>
      <c r="BI382" s="119"/>
      <c r="BJ382" s="115">
        <f>BH382+BF382</f>
        <v>10423</v>
      </c>
      <c r="BK382" s="115">
        <f>BI382+BG382</f>
        <v>10423</v>
      </c>
    </row>
    <row r="383" spans="1:63" ht="37.5" customHeight="1" hidden="1">
      <c r="A383" s="134"/>
      <c r="B383" s="98" t="s">
        <v>83</v>
      </c>
      <c r="C383" s="99" t="s">
        <v>2</v>
      </c>
      <c r="D383" s="100" t="s">
        <v>57</v>
      </c>
      <c r="E383" s="143"/>
      <c r="F383" s="108"/>
      <c r="G383" s="178"/>
      <c r="H383" s="178"/>
      <c r="I383" s="178"/>
      <c r="J383" s="128"/>
      <c r="K383" s="128"/>
      <c r="L383" s="128"/>
      <c r="M383" s="128"/>
      <c r="N383" s="178"/>
      <c r="O383" s="115"/>
      <c r="P383" s="115"/>
      <c r="Q383" s="115"/>
      <c r="R383" s="129"/>
      <c r="S383" s="116"/>
      <c r="T383" s="116"/>
      <c r="U383" s="115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6"/>
      <c r="AJ383" s="116"/>
      <c r="AK383" s="83">
        <f aca="true" t="shared" si="411" ref="AK383:AT384">AK384</f>
        <v>18993</v>
      </c>
      <c r="AL383" s="83">
        <f t="shared" si="411"/>
        <v>0</v>
      </c>
      <c r="AM383" s="83">
        <f t="shared" si="411"/>
        <v>18993</v>
      </c>
      <c r="AN383" s="83">
        <f t="shared" si="411"/>
        <v>0</v>
      </c>
      <c r="AO383" s="83">
        <f t="shared" si="411"/>
        <v>0</v>
      </c>
      <c r="AP383" s="83">
        <f t="shared" si="411"/>
        <v>0</v>
      </c>
      <c r="AQ383" s="121">
        <f t="shared" si="411"/>
        <v>0</v>
      </c>
      <c r="AR383" s="83">
        <f t="shared" si="411"/>
        <v>0</v>
      </c>
      <c r="AS383" s="121">
        <f t="shared" si="411"/>
        <v>0</v>
      </c>
      <c r="AT383" s="83">
        <f t="shared" si="411"/>
        <v>0</v>
      </c>
      <c r="AU383" s="81"/>
      <c r="AV383" s="81"/>
      <c r="AW383" s="81"/>
      <c r="AX383" s="83">
        <f>AX384</f>
        <v>0</v>
      </c>
      <c r="AY383" s="83">
        <f>AY384</f>
        <v>0</v>
      </c>
      <c r="AZ383" s="93"/>
      <c r="BA383" s="93"/>
      <c r="BB383" s="83">
        <f>BB384</f>
        <v>0</v>
      </c>
      <c r="BC383" s="83">
        <f>BC384</f>
        <v>0</v>
      </c>
      <c r="BD383" s="118"/>
      <c r="BE383" s="119"/>
      <c r="BF383" s="127"/>
      <c r="BG383" s="127"/>
      <c r="BH383" s="118"/>
      <c r="BI383" s="119"/>
      <c r="BJ383" s="127"/>
      <c r="BK383" s="127"/>
    </row>
    <row r="384" spans="1:63" ht="33" customHeight="1" hidden="1">
      <c r="A384" s="134"/>
      <c r="B384" s="106" t="s">
        <v>82</v>
      </c>
      <c r="C384" s="107" t="s">
        <v>2</v>
      </c>
      <c r="D384" s="108" t="s">
        <v>57</v>
      </c>
      <c r="E384" s="153" t="s">
        <v>121</v>
      </c>
      <c r="F384" s="108"/>
      <c r="G384" s="178"/>
      <c r="H384" s="178"/>
      <c r="I384" s="178"/>
      <c r="J384" s="128"/>
      <c r="K384" s="128"/>
      <c r="L384" s="128"/>
      <c r="M384" s="128"/>
      <c r="N384" s="178"/>
      <c r="O384" s="115"/>
      <c r="P384" s="115"/>
      <c r="Q384" s="115"/>
      <c r="R384" s="129"/>
      <c r="S384" s="116"/>
      <c r="T384" s="116"/>
      <c r="U384" s="115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16">
        <f t="shared" si="411"/>
        <v>18993</v>
      </c>
      <c r="AL384" s="116">
        <f t="shared" si="411"/>
        <v>0</v>
      </c>
      <c r="AM384" s="116">
        <f t="shared" si="411"/>
        <v>18993</v>
      </c>
      <c r="AN384" s="116">
        <f t="shared" si="411"/>
        <v>0</v>
      </c>
      <c r="AO384" s="116">
        <f t="shared" si="411"/>
        <v>0</v>
      </c>
      <c r="AP384" s="116">
        <f t="shared" si="411"/>
        <v>0</v>
      </c>
      <c r="AQ384" s="115">
        <f t="shared" si="411"/>
        <v>0</v>
      </c>
      <c r="AR384" s="116">
        <f t="shared" si="411"/>
        <v>0</v>
      </c>
      <c r="AS384" s="115">
        <f t="shared" si="411"/>
        <v>0</v>
      </c>
      <c r="AT384" s="116">
        <f t="shared" si="411"/>
        <v>0</v>
      </c>
      <c r="AU384" s="81"/>
      <c r="AV384" s="81"/>
      <c r="AW384" s="81"/>
      <c r="AX384" s="116">
        <f>AX385</f>
        <v>0</v>
      </c>
      <c r="AY384" s="116">
        <f>AY385</f>
        <v>0</v>
      </c>
      <c r="AZ384" s="93"/>
      <c r="BA384" s="93"/>
      <c r="BB384" s="116">
        <f>BB385</f>
        <v>0</v>
      </c>
      <c r="BC384" s="116">
        <f>BC385</f>
        <v>0</v>
      </c>
      <c r="BD384" s="118"/>
      <c r="BE384" s="119"/>
      <c r="BF384" s="127"/>
      <c r="BG384" s="127"/>
      <c r="BH384" s="118"/>
      <c r="BI384" s="119"/>
      <c r="BJ384" s="127"/>
      <c r="BK384" s="127"/>
    </row>
    <row r="385" spans="1:63" ht="99" customHeight="1" hidden="1">
      <c r="A385" s="134"/>
      <c r="B385" s="106" t="s">
        <v>292</v>
      </c>
      <c r="C385" s="107" t="s">
        <v>2</v>
      </c>
      <c r="D385" s="108" t="s">
        <v>57</v>
      </c>
      <c r="E385" s="153" t="s">
        <v>293</v>
      </c>
      <c r="F385" s="108"/>
      <c r="G385" s="178"/>
      <c r="H385" s="178"/>
      <c r="I385" s="178"/>
      <c r="J385" s="128"/>
      <c r="K385" s="128"/>
      <c r="L385" s="128"/>
      <c r="M385" s="128"/>
      <c r="N385" s="178"/>
      <c r="O385" s="115"/>
      <c r="P385" s="115"/>
      <c r="Q385" s="115"/>
      <c r="R385" s="129"/>
      <c r="S385" s="116"/>
      <c r="T385" s="116"/>
      <c r="U385" s="115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16">
        <f aca="true" t="shared" si="412" ref="AK385:AT385">AK386+AK388</f>
        <v>18993</v>
      </c>
      <c r="AL385" s="116">
        <f t="shared" si="412"/>
        <v>0</v>
      </c>
      <c r="AM385" s="116">
        <f t="shared" si="412"/>
        <v>18993</v>
      </c>
      <c r="AN385" s="116">
        <f t="shared" si="412"/>
        <v>0</v>
      </c>
      <c r="AO385" s="116">
        <f t="shared" si="412"/>
        <v>0</v>
      </c>
      <c r="AP385" s="116">
        <f t="shared" si="412"/>
        <v>0</v>
      </c>
      <c r="AQ385" s="115">
        <f t="shared" si="412"/>
        <v>0</v>
      </c>
      <c r="AR385" s="116">
        <f t="shared" si="412"/>
        <v>0</v>
      </c>
      <c r="AS385" s="115">
        <f t="shared" si="412"/>
        <v>0</v>
      </c>
      <c r="AT385" s="116">
        <f t="shared" si="412"/>
        <v>0</v>
      </c>
      <c r="AU385" s="81"/>
      <c r="AV385" s="81"/>
      <c r="AW385" s="81"/>
      <c r="AX385" s="116">
        <f>AX386+AX388</f>
        <v>0</v>
      </c>
      <c r="AY385" s="116">
        <f>AY386+AY388</f>
        <v>0</v>
      </c>
      <c r="AZ385" s="93"/>
      <c r="BA385" s="93"/>
      <c r="BB385" s="116">
        <f>BB386+BB388</f>
        <v>0</v>
      </c>
      <c r="BC385" s="116">
        <f>BC386+BC388</f>
        <v>0</v>
      </c>
      <c r="BD385" s="118"/>
      <c r="BE385" s="119"/>
      <c r="BF385" s="127"/>
      <c r="BG385" s="127"/>
      <c r="BH385" s="118"/>
      <c r="BI385" s="119"/>
      <c r="BJ385" s="127"/>
      <c r="BK385" s="127"/>
    </row>
    <row r="386" spans="1:63" ht="66" customHeight="1" hidden="1">
      <c r="A386" s="134"/>
      <c r="B386" s="148" t="s">
        <v>307</v>
      </c>
      <c r="C386" s="107" t="s">
        <v>2</v>
      </c>
      <c r="D386" s="108" t="s">
        <v>57</v>
      </c>
      <c r="E386" s="114" t="s">
        <v>294</v>
      </c>
      <c r="F386" s="108"/>
      <c r="G386" s="178"/>
      <c r="H386" s="178"/>
      <c r="I386" s="178"/>
      <c r="J386" s="128"/>
      <c r="K386" s="128"/>
      <c r="L386" s="128"/>
      <c r="M386" s="128"/>
      <c r="N386" s="178"/>
      <c r="O386" s="115"/>
      <c r="P386" s="115"/>
      <c r="Q386" s="115"/>
      <c r="R386" s="129"/>
      <c r="S386" s="116"/>
      <c r="T386" s="116"/>
      <c r="U386" s="115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  <c r="AJ386" s="116"/>
      <c r="AK386" s="116">
        <f aca="true" t="shared" si="413" ref="AK386:AT386">AK387</f>
        <v>7787</v>
      </c>
      <c r="AL386" s="116">
        <f t="shared" si="413"/>
        <v>0</v>
      </c>
      <c r="AM386" s="116">
        <f t="shared" si="413"/>
        <v>7787</v>
      </c>
      <c r="AN386" s="116">
        <f t="shared" si="413"/>
        <v>0</v>
      </c>
      <c r="AO386" s="116">
        <f t="shared" si="413"/>
        <v>0</v>
      </c>
      <c r="AP386" s="116">
        <f t="shared" si="413"/>
        <v>0</v>
      </c>
      <c r="AQ386" s="115">
        <f t="shared" si="413"/>
        <v>0</v>
      </c>
      <c r="AR386" s="116">
        <f t="shared" si="413"/>
        <v>0</v>
      </c>
      <c r="AS386" s="115">
        <f t="shared" si="413"/>
        <v>0</v>
      </c>
      <c r="AT386" s="116">
        <f t="shared" si="413"/>
        <v>0</v>
      </c>
      <c r="AU386" s="81"/>
      <c r="AV386" s="81"/>
      <c r="AW386" s="81"/>
      <c r="AX386" s="116">
        <f>AX387</f>
        <v>0</v>
      </c>
      <c r="AY386" s="116">
        <f>AY387</f>
        <v>0</v>
      </c>
      <c r="AZ386" s="93"/>
      <c r="BA386" s="93"/>
      <c r="BB386" s="116">
        <f>BB387</f>
        <v>0</v>
      </c>
      <c r="BC386" s="116">
        <f>BC387</f>
        <v>0</v>
      </c>
      <c r="BD386" s="118"/>
      <c r="BE386" s="119"/>
      <c r="BF386" s="127"/>
      <c r="BG386" s="127"/>
      <c r="BH386" s="118"/>
      <c r="BI386" s="119"/>
      <c r="BJ386" s="127"/>
      <c r="BK386" s="127"/>
    </row>
    <row r="387" spans="1:63" ht="66" customHeight="1" hidden="1">
      <c r="A387" s="134"/>
      <c r="B387" s="106" t="s">
        <v>41</v>
      </c>
      <c r="C387" s="107" t="s">
        <v>2</v>
      </c>
      <c r="D387" s="108" t="s">
        <v>57</v>
      </c>
      <c r="E387" s="114" t="s">
        <v>294</v>
      </c>
      <c r="F387" s="108" t="s">
        <v>42</v>
      </c>
      <c r="G387" s="178"/>
      <c r="H387" s="178"/>
      <c r="I387" s="178"/>
      <c r="J387" s="128"/>
      <c r="K387" s="128"/>
      <c r="L387" s="128"/>
      <c r="M387" s="128"/>
      <c r="N387" s="178"/>
      <c r="O387" s="115"/>
      <c r="P387" s="115"/>
      <c r="Q387" s="115"/>
      <c r="R387" s="129"/>
      <c r="S387" s="116"/>
      <c r="T387" s="116"/>
      <c r="U387" s="115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  <c r="AJ387" s="116"/>
      <c r="AK387" s="116">
        <v>7787</v>
      </c>
      <c r="AL387" s="116"/>
      <c r="AM387" s="116">
        <f>AK387+AH387</f>
        <v>7787</v>
      </c>
      <c r="AN387" s="116">
        <f>AI387</f>
        <v>0</v>
      </c>
      <c r="AO387" s="116">
        <f>AJ387+AL387</f>
        <v>0</v>
      </c>
      <c r="AP387" s="116">
        <f>AR387-AO387</f>
        <v>0</v>
      </c>
      <c r="AQ387" s="115"/>
      <c r="AR387" s="116"/>
      <c r="AS387" s="115"/>
      <c r="AT387" s="116"/>
      <c r="AU387" s="81"/>
      <c r="AV387" s="81"/>
      <c r="AW387" s="81"/>
      <c r="AX387" s="116"/>
      <c r="AY387" s="116"/>
      <c r="AZ387" s="93"/>
      <c r="BA387" s="93"/>
      <c r="BB387" s="116"/>
      <c r="BC387" s="116"/>
      <c r="BD387" s="118"/>
      <c r="BE387" s="119"/>
      <c r="BF387" s="127"/>
      <c r="BG387" s="127"/>
      <c r="BH387" s="118"/>
      <c r="BI387" s="119"/>
      <c r="BJ387" s="127"/>
      <c r="BK387" s="127"/>
    </row>
    <row r="388" spans="1:63" ht="165" customHeight="1" hidden="1">
      <c r="A388" s="134"/>
      <c r="B388" s="106" t="s">
        <v>345</v>
      </c>
      <c r="C388" s="107" t="s">
        <v>2</v>
      </c>
      <c r="D388" s="108" t="s">
        <v>57</v>
      </c>
      <c r="E388" s="114" t="s">
        <v>344</v>
      </c>
      <c r="F388" s="108"/>
      <c r="G388" s="178"/>
      <c r="H388" s="178"/>
      <c r="I388" s="178"/>
      <c r="J388" s="128"/>
      <c r="K388" s="128"/>
      <c r="L388" s="128"/>
      <c r="M388" s="128"/>
      <c r="N388" s="178"/>
      <c r="O388" s="115"/>
      <c r="P388" s="115"/>
      <c r="Q388" s="115"/>
      <c r="R388" s="129"/>
      <c r="S388" s="116"/>
      <c r="T388" s="116"/>
      <c r="U388" s="115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>
        <f aca="true" t="shared" si="414" ref="AK388:AT388">AK389</f>
        <v>11206</v>
      </c>
      <c r="AL388" s="116">
        <f t="shared" si="414"/>
        <v>0</v>
      </c>
      <c r="AM388" s="116">
        <f t="shared" si="414"/>
        <v>11206</v>
      </c>
      <c r="AN388" s="116">
        <f t="shared" si="414"/>
        <v>0</v>
      </c>
      <c r="AO388" s="116">
        <f t="shared" si="414"/>
        <v>0</v>
      </c>
      <c r="AP388" s="116">
        <f t="shared" si="414"/>
        <v>0</v>
      </c>
      <c r="AQ388" s="115">
        <f t="shared" si="414"/>
        <v>0</v>
      </c>
      <c r="AR388" s="116">
        <f t="shared" si="414"/>
        <v>0</v>
      </c>
      <c r="AS388" s="115">
        <f t="shared" si="414"/>
        <v>0</v>
      </c>
      <c r="AT388" s="116">
        <f t="shared" si="414"/>
        <v>0</v>
      </c>
      <c r="AU388" s="81"/>
      <c r="AV388" s="81"/>
      <c r="AW388" s="81"/>
      <c r="AX388" s="116">
        <f>AX389</f>
        <v>0</v>
      </c>
      <c r="AY388" s="116">
        <f>AY389</f>
        <v>0</v>
      </c>
      <c r="AZ388" s="93"/>
      <c r="BA388" s="93"/>
      <c r="BB388" s="116">
        <f>BB389</f>
        <v>0</v>
      </c>
      <c r="BC388" s="116">
        <f>BC389</f>
        <v>0</v>
      </c>
      <c r="BD388" s="118"/>
      <c r="BE388" s="119"/>
      <c r="BF388" s="127"/>
      <c r="BG388" s="127"/>
      <c r="BH388" s="118"/>
      <c r="BI388" s="119"/>
      <c r="BJ388" s="127"/>
      <c r="BK388" s="127"/>
    </row>
    <row r="389" spans="1:63" ht="99" customHeight="1" hidden="1">
      <c r="A389" s="134"/>
      <c r="B389" s="144" t="s">
        <v>241</v>
      </c>
      <c r="C389" s="107" t="s">
        <v>2</v>
      </c>
      <c r="D389" s="108" t="s">
        <v>57</v>
      </c>
      <c r="E389" s="114" t="s">
        <v>344</v>
      </c>
      <c r="F389" s="108" t="s">
        <v>53</v>
      </c>
      <c r="G389" s="178"/>
      <c r="H389" s="178"/>
      <c r="I389" s="178"/>
      <c r="J389" s="128"/>
      <c r="K389" s="128"/>
      <c r="L389" s="128"/>
      <c r="M389" s="128"/>
      <c r="N389" s="178"/>
      <c r="O389" s="115"/>
      <c r="P389" s="115"/>
      <c r="Q389" s="115"/>
      <c r="R389" s="129"/>
      <c r="S389" s="116"/>
      <c r="T389" s="116"/>
      <c r="U389" s="115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  <c r="AJ389" s="116"/>
      <c r="AK389" s="116">
        <v>11206</v>
      </c>
      <c r="AL389" s="116"/>
      <c r="AM389" s="116">
        <f>AK389+AH389</f>
        <v>11206</v>
      </c>
      <c r="AN389" s="116">
        <f>AI389</f>
        <v>0</v>
      </c>
      <c r="AO389" s="116">
        <f>AJ389+AL389</f>
        <v>0</v>
      </c>
      <c r="AP389" s="116">
        <f>AR389-AO389</f>
        <v>0</v>
      </c>
      <c r="AQ389" s="115"/>
      <c r="AR389" s="116"/>
      <c r="AS389" s="115"/>
      <c r="AT389" s="116"/>
      <c r="AU389" s="81"/>
      <c r="AV389" s="81"/>
      <c r="AW389" s="81"/>
      <c r="AX389" s="116"/>
      <c r="AY389" s="116"/>
      <c r="AZ389" s="93"/>
      <c r="BA389" s="93"/>
      <c r="BB389" s="116"/>
      <c r="BC389" s="116"/>
      <c r="BD389" s="118"/>
      <c r="BE389" s="119"/>
      <c r="BF389" s="127"/>
      <c r="BG389" s="127"/>
      <c r="BH389" s="118"/>
      <c r="BI389" s="119"/>
      <c r="BJ389" s="127"/>
      <c r="BK389" s="127"/>
    </row>
    <row r="390" spans="1:63" ht="16.5">
      <c r="A390" s="134"/>
      <c r="B390" s="106"/>
      <c r="C390" s="175"/>
      <c r="D390" s="176"/>
      <c r="E390" s="177"/>
      <c r="F390" s="176"/>
      <c r="G390" s="178"/>
      <c r="H390" s="178"/>
      <c r="I390" s="178"/>
      <c r="J390" s="128"/>
      <c r="K390" s="128"/>
      <c r="L390" s="128"/>
      <c r="M390" s="128"/>
      <c r="N390" s="178"/>
      <c r="O390" s="111"/>
      <c r="P390" s="111"/>
      <c r="Q390" s="129"/>
      <c r="R390" s="129"/>
      <c r="S390" s="116"/>
      <c r="T390" s="84"/>
      <c r="U390" s="111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117"/>
      <c r="AL390" s="117"/>
      <c r="AM390" s="117"/>
      <c r="AN390" s="117"/>
      <c r="AO390" s="117"/>
      <c r="AP390" s="130"/>
      <c r="AQ390" s="131"/>
      <c r="AR390" s="130"/>
      <c r="AS390" s="131"/>
      <c r="AT390" s="130"/>
      <c r="AU390" s="81"/>
      <c r="AV390" s="81"/>
      <c r="AW390" s="81"/>
      <c r="AX390" s="130"/>
      <c r="AY390" s="130"/>
      <c r="AZ390" s="93"/>
      <c r="BA390" s="93"/>
      <c r="BB390" s="130"/>
      <c r="BC390" s="130"/>
      <c r="BD390" s="118"/>
      <c r="BE390" s="119"/>
      <c r="BF390" s="127"/>
      <c r="BG390" s="127"/>
      <c r="BH390" s="118"/>
      <c r="BI390" s="119"/>
      <c r="BJ390" s="127"/>
      <c r="BK390" s="127"/>
    </row>
    <row r="391" spans="1:63" s="5" customFormat="1" ht="96.75" customHeight="1">
      <c r="A391" s="85">
        <v>914</v>
      </c>
      <c r="B391" s="86" t="s">
        <v>242</v>
      </c>
      <c r="C391" s="161"/>
      <c r="D391" s="89"/>
      <c r="E391" s="133"/>
      <c r="F391" s="89"/>
      <c r="G391" s="162">
        <f aca="true" t="shared" si="415" ref="G391:L391">G392+G395+G406+G409+G412+G417+G423+G429+G438+G441+G432</f>
        <v>179198</v>
      </c>
      <c r="H391" s="162">
        <f t="shared" si="415"/>
        <v>179198</v>
      </c>
      <c r="I391" s="162">
        <f t="shared" si="415"/>
        <v>0</v>
      </c>
      <c r="J391" s="162">
        <f t="shared" si="415"/>
        <v>69594</v>
      </c>
      <c r="K391" s="162">
        <f t="shared" si="415"/>
        <v>248792</v>
      </c>
      <c r="L391" s="162">
        <f t="shared" si="415"/>
        <v>50000</v>
      </c>
      <c r="M391" s="162"/>
      <c r="N391" s="162">
        <f aca="true" t="shared" si="416" ref="N391:AE391">N392+N395+N406+N409+N412+N417+N423+N429+N438+N441+N432</f>
        <v>217673</v>
      </c>
      <c r="O391" s="162">
        <f t="shared" si="416"/>
        <v>0</v>
      </c>
      <c r="P391" s="162">
        <f t="shared" si="416"/>
        <v>0</v>
      </c>
      <c r="Q391" s="162">
        <f t="shared" si="416"/>
        <v>217673</v>
      </c>
      <c r="R391" s="162">
        <f t="shared" si="416"/>
        <v>0</v>
      </c>
      <c r="S391" s="163">
        <f t="shared" si="416"/>
        <v>-186899</v>
      </c>
      <c r="T391" s="163">
        <f t="shared" si="416"/>
        <v>30774</v>
      </c>
      <c r="U391" s="162">
        <f t="shared" si="416"/>
        <v>0</v>
      </c>
      <c r="V391" s="163">
        <f t="shared" si="416"/>
        <v>30774</v>
      </c>
      <c r="W391" s="163">
        <f t="shared" si="416"/>
        <v>0</v>
      </c>
      <c r="X391" s="163">
        <f t="shared" si="416"/>
        <v>0</v>
      </c>
      <c r="Y391" s="163">
        <f t="shared" si="416"/>
        <v>30774</v>
      </c>
      <c r="Z391" s="163">
        <f t="shared" si="416"/>
        <v>30774</v>
      </c>
      <c r="AA391" s="163">
        <f t="shared" si="416"/>
        <v>0</v>
      </c>
      <c r="AB391" s="163">
        <f t="shared" si="416"/>
        <v>0</v>
      </c>
      <c r="AC391" s="163">
        <f t="shared" si="416"/>
        <v>37795</v>
      </c>
      <c r="AD391" s="163">
        <f t="shared" si="416"/>
        <v>30774</v>
      </c>
      <c r="AE391" s="163">
        <f t="shared" si="416"/>
        <v>0</v>
      </c>
      <c r="AF391" s="163"/>
      <c r="AG391" s="163">
        <f>AG392+AG395+AG406+AG409+AG412+AG417+AG423+AG429+AG438+AG441+AG432</f>
        <v>0</v>
      </c>
      <c r="AH391" s="163">
        <f>AH392+AH395+AH406+AH409+AH412+AH417+AH423+AH429+AH438+AH441+AH432</f>
        <v>37795</v>
      </c>
      <c r="AI391" s="163"/>
      <c r="AJ391" s="163">
        <f aca="true" t="shared" si="417" ref="AJ391:AO391">AJ392+AJ395+AJ406+AJ409+AJ412+AJ417+AJ423+AJ429+AJ438+AJ441+AJ432</f>
        <v>30774</v>
      </c>
      <c r="AK391" s="163">
        <f t="shared" si="417"/>
        <v>47380</v>
      </c>
      <c r="AL391" s="163">
        <f t="shared" si="417"/>
        <v>6263</v>
      </c>
      <c r="AM391" s="163">
        <f t="shared" si="417"/>
        <v>85175</v>
      </c>
      <c r="AN391" s="163">
        <f t="shared" si="417"/>
        <v>0</v>
      </c>
      <c r="AO391" s="163">
        <f t="shared" si="417"/>
        <v>37037</v>
      </c>
      <c r="AP391" s="163">
        <f>AP392+AP395+AP406+AP409+AP412+AP417+AP423+AP429+AP438+AP441+AP432+AP452+AP461</f>
        <v>37713</v>
      </c>
      <c r="AQ391" s="163">
        <f>AQ392+AQ395+AQ406+AQ409+AQ412+AQ417+AQ423+AQ429+AQ438+AQ441+AQ432+AQ452+AQ461</f>
        <v>0</v>
      </c>
      <c r="AR391" s="163">
        <f>AR392+AR395+AR406+AR409+AR412+AR417+AR423+AR429+AR438+AR441+AR432+AR452+AR461</f>
        <v>74750</v>
      </c>
      <c r="AS391" s="163">
        <f>AS392+AS395+AS406+AS409+AS412+AS417+AS423+AS429+AS438+AS441+AS432+AS452+AS461</f>
        <v>0</v>
      </c>
      <c r="AT391" s="163">
        <f>AT392+AT395+AT406+AT409+AT412+AT417+AT423+AT429+AT438+AT441+AT432+AT452+AT461</f>
        <v>74750</v>
      </c>
      <c r="AU391" s="81"/>
      <c r="AV391" s="81"/>
      <c r="AW391" s="81"/>
      <c r="AX391" s="163">
        <f aca="true" t="shared" si="418" ref="AX391:BC391">AX392+AX395+AX406+AX409+AX412+AX417+AX423+AX429+AX438+AX441+AX432+AX452+AX461</f>
        <v>74750</v>
      </c>
      <c r="AY391" s="163">
        <f t="shared" si="418"/>
        <v>74750</v>
      </c>
      <c r="AZ391" s="163">
        <f t="shared" si="418"/>
        <v>0</v>
      </c>
      <c r="BA391" s="163">
        <f t="shared" si="418"/>
        <v>0</v>
      </c>
      <c r="BB391" s="163">
        <f t="shared" si="418"/>
        <v>74750</v>
      </c>
      <c r="BC391" s="163">
        <f t="shared" si="418"/>
        <v>74750</v>
      </c>
      <c r="BD391" s="163">
        <f>BD392+BD395+BD406+BD409+BD412+BD417+BD423+BD429+BD438+BD441+BD432+BD452+BD461</f>
        <v>0</v>
      </c>
      <c r="BE391" s="163">
        <f>BE392+BE395+BE406+BE409+BE412+BE417+BE423+BE429+BE438+BE441+BE432+BE452+BE461</f>
        <v>0</v>
      </c>
      <c r="BF391" s="163">
        <f>BF392+BF395+BF406+BF409+BF412+BF417+BF423+BF429+BF438+BF441+BF432+BF452+BF461</f>
        <v>74750</v>
      </c>
      <c r="BG391" s="163">
        <f>BG392+BG395+BG406+BG409+BG412+BG417+BG423+BG429+BG438+BG441+BG432+BG452+BG461</f>
        <v>74750</v>
      </c>
      <c r="BH391" s="163"/>
      <c r="BI391" s="163"/>
      <c r="BJ391" s="163">
        <f>BJ392+BJ395+BJ406+BJ409+BJ412+BJ417+BJ423+BJ429+BJ438+BJ441+BJ432+BJ452+BJ461</f>
        <v>74750</v>
      </c>
      <c r="BK391" s="163">
        <f>BK392+BK395+BK406+BK409+BK412+BK417+BK423+BK429+BK438+BK441+BK432+BK452+BK461</f>
        <v>74750</v>
      </c>
    </row>
    <row r="392" spans="1:63" s="2" customFormat="1" ht="18.75" customHeight="1" hidden="1">
      <c r="A392" s="120"/>
      <c r="B392" s="98" t="s">
        <v>115</v>
      </c>
      <c r="C392" s="99" t="s">
        <v>33</v>
      </c>
      <c r="D392" s="100" t="s">
        <v>57</v>
      </c>
      <c r="E392" s="101"/>
      <c r="F392" s="100"/>
      <c r="G392" s="102">
        <f aca="true" t="shared" si="419" ref="G392:W393">G393</f>
        <v>6711</v>
      </c>
      <c r="H392" s="102">
        <f t="shared" si="419"/>
        <v>6711</v>
      </c>
      <c r="I392" s="102">
        <f t="shared" si="419"/>
        <v>0</v>
      </c>
      <c r="J392" s="102">
        <f t="shared" si="419"/>
        <v>-1070</v>
      </c>
      <c r="K392" s="102">
        <f t="shared" si="419"/>
        <v>5641</v>
      </c>
      <c r="L392" s="102">
        <f t="shared" si="419"/>
        <v>0</v>
      </c>
      <c r="M392" s="102"/>
      <c r="N392" s="102">
        <f t="shared" si="419"/>
        <v>0</v>
      </c>
      <c r="O392" s="102">
        <f t="shared" si="419"/>
        <v>0</v>
      </c>
      <c r="P392" s="102">
        <f t="shared" si="419"/>
        <v>0</v>
      </c>
      <c r="Q392" s="102">
        <f t="shared" si="419"/>
        <v>0</v>
      </c>
      <c r="R392" s="102">
        <f t="shared" si="419"/>
        <v>0</v>
      </c>
      <c r="S392" s="104">
        <f t="shared" si="419"/>
        <v>0</v>
      </c>
      <c r="T392" s="104">
        <f t="shared" si="419"/>
        <v>0</v>
      </c>
      <c r="U392" s="102">
        <f t="shared" si="419"/>
        <v>0</v>
      </c>
      <c r="V392" s="104">
        <f t="shared" si="419"/>
        <v>0</v>
      </c>
      <c r="W392" s="104">
        <f t="shared" si="419"/>
        <v>0</v>
      </c>
      <c r="X392" s="104">
        <f aca="true" t="shared" si="420" ref="W392:AM393">X393</f>
        <v>0</v>
      </c>
      <c r="Y392" s="104">
        <f t="shared" si="420"/>
        <v>0</v>
      </c>
      <c r="Z392" s="104">
        <f t="shared" si="420"/>
        <v>0</v>
      </c>
      <c r="AA392" s="104">
        <f t="shared" si="420"/>
        <v>0</v>
      </c>
      <c r="AB392" s="104">
        <f t="shared" si="420"/>
        <v>0</v>
      </c>
      <c r="AC392" s="104">
        <f t="shared" si="420"/>
        <v>0</v>
      </c>
      <c r="AD392" s="104">
        <f t="shared" si="420"/>
        <v>0</v>
      </c>
      <c r="AE392" s="104">
        <f t="shared" si="420"/>
        <v>0</v>
      </c>
      <c r="AF392" s="104"/>
      <c r="AG392" s="104">
        <f t="shared" si="420"/>
        <v>0</v>
      </c>
      <c r="AH392" s="104">
        <f t="shared" si="420"/>
        <v>0</v>
      </c>
      <c r="AI392" s="104"/>
      <c r="AJ392" s="104">
        <f t="shared" si="420"/>
        <v>0</v>
      </c>
      <c r="AK392" s="104">
        <f t="shared" si="420"/>
        <v>0</v>
      </c>
      <c r="AL392" s="104">
        <f t="shared" si="420"/>
        <v>0</v>
      </c>
      <c r="AM392" s="104">
        <f t="shared" si="420"/>
        <v>0</v>
      </c>
      <c r="AN392" s="104">
        <f aca="true" t="shared" si="421" ref="AK392:AT393">AN393</f>
        <v>0</v>
      </c>
      <c r="AO392" s="104">
        <f t="shared" si="421"/>
        <v>0</v>
      </c>
      <c r="AP392" s="104">
        <f t="shared" si="421"/>
        <v>0</v>
      </c>
      <c r="AQ392" s="102">
        <f t="shared" si="421"/>
        <v>0</v>
      </c>
      <c r="AR392" s="104">
        <f t="shared" si="421"/>
        <v>0</v>
      </c>
      <c r="AS392" s="102">
        <f t="shared" si="421"/>
        <v>0</v>
      </c>
      <c r="AT392" s="104">
        <f t="shared" si="421"/>
        <v>0</v>
      </c>
      <c r="AU392" s="81"/>
      <c r="AV392" s="81"/>
      <c r="AW392" s="81"/>
      <c r="AX392" s="104">
        <f>AX393</f>
        <v>0</v>
      </c>
      <c r="AY392" s="104">
        <f>AY393</f>
        <v>0</v>
      </c>
      <c r="AZ392" s="93"/>
      <c r="BA392" s="93"/>
      <c r="BB392" s="104">
        <f>BB393</f>
        <v>0</v>
      </c>
      <c r="BC392" s="104">
        <f>BC393</f>
        <v>0</v>
      </c>
      <c r="BD392" s="104">
        <f aca="true" t="shared" si="422" ref="BD392:BK393">BD393</f>
        <v>0</v>
      </c>
      <c r="BE392" s="104">
        <f t="shared" si="422"/>
        <v>0</v>
      </c>
      <c r="BF392" s="104">
        <f t="shared" si="422"/>
        <v>0</v>
      </c>
      <c r="BG392" s="104">
        <f t="shared" si="422"/>
        <v>0</v>
      </c>
      <c r="BH392" s="104">
        <f t="shared" si="422"/>
        <v>0</v>
      </c>
      <c r="BI392" s="104">
        <f t="shared" si="422"/>
        <v>0</v>
      </c>
      <c r="BJ392" s="104">
        <f t="shared" si="422"/>
        <v>0</v>
      </c>
      <c r="BK392" s="104">
        <f t="shared" si="422"/>
        <v>0</v>
      </c>
    </row>
    <row r="393" spans="1:63" s="2" customFormat="1" ht="50.25" customHeight="1" hidden="1">
      <c r="A393" s="120"/>
      <c r="B393" s="106" t="s">
        <v>116</v>
      </c>
      <c r="C393" s="107" t="s">
        <v>33</v>
      </c>
      <c r="D393" s="108" t="s">
        <v>57</v>
      </c>
      <c r="E393" s="114" t="s">
        <v>117</v>
      </c>
      <c r="F393" s="108"/>
      <c r="G393" s="110">
        <f>H393+I393</f>
        <v>6711</v>
      </c>
      <c r="H393" s="110">
        <f>H394</f>
        <v>6711</v>
      </c>
      <c r="I393" s="110">
        <f>I394</f>
        <v>0</v>
      </c>
      <c r="J393" s="110">
        <f t="shared" si="419"/>
        <v>-1070</v>
      </c>
      <c r="K393" s="110">
        <f t="shared" si="419"/>
        <v>5641</v>
      </c>
      <c r="L393" s="110">
        <f t="shared" si="419"/>
        <v>0</v>
      </c>
      <c r="M393" s="110"/>
      <c r="N393" s="110">
        <f t="shared" si="419"/>
        <v>0</v>
      </c>
      <c r="O393" s="110">
        <f t="shared" si="419"/>
        <v>0</v>
      </c>
      <c r="P393" s="110">
        <f t="shared" si="419"/>
        <v>0</v>
      </c>
      <c r="Q393" s="110">
        <f t="shared" si="419"/>
        <v>0</v>
      </c>
      <c r="R393" s="110">
        <f t="shared" si="419"/>
        <v>0</v>
      </c>
      <c r="S393" s="112">
        <f t="shared" si="419"/>
        <v>0</v>
      </c>
      <c r="T393" s="112">
        <f t="shared" si="419"/>
        <v>0</v>
      </c>
      <c r="U393" s="110">
        <f t="shared" si="419"/>
        <v>0</v>
      </c>
      <c r="V393" s="112">
        <f t="shared" si="419"/>
        <v>0</v>
      </c>
      <c r="W393" s="112">
        <f t="shared" si="420"/>
        <v>0</v>
      </c>
      <c r="X393" s="112">
        <f t="shared" si="420"/>
        <v>0</v>
      </c>
      <c r="Y393" s="112">
        <f t="shared" si="420"/>
        <v>0</v>
      </c>
      <c r="Z393" s="112">
        <f t="shared" si="420"/>
        <v>0</v>
      </c>
      <c r="AA393" s="112">
        <f t="shared" si="420"/>
        <v>0</v>
      </c>
      <c r="AB393" s="112">
        <f t="shared" si="420"/>
        <v>0</v>
      </c>
      <c r="AC393" s="112">
        <f t="shared" si="420"/>
        <v>0</v>
      </c>
      <c r="AD393" s="112">
        <f t="shared" si="420"/>
        <v>0</v>
      </c>
      <c r="AE393" s="112">
        <f t="shared" si="420"/>
        <v>0</v>
      </c>
      <c r="AF393" s="112"/>
      <c r="AG393" s="112">
        <f t="shared" si="420"/>
        <v>0</v>
      </c>
      <c r="AH393" s="112">
        <f t="shared" si="420"/>
        <v>0</v>
      </c>
      <c r="AI393" s="112"/>
      <c r="AJ393" s="112">
        <f t="shared" si="420"/>
        <v>0</v>
      </c>
      <c r="AK393" s="112">
        <f t="shared" si="421"/>
        <v>0</v>
      </c>
      <c r="AL393" s="112">
        <f t="shared" si="421"/>
        <v>0</v>
      </c>
      <c r="AM393" s="112">
        <f t="shared" si="421"/>
        <v>0</v>
      </c>
      <c r="AN393" s="112">
        <f t="shared" si="421"/>
        <v>0</v>
      </c>
      <c r="AO393" s="112">
        <f t="shared" si="421"/>
        <v>0</v>
      </c>
      <c r="AP393" s="112">
        <f t="shared" si="421"/>
        <v>0</v>
      </c>
      <c r="AQ393" s="110">
        <f t="shared" si="421"/>
        <v>0</v>
      </c>
      <c r="AR393" s="112">
        <f t="shared" si="421"/>
        <v>0</v>
      </c>
      <c r="AS393" s="110">
        <f t="shared" si="421"/>
        <v>0</v>
      </c>
      <c r="AT393" s="112">
        <f t="shared" si="421"/>
        <v>0</v>
      </c>
      <c r="AU393" s="81"/>
      <c r="AV393" s="81"/>
      <c r="AW393" s="81"/>
      <c r="AX393" s="112">
        <f>AX394</f>
        <v>0</v>
      </c>
      <c r="AY393" s="112">
        <f>AY394</f>
        <v>0</v>
      </c>
      <c r="AZ393" s="93"/>
      <c r="BA393" s="93"/>
      <c r="BB393" s="112">
        <f>BB394</f>
        <v>0</v>
      </c>
      <c r="BC393" s="112">
        <f>BC394</f>
        <v>0</v>
      </c>
      <c r="BD393" s="112">
        <f t="shared" si="422"/>
        <v>0</v>
      </c>
      <c r="BE393" s="112">
        <f t="shared" si="422"/>
        <v>0</v>
      </c>
      <c r="BF393" s="112">
        <f t="shared" si="422"/>
        <v>0</v>
      </c>
      <c r="BG393" s="112">
        <f t="shared" si="422"/>
        <v>0</v>
      </c>
      <c r="BH393" s="112">
        <f t="shared" si="422"/>
        <v>0</v>
      </c>
      <c r="BI393" s="112">
        <f t="shared" si="422"/>
        <v>0</v>
      </c>
      <c r="BJ393" s="112">
        <f t="shared" si="422"/>
        <v>0</v>
      </c>
      <c r="BK393" s="112">
        <f t="shared" si="422"/>
        <v>0</v>
      </c>
    </row>
    <row r="394" spans="1:63" s="2" customFormat="1" ht="99.75" customHeight="1" hidden="1">
      <c r="A394" s="120"/>
      <c r="B394" s="106" t="s">
        <v>270</v>
      </c>
      <c r="C394" s="107" t="s">
        <v>33</v>
      </c>
      <c r="D394" s="108" t="s">
        <v>57</v>
      </c>
      <c r="E394" s="114" t="s">
        <v>117</v>
      </c>
      <c r="F394" s="108" t="s">
        <v>118</v>
      </c>
      <c r="G394" s="110">
        <f>H394+I394</f>
        <v>6711</v>
      </c>
      <c r="H394" s="110">
        <v>6711</v>
      </c>
      <c r="I394" s="110"/>
      <c r="J394" s="115">
        <f>K394-G394</f>
        <v>-1070</v>
      </c>
      <c r="K394" s="115">
        <v>5641</v>
      </c>
      <c r="L394" s="115"/>
      <c r="M394" s="115"/>
      <c r="N394" s="110"/>
      <c r="O394" s="103"/>
      <c r="P394" s="115"/>
      <c r="Q394" s="115">
        <f>P394+N394</f>
        <v>0</v>
      </c>
      <c r="R394" s="115">
        <f>O394</f>
        <v>0</v>
      </c>
      <c r="S394" s="116">
        <f>T394-Q394</f>
        <v>0</v>
      </c>
      <c r="T394" s="116">
        <f aca="true" t="shared" si="423" ref="T394:Z394">Q394</f>
        <v>0</v>
      </c>
      <c r="U394" s="115">
        <f t="shared" si="423"/>
        <v>0</v>
      </c>
      <c r="V394" s="116">
        <f t="shared" si="423"/>
        <v>0</v>
      </c>
      <c r="W394" s="116">
        <f t="shared" si="423"/>
        <v>0</v>
      </c>
      <c r="X394" s="116">
        <f t="shared" si="423"/>
        <v>0</v>
      </c>
      <c r="Y394" s="116">
        <f t="shared" si="423"/>
        <v>0</v>
      </c>
      <c r="Z394" s="116">
        <f t="shared" si="423"/>
        <v>0</v>
      </c>
      <c r="AA394" s="116">
        <f>X394</f>
        <v>0</v>
      </c>
      <c r="AB394" s="116">
        <f>Y394</f>
        <v>0</v>
      </c>
      <c r="AC394" s="116">
        <f>Z394</f>
        <v>0</v>
      </c>
      <c r="AD394" s="116">
        <f>AA394</f>
        <v>0</v>
      </c>
      <c r="AE394" s="116">
        <f>AB394</f>
        <v>0</v>
      </c>
      <c r="AF394" s="116"/>
      <c r="AG394" s="116">
        <f>AC394</f>
        <v>0</v>
      </c>
      <c r="AH394" s="116">
        <f>AD394</f>
        <v>0</v>
      </c>
      <c r="AI394" s="116"/>
      <c r="AJ394" s="116">
        <f>AE394</f>
        <v>0</v>
      </c>
      <c r="AK394" s="116">
        <f>AF394</f>
        <v>0</v>
      </c>
      <c r="AL394" s="116">
        <f>AG394</f>
        <v>0</v>
      </c>
      <c r="AM394" s="116">
        <f aca="true" t="shared" si="424" ref="AM394:AT394">AG394</f>
        <v>0</v>
      </c>
      <c r="AN394" s="116">
        <f t="shared" si="424"/>
        <v>0</v>
      </c>
      <c r="AO394" s="116">
        <f t="shared" si="424"/>
        <v>0</v>
      </c>
      <c r="AP394" s="116">
        <f t="shared" si="424"/>
        <v>0</v>
      </c>
      <c r="AQ394" s="115">
        <f t="shared" si="424"/>
        <v>0</v>
      </c>
      <c r="AR394" s="116">
        <f t="shared" si="424"/>
        <v>0</v>
      </c>
      <c r="AS394" s="115">
        <f t="shared" si="424"/>
        <v>0</v>
      </c>
      <c r="AT394" s="116">
        <f t="shared" si="424"/>
        <v>0</v>
      </c>
      <c r="AU394" s="81"/>
      <c r="AV394" s="81"/>
      <c r="AW394" s="81"/>
      <c r="AX394" s="116">
        <f>AR394</f>
        <v>0</v>
      </c>
      <c r="AY394" s="116">
        <f>AS394</f>
        <v>0</v>
      </c>
      <c r="AZ394" s="93"/>
      <c r="BA394" s="93"/>
      <c r="BB394" s="116">
        <f aca="true" t="shared" si="425" ref="BB394:BG394">AU394</f>
        <v>0</v>
      </c>
      <c r="BC394" s="116">
        <f t="shared" si="425"/>
        <v>0</v>
      </c>
      <c r="BD394" s="116">
        <f t="shared" si="425"/>
        <v>0</v>
      </c>
      <c r="BE394" s="116">
        <f t="shared" si="425"/>
        <v>0</v>
      </c>
      <c r="BF394" s="116">
        <f t="shared" si="425"/>
        <v>0</v>
      </c>
      <c r="BG394" s="116">
        <f t="shared" si="425"/>
        <v>0</v>
      </c>
      <c r="BH394" s="116">
        <f>BA394</f>
        <v>0</v>
      </c>
      <c r="BI394" s="116">
        <f>BB394</f>
        <v>0</v>
      </c>
      <c r="BJ394" s="116">
        <f>BC394</f>
        <v>0</v>
      </c>
      <c r="BK394" s="116">
        <f>BD394</f>
        <v>0</v>
      </c>
    </row>
    <row r="395" spans="1:63" s="2" customFormat="1" ht="50.25" customHeight="1">
      <c r="A395" s="120"/>
      <c r="B395" s="98" t="s">
        <v>18</v>
      </c>
      <c r="C395" s="99" t="s">
        <v>33</v>
      </c>
      <c r="D395" s="100" t="s">
        <v>52</v>
      </c>
      <c r="E395" s="101"/>
      <c r="F395" s="100"/>
      <c r="G395" s="102">
        <f aca="true" t="shared" si="426" ref="G395:L395">G396+G398+G400+G402</f>
        <v>39361</v>
      </c>
      <c r="H395" s="102">
        <f t="shared" si="426"/>
        <v>39361</v>
      </c>
      <c r="I395" s="102">
        <f t="shared" si="426"/>
        <v>0</v>
      </c>
      <c r="J395" s="102">
        <f t="shared" si="426"/>
        <v>-5542</v>
      </c>
      <c r="K395" s="102">
        <f t="shared" si="426"/>
        <v>33819</v>
      </c>
      <c r="L395" s="102">
        <f t="shared" si="426"/>
        <v>0</v>
      </c>
      <c r="M395" s="102"/>
      <c r="N395" s="102">
        <f aca="true" t="shared" si="427" ref="N395:AE395">N396+N398+N400+N402</f>
        <v>35590</v>
      </c>
      <c r="O395" s="102">
        <f t="shared" si="427"/>
        <v>0</v>
      </c>
      <c r="P395" s="102">
        <f t="shared" si="427"/>
        <v>0</v>
      </c>
      <c r="Q395" s="102">
        <f t="shared" si="427"/>
        <v>35590</v>
      </c>
      <c r="R395" s="102">
        <f t="shared" si="427"/>
        <v>0</v>
      </c>
      <c r="S395" s="104">
        <f t="shared" si="427"/>
        <v>-22610</v>
      </c>
      <c r="T395" s="104">
        <f t="shared" si="427"/>
        <v>12980</v>
      </c>
      <c r="U395" s="102">
        <f t="shared" si="427"/>
        <v>0</v>
      </c>
      <c r="V395" s="104">
        <f t="shared" si="427"/>
        <v>12361</v>
      </c>
      <c r="W395" s="104">
        <f t="shared" si="427"/>
        <v>-200</v>
      </c>
      <c r="X395" s="104">
        <f t="shared" si="427"/>
        <v>0</v>
      </c>
      <c r="Y395" s="104">
        <f t="shared" si="427"/>
        <v>12780</v>
      </c>
      <c r="Z395" s="104">
        <f t="shared" si="427"/>
        <v>12361</v>
      </c>
      <c r="AA395" s="104">
        <f t="shared" si="427"/>
        <v>0</v>
      </c>
      <c r="AB395" s="104">
        <f t="shared" si="427"/>
        <v>0</v>
      </c>
      <c r="AC395" s="104">
        <f t="shared" si="427"/>
        <v>19801</v>
      </c>
      <c r="AD395" s="104">
        <f t="shared" si="427"/>
        <v>12361</v>
      </c>
      <c r="AE395" s="104">
        <f t="shared" si="427"/>
        <v>0</v>
      </c>
      <c r="AF395" s="104"/>
      <c r="AG395" s="104">
        <f>AG396+AG398+AG400+AG402</f>
        <v>0</v>
      </c>
      <c r="AH395" s="104">
        <f>AH396+AH398+AH400+AH402</f>
        <v>19801</v>
      </c>
      <c r="AI395" s="104"/>
      <c r="AJ395" s="104">
        <f aca="true" t="shared" si="428" ref="AJ395:AT395">AJ396+AJ398+AJ400+AJ402</f>
        <v>12361</v>
      </c>
      <c r="AK395" s="104">
        <f t="shared" si="428"/>
        <v>0</v>
      </c>
      <c r="AL395" s="104">
        <f t="shared" si="428"/>
        <v>0</v>
      </c>
      <c r="AM395" s="104">
        <f t="shared" si="428"/>
        <v>19801</v>
      </c>
      <c r="AN395" s="104">
        <f t="shared" si="428"/>
        <v>0</v>
      </c>
      <c r="AO395" s="104">
        <f t="shared" si="428"/>
        <v>12361</v>
      </c>
      <c r="AP395" s="104">
        <f t="shared" si="428"/>
        <v>9157</v>
      </c>
      <c r="AQ395" s="102">
        <f t="shared" si="428"/>
        <v>0</v>
      </c>
      <c r="AR395" s="104">
        <f t="shared" si="428"/>
        <v>21518</v>
      </c>
      <c r="AS395" s="102">
        <f t="shared" si="428"/>
        <v>0</v>
      </c>
      <c r="AT395" s="104">
        <f t="shared" si="428"/>
        <v>12397</v>
      </c>
      <c r="AU395" s="81"/>
      <c r="AV395" s="81"/>
      <c r="AW395" s="81"/>
      <c r="AX395" s="104">
        <f aca="true" t="shared" si="429" ref="AX395:BC395">AX396+AX398+AX400+AX402</f>
        <v>21518</v>
      </c>
      <c r="AY395" s="104">
        <f t="shared" si="429"/>
        <v>12397</v>
      </c>
      <c r="AZ395" s="104">
        <f t="shared" si="429"/>
        <v>1850</v>
      </c>
      <c r="BA395" s="104">
        <f t="shared" si="429"/>
        <v>1850</v>
      </c>
      <c r="BB395" s="104">
        <f t="shared" si="429"/>
        <v>23368</v>
      </c>
      <c r="BC395" s="104">
        <f t="shared" si="429"/>
        <v>14247</v>
      </c>
      <c r="BD395" s="104">
        <f aca="true" t="shared" si="430" ref="BD395:BK395">BD396+BD398+BD400+BD402</f>
        <v>0</v>
      </c>
      <c r="BE395" s="104">
        <f t="shared" si="430"/>
        <v>0</v>
      </c>
      <c r="BF395" s="104">
        <f t="shared" si="430"/>
        <v>23368</v>
      </c>
      <c r="BG395" s="104">
        <f t="shared" si="430"/>
        <v>14247</v>
      </c>
      <c r="BH395" s="104">
        <f t="shared" si="430"/>
        <v>0</v>
      </c>
      <c r="BI395" s="104">
        <f t="shared" si="430"/>
        <v>0</v>
      </c>
      <c r="BJ395" s="104">
        <f t="shared" si="430"/>
        <v>23368</v>
      </c>
      <c r="BK395" s="104">
        <f t="shared" si="430"/>
        <v>14247</v>
      </c>
    </row>
    <row r="396" spans="1:63" s="2" customFormat="1" ht="51" customHeight="1">
      <c r="A396" s="97"/>
      <c r="B396" s="106" t="s">
        <v>116</v>
      </c>
      <c r="C396" s="107" t="s">
        <v>33</v>
      </c>
      <c r="D396" s="108" t="s">
        <v>52</v>
      </c>
      <c r="E396" s="114" t="s">
        <v>117</v>
      </c>
      <c r="F396" s="108"/>
      <c r="G396" s="110">
        <f>H396+I396</f>
        <v>1259</v>
      </c>
      <c r="H396" s="110">
        <f aca="true" t="shared" si="431" ref="H396:AT396">H397</f>
        <v>1259</v>
      </c>
      <c r="I396" s="110">
        <f t="shared" si="431"/>
        <v>0</v>
      </c>
      <c r="J396" s="110">
        <f t="shared" si="431"/>
        <v>41</v>
      </c>
      <c r="K396" s="110">
        <f t="shared" si="431"/>
        <v>1300</v>
      </c>
      <c r="L396" s="110">
        <f t="shared" si="431"/>
        <v>0</v>
      </c>
      <c r="M396" s="110"/>
      <c r="N396" s="110">
        <f t="shared" si="431"/>
        <v>1300</v>
      </c>
      <c r="O396" s="110">
        <f t="shared" si="431"/>
        <v>0</v>
      </c>
      <c r="P396" s="110">
        <f t="shared" si="431"/>
        <v>0</v>
      </c>
      <c r="Q396" s="110">
        <f t="shared" si="431"/>
        <v>1300</v>
      </c>
      <c r="R396" s="110">
        <f t="shared" si="431"/>
        <v>0</v>
      </c>
      <c r="S396" s="112">
        <f t="shared" si="431"/>
        <v>400</v>
      </c>
      <c r="T396" s="112">
        <f t="shared" si="431"/>
        <v>1700</v>
      </c>
      <c r="U396" s="110">
        <f t="shared" si="431"/>
        <v>0</v>
      </c>
      <c r="V396" s="112">
        <f t="shared" si="431"/>
        <v>1700</v>
      </c>
      <c r="W396" s="112">
        <f t="shared" si="431"/>
        <v>-200</v>
      </c>
      <c r="X396" s="112">
        <f t="shared" si="431"/>
        <v>0</v>
      </c>
      <c r="Y396" s="112">
        <f t="shared" si="431"/>
        <v>1500</v>
      </c>
      <c r="Z396" s="112">
        <f t="shared" si="431"/>
        <v>1700</v>
      </c>
      <c r="AA396" s="112">
        <f t="shared" si="431"/>
        <v>0</v>
      </c>
      <c r="AB396" s="112">
        <f t="shared" si="431"/>
        <v>0</v>
      </c>
      <c r="AC396" s="112">
        <f t="shared" si="431"/>
        <v>1500</v>
      </c>
      <c r="AD396" s="112">
        <f t="shared" si="431"/>
        <v>1700</v>
      </c>
      <c r="AE396" s="112">
        <f t="shared" si="431"/>
        <v>0</v>
      </c>
      <c r="AF396" s="112"/>
      <c r="AG396" s="112">
        <f t="shared" si="431"/>
        <v>0</v>
      </c>
      <c r="AH396" s="112">
        <f t="shared" si="431"/>
        <v>1500</v>
      </c>
      <c r="AI396" s="112"/>
      <c r="AJ396" s="112">
        <f t="shared" si="431"/>
        <v>1700</v>
      </c>
      <c r="AK396" s="112">
        <f t="shared" si="431"/>
        <v>0</v>
      </c>
      <c r="AL396" s="112">
        <f t="shared" si="431"/>
        <v>0</v>
      </c>
      <c r="AM396" s="112">
        <f t="shared" si="431"/>
        <v>1500</v>
      </c>
      <c r="AN396" s="112">
        <f t="shared" si="431"/>
        <v>0</v>
      </c>
      <c r="AO396" s="112">
        <f t="shared" si="431"/>
        <v>1700</v>
      </c>
      <c r="AP396" s="112">
        <f t="shared" si="431"/>
        <v>931</v>
      </c>
      <c r="AQ396" s="110">
        <f t="shared" si="431"/>
        <v>0</v>
      </c>
      <c r="AR396" s="112">
        <f t="shared" si="431"/>
        <v>2631</v>
      </c>
      <c r="AS396" s="110">
        <f t="shared" si="431"/>
        <v>0</v>
      </c>
      <c r="AT396" s="112">
        <f t="shared" si="431"/>
        <v>2631</v>
      </c>
      <c r="AU396" s="81"/>
      <c r="AV396" s="81"/>
      <c r="AW396" s="81"/>
      <c r="AX396" s="112">
        <f aca="true" t="shared" si="432" ref="AX396:BK396">AX397</f>
        <v>2631</v>
      </c>
      <c r="AY396" s="112">
        <f t="shared" si="432"/>
        <v>2631</v>
      </c>
      <c r="AZ396" s="112">
        <f t="shared" si="432"/>
        <v>-150</v>
      </c>
      <c r="BA396" s="112">
        <f t="shared" si="432"/>
        <v>-150</v>
      </c>
      <c r="BB396" s="112">
        <f t="shared" si="432"/>
        <v>2481</v>
      </c>
      <c r="BC396" s="112">
        <f t="shared" si="432"/>
        <v>2481</v>
      </c>
      <c r="BD396" s="112">
        <f t="shared" si="432"/>
        <v>0</v>
      </c>
      <c r="BE396" s="112">
        <f t="shared" si="432"/>
        <v>0</v>
      </c>
      <c r="BF396" s="112">
        <f t="shared" si="432"/>
        <v>2481</v>
      </c>
      <c r="BG396" s="112">
        <f t="shared" si="432"/>
        <v>2481</v>
      </c>
      <c r="BH396" s="112">
        <f t="shared" si="432"/>
        <v>0</v>
      </c>
      <c r="BI396" s="112">
        <f t="shared" si="432"/>
        <v>0</v>
      </c>
      <c r="BJ396" s="112">
        <f t="shared" si="432"/>
        <v>2481</v>
      </c>
      <c r="BK396" s="112">
        <f t="shared" si="432"/>
        <v>2481</v>
      </c>
    </row>
    <row r="397" spans="1:63" s="2" customFormat="1" ht="106.5" customHeight="1">
      <c r="A397" s="120"/>
      <c r="B397" s="106" t="s">
        <v>270</v>
      </c>
      <c r="C397" s="107" t="s">
        <v>33</v>
      </c>
      <c r="D397" s="108" t="s">
        <v>52</v>
      </c>
      <c r="E397" s="114" t="s">
        <v>117</v>
      </c>
      <c r="F397" s="108" t="s">
        <v>118</v>
      </c>
      <c r="G397" s="110">
        <f>H397+I397</f>
        <v>1259</v>
      </c>
      <c r="H397" s="110">
        <v>1259</v>
      </c>
      <c r="I397" s="110"/>
      <c r="J397" s="115">
        <f>K397-G397</f>
        <v>41</v>
      </c>
      <c r="K397" s="115">
        <v>1300</v>
      </c>
      <c r="L397" s="115"/>
      <c r="M397" s="115"/>
      <c r="N397" s="110">
        <v>1300</v>
      </c>
      <c r="O397" s="103"/>
      <c r="P397" s="115"/>
      <c r="Q397" s="115">
        <f>P397+N397</f>
        <v>1300</v>
      </c>
      <c r="R397" s="115">
        <f>O397</f>
        <v>0</v>
      </c>
      <c r="S397" s="116">
        <f>T397-Q397</f>
        <v>400</v>
      </c>
      <c r="T397" s="116">
        <v>1700</v>
      </c>
      <c r="U397" s="115">
        <f>R397</f>
        <v>0</v>
      </c>
      <c r="V397" s="116">
        <v>1700</v>
      </c>
      <c r="W397" s="116">
        <v>-200</v>
      </c>
      <c r="X397" s="116"/>
      <c r="Y397" s="116">
        <f>W397+T397</f>
        <v>1500</v>
      </c>
      <c r="Z397" s="116">
        <f>X397+V397</f>
        <v>1700</v>
      </c>
      <c r="AA397" s="116"/>
      <c r="AB397" s="116"/>
      <c r="AC397" s="116">
        <f>AA397+Y397</f>
        <v>1500</v>
      </c>
      <c r="AD397" s="116">
        <f>AB397+Z397</f>
        <v>1700</v>
      </c>
      <c r="AE397" s="116"/>
      <c r="AF397" s="116"/>
      <c r="AG397" s="116"/>
      <c r="AH397" s="116">
        <f>AE397+AC397</f>
        <v>1500</v>
      </c>
      <c r="AI397" s="116"/>
      <c r="AJ397" s="116">
        <f>AG397+AD397</f>
        <v>1700</v>
      </c>
      <c r="AK397" s="171"/>
      <c r="AL397" s="171"/>
      <c r="AM397" s="116">
        <f>AK397+AH397</f>
        <v>1500</v>
      </c>
      <c r="AN397" s="116">
        <f>AI397</f>
        <v>0</v>
      </c>
      <c r="AO397" s="116">
        <f>AJ397</f>
        <v>1700</v>
      </c>
      <c r="AP397" s="116">
        <f>AR397-AO397</f>
        <v>931</v>
      </c>
      <c r="AQ397" s="115"/>
      <c r="AR397" s="116">
        <v>2631</v>
      </c>
      <c r="AS397" s="115"/>
      <c r="AT397" s="116">
        <v>2631</v>
      </c>
      <c r="AU397" s="81"/>
      <c r="AV397" s="81"/>
      <c r="AW397" s="81"/>
      <c r="AX397" s="116">
        <v>2631</v>
      </c>
      <c r="AY397" s="116">
        <v>2631</v>
      </c>
      <c r="AZ397" s="93">
        <v>-150</v>
      </c>
      <c r="BA397" s="93">
        <v>-150</v>
      </c>
      <c r="BB397" s="116">
        <f>AX397+AZ397</f>
        <v>2481</v>
      </c>
      <c r="BC397" s="116">
        <f>AY397+BA397</f>
        <v>2481</v>
      </c>
      <c r="BD397" s="146"/>
      <c r="BE397" s="147"/>
      <c r="BF397" s="115">
        <f>BD397+BB397</f>
        <v>2481</v>
      </c>
      <c r="BG397" s="115">
        <f>BE397+BC397</f>
        <v>2481</v>
      </c>
      <c r="BH397" s="146"/>
      <c r="BI397" s="147"/>
      <c r="BJ397" s="115">
        <f>BH397+BF397</f>
        <v>2481</v>
      </c>
      <c r="BK397" s="115">
        <f>BI397+BG397</f>
        <v>2481</v>
      </c>
    </row>
    <row r="398" spans="1:63" s="2" customFormat="1" ht="39.75" customHeight="1">
      <c r="A398" s="97"/>
      <c r="B398" s="106" t="s">
        <v>119</v>
      </c>
      <c r="C398" s="107" t="s">
        <v>33</v>
      </c>
      <c r="D398" s="108" t="s">
        <v>52</v>
      </c>
      <c r="E398" s="114" t="s">
        <v>120</v>
      </c>
      <c r="F398" s="188"/>
      <c r="G398" s="110">
        <f>H398+I398</f>
        <v>16100</v>
      </c>
      <c r="H398" s="110">
        <f aca="true" t="shared" si="433" ref="H398:R398">H399</f>
        <v>16100</v>
      </c>
      <c r="I398" s="110">
        <f t="shared" si="433"/>
        <v>0</v>
      </c>
      <c r="J398" s="110">
        <f t="shared" si="433"/>
        <v>16419</v>
      </c>
      <c r="K398" s="110">
        <f t="shared" si="433"/>
        <v>32519</v>
      </c>
      <c r="L398" s="110">
        <f t="shared" si="433"/>
        <v>0</v>
      </c>
      <c r="M398" s="110"/>
      <c r="N398" s="110">
        <f t="shared" si="433"/>
        <v>34290</v>
      </c>
      <c r="O398" s="110">
        <f t="shared" si="433"/>
        <v>0</v>
      </c>
      <c r="P398" s="110">
        <f t="shared" si="433"/>
        <v>0</v>
      </c>
      <c r="Q398" s="110">
        <f t="shared" si="433"/>
        <v>34290</v>
      </c>
      <c r="R398" s="110">
        <f t="shared" si="433"/>
        <v>0</v>
      </c>
      <c r="S398" s="112">
        <f aca="true" t="shared" si="434" ref="S398:AE398">S399+S404</f>
        <v>-23010</v>
      </c>
      <c r="T398" s="112">
        <f t="shared" si="434"/>
        <v>11280</v>
      </c>
      <c r="U398" s="110">
        <f t="shared" si="434"/>
        <v>0</v>
      </c>
      <c r="V398" s="112">
        <f t="shared" si="434"/>
        <v>10661</v>
      </c>
      <c r="W398" s="112">
        <f t="shared" si="434"/>
        <v>0</v>
      </c>
      <c r="X398" s="112">
        <f t="shared" si="434"/>
        <v>0</v>
      </c>
      <c r="Y398" s="112">
        <f t="shared" si="434"/>
        <v>11280</v>
      </c>
      <c r="Z398" s="112">
        <f t="shared" si="434"/>
        <v>10661</v>
      </c>
      <c r="AA398" s="112">
        <f t="shared" si="434"/>
        <v>0</v>
      </c>
      <c r="AB398" s="112">
        <f t="shared" si="434"/>
        <v>0</v>
      </c>
      <c r="AC398" s="112">
        <f t="shared" si="434"/>
        <v>18301</v>
      </c>
      <c r="AD398" s="112">
        <f t="shared" si="434"/>
        <v>10661</v>
      </c>
      <c r="AE398" s="112">
        <f t="shared" si="434"/>
        <v>0</v>
      </c>
      <c r="AF398" s="112"/>
      <c r="AG398" s="112">
        <f>AG399+AG404</f>
        <v>0</v>
      </c>
      <c r="AH398" s="112">
        <f>AH399+AH404</f>
        <v>18301</v>
      </c>
      <c r="AI398" s="112"/>
      <c r="AJ398" s="112">
        <f aca="true" t="shared" si="435" ref="AJ398:AT398">AJ399+AJ404</f>
        <v>10661</v>
      </c>
      <c r="AK398" s="112">
        <f t="shared" si="435"/>
        <v>0</v>
      </c>
      <c r="AL398" s="112">
        <f t="shared" si="435"/>
        <v>0</v>
      </c>
      <c r="AM398" s="112">
        <f t="shared" si="435"/>
        <v>18301</v>
      </c>
      <c r="AN398" s="112">
        <f t="shared" si="435"/>
        <v>0</v>
      </c>
      <c r="AO398" s="112">
        <f t="shared" si="435"/>
        <v>10661</v>
      </c>
      <c r="AP398" s="112">
        <f t="shared" si="435"/>
        <v>8226</v>
      </c>
      <c r="AQ398" s="110">
        <f t="shared" si="435"/>
        <v>0</v>
      </c>
      <c r="AR398" s="112">
        <f t="shared" si="435"/>
        <v>18887</v>
      </c>
      <c r="AS398" s="110">
        <f t="shared" si="435"/>
        <v>0</v>
      </c>
      <c r="AT398" s="112">
        <f t="shared" si="435"/>
        <v>9766</v>
      </c>
      <c r="AU398" s="81"/>
      <c r="AV398" s="81"/>
      <c r="AW398" s="81"/>
      <c r="AX398" s="112">
        <f aca="true" t="shared" si="436" ref="AX398:BG398">AX399+AX404</f>
        <v>18887</v>
      </c>
      <c r="AY398" s="112">
        <f t="shared" si="436"/>
        <v>9766</v>
      </c>
      <c r="AZ398" s="112">
        <f t="shared" si="436"/>
        <v>2000</v>
      </c>
      <c r="BA398" s="112">
        <f t="shared" si="436"/>
        <v>2000</v>
      </c>
      <c r="BB398" s="112">
        <f t="shared" si="436"/>
        <v>20887</v>
      </c>
      <c r="BC398" s="112">
        <f t="shared" si="436"/>
        <v>11766</v>
      </c>
      <c r="BD398" s="112">
        <f t="shared" si="436"/>
        <v>0</v>
      </c>
      <c r="BE398" s="112">
        <f t="shared" si="436"/>
        <v>0</v>
      </c>
      <c r="BF398" s="112">
        <f t="shared" si="436"/>
        <v>20887</v>
      </c>
      <c r="BG398" s="112">
        <f t="shared" si="436"/>
        <v>11766</v>
      </c>
      <c r="BH398" s="112">
        <f>BH399+BH404</f>
        <v>0</v>
      </c>
      <c r="BI398" s="112">
        <f>BI399+BI404</f>
        <v>0</v>
      </c>
      <c r="BJ398" s="112">
        <f>BJ399+BJ404</f>
        <v>20887</v>
      </c>
      <c r="BK398" s="112">
        <f>BK399+BK404</f>
        <v>11766</v>
      </c>
    </row>
    <row r="399" spans="1:63" s="2" customFormat="1" ht="66.75">
      <c r="A399" s="120"/>
      <c r="B399" s="106" t="s">
        <v>274</v>
      </c>
      <c r="C399" s="107" t="s">
        <v>33</v>
      </c>
      <c r="D399" s="108" t="s">
        <v>52</v>
      </c>
      <c r="E399" s="114" t="s">
        <v>120</v>
      </c>
      <c r="F399" s="108" t="s">
        <v>42</v>
      </c>
      <c r="G399" s="110">
        <f>H399+I399</f>
        <v>16100</v>
      </c>
      <c r="H399" s="110">
        <v>16100</v>
      </c>
      <c r="I399" s="110"/>
      <c r="J399" s="115">
        <f>K399-G399</f>
        <v>16419</v>
      </c>
      <c r="K399" s="115">
        <v>32519</v>
      </c>
      <c r="L399" s="115"/>
      <c r="M399" s="115"/>
      <c r="N399" s="110">
        <v>34290</v>
      </c>
      <c r="O399" s="103"/>
      <c r="P399" s="115"/>
      <c r="Q399" s="115">
        <f>P399+N399</f>
        <v>34290</v>
      </c>
      <c r="R399" s="115">
        <f>O399</f>
        <v>0</v>
      </c>
      <c r="S399" s="116">
        <f>T399-Q399</f>
        <v>-27378</v>
      </c>
      <c r="T399" s="116">
        <v>6912</v>
      </c>
      <c r="U399" s="115">
        <f>R399</f>
        <v>0</v>
      </c>
      <c r="V399" s="116">
        <v>6293</v>
      </c>
      <c r="W399" s="116"/>
      <c r="X399" s="116"/>
      <c r="Y399" s="116">
        <f>W399+T399</f>
        <v>6912</v>
      </c>
      <c r="Z399" s="116">
        <f>X399+V399</f>
        <v>6293</v>
      </c>
      <c r="AA399" s="116"/>
      <c r="AB399" s="116"/>
      <c r="AC399" s="116">
        <f>AA399+Y399+7021</f>
        <v>13933</v>
      </c>
      <c r="AD399" s="116">
        <f>AB399+Z399</f>
        <v>6293</v>
      </c>
      <c r="AE399" s="116"/>
      <c r="AF399" s="116"/>
      <c r="AG399" s="116"/>
      <c r="AH399" s="116">
        <f>AE399+AC399</f>
        <v>13933</v>
      </c>
      <c r="AI399" s="116"/>
      <c r="AJ399" s="116">
        <f>AG399+AD399</f>
        <v>6293</v>
      </c>
      <c r="AK399" s="171"/>
      <c r="AL399" s="171"/>
      <c r="AM399" s="116">
        <f>AK399+AH399</f>
        <v>13933</v>
      </c>
      <c r="AN399" s="116">
        <f>AI399</f>
        <v>0</v>
      </c>
      <c r="AO399" s="116">
        <f>AJ399</f>
        <v>6293</v>
      </c>
      <c r="AP399" s="116">
        <f>AR399-AO399</f>
        <v>12594</v>
      </c>
      <c r="AQ399" s="115"/>
      <c r="AR399" s="116">
        <f>14519+4368</f>
        <v>18887</v>
      </c>
      <c r="AS399" s="115"/>
      <c r="AT399" s="116">
        <f>5398+4368</f>
        <v>9766</v>
      </c>
      <c r="AU399" s="81"/>
      <c r="AV399" s="81"/>
      <c r="AW399" s="81"/>
      <c r="AX399" s="116">
        <f>14519+4368</f>
        <v>18887</v>
      </c>
      <c r="AY399" s="116">
        <f>5398+4368</f>
        <v>9766</v>
      </c>
      <c r="AZ399" s="93">
        <v>2000</v>
      </c>
      <c r="BA399" s="93">
        <v>2000</v>
      </c>
      <c r="BB399" s="116">
        <f>AX399+AZ399</f>
        <v>20887</v>
      </c>
      <c r="BC399" s="116">
        <f>AY399+BA399</f>
        <v>11766</v>
      </c>
      <c r="BD399" s="146"/>
      <c r="BE399" s="147"/>
      <c r="BF399" s="115">
        <f>BD399+BB399</f>
        <v>20887</v>
      </c>
      <c r="BG399" s="115">
        <f>BE399+BC399</f>
        <v>11766</v>
      </c>
      <c r="BH399" s="146"/>
      <c r="BI399" s="147"/>
      <c r="BJ399" s="115">
        <f>BH399+BF399</f>
        <v>20887</v>
      </c>
      <c r="BK399" s="115">
        <f>BI399+BG399</f>
        <v>11766</v>
      </c>
    </row>
    <row r="400" spans="1:63" s="2" customFormat="1" ht="33.75" customHeight="1" hidden="1">
      <c r="A400" s="120"/>
      <c r="B400" s="106" t="s">
        <v>19</v>
      </c>
      <c r="C400" s="107" t="s">
        <v>33</v>
      </c>
      <c r="D400" s="108" t="s">
        <v>52</v>
      </c>
      <c r="E400" s="153" t="s">
        <v>105</v>
      </c>
      <c r="F400" s="108"/>
      <c r="G400" s="110">
        <f aca="true" t="shared" si="437" ref="G400:AJ400">G401</f>
        <v>22002</v>
      </c>
      <c r="H400" s="110">
        <f t="shared" si="437"/>
        <v>22002</v>
      </c>
      <c r="I400" s="110">
        <f t="shared" si="437"/>
        <v>0</v>
      </c>
      <c r="J400" s="110">
        <f t="shared" si="437"/>
        <v>-22002</v>
      </c>
      <c r="K400" s="110">
        <f t="shared" si="437"/>
        <v>0</v>
      </c>
      <c r="L400" s="110">
        <f t="shared" si="437"/>
        <v>0</v>
      </c>
      <c r="M400" s="110"/>
      <c r="N400" s="110">
        <f t="shared" si="437"/>
        <v>0</v>
      </c>
      <c r="O400" s="110">
        <f t="shared" si="437"/>
        <v>0</v>
      </c>
      <c r="P400" s="110">
        <f t="shared" si="437"/>
        <v>0</v>
      </c>
      <c r="Q400" s="110">
        <f t="shared" si="437"/>
        <v>0</v>
      </c>
      <c r="R400" s="110">
        <f t="shared" si="437"/>
        <v>0</v>
      </c>
      <c r="S400" s="116"/>
      <c r="T400" s="112">
        <f t="shared" si="437"/>
        <v>0</v>
      </c>
      <c r="U400" s="110">
        <f t="shared" si="437"/>
        <v>0</v>
      </c>
      <c r="V400" s="112">
        <f t="shared" si="437"/>
        <v>0</v>
      </c>
      <c r="W400" s="112">
        <f t="shared" si="437"/>
        <v>0</v>
      </c>
      <c r="X400" s="112">
        <f t="shared" si="437"/>
        <v>0</v>
      </c>
      <c r="Y400" s="112">
        <f t="shared" si="437"/>
        <v>0</v>
      </c>
      <c r="Z400" s="112">
        <f t="shared" si="437"/>
        <v>0</v>
      </c>
      <c r="AA400" s="112">
        <f t="shared" si="437"/>
        <v>0</v>
      </c>
      <c r="AB400" s="112">
        <f t="shared" si="437"/>
        <v>0</v>
      </c>
      <c r="AC400" s="112">
        <f t="shared" si="437"/>
        <v>0</v>
      </c>
      <c r="AD400" s="112">
        <f t="shared" si="437"/>
        <v>0</v>
      </c>
      <c r="AE400" s="112">
        <f t="shared" si="437"/>
        <v>0</v>
      </c>
      <c r="AF400" s="112"/>
      <c r="AG400" s="112">
        <f t="shared" si="437"/>
        <v>0</v>
      </c>
      <c r="AH400" s="112">
        <f t="shared" si="437"/>
        <v>0</v>
      </c>
      <c r="AI400" s="112"/>
      <c r="AJ400" s="112">
        <f t="shared" si="437"/>
        <v>0</v>
      </c>
      <c r="AK400" s="171"/>
      <c r="AL400" s="171"/>
      <c r="AM400" s="158"/>
      <c r="AN400" s="158"/>
      <c r="AO400" s="158"/>
      <c r="AP400" s="116"/>
      <c r="AQ400" s="115"/>
      <c r="AR400" s="116"/>
      <c r="AS400" s="115"/>
      <c r="AT400" s="116"/>
      <c r="AU400" s="81"/>
      <c r="AV400" s="81"/>
      <c r="AW400" s="81"/>
      <c r="AX400" s="116"/>
      <c r="AY400" s="116"/>
      <c r="AZ400" s="93"/>
      <c r="BA400" s="93"/>
      <c r="BB400" s="116"/>
      <c r="BC400" s="116"/>
      <c r="BD400" s="146"/>
      <c r="BE400" s="147"/>
      <c r="BF400" s="164"/>
      <c r="BG400" s="164"/>
      <c r="BH400" s="146"/>
      <c r="BI400" s="147"/>
      <c r="BJ400" s="164"/>
      <c r="BK400" s="164"/>
    </row>
    <row r="401" spans="1:63" s="2" customFormat="1" ht="66.75" customHeight="1" hidden="1">
      <c r="A401" s="120"/>
      <c r="B401" s="106" t="s">
        <v>274</v>
      </c>
      <c r="C401" s="107" t="s">
        <v>33</v>
      </c>
      <c r="D401" s="108" t="s">
        <v>52</v>
      </c>
      <c r="E401" s="153" t="s">
        <v>105</v>
      </c>
      <c r="F401" s="108" t="s">
        <v>42</v>
      </c>
      <c r="G401" s="110">
        <f>H401</f>
        <v>22002</v>
      </c>
      <c r="H401" s="110">
        <v>22002</v>
      </c>
      <c r="I401" s="110"/>
      <c r="J401" s="115">
        <f>K401-G401</f>
        <v>-22002</v>
      </c>
      <c r="K401" s="115"/>
      <c r="L401" s="115"/>
      <c r="M401" s="115"/>
      <c r="N401" s="110"/>
      <c r="O401" s="103"/>
      <c r="P401" s="115"/>
      <c r="Q401" s="115">
        <f>P401+N401</f>
        <v>0</v>
      </c>
      <c r="R401" s="115">
        <f>O401</f>
        <v>0</v>
      </c>
      <c r="S401" s="116"/>
      <c r="T401" s="116">
        <f aca="true" t="shared" si="438" ref="T401:Z401">Q401</f>
        <v>0</v>
      </c>
      <c r="U401" s="115">
        <f t="shared" si="438"/>
        <v>0</v>
      </c>
      <c r="V401" s="116">
        <f t="shared" si="438"/>
        <v>0</v>
      </c>
      <c r="W401" s="116">
        <f t="shared" si="438"/>
        <v>0</v>
      </c>
      <c r="X401" s="116">
        <f t="shared" si="438"/>
        <v>0</v>
      </c>
      <c r="Y401" s="116">
        <f t="shared" si="438"/>
        <v>0</v>
      </c>
      <c r="Z401" s="116">
        <f t="shared" si="438"/>
        <v>0</v>
      </c>
      <c r="AA401" s="116">
        <f>X401</f>
        <v>0</v>
      </c>
      <c r="AB401" s="116">
        <f>Y401</f>
        <v>0</v>
      </c>
      <c r="AC401" s="116">
        <f>Z401</f>
        <v>0</v>
      </c>
      <c r="AD401" s="116">
        <f>AA401</f>
        <v>0</v>
      </c>
      <c r="AE401" s="116">
        <f>AB401</f>
        <v>0</v>
      </c>
      <c r="AF401" s="116"/>
      <c r="AG401" s="116">
        <f>AC401</f>
        <v>0</v>
      </c>
      <c r="AH401" s="116">
        <f>AD401</f>
        <v>0</v>
      </c>
      <c r="AI401" s="116"/>
      <c r="AJ401" s="116">
        <f>AE401</f>
        <v>0</v>
      </c>
      <c r="AK401" s="171"/>
      <c r="AL401" s="171"/>
      <c r="AM401" s="158"/>
      <c r="AN401" s="158"/>
      <c r="AO401" s="158"/>
      <c r="AP401" s="116"/>
      <c r="AQ401" s="115"/>
      <c r="AR401" s="116"/>
      <c r="AS401" s="115"/>
      <c r="AT401" s="116"/>
      <c r="AU401" s="81"/>
      <c r="AV401" s="81"/>
      <c r="AW401" s="81"/>
      <c r="AX401" s="116"/>
      <c r="AY401" s="116"/>
      <c r="AZ401" s="93"/>
      <c r="BA401" s="93"/>
      <c r="BB401" s="116"/>
      <c r="BC401" s="116"/>
      <c r="BD401" s="146"/>
      <c r="BE401" s="147"/>
      <c r="BF401" s="164"/>
      <c r="BG401" s="164"/>
      <c r="BH401" s="146"/>
      <c r="BI401" s="147"/>
      <c r="BJ401" s="164"/>
      <c r="BK401" s="164"/>
    </row>
    <row r="402" spans="1:63" s="2" customFormat="1" ht="33.75" customHeight="1" hidden="1">
      <c r="A402" s="120"/>
      <c r="B402" s="106" t="s">
        <v>234</v>
      </c>
      <c r="C402" s="107" t="s">
        <v>33</v>
      </c>
      <c r="D402" s="108" t="s">
        <v>52</v>
      </c>
      <c r="E402" s="143" t="s">
        <v>233</v>
      </c>
      <c r="F402" s="108"/>
      <c r="G402" s="110">
        <f>G403</f>
        <v>0</v>
      </c>
      <c r="H402" s="110">
        <f aca="true" t="shared" si="439" ref="H402:AJ402">H403</f>
        <v>0</v>
      </c>
      <c r="I402" s="110">
        <f t="shared" si="439"/>
        <v>0</v>
      </c>
      <c r="J402" s="110">
        <f t="shared" si="439"/>
        <v>0</v>
      </c>
      <c r="K402" s="110">
        <f t="shared" si="439"/>
        <v>0</v>
      </c>
      <c r="L402" s="110">
        <f t="shared" si="439"/>
        <v>0</v>
      </c>
      <c r="M402" s="110"/>
      <c r="N402" s="110">
        <f t="shared" si="439"/>
        <v>0</v>
      </c>
      <c r="O402" s="110">
        <f t="shared" si="439"/>
        <v>0</v>
      </c>
      <c r="P402" s="110">
        <f t="shared" si="439"/>
        <v>0</v>
      </c>
      <c r="Q402" s="110">
        <f t="shared" si="439"/>
        <v>0</v>
      </c>
      <c r="R402" s="110">
        <f t="shared" si="439"/>
        <v>0</v>
      </c>
      <c r="S402" s="116"/>
      <c r="T402" s="112">
        <f t="shared" si="439"/>
        <v>0</v>
      </c>
      <c r="U402" s="110">
        <f t="shared" si="439"/>
        <v>0</v>
      </c>
      <c r="V402" s="112">
        <f t="shared" si="439"/>
        <v>0</v>
      </c>
      <c r="W402" s="112">
        <f t="shared" si="439"/>
        <v>0</v>
      </c>
      <c r="X402" s="112">
        <f t="shared" si="439"/>
        <v>0</v>
      </c>
      <c r="Y402" s="112">
        <f t="shared" si="439"/>
        <v>0</v>
      </c>
      <c r="Z402" s="112">
        <f t="shared" si="439"/>
        <v>0</v>
      </c>
      <c r="AA402" s="112">
        <f t="shared" si="439"/>
        <v>0</v>
      </c>
      <c r="AB402" s="112">
        <f t="shared" si="439"/>
        <v>0</v>
      </c>
      <c r="AC402" s="112">
        <f t="shared" si="439"/>
        <v>0</v>
      </c>
      <c r="AD402" s="112">
        <f t="shared" si="439"/>
        <v>0</v>
      </c>
      <c r="AE402" s="112">
        <f t="shared" si="439"/>
        <v>0</v>
      </c>
      <c r="AF402" s="112"/>
      <c r="AG402" s="112">
        <f t="shared" si="439"/>
        <v>0</v>
      </c>
      <c r="AH402" s="112">
        <f t="shared" si="439"/>
        <v>0</v>
      </c>
      <c r="AI402" s="112"/>
      <c r="AJ402" s="112">
        <f t="shared" si="439"/>
        <v>0</v>
      </c>
      <c r="AK402" s="171"/>
      <c r="AL402" s="171"/>
      <c r="AM402" s="158"/>
      <c r="AN402" s="158"/>
      <c r="AO402" s="158"/>
      <c r="AP402" s="116"/>
      <c r="AQ402" s="115"/>
      <c r="AR402" s="116"/>
      <c r="AS402" s="115"/>
      <c r="AT402" s="116"/>
      <c r="AU402" s="81"/>
      <c r="AV402" s="81"/>
      <c r="AW402" s="81"/>
      <c r="AX402" s="116"/>
      <c r="AY402" s="116"/>
      <c r="AZ402" s="93"/>
      <c r="BA402" s="93"/>
      <c r="BB402" s="116"/>
      <c r="BC402" s="116"/>
      <c r="BD402" s="146"/>
      <c r="BE402" s="147"/>
      <c r="BF402" s="164"/>
      <c r="BG402" s="164"/>
      <c r="BH402" s="146"/>
      <c r="BI402" s="147"/>
      <c r="BJ402" s="164"/>
      <c r="BK402" s="164"/>
    </row>
    <row r="403" spans="1:63" s="2" customFormat="1" ht="0.75" customHeight="1">
      <c r="A403" s="120"/>
      <c r="B403" s="106" t="s">
        <v>241</v>
      </c>
      <c r="C403" s="107" t="s">
        <v>33</v>
      </c>
      <c r="D403" s="108" t="s">
        <v>52</v>
      </c>
      <c r="E403" s="143" t="s">
        <v>233</v>
      </c>
      <c r="F403" s="108" t="s">
        <v>53</v>
      </c>
      <c r="G403" s="110"/>
      <c r="H403" s="110"/>
      <c r="I403" s="110"/>
      <c r="J403" s="115">
        <f>K403-G403</f>
        <v>0</v>
      </c>
      <c r="K403" s="115">
        <f>32519-32519</f>
        <v>0</v>
      </c>
      <c r="L403" s="115"/>
      <c r="M403" s="115"/>
      <c r="N403" s="110">
        <f>34290-34290</f>
        <v>0</v>
      </c>
      <c r="O403" s="103"/>
      <c r="P403" s="115"/>
      <c r="Q403" s="115">
        <f>P403+N403</f>
        <v>0</v>
      </c>
      <c r="R403" s="115">
        <f>O403</f>
        <v>0</v>
      </c>
      <c r="S403" s="116"/>
      <c r="T403" s="116">
        <f aca="true" t="shared" si="440" ref="T403:Z403">Q403</f>
        <v>0</v>
      </c>
      <c r="U403" s="115">
        <f t="shared" si="440"/>
        <v>0</v>
      </c>
      <c r="V403" s="116">
        <f t="shared" si="440"/>
        <v>0</v>
      </c>
      <c r="W403" s="116">
        <f t="shared" si="440"/>
        <v>0</v>
      </c>
      <c r="X403" s="116">
        <f t="shared" si="440"/>
        <v>0</v>
      </c>
      <c r="Y403" s="116">
        <f t="shared" si="440"/>
        <v>0</v>
      </c>
      <c r="Z403" s="116">
        <f t="shared" si="440"/>
        <v>0</v>
      </c>
      <c r="AA403" s="116">
        <f>X403</f>
        <v>0</v>
      </c>
      <c r="AB403" s="116">
        <f>Y403</f>
        <v>0</v>
      </c>
      <c r="AC403" s="116">
        <f>Z403</f>
        <v>0</v>
      </c>
      <c r="AD403" s="116">
        <f>AA403</f>
        <v>0</v>
      </c>
      <c r="AE403" s="116">
        <f>AB403</f>
        <v>0</v>
      </c>
      <c r="AF403" s="116"/>
      <c r="AG403" s="116">
        <f>AC403</f>
        <v>0</v>
      </c>
      <c r="AH403" s="116">
        <f>AD403</f>
        <v>0</v>
      </c>
      <c r="AI403" s="116"/>
      <c r="AJ403" s="116">
        <f>AE403</f>
        <v>0</v>
      </c>
      <c r="AK403" s="171"/>
      <c r="AL403" s="171"/>
      <c r="AM403" s="158"/>
      <c r="AN403" s="158"/>
      <c r="AO403" s="158"/>
      <c r="AP403" s="116"/>
      <c r="AQ403" s="115"/>
      <c r="AR403" s="116"/>
      <c r="AS403" s="115"/>
      <c r="AT403" s="116"/>
      <c r="AU403" s="81"/>
      <c r="AV403" s="81"/>
      <c r="AW403" s="81"/>
      <c r="AX403" s="116"/>
      <c r="AY403" s="116"/>
      <c r="AZ403" s="93"/>
      <c r="BA403" s="93"/>
      <c r="BB403" s="116"/>
      <c r="BC403" s="116"/>
      <c r="BD403" s="146"/>
      <c r="BE403" s="147"/>
      <c r="BF403" s="164"/>
      <c r="BG403" s="164"/>
      <c r="BH403" s="146"/>
      <c r="BI403" s="147"/>
      <c r="BJ403" s="164"/>
      <c r="BK403" s="164"/>
    </row>
    <row r="404" spans="1:63" s="2" customFormat="1" ht="132.75" customHeight="1" hidden="1">
      <c r="A404" s="120"/>
      <c r="B404" s="106" t="s">
        <v>251</v>
      </c>
      <c r="C404" s="107" t="s">
        <v>33</v>
      </c>
      <c r="D404" s="108" t="s">
        <v>52</v>
      </c>
      <c r="E404" s="114" t="s">
        <v>252</v>
      </c>
      <c r="F404" s="108"/>
      <c r="G404" s="110"/>
      <c r="H404" s="110"/>
      <c r="I404" s="110"/>
      <c r="J404" s="115"/>
      <c r="K404" s="115"/>
      <c r="L404" s="115"/>
      <c r="M404" s="115"/>
      <c r="N404" s="110"/>
      <c r="O404" s="103"/>
      <c r="P404" s="115"/>
      <c r="Q404" s="115"/>
      <c r="R404" s="115"/>
      <c r="S404" s="116">
        <f aca="true" t="shared" si="441" ref="S404:AT404">S405</f>
        <v>4368</v>
      </c>
      <c r="T404" s="116">
        <f t="shared" si="441"/>
        <v>4368</v>
      </c>
      <c r="U404" s="115">
        <f t="shared" si="441"/>
        <v>0</v>
      </c>
      <c r="V404" s="116">
        <f t="shared" si="441"/>
        <v>4368</v>
      </c>
      <c r="W404" s="116">
        <f t="shared" si="441"/>
        <v>0</v>
      </c>
      <c r="X404" s="116">
        <f t="shared" si="441"/>
        <v>0</v>
      </c>
      <c r="Y404" s="116">
        <f t="shared" si="441"/>
        <v>4368</v>
      </c>
      <c r="Z404" s="116">
        <f t="shared" si="441"/>
        <v>4368</v>
      </c>
      <c r="AA404" s="116">
        <f t="shared" si="441"/>
        <v>0</v>
      </c>
      <c r="AB404" s="116">
        <f t="shared" si="441"/>
        <v>0</v>
      </c>
      <c r="AC404" s="116">
        <f t="shared" si="441"/>
        <v>4368</v>
      </c>
      <c r="AD404" s="116">
        <f t="shared" si="441"/>
        <v>4368</v>
      </c>
      <c r="AE404" s="116">
        <f t="shared" si="441"/>
        <v>0</v>
      </c>
      <c r="AF404" s="116"/>
      <c r="AG404" s="116">
        <f t="shared" si="441"/>
        <v>0</v>
      </c>
      <c r="AH404" s="116">
        <f t="shared" si="441"/>
        <v>4368</v>
      </c>
      <c r="AI404" s="116"/>
      <c r="AJ404" s="116">
        <f t="shared" si="441"/>
        <v>4368</v>
      </c>
      <c r="AK404" s="116">
        <f t="shared" si="441"/>
        <v>0</v>
      </c>
      <c r="AL404" s="116">
        <f t="shared" si="441"/>
        <v>0</v>
      </c>
      <c r="AM404" s="116">
        <f t="shared" si="441"/>
        <v>4368</v>
      </c>
      <c r="AN404" s="116">
        <f t="shared" si="441"/>
        <v>0</v>
      </c>
      <c r="AO404" s="116">
        <f t="shared" si="441"/>
        <v>4368</v>
      </c>
      <c r="AP404" s="116">
        <f t="shared" si="441"/>
        <v>-4368</v>
      </c>
      <c r="AQ404" s="115">
        <f t="shared" si="441"/>
        <v>0</v>
      </c>
      <c r="AR404" s="116">
        <f t="shared" si="441"/>
        <v>0</v>
      </c>
      <c r="AS404" s="115">
        <f t="shared" si="441"/>
        <v>0</v>
      </c>
      <c r="AT404" s="116">
        <f t="shared" si="441"/>
        <v>0</v>
      </c>
      <c r="AU404" s="81"/>
      <c r="AV404" s="81"/>
      <c r="AW404" s="81"/>
      <c r="AX404" s="116">
        <f>AX405</f>
        <v>0</v>
      </c>
      <c r="AY404" s="116">
        <f>AY405</f>
        <v>0</v>
      </c>
      <c r="AZ404" s="93"/>
      <c r="BA404" s="93"/>
      <c r="BB404" s="116">
        <f>BB405</f>
        <v>0</v>
      </c>
      <c r="BC404" s="116">
        <f>BC405</f>
        <v>0</v>
      </c>
      <c r="BD404" s="146"/>
      <c r="BE404" s="147"/>
      <c r="BF404" s="164"/>
      <c r="BG404" s="164"/>
      <c r="BH404" s="146"/>
      <c r="BI404" s="147"/>
      <c r="BJ404" s="164"/>
      <c r="BK404" s="164"/>
    </row>
    <row r="405" spans="1:63" s="2" customFormat="1" ht="83.25" customHeight="1" hidden="1">
      <c r="A405" s="120"/>
      <c r="B405" s="106" t="s">
        <v>253</v>
      </c>
      <c r="C405" s="107" t="s">
        <v>33</v>
      </c>
      <c r="D405" s="108" t="s">
        <v>52</v>
      </c>
      <c r="E405" s="114" t="s">
        <v>252</v>
      </c>
      <c r="F405" s="108" t="s">
        <v>238</v>
      </c>
      <c r="G405" s="110"/>
      <c r="H405" s="110"/>
      <c r="I405" s="110"/>
      <c r="J405" s="115"/>
      <c r="K405" s="115"/>
      <c r="L405" s="115"/>
      <c r="M405" s="115"/>
      <c r="N405" s="110"/>
      <c r="O405" s="103"/>
      <c r="P405" s="115"/>
      <c r="Q405" s="115"/>
      <c r="R405" s="115"/>
      <c r="S405" s="116">
        <f>T405-Q405</f>
        <v>4368</v>
      </c>
      <c r="T405" s="116">
        <v>4368</v>
      </c>
      <c r="U405" s="115"/>
      <c r="V405" s="116">
        <v>4368</v>
      </c>
      <c r="W405" s="116"/>
      <c r="X405" s="116"/>
      <c r="Y405" s="116">
        <f>W405+T405</f>
        <v>4368</v>
      </c>
      <c r="Z405" s="116">
        <f>X405+V405</f>
        <v>4368</v>
      </c>
      <c r="AA405" s="116"/>
      <c r="AB405" s="116"/>
      <c r="AC405" s="116">
        <f>AA405+Y405</f>
        <v>4368</v>
      </c>
      <c r="AD405" s="116">
        <f>AB405+Z405</f>
        <v>4368</v>
      </c>
      <c r="AE405" s="116"/>
      <c r="AF405" s="116"/>
      <c r="AG405" s="116"/>
      <c r="AH405" s="116">
        <f>AE405+AC405</f>
        <v>4368</v>
      </c>
      <c r="AI405" s="116"/>
      <c r="AJ405" s="116">
        <f>AG405+AD405</f>
        <v>4368</v>
      </c>
      <c r="AK405" s="171"/>
      <c r="AL405" s="171"/>
      <c r="AM405" s="116">
        <f>AK405+AH405</f>
        <v>4368</v>
      </c>
      <c r="AN405" s="116">
        <f>AI405</f>
        <v>0</v>
      </c>
      <c r="AO405" s="116">
        <f>AJ405</f>
        <v>4368</v>
      </c>
      <c r="AP405" s="116">
        <f>AR405-AO405</f>
        <v>-4368</v>
      </c>
      <c r="AQ405" s="115"/>
      <c r="AR405" s="116"/>
      <c r="AS405" s="115"/>
      <c r="AT405" s="116"/>
      <c r="AU405" s="81"/>
      <c r="AV405" s="81"/>
      <c r="AW405" s="81"/>
      <c r="AX405" s="116"/>
      <c r="AY405" s="116"/>
      <c r="AZ405" s="93"/>
      <c r="BA405" s="93"/>
      <c r="BB405" s="116"/>
      <c r="BC405" s="116"/>
      <c r="BD405" s="146"/>
      <c r="BE405" s="147"/>
      <c r="BF405" s="164"/>
      <c r="BG405" s="164"/>
      <c r="BH405" s="146"/>
      <c r="BI405" s="147"/>
      <c r="BJ405" s="164"/>
      <c r="BK405" s="164"/>
    </row>
    <row r="406" spans="1:63" s="2" customFormat="1" ht="18.75">
      <c r="A406" s="120"/>
      <c r="B406" s="98" t="s">
        <v>106</v>
      </c>
      <c r="C406" s="99" t="s">
        <v>58</v>
      </c>
      <c r="D406" s="100" t="s">
        <v>30</v>
      </c>
      <c r="E406" s="101"/>
      <c r="F406" s="100"/>
      <c r="G406" s="102">
        <f aca="true" t="shared" si="442" ref="G406:W407">G407</f>
        <v>8395</v>
      </c>
      <c r="H406" s="102">
        <f t="shared" si="442"/>
        <v>8395</v>
      </c>
      <c r="I406" s="102">
        <f t="shared" si="442"/>
        <v>0</v>
      </c>
      <c r="J406" s="102">
        <f t="shared" si="442"/>
        <v>-8395</v>
      </c>
      <c r="K406" s="102">
        <f t="shared" si="442"/>
        <v>0</v>
      </c>
      <c r="L406" s="102">
        <f t="shared" si="442"/>
        <v>0</v>
      </c>
      <c r="M406" s="102"/>
      <c r="N406" s="102">
        <f t="shared" si="442"/>
        <v>0</v>
      </c>
      <c r="O406" s="102">
        <f t="shared" si="442"/>
        <v>0</v>
      </c>
      <c r="P406" s="102">
        <f t="shared" si="442"/>
        <v>0</v>
      </c>
      <c r="Q406" s="102">
        <f t="shared" si="442"/>
        <v>0</v>
      </c>
      <c r="R406" s="102">
        <f t="shared" si="442"/>
        <v>0</v>
      </c>
      <c r="S406" s="104">
        <f t="shared" si="442"/>
        <v>4000</v>
      </c>
      <c r="T406" s="104">
        <f t="shared" si="442"/>
        <v>4000</v>
      </c>
      <c r="U406" s="102">
        <f t="shared" si="442"/>
        <v>0</v>
      </c>
      <c r="V406" s="104">
        <f t="shared" si="442"/>
        <v>4000</v>
      </c>
      <c r="W406" s="104">
        <f t="shared" si="442"/>
        <v>0</v>
      </c>
      <c r="X406" s="104">
        <f aca="true" t="shared" si="443" ref="W406:AM407">X407</f>
        <v>0</v>
      </c>
      <c r="Y406" s="104">
        <f t="shared" si="443"/>
        <v>4000</v>
      </c>
      <c r="Z406" s="104">
        <f t="shared" si="443"/>
        <v>4000</v>
      </c>
      <c r="AA406" s="104">
        <f t="shared" si="443"/>
        <v>0</v>
      </c>
      <c r="AB406" s="104">
        <f t="shared" si="443"/>
        <v>0</v>
      </c>
      <c r="AC406" s="104">
        <f t="shared" si="443"/>
        <v>4000</v>
      </c>
      <c r="AD406" s="104">
        <f t="shared" si="443"/>
        <v>4000</v>
      </c>
      <c r="AE406" s="104">
        <f t="shared" si="443"/>
        <v>0</v>
      </c>
      <c r="AF406" s="104"/>
      <c r="AG406" s="104">
        <f t="shared" si="443"/>
        <v>0</v>
      </c>
      <c r="AH406" s="104">
        <f t="shared" si="443"/>
        <v>4000</v>
      </c>
      <c r="AI406" s="104"/>
      <c r="AJ406" s="104">
        <f t="shared" si="443"/>
        <v>4000</v>
      </c>
      <c r="AK406" s="104">
        <f t="shared" si="443"/>
        <v>0</v>
      </c>
      <c r="AL406" s="104">
        <f t="shared" si="443"/>
        <v>0</v>
      </c>
      <c r="AM406" s="104">
        <f t="shared" si="443"/>
        <v>4000</v>
      </c>
      <c r="AN406" s="104">
        <f aca="true" t="shared" si="444" ref="AM406:AT407">AN407</f>
        <v>0</v>
      </c>
      <c r="AO406" s="104">
        <f t="shared" si="444"/>
        <v>4000</v>
      </c>
      <c r="AP406" s="104">
        <f t="shared" si="444"/>
        <v>-4000</v>
      </c>
      <c r="AQ406" s="102">
        <f t="shared" si="444"/>
        <v>0</v>
      </c>
      <c r="AR406" s="104">
        <f t="shared" si="444"/>
        <v>0</v>
      </c>
      <c r="AS406" s="102">
        <f t="shared" si="444"/>
        <v>0</v>
      </c>
      <c r="AT406" s="104">
        <f t="shared" si="444"/>
        <v>0</v>
      </c>
      <c r="AU406" s="81"/>
      <c r="AV406" s="81"/>
      <c r="AW406" s="81"/>
      <c r="AX406" s="104">
        <f aca="true" t="shared" si="445" ref="AX406:BK407">AX407</f>
        <v>0</v>
      </c>
      <c r="AY406" s="104">
        <f t="shared" si="445"/>
        <v>0</v>
      </c>
      <c r="AZ406" s="104">
        <f t="shared" si="445"/>
        <v>11579</v>
      </c>
      <c r="BA406" s="104">
        <f t="shared" si="445"/>
        <v>4705</v>
      </c>
      <c r="BB406" s="104">
        <f t="shared" si="445"/>
        <v>11579</v>
      </c>
      <c r="BC406" s="104">
        <f t="shared" si="445"/>
        <v>4705</v>
      </c>
      <c r="BD406" s="104">
        <f t="shared" si="445"/>
        <v>0</v>
      </c>
      <c r="BE406" s="104">
        <f t="shared" si="445"/>
        <v>0</v>
      </c>
      <c r="BF406" s="104">
        <f t="shared" si="445"/>
        <v>11579</v>
      </c>
      <c r="BG406" s="104">
        <f t="shared" si="445"/>
        <v>4705</v>
      </c>
      <c r="BH406" s="104">
        <f t="shared" si="445"/>
        <v>0</v>
      </c>
      <c r="BI406" s="104">
        <f t="shared" si="445"/>
        <v>0</v>
      </c>
      <c r="BJ406" s="104">
        <f t="shared" si="445"/>
        <v>11579</v>
      </c>
      <c r="BK406" s="104">
        <f t="shared" si="445"/>
        <v>4705</v>
      </c>
    </row>
    <row r="407" spans="1:63" s="2" customFormat="1" ht="55.5" customHeight="1">
      <c r="A407" s="97"/>
      <c r="B407" s="106" t="s">
        <v>116</v>
      </c>
      <c r="C407" s="107" t="s">
        <v>58</v>
      </c>
      <c r="D407" s="108" t="s">
        <v>30</v>
      </c>
      <c r="E407" s="114" t="s">
        <v>117</v>
      </c>
      <c r="F407" s="108"/>
      <c r="G407" s="110">
        <f t="shared" si="442"/>
        <v>8395</v>
      </c>
      <c r="H407" s="110">
        <f t="shared" si="442"/>
        <v>8395</v>
      </c>
      <c r="I407" s="110">
        <f t="shared" si="442"/>
        <v>0</v>
      </c>
      <c r="J407" s="110">
        <f t="shared" si="442"/>
        <v>-8395</v>
      </c>
      <c r="K407" s="110">
        <f t="shared" si="442"/>
        <v>0</v>
      </c>
      <c r="L407" s="110">
        <f t="shared" si="442"/>
        <v>0</v>
      </c>
      <c r="M407" s="110"/>
      <c r="N407" s="110">
        <f t="shared" si="442"/>
        <v>0</v>
      </c>
      <c r="O407" s="110">
        <f t="shared" si="442"/>
        <v>0</v>
      </c>
      <c r="P407" s="110">
        <f t="shared" si="442"/>
        <v>0</v>
      </c>
      <c r="Q407" s="110">
        <f t="shared" si="442"/>
        <v>0</v>
      </c>
      <c r="R407" s="110">
        <f t="shared" si="442"/>
        <v>0</v>
      </c>
      <c r="S407" s="112">
        <f t="shared" si="442"/>
        <v>4000</v>
      </c>
      <c r="T407" s="112">
        <f t="shared" si="442"/>
        <v>4000</v>
      </c>
      <c r="U407" s="110">
        <f t="shared" si="442"/>
        <v>0</v>
      </c>
      <c r="V407" s="112">
        <f t="shared" si="442"/>
        <v>4000</v>
      </c>
      <c r="W407" s="112">
        <f t="shared" si="443"/>
        <v>0</v>
      </c>
      <c r="X407" s="112">
        <f t="shared" si="443"/>
        <v>0</v>
      </c>
      <c r="Y407" s="112">
        <f t="shared" si="443"/>
        <v>4000</v>
      </c>
      <c r="Z407" s="112">
        <f t="shared" si="443"/>
        <v>4000</v>
      </c>
      <c r="AA407" s="112">
        <f t="shared" si="443"/>
        <v>0</v>
      </c>
      <c r="AB407" s="112">
        <f t="shared" si="443"/>
        <v>0</v>
      </c>
      <c r="AC407" s="112">
        <f t="shared" si="443"/>
        <v>4000</v>
      </c>
      <c r="AD407" s="112">
        <f t="shared" si="443"/>
        <v>4000</v>
      </c>
      <c r="AE407" s="112">
        <f t="shared" si="443"/>
        <v>0</v>
      </c>
      <c r="AF407" s="112"/>
      <c r="AG407" s="112">
        <f t="shared" si="443"/>
        <v>0</v>
      </c>
      <c r="AH407" s="112">
        <f t="shared" si="443"/>
        <v>4000</v>
      </c>
      <c r="AI407" s="112"/>
      <c r="AJ407" s="112">
        <f t="shared" si="443"/>
        <v>4000</v>
      </c>
      <c r="AK407" s="112">
        <f>AK408</f>
        <v>0</v>
      </c>
      <c r="AL407" s="112">
        <f>AL408</f>
        <v>0</v>
      </c>
      <c r="AM407" s="112">
        <f t="shared" si="444"/>
        <v>4000</v>
      </c>
      <c r="AN407" s="112">
        <f t="shared" si="444"/>
        <v>0</v>
      </c>
      <c r="AO407" s="112">
        <f t="shared" si="444"/>
        <v>4000</v>
      </c>
      <c r="AP407" s="112">
        <f t="shared" si="444"/>
        <v>-4000</v>
      </c>
      <c r="AQ407" s="110">
        <f t="shared" si="444"/>
        <v>0</v>
      </c>
      <c r="AR407" s="112">
        <f t="shared" si="444"/>
        <v>0</v>
      </c>
      <c r="AS407" s="110">
        <f t="shared" si="444"/>
        <v>0</v>
      </c>
      <c r="AT407" s="112">
        <f t="shared" si="444"/>
        <v>0</v>
      </c>
      <c r="AU407" s="81"/>
      <c r="AV407" s="81"/>
      <c r="AW407" s="81"/>
      <c r="AX407" s="112">
        <f t="shared" si="445"/>
        <v>0</v>
      </c>
      <c r="AY407" s="112">
        <f t="shared" si="445"/>
        <v>0</v>
      </c>
      <c r="AZ407" s="112">
        <f t="shared" si="445"/>
        <v>11579</v>
      </c>
      <c r="BA407" s="112">
        <f t="shared" si="445"/>
        <v>4705</v>
      </c>
      <c r="BB407" s="112">
        <f t="shared" si="445"/>
        <v>11579</v>
      </c>
      <c r="BC407" s="112">
        <f t="shared" si="445"/>
        <v>4705</v>
      </c>
      <c r="BD407" s="112">
        <f t="shared" si="445"/>
        <v>0</v>
      </c>
      <c r="BE407" s="112">
        <f t="shared" si="445"/>
        <v>0</v>
      </c>
      <c r="BF407" s="112">
        <f t="shared" si="445"/>
        <v>11579</v>
      </c>
      <c r="BG407" s="112">
        <f t="shared" si="445"/>
        <v>4705</v>
      </c>
      <c r="BH407" s="112">
        <f t="shared" si="445"/>
        <v>0</v>
      </c>
      <c r="BI407" s="112">
        <f t="shared" si="445"/>
        <v>0</v>
      </c>
      <c r="BJ407" s="112">
        <f t="shared" si="445"/>
        <v>11579</v>
      </c>
      <c r="BK407" s="112">
        <f t="shared" si="445"/>
        <v>4705</v>
      </c>
    </row>
    <row r="408" spans="1:63" s="2" customFormat="1" ht="112.5" customHeight="1">
      <c r="A408" s="120"/>
      <c r="B408" s="106" t="s">
        <v>270</v>
      </c>
      <c r="C408" s="107" t="s">
        <v>58</v>
      </c>
      <c r="D408" s="108" t="s">
        <v>30</v>
      </c>
      <c r="E408" s="114" t="s">
        <v>117</v>
      </c>
      <c r="F408" s="108" t="s">
        <v>118</v>
      </c>
      <c r="G408" s="110">
        <f>H408+I408</f>
        <v>8395</v>
      </c>
      <c r="H408" s="110">
        <v>8395</v>
      </c>
      <c r="I408" s="110"/>
      <c r="J408" s="115">
        <f>K408-G408</f>
        <v>-8395</v>
      </c>
      <c r="K408" s="115"/>
      <c r="L408" s="115"/>
      <c r="M408" s="115"/>
      <c r="N408" s="110"/>
      <c r="O408" s="103"/>
      <c r="P408" s="115"/>
      <c r="Q408" s="115">
        <f>P408+N408</f>
        <v>0</v>
      </c>
      <c r="R408" s="115">
        <f>O408</f>
        <v>0</v>
      </c>
      <c r="S408" s="116">
        <f>T408-Q408</f>
        <v>4000</v>
      </c>
      <c r="T408" s="116">
        <v>4000</v>
      </c>
      <c r="U408" s="115">
        <f>R408</f>
        <v>0</v>
      </c>
      <c r="V408" s="116">
        <f>S408</f>
        <v>4000</v>
      </c>
      <c r="W408" s="116"/>
      <c r="X408" s="116"/>
      <c r="Y408" s="116">
        <f>W408+T408</f>
        <v>4000</v>
      </c>
      <c r="Z408" s="116">
        <f>X408+V408</f>
        <v>4000</v>
      </c>
      <c r="AA408" s="116"/>
      <c r="AB408" s="116"/>
      <c r="AC408" s="116">
        <f>AA408+Y408</f>
        <v>4000</v>
      </c>
      <c r="AD408" s="116">
        <f>AB408+Z408</f>
        <v>4000</v>
      </c>
      <c r="AE408" s="116"/>
      <c r="AF408" s="116"/>
      <c r="AG408" s="116"/>
      <c r="AH408" s="116">
        <f>AE408+AC408</f>
        <v>4000</v>
      </c>
      <c r="AI408" s="116"/>
      <c r="AJ408" s="116">
        <f>AG408+AD408</f>
        <v>4000</v>
      </c>
      <c r="AK408" s="171"/>
      <c r="AL408" s="171"/>
      <c r="AM408" s="116">
        <f>AK408+AH408</f>
        <v>4000</v>
      </c>
      <c r="AN408" s="116">
        <f>AI408</f>
        <v>0</v>
      </c>
      <c r="AO408" s="116">
        <f>AJ408</f>
        <v>4000</v>
      </c>
      <c r="AP408" s="116">
        <f>AR408-AO408</f>
        <v>-4000</v>
      </c>
      <c r="AQ408" s="115"/>
      <c r="AR408" s="116"/>
      <c r="AS408" s="115"/>
      <c r="AT408" s="116"/>
      <c r="AU408" s="81"/>
      <c r="AV408" s="81"/>
      <c r="AW408" s="81"/>
      <c r="AX408" s="116"/>
      <c r="AY408" s="116"/>
      <c r="AZ408" s="93">
        <v>11579</v>
      </c>
      <c r="BA408" s="93">
        <v>4705</v>
      </c>
      <c r="BB408" s="116">
        <f>AX408+AZ408</f>
        <v>11579</v>
      </c>
      <c r="BC408" s="116">
        <f>AY408+BA408</f>
        <v>4705</v>
      </c>
      <c r="BD408" s="146"/>
      <c r="BE408" s="147"/>
      <c r="BF408" s="115">
        <f>BD408+BB408</f>
        <v>11579</v>
      </c>
      <c r="BG408" s="115">
        <f>BE408+BC408</f>
        <v>4705</v>
      </c>
      <c r="BH408" s="146"/>
      <c r="BI408" s="147"/>
      <c r="BJ408" s="115">
        <f>BH408+BF408</f>
        <v>11579</v>
      </c>
      <c r="BK408" s="115">
        <f>BI408+BG408</f>
        <v>4705</v>
      </c>
    </row>
    <row r="409" spans="1:63" s="2" customFormat="1" ht="33" customHeight="1">
      <c r="A409" s="120"/>
      <c r="B409" s="98" t="s">
        <v>108</v>
      </c>
      <c r="C409" s="99" t="s">
        <v>58</v>
      </c>
      <c r="D409" s="100" t="s">
        <v>31</v>
      </c>
      <c r="E409" s="101"/>
      <c r="F409" s="100"/>
      <c r="G409" s="102">
        <f>G410</f>
        <v>17592</v>
      </c>
      <c r="H409" s="102">
        <f aca="true" t="shared" si="446" ref="H409:AT409">H410</f>
        <v>17592</v>
      </c>
      <c r="I409" s="102">
        <f t="shared" si="446"/>
        <v>0</v>
      </c>
      <c r="J409" s="102">
        <f t="shared" si="446"/>
        <v>3251</v>
      </c>
      <c r="K409" s="102">
        <f t="shared" si="446"/>
        <v>20843</v>
      </c>
      <c r="L409" s="102">
        <f t="shared" si="446"/>
        <v>0</v>
      </c>
      <c r="M409" s="102"/>
      <c r="N409" s="102">
        <f t="shared" si="446"/>
        <v>22551</v>
      </c>
      <c r="O409" s="102">
        <f t="shared" si="446"/>
        <v>0</v>
      </c>
      <c r="P409" s="102">
        <f t="shared" si="446"/>
        <v>0</v>
      </c>
      <c r="Q409" s="102">
        <f t="shared" si="446"/>
        <v>22551</v>
      </c>
      <c r="R409" s="102">
        <f t="shared" si="446"/>
        <v>0</v>
      </c>
      <c r="S409" s="104">
        <f t="shared" si="446"/>
        <v>-21051</v>
      </c>
      <c r="T409" s="104">
        <f t="shared" si="446"/>
        <v>1500</v>
      </c>
      <c r="U409" s="102">
        <f t="shared" si="446"/>
        <v>0</v>
      </c>
      <c r="V409" s="104">
        <f t="shared" si="446"/>
        <v>3313</v>
      </c>
      <c r="W409" s="104">
        <f t="shared" si="446"/>
        <v>0</v>
      </c>
      <c r="X409" s="104">
        <f t="shared" si="446"/>
        <v>0</v>
      </c>
      <c r="Y409" s="104">
        <f t="shared" si="446"/>
        <v>1500</v>
      </c>
      <c r="Z409" s="104">
        <f t="shared" si="446"/>
        <v>3313</v>
      </c>
      <c r="AA409" s="104">
        <f t="shared" si="446"/>
        <v>0</v>
      </c>
      <c r="AB409" s="104">
        <f t="shared" si="446"/>
        <v>0</v>
      </c>
      <c r="AC409" s="104">
        <f t="shared" si="446"/>
        <v>1500</v>
      </c>
      <c r="AD409" s="104">
        <f t="shared" si="446"/>
        <v>3313</v>
      </c>
      <c r="AE409" s="104">
        <f t="shared" si="446"/>
        <v>0</v>
      </c>
      <c r="AF409" s="104"/>
      <c r="AG409" s="104">
        <f t="shared" si="446"/>
        <v>0</v>
      </c>
      <c r="AH409" s="104">
        <f t="shared" si="446"/>
        <v>1500</v>
      </c>
      <c r="AI409" s="104"/>
      <c r="AJ409" s="104">
        <f t="shared" si="446"/>
        <v>3313</v>
      </c>
      <c r="AK409" s="104">
        <f t="shared" si="446"/>
        <v>0</v>
      </c>
      <c r="AL409" s="104">
        <f t="shared" si="446"/>
        <v>0</v>
      </c>
      <c r="AM409" s="104">
        <f t="shared" si="446"/>
        <v>1500</v>
      </c>
      <c r="AN409" s="104">
        <f t="shared" si="446"/>
        <v>0</v>
      </c>
      <c r="AO409" s="104">
        <f t="shared" si="446"/>
        <v>3313</v>
      </c>
      <c r="AP409" s="104">
        <f t="shared" si="446"/>
        <v>11314</v>
      </c>
      <c r="AQ409" s="102">
        <f t="shared" si="446"/>
        <v>0</v>
      </c>
      <c r="AR409" s="104">
        <f t="shared" si="446"/>
        <v>14627</v>
      </c>
      <c r="AS409" s="102">
        <f t="shared" si="446"/>
        <v>0</v>
      </c>
      <c r="AT409" s="104">
        <f t="shared" si="446"/>
        <v>16064</v>
      </c>
      <c r="AU409" s="81"/>
      <c r="AV409" s="81"/>
      <c r="AW409" s="81"/>
      <c r="AX409" s="104">
        <f aca="true" t="shared" si="447" ref="AX409:BK410">AX410</f>
        <v>14627</v>
      </c>
      <c r="AY409" s="104">
        <f t="shared" si="447"/>
        <v>16064</v>
      </c>
      <c r="AZ409" s="104">
        <f t="shared" si="447"/>
        <v>-6000</v>
      </c>
      <c r="BA409" s="104">
        <f t="shared" si="447"/>
        <v>-2300</v>
      </c>
      <c r="BB409" s="104">
        <f t="shared" si="447"/>
        <v>8627</v>
      </c>
      <c r="BC409" s="104">
        <f t="shared" si="447"/>
        <v>13764</v>
      </c>
      <c r="BD409" s="104">
        <f t="shared" si="447"/>
        <v>0</v>
      </c>
      <c r="BE409" s="104">
        <f t="shared" si="447"/>
        <v>0</v>
      </c>
      <c r="BF409" s="104">
        <f t="shared" si="447"/>
        <v>8627</v>
      </c>
      <c r="BG409" s="104">
        <f t="shared" si="447"/>
        <v>13764</v>
      </c>
      <c r="BH409" s="104">
        <f t="shared" si="447"/>
        <v>0</v>
      </c>
      <c r="BI409" s="104">
        <f t="shared" si="447"/>
        <v>0</v>
      </c>
      <c r="BJ409" s="104">
        <f t="shared" si="447"/>
        <v>8627</v>
      </c>
      <c r="BK409" s="104">
        <f t="shared" si="447"/>
        <v>13764</v>
      </c>
    </row>
    <row r="410" spans="1:63" s="2" customFormat="1" ht="66" customHeight="1">
      <c r="A410" s="97"/>
      <c r="B410" s="106" t="s">
        <v>116</v>
      </c>
      <c r="C410" s="107" t="s">
        <v>58</v>
      </c>
      <c r="D410" s="108" t="s">
        <v>31</v>
      </c>
      <c r="E410" s="114" t="s">
        <v>117</v>
      </c>
      <c r="F410" s="108"/>
      <c r="G410" s="110">
        <f aca="true" t="shared" si="448" ref="G410:AT410">G411</f>
        <v>17592</v>
      </c>
      <c r="H410" s="110">
        <f t="shared" si="448"/>
        <v>17592</v>
      </c>
      <c r="I410" s="110">
        <f t="shared" si="448"/>
        <v>0</v>
      </c>
      <c r="J410" s="110">
        <f t="shared" si="448"/>
        <v>3251</v>
      </c>
      <c r="K410" s="110">
        <f t="shared" si="448"/>
        <v>20843</v>
      </c>
      <c r="L410" s="110">
        <f t="shared" si="448"/>
        <v>0</v>
      </c>
      <c r="M410" s="110"/>
      <c r="N410" s="110">
        <f t="shared" si="448"/>
        <v>22551</v>
      </c>
      <c r="O410" s="110">
        <f t="shared" si="448"/>
        <v>0</v>
      </c>
      <c r="P410" s="110">
        <f t="shared" si="448"/>
        <v>0</v>
      </c>
      <c r="Q410" s="110">
        <f t="shared" si="448"/>
        <v>22551</v>
      </c>
      <c r="R410" s="110">
        <f t="shared" si="448"/>
        <v>0</v>
      </c>
      <c r="S410" s="112">
        <f t="shared" si="448"/>
        <v>-21051</v>
      </c>
      <c r="T410" s="112">
        <f t="shared" si="448"/>
        <v>1500</v>
      </c>
      <c r="U410" s="110">
        <f t="shared" si="448"/>
        <v>0</v>
      </c>
      <c r="V410" s="112">
        <f t="shared" si="448"/>
        <v>3313</v>
      </c>
      <c r="W410" s="112">
        <f t="shared" si="448"/>
        <v>0</v>
      </c>
      <c r="X410" s="112">
        <f t="shared" si="448"/>
        <v>0</v>
      </c>
      <c r="Y410" s="112">
        <f t="shared" si="448"/>
        <v>1500</v>
      </c>
      <c r="Z410" s="112">
        <f t="shared" si="448"/>
        <v>3313</v>
      </c>
      <c r="AA410" s="112">
        <f t="shared" si="448"/>
        <v>0</v>
      </c>
      <c r="AB410" s="112">
        <f t="shared" si="448"/>
        <v>0</v>
      </c>
      <c r="AC410" s="112">
        <f t="shared" si="448"/>
        <v>1500</v>
      </c>
      <c r="AD410" s="112">
        <f t="shared" si="448"/>
        <v>3313</v>
      </c>
      <c r="AE410" s="112">
        <f t="shared" si="448"/>
        <v>0</v>
      </c>
      <c r="AF410" s="112"/>
      <c r="AG410" s="112">
        <f t="shared" si="448"/>
        <v>0</v>
      </c>
      <c r="AH410" s="112">
        <f t="shared" si="448"/>
        <v>1500</v>
      </c>
      <c r="AI410" s="112"/>
      <c r="AJ410" s="112">
        <f t="shared" si="448"/>
        <v>3313</v>
      </c>
      <c r="AK410" s="112">
        <f t="shared" si="448"/>
        <v>0</v>
      </c>
      <c r="AL410" s="112">
        <f t="shared" si="448"/>
        <v>0</v>
      </c>
      <c r="AM410" s="112">
        <f t="shared" si="448"/>
        <v>1500</v>
      </c>
      <c r="AN410" s="112">
        <f t="shared" si="448"/>
        <v>0</v>
      </c>
      <c r="AO410" s="112">
        <f t="shared" si="448"/>
        <v>3313</v>
      </c>
      <c r="AP410" s="112">
        <f t="shared" si="448"/>
        <v>11314</v>
      </c>
      <c r="AQ410" s="110">
        <f t="shared" si="448"/>
        <v>0</v>
      </c>
      <c r="AR410" s="112">
        <f t="shared" si="448"/>
        <v>14627</v>
      </c>
      <c r="AS410" s="110">
        <f t="shared" si="448"/>
        <v>0</v>
      </c>
      <c r="AT410" s="112">
        <f t="shared" si="448"/>
        <v>16064</v>
      </c>
      <c r="AU410" s="81"/>
      <c r="AV410" s="81"/>
      <c r="AW410" s="81"/>
      <c r="AX410" s="112">
        <f t="shared" si="447"/>
        <v>14627</v>
      </c>
      <c r="AY410" s="112">
        <f t="shared" si="447"/>
        <v>16064</v>
      </c>
      <c r="AZ410" s="112">
        <f t="shared" si="447"/>
        <v>-6000</v>
      </c>
      <c r="BA410" s="112">
        <f t="shared" si="447"/>
        <v>-2300</v>
      </c>
      <c r="BB410" s="112">
        <f t="shared" si="447"/>
        <v>8627</v>
      </c>
      <c r="BC410" s="112">
        <f t="shared" si="447"/>
        <v>13764</v>
      </c>
      <c r="BD410" s="112">
        <f t="shared" si="447"/>
        <v>0</v>
      </c>
      <c r="BE410" s="112">
        <f t="shared" si="447"/>
        <v>0</v>
      </c>
      <c r="BF410" s="112">
        <f t="shared" si="447"/>
        <v>8627</v>
      </c>
      <c r="BG410" s="112">
        <f t="shared" si="447"/>
        <v>13764</v>
      </c>
      <c r="BH410" s="112">
        <f t="shared" si="447"/>
        <v>0</v>
      </c>
      <c r="BI410" s="112">
        <f t="shared" si="447"/>
        <v>0</v>
      </c>
      <c r="BJ410" s="112">
        <f t="shared" si="447"/>
        <v>8627</v>
      </c>
      <c r="BK410" s="112">
        <f t="shared" si="447"/>
        <v>13764</v>
      </c>
    </row>
    <row r="411" spans="1:63" s="2" customFormat="1" ht="114" customHeight="1">
      <c r="A411" s="120"/>
      <c r="B411" s="106" t="s">
        <v>270</v>
      </c>
      <c r="C411" s="107" t="s">
        <v>58</v>
      </c>
      <c r="D411" s="108" t="s">
        <v>31</v>
      </c>
      <c r="E411" s="114" t="s">
        <v>117</v>
      </c>
      <c r="F411" s="108" t="s">
        <v>118</v>
      </c>
      <c r="G411" s="110">
        <f>H411+I411</f>
        <v>17592</v>
      </c>
      <c r="H411" s="110">
        <v>17592</v>
      </c>
      <c r="I411" s="110"/>
      <c r="J411" s="115">
        <f>K411-G411</f>
        <v>3251</v>
      </c>
      <c r="K411" s="115">
        <v>20843</v>
      </c>
      <c r="L411" s="115"/>
      <c r="M411" s="115"/>
      <c r="N411" s="110">
        <v>22551</v>
      </c>
      <c r="O411" s="103"/>
      <c r="P411" s="115"/>
      <c r="Q411" s="115">
        <f>P411+N411</f>
        <v>22551</v>
      </c>
      <c r="R411" s="115">
        <f>O411</f>
        <v>0</v>
      </c>
      <c r="S411" s="116">
        <f>T411-Q411</f>
        <v>-21051</v>
      </c>
      <c r="T411" s="116">
        <v>1500</v>
      </c>
      <c r="U411" s="115">
        <f>R411</f>
        <v>0</v>
      </c>
      <c r="V411" s="116">
        <v>3313</v>
      </c>
      <c r="W411" s="116"/>
      <c r="X411" s="116"/>
      <c r="Y411" s="116">
        <f>W411+T411</f>
        <v>1500</v>
      </c>
      <c r="Z411" s="116">
        <f>X411+V411</f>
        <v>3313</v>
      </c>
      <c r="AA411" s="116"/>
      <c r="AB411" s="116"/>
      <c r="AC411" s="116">
        <f>AA411+Y411</f>
        <v>1500</v>
      </c>
      <c r="AD411" s="116">
        <f>AB411+Z411</f>
        <v>3313</v>
      </c>
      <c r="AE411" s="116"/>
      <c r="AF411" s="116"/>
      <c r="AG411" s="116"/>
      <c r="AH411" s="116">
        <f>AE411+AC411</f>
        <v>1500</v>
      </c>
      <c r="AI411" s="116"/>
      <c r="AJ411" s="116">
        <f>AG411+AD411</f>
        <v>3313</v>
      </c>
      <c r="AK411" s="171"/>
      <c r="AL411" s="171"/>
      <c r="AM411" s="116">
        <f>AK411+AH411</f>
        <v>1500</v>
      </c>
      <c r="AN411" s="116">
        <f>AI411</f>
        <v>0</v>
      </c>
      <c r="AO411" s="116">
        <f>AJ411</f>
        <v>3313</v>
      </c>
      <c r="AP411" s="116">
        <f>AR411-AO411</f>
        <v>11314</v>
      </c>
      <c r="AQ411" s="115"/>
      <c r="AR411" s="116">
        <v>14627</v>
      </c>
      <c r="AS411" s="115"/>
      <c r="AT411" s="116">
        <v>16064</v>
      </c>
      <c r="AU411" s="81"/>
      <c r="AV411" s="81"/>
      <c r="AW411" s="81"/>
      <c r="AX411" s="116">
        <v>14627</v>
      </c>
      <c r="AY411" s="116">
        <v>16064</v>
      </c>
      <c r="AZ411" s="93">
        <v>-6000</v>
      </c>
      <c r="BA411" s="93">
        <v>-2300</v>
      </c>
      <c r="BB411" s="116">
        <f>AX411+AZ411</f>
        <v>8627</v>
      </c>
      <c r="BC411" s="116">
        <f>AY411+BA411</f>
        <v>13764</v>
      </c>
      <c r="BD411" s="146"/>
      <c r="BE411" s="147"/>
      <c r="BF411" s="115">
        <f>BD411+BB411</f>
        <v>8627</v>
      </c>
      <c r="BG411" s="115">
        <f>BE411+BC411</f>
        <v>13764</v>
      </c>
      <c r="BH411" s="146"/>
      <c r="BI411" s="147"/>
      <c r="BJ411" s="115">
        <f>BH411+BF411</f>
        <v>8627</v>
      </c>
      <c r="BK411" s="115">
        <f>BI411+BG411</f>
        <v>13764</v>
      </c>
    </row>
    <row r="412" spans="1:63" s="2" customFormat="1" ht="37.5" customHeight="1" hidden="1">
      <c r="A412" s="120"/>
      <c r="B412" s="98" t="s">
        <v>122</v>
      </c>
      <c r="C412" s="99" t="s">
        <v>57</v>
      </c>
      <c r="D412" s="100" t="s">
        <v>58</v>
      </c>
      <c r="E412" s="101"/>
      <c r="F412" s="100"/>
      <c r="G412" s="102">
        <f aca="true" t="shared" si="449" ref="G412:L412">G413+G415</f>
        <v>1617</v>
      </c>
      <c r="H412" s="102">
        <f t="shared" si="449"/>
        <v>1617</v>
      </c>
      <c r="I412" s="102">
        <f t="shared" si="449"/>
        <v>0</v>
      </c>
      <c r="J412" s="102">
        <f>J413+J415</f>
        <v>51126</v>
      </c>
      <c r="K412" s="102">
        <f t="shared" si="449"/>
        <v>52743</v>
      </c>
      <c r="L412" s="102">
        <f t="shared" si="449"/>
        <v>50000</v>
      </c>
      <c r="M412" s="102"/>
      <c r="N412" s="102">
        <f>N415</f>
        <v>4263</v>
      </c>
      <c r="O412" s="102">
        <f aca="true" t="shared" si="450" ref="O412:V412">O413+O415</f>
        <v>0</v>
      </c>
      <c r="P412" s="102">
        <f t="shared" si="450"/>
        <v>0</v>
      </c>
      <c r="Q412" s="102">
        <f t="shared" si="450"/>
        <v>4263</v>
      </c>
      <c r="R412" s="102">
        <f t="shared" si="450"/>
        <v>0</v>
      </c>
      <c r="S412" s="104">
        <f t="shared" si="450"/>
        <v>-4263</v>
      </c>
      <c r="T412" s="104">
        <f t="shared" si="450"/>
        <v>0</v>
      </c>
      <c r="U412" s="102">
        <f t="shared" si="450"/>
        <v>0</v>
      </c>
      <c r="V412" s="104">
        <f t="shared" si="450"/>
        <v>0</v>
      </c>
      <c r="W412" s="104">
        <f aca="true" t="shared" si="451" ref="W412:AD412">W413+W415</f>
        <v>0</v>
      </c>
      <c r="X412" s="104">
        <f t="shared" si="451"/>
        <v>0</v>
      </c>
      <c r="Y412" s="104">
        <f t="shared" si="451"/>
        <v>0</v>
      </c>
      <c r="Z412" s="104">
        <f t="shared" si="451"/>
        <v>0</v>
      </c>
      <c r="AA412" s="104">
        <f t="shared" si="451"/>
        <v>0</v>
      </c>
      <c r="AB412" s="104">
        <f t="shared" si="451"/>
        <v>0</v>
      </c>
      <c r="AC412" s="104">
        <f t="shared" si="451"/>
        <v>0</v>
      </c>
      <c r="AD412" s="104">
        <f t="shared" si="451"/>
        <v>0</v>
      </c>
      <c r="AE412" s="104">
        <f>AE413+AE415</f>
        <v>0</v>
      </c>
      <c r="AF412" s="104"/>
      <c r="AG412" s="104">
        <f>AG413+AG415</f>
        <v>0</v>
      </c>
      <c r="AH412" s="104">
        <f>AH413+AH415</f>
        <v>0</v>
      </c>
      <c r="AI412" s="104"/>
      <c r="AJ412" s="104">
        <f>AJ413+AJ415</f>
        <v>0</v>
      </c>
      <c r="AK412" s="171"/>
      <c r="AL412" s="171"/>
      <c r="AM412" s="171"/>
      <c r="AN412" s="171"/>
      <c r="AO412" s="171"/>
      <c r="AP412" s="172"/>
      <c r="AQ412" s="173"/>
      <c r="AR412" s="172"/>
      <c r="AS412" s="173"/>
      <c r="AT412" s="172"/>
      <c r="AU412" s="81"/>
      <c r="AV412" s="81"/>
      <c r="AW412" s="81"/>
      <c r="AX412" s="172"/>
      <c r="AY412" s="172"/>
      <c r="AZ412" s="93"/>
      <c r="BA412" s="93"/>
      <c r="BB412" s="172"/>
      <c r="BC412" s="172"/>
      <c r="BD412" s="146"/>
      <c r="BE412" s="147"/>
      <c r="BF412" s="164"/>
      <c r="BG412" s="164"/>
      <c r="BH412" s="146"/>
      <c r="BI412" s="147"/>
      <c r="BJ412" s="164"/>
      <c r="BK412" s="164"/>
    </row>
    <row r="413" spans="1:63" s="2" customFormat="1" ht="50.25" customHeight="1" hidden="1">
      <c r="A413" s="120"/>
      <c r="B413" s="106" t="s">
        <v>116</v>
      </c>
      <c r="C413" s="107" t="s">
        <v>57</v>
      </c>
      <c r="D413" s="108" t="s">
        <v>58</v>
      </c>
      <c r="E413" s="114" t="s">
        <v>117</v>
      </c>
      <c r="F413" s="108"/>
      <c r="G413" s="110">
        <f>G414</f>
        <v>0</v>
      </c>
      <c r="H413" s="110">
        <f>H414</f>
        <v>0</v>
      </c>
      <c r="I413" s="178">
        <f>I414</f>
        <v>0</v>
      </c>
      <c r="J413" s="128"/>
      <c r="K413" s="128"/>
      <c r="L413" s="128"/>
      <c r="M413" s="128"/>
      <c r="N413" s="110">
        <f>N414</f>
        <v>0</v>
      </c>
      <c r="O413" s="115"/>
      <c r="P413" s="115"/>
      <c r="Q413" s="128"/>
      <c r="R413" s="128"/>
      <c r="S413" s="116"/>
      <c r="T413" s="116"/>
      <c r="U413" s="115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6"/>
      <c r="AI413" s="116"/>
      <c r="AJ413" s="116"/>
      <c r="AK413" s="171"/>
      <c r="AL413" s="171"/>
      <c r="AM413" s="171"/>
      <c r="AN413" s="171"/>
      <c r="AO413" s="171"/>
      <c r="AP413" s="172"/>
      <c r="AQ413" s="173"/>
      <c r="AR413" s="172"/>
      <c r="AS413" s="173"/>
      <c r="AT413" s="172"/>
      <c r="AU413" s="81"/>
      <c r="AV413" s="81"/>
      <c r="AW413" s="81"/>
      <c r="AX413" s="172"/>
      <c r="AY413" s="172"/>
      <c r="AZ413" s="93"/>
      <c r="BA413" s="93"/>
      <c r="BB413" s="172"/>
      <c r="BC413" s="172"/>
      <c r="BD413" s="146"/>
      <c r="BE413" s="147"/>
      <c r="BF413" s="164"/>
      <c r="BG413" s="164"/>
      <c r="BH413" s="146"/>
      <c r="BI413" s="147"/>
      <c r="BJ413" s="164"/>
      <c r="BK413" s="164"/>
    </row>
    <row r="414" spans="1:63" s="2" customFormat="1" ht="50.25" customHeight="1" hidden="1">
      <c r="A414" s="120"/>
      <c r="B414" s="106" t="s">
        <v>275</v>
      </c>
      <c r="C414" s="107" t="s">
        <v>57</v>
      </c>
      <c r="D414" s="108" t="s">
        <v>58</v>
      </c>
      <c r="E414" s="114" t="s">
        <v>117</v>
      </c>
      <c r="F414" s="108" t="s">
        <v>124</v>
      </c>
      <c r="G414" s="110">
        <f>H414+I414</f>
        <v>0</v>
      </c>
      <c r="H414" s="110">
        <f>1617-1617</f>
        <v>0</v>
      </c>
      <c r="I414" s="110"/>
      <c r="J414" s="128"/>
      <c r="K414" s="128"/>
      <c r="L414" s="128"/>
      <c r="M414" s="128"/>
      <c r="N414" s="110"/>
      <c r="O414" s="103"/>
      <c r="P414" s="115"/>
      <c r="Q414" s="115">
        <f>P414+N414</f>
        <v>0</v>
      </c>
      <c r="R414" s="115">
        <f>O414</f>
        <v>0</v>
      </c>
      <c r="S414" s="116">
        <f>T414-Q414</f>
        <v>0</v>
      </c>
      <c r="T414" s="116">
        <f aca="true" t="shared" si="452" ref="T414:Z414">Q414</f>
        <v>0</v>
      </c>
      <c r="U414" s="115">
        <f t="shared" si="452"/>
        <v>0</v>
      </c>
      <c r="V414" s="116">
        <f t="shared" si="452"/>
        <v>0</v>
      </c>
      <c r="W414" s="116">
        <f t="shared" si="452"/>
        <v>0</v>
      </c>
      <c r="X414" s="116">
        <f t="shared" si="452"/>
        <v>0</v>
      </c>
      <c r="Y414" s="116">
        <f t="shared" si="452"/>
        <v>0</v>
      </c>
      <c r="Z414" s="116">
        <f t="shared" si="452"/>
        <v>0</v>
      </c>
      <c r="AA414" s="116">
        <f>X414</f>
        <v>0</v>
      </c>
      <c r="AB414" s="116">
        <f>Y414</f>
        <v>0</v>
      </c>
      <c r="AC414" s="116">
        <f>Z414</f>
        <v>0</v>
      </c>
      <c r="AD414" s="116">
        <f>AA414</f>
        <v>0</v>
      </c>
      <c r="AE414" s="116">
        <f>AB414</f>
        <v>0</v>
      </c>
      <c r="AF414" s="116"/>
      <c r="AG414" s="116">
        <f>AC414</f>
        <v>0</v>
      </c>
      <c r="AH414" s="116">
        <f>AD414</f>
        <v>0</v>
      </c>
      <c r="AI414" s="116"/>
      <c r="AJ414" s="116">
        <f>AE414</f>
        <v>0</v>
      </c>
      <c r="AK414" s="171"/>
      <c r="AL414" s="171"/>
      <c r="AM414" s="171"/>
      <c r="AN414" s="171"/>
      <c r="AO414" s="171"/>
      <c r="AP414" s="172"/>
      <c r="AQ414" s="173"/>
      <c r="AR414" s="172"/>
      <c r="AS414" s="173"/>
      <c r="AT414" s="172"/>
      <c r="AU414" s="81"/>
      <c r="AV414" s="81"/>
      <c r="AW414" s="81"/>
      <c r="AX414" s="172"/>
      <c r="AY414" s="172"/>
      <c r="AZ414" s="93"/>
      <c r="BA414" s="93"/>
      <c r="BB414" s="172"/>
      <c r="BC414" s="172"/>
      <c r="BD414" s="146"/>
      <c r="BE414" s="147"/>
      <c r="BF414" s="164"/>
      <c r="BG414" s="164"/>
      <c r="BH414" s="146"/>
      <c r="BI414" s="147"/>
      <c r="BJ414" s="164"/>
      <c r="BK414" s="164"/>
    </row>
    <row r="415" spans="1:63" s="2" customFormat="1" ht="18.75" customHeight="1" hidden="1">
      <c r="A415" s="120"/>
      <c r="B415" s="106" t="s">
        <v>214</v>
      </c>
      <c r="C415" s="107" t="s">
        <v>57</v>
      </c>
      <c r="D415" s="108" t="s">
        <v>58</v>
      </c>
      <c r="E415" s="114" t="s">
        <v>213</v>
      </c>
      <c r="F415" s="108"/>
      <c r="G415" s="110">
        <f aca="true" t="shared" si="453" ref="G415:AJ415">G416</f>
        <v>1617</v>
      </c>
      <c r="H415" s="110">
        <f t="shared" si="453"/>
        <v>1617</v>
      </c>
      <c r="I415" s="110">
        <f t="shared" si="453"/>
        <v>0</v>
      </c>
      <c r="J415" s="110">
        <f t="shared" si="453"/>
        <v>51126</v>
      </c>
      <c r="K415" s="110">
        <f t="shared" si="453"/>
        <v>52743</v>
      </c>
      <c r="L415" s="110">
        <f t="shared" si="453"/>
        <v>50000</v>
      </c>
      <c r="M415" s="110"/>
      <c r="N415" s="110">
        <f t="shared" si="453"/>
        <v>4263</v>
      </c>
      <c r="O415" s="110">
        <f t="shared" si="453"/>
        <v>0</v>
      </c>
      <c r="P415" s="110">
        <f t="shared" si="453"/>
        <v>0</v>
      </c>
      <c r="Q415" s="110">
        <f t="shared" si="453"/>
        <v>4263</v>
      </c>
      <c r="R415" s="110">
        <f t="shared" si="453"/>
        <v>0</v>
      </c>
      <c r="S415" s="112">
        <f t="shared" si="453"/>
        <v>-4263</v>
      </c>
      <c r="T415" s="112">
        <f t="shared" si="453"/>
        <v>0</v>
      </c>
      <c r="U415" s="110">
        <f t="shared" si="453"/>
        <v>0</v>
      </c>
      <c r="V415" s="112">
        <f t="shared" si="453"/>
        <v>0</v>
      </c>
      <c r="W415" s="112">
        <f t="shared" si="453"/>
        <v>0</v>
      </c>
      <c r="X415" s="112">
        <f t="shared" si="453"/>
        <v>0</v>
      </c>
      <c r="Y415" s="112">
        <f t="shared" si="453"/>
        <v>0</v>
      </c>
      <c r="Z415" s="112">
        <f t="shared" si="453"/>
        <v>0</v>
      </c>
      <c r="AA415" s="112">
        <f t="shared" si="453"/>
        <v>0</v>
      </c>
      <c r="AB415" s="112">
        <f t="shared" si="453"/>
        <v>0</v>
      </c>
      <c r="AC415" s="112">
        <f t="shared" si="453"/>
        <v>0</v>
      </c>
      <c r="AD415" s="112">
        <f t="shared" si="453"/>
        <v>0</v>
      </c>
      <c r="AE415" s="112">
        <f t="shared" si="453"/>
        <v>0</v>
      </c>
      <c r="AF415" s="112"/>
      <c r="AG415" s="112">
        <f t="shared" si="453"/>
        <v>0</v>
      </c>
      <c r="AH415" s="112">
        <f t="shared" si="453"/>
        <v>0</v>
      </c>
      <c r="AI415" s="112"/>
      <c r="AJ415" s="112">
        <f t="shared" si="453"/>
        <v>0</v>
      </c>
      <c r="AK415" s="171"/>
      <c r="AL415" s="171"/>
      <c r="AM415" s="171"/>
      <c r="AN415" s="171"/>
      <c r="AO415" s="171"/>
      <c r="AP415" s="172"/>
      <c r="AQ415" s="173"/>
      <c r="AR415" s="172"/>
      <c r="AS415" s="173"/>
      <c r="AT415" s="172"/>
      <c r="AU415" s="81"/>
      <c r="AV415" s="81"/>
      <c r="AW415" s="81"/>
      <c r="AX415" s="172"/>
      <c r="AY415" s="172"/>
      <c r="AZ415" s="93"/>
      <c r="BA415" s="93"/>
      <c r="BB415" s="172"/>
      <c r="BC415" s="172"/>
      <c r="BD415" s="146"/>
      <c r="BE415" s="147"/>
      <c r="BF415" s="164"/>
      <c r="BG415" s="164"/>
      <c r="BH415" s="146"/>
      <c r="BI415" s="147"/>
      <c r="BJ415" s="164"/>
      <c r="BK415" s="164"/>
    </row>
    <row r="416" spans="1:63" s="2" customFormat="1" ht="50.25" customHeight="1" hidden="1">
      <c r="A416" s="120"/>
      <c r="B416" s="106" t="s">
        <v>123</v>
      </c>
      <c r="C416" s="107" t="s">
        <v>57</v>
      </c>
      <c r="D416" s="108" t="s">
        <v>58</v>
      </c>
      <c r="E416" s="114" t="s">
        <v>213</v>
      </c>
      <c r="F416" s="108" t="s">
        <v>124</v>
      </c>
      <c r="G416" s="110">
        <f>H416</f>
        <v>1617</v>
      </c>
      <c r="H416" s="110">
        <v>1617</v>
      </c>
      <c r="I416" s="110"/>
      <c r="J416" s="115">
        <f>K416-G416</f>
        <v>51126</v>
      </c>
      <c r="K416" s="115">
        <v>52743</v>
      </c>
      <c r="L416" s="115">
        <v>50000</v>
      </c>
      <c r="M416" s="115"/>
      <c r="N416" s="110">
        <v>4263</v>
      </c>
      <c r="O416" s="103"/>
      <c r="P416" s="115"/>
      <c r="Q416" s="115">
        <f>P416+N416</f>
        <v>4263</v>
      </c>
      <c r="R416" s="115">
        <f>O416</f>
        <v>0</v>
      </c>
      <c r="S416" s="116">
        <f>T416-Q416</f>
        <v>-4263</v>
      </c>
      <c r="T416" s="116"/>
      <c r="U416" s="115">
        <f>R416</f>
        <v>0</v>
      </c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6"/>
      <c r="AI416" s="116"/>
      <c r="AJ416" s="116"/>
      <c r="AK416" s="171"/>
      <c r="AL416" s="171"/>
      <c r="AM416" s="171"/>
      <c r="AN416" s="171"/>
      <c r="AO416" s="171"/>
      <c r="AP416" s="172"/>
      <c r="AQ416" s="173"/>
      <c r="AR416" s="172"/>
      <c r="AS416" s="173"/>
      <c r="AT416" s="172"/>
      <c r="AU416" s="81"/>
      <c r="AV416" s="81"/>
      <c r="AW416" s="81"/>
      <c r="AX416" s="172"/>
      <c r="AY416" s="172"/>
      <c r="AZ416" s="93"/>
      <c r="BA416" s="93"/>
      <c r="BB416" s="172"/>
      <c r="BC416" s="172"/>
      <c r="BD416" s="146"/>
      <c r="BE416" s="147"/>
      <c r="BF416" s="164"/>
      <c r="BG416" s="164"/>
      <c r="BH416" s="146"/>
      <c r="BI416" s="147"/>
      <c r="BJ416" s="164"/>
      <c r="BK416" s="164"/>
    </row>
    <row r="417" spans="1:63" s="6" customFormat="1" ht="25.5" customHeight="1">
      <c r="A417" s="120"/>
      <c r="B417" s="98" t="s">
        <v>68</v>
      </c>
      <c r="C417" s="99" t="s">
        <v>43</v>
      </c>
      <c r="D417" s="100" t="s">
        <v>30</v>
      </c>
      <c r="E417" s="101"/>
      <c r="F417" s="100"/>
      <c r="G417" s="102">
        <f aca="true" t="shared" si="454" ref="G417:W418">G418</f>
        <v>2195</v>
      </c>
      <c r="H417" s="102">
        <f t="shared" si="454"/>
        <v>2195</v>
      </c>
      <c r="I417" s="102">
        <f t="shared" si="454"/>
        <v>0</v>
      </c>
      <c r="J417" s="102">
        <f t="shared" si="454"/>
        <v>13840</v>
      </c>
      <c r="K417" s="102">
        <f t="shared" si="454"/>
        <v>16035</v>
      </c>
      <c r="L417" s="102">
        <f t="shared" si="454"/>
        <v>0</v>
      </c>
      <c r="M417" s="102"/>
      <c r="N417" s="102">
        <f t="shared" si="454"/>
        <v>27790</v>
      </c>
      <c r="O417" s="102">
        <f t="shared" si="454"/>
        <v>0</v>
      </c>
      <c r="P417" s="102">
        <f t="shared" si="454"/>
        <v>0</v>
      </c>
      <c r="Q417" s="102">
        <f t="shared" si="454"/>
        <v>27790</v>
      </c>
      <c r="R417" s="102">
        <f t="shared" si="454"/>
        <v>0</v>
      </c>
      <c r="S417" s="104">
        <f>S418</f>
        <v>-22290</v>
      </c>
      <c r="T417" s="104">
        <f>T418</f>
        <v>5500</v>
      </c>
      <c r="U417" s="102">
        <f t="shared" si="454"/>
        <v>0</v>
      </c>
      <c r="V417" s="104">
        <f t="shared" si="454"/>
        <v>8000</v>
      </c>
      <c r="W417" s="104">
        <f aca="true" t="shared" si="455" ref="W417:AM418">W418</f>
        <v>-1000</v>
      </c>
      <c r="X417" s="104">
        <f t="shared" si="455"/>
        <v>0</v>
      </c>
      <c r="Y417" s="104">
        <f t="shared" si="455"/>
        <v>4500</v>
      </c>
      <c r="Z417" s="104">
        <f t="shared" si="455"/>
        <v>8000</v>
      </c>
      <c r="AA417" s="104">
        <f t="shared" si="455"/>
        <v>0</v>
      </c>
      <c r="AB417" s="104">
        <f t="shared" si="455"/>
        <v>0</v>
      </c>
      <c r="AC417" s="104">
        <f t="shared" si="455"/>
        <v>4500</v>
      </c>
      <c r="AD417" s="104">
        <f t="shared" si="455"/>
        <v>8000</v>
      </c>
      <c r="AE417" s="104">
        <f t="shared" si="455"/>
        <v>0</v>
      </c>
      <c r="AF417" s="104"/>
      <c r="AG417" s="104">
        <f t="shared" si="455"/>
        <v>0</v>
      </c>
      <c r="AH417" s="104">
        <f t="shared" si="455"/>
        <v>4500</v>
      </c>
      <c r="AI417" s="104"/>
      <c r="AJ417" s="104">
        <f t="shared" si="455"/>
        <v>8000</v>
      </c>
      <c r="AK417" s="104">
        <f t="shared" si="455"/>
        <v>47380</v>
      </c>
      <c r="AL417" s="104">
        <f t="shared" si="455"/>
        <v>6263</v>
      </c>
      <c r="AM417" s="104">
        <f t="shared" si="455"/>
        <v>51880</v>
      </c>
      <c r="AN417" s="104">
        <f aca="true" t="shared" si="456" ref="AK417:AT418">AN418</f>
        <v>0</v>
      </c>
      <c r="AO417" s="104">
        <f t="shared" si="456"/>
        <v>14263</v>
      </c>
      <c r="AP417" s="104">
        <f>AP418+AP420</f>
        <v>-1742</v>
      </c>
      <c r="AQ417" s="104">
        <f>AQ418+AQ420</f>
        <v>0</v>
      </c>
      <c r="AR417" s="104">
        <f>AR418+AR420</f>
        <v>12521</v>
      </c>
      <c r="AS417" s="104">
        <f>AS418+AS420</f>
        <v>0</v>
      </c>
      <c r="AT417" s="104">
        <f>AT418+AT420</f>
        <v>7330</v>
      </c>
      <c r="AU417" s="122"/>
      <c r="AV417" s="122"/>
      <c r="AW417" s="122"/>
      <c r="AX417" s="104">
        <f aca="true" t="shared" si="457" ref="AX417:BC417">AX418+AX420</f>
        <v>12521</v>
      </c>
      <c r="AY417" s="104">
        <f t="shared" si="457"/>
        <v>7330</v>
      </c>
      <c r="AZ417" s="104">
        <f t="shared" si="457"/>
        <v>1384</v>
      </c>
      <c r="BA417" s="104">
        <f t="shared" si="457"/>
        <v>8013</v>
      </c>
      <c r="BB417" s="104">
        <f t="shared" si="457"/>
        <v>13905</v>
      </c>
      <c r="BC417" s="104">
        <f t="shared" si="457"/>
        <v>15343</v>
      </c>
      <c r="BD417" s="104">
        <f aca="true" t="shared" si="458" ref="BD417:BK417">BD418+BD420</f>
        <v>0</v>
      </c>
      <c r="BE417" s="104">
        <f t="shared" si="458"/>
        <v>0</v>
      </c>
      <c r="BF417" s="104">
        <f t="shared" si="458"/>
        <v>13905</v>
      </c>
      <c r="BG417" s="104">
        <f t="shared" si="458"/>
        <v>15343</v>
      </c>
      <c r="BH417" s="104">
        <f t="shared" si="458"/>
        <v>0</v>
      </c>
      <c r="BI417" s="104">
        <f t="shared" si="458"/>
        <v>0</v>
      </c>
      <c r="BJ417" s="104">
        <f t="shared" si="458"/>
        <v>13905</v>
      </c>
      <c r="BK417" s="104">
        <f t="shared" si="458"/>
        <v>15343</v>
      </c>
    </row>
    <row r="418" spans="1:63" s="2" customFormat="1" ht="42" customHeight="1" hidden="1">
      <c r="A418" s="120"/>
      <c r="B418" s="106" t="s">
        <v>116</v>
      </c>
      <c r="C418" s="107" t="s">
        <v>43</v>
      </c>
      <c r="D418" s="108" t="s">
        <v>30</v>
      </c>
      <c r="E418" s="114" t="s">
        <v>117</v>
      </c>
      <c r="F418" s="108"/>
      <c r="G418" s="110">
        <f t="shared" si="454"/>
        <v>2195</v>
      </c>
      <c r="H418" s="110">
        <f t="shared" si="454"/>
        <v>2195</v>
      </c>
      <c r="I418" s="110">
        <f t="shared" si="454"/>
        <v>0</v>
      </c>
      <c r="J418" s="110">
        <f t="shared" si="454"/>
        <v>13840</v>
      </c>
      <c r="K418" s="110">
        <f t="shared" si="454"/>
        <v>16035</v>
      </c>
      <c r="L418" s="110">
        <f t="shared" si="454"/>
        <v>0</v>
      </c>
      <c r="M418" s="110"/>
      <c r="N418" s="110">
        <f t="shared" si="454"/>
        <v>27790</v>
      </c>
      <c r="O418" s="110">
        <f t="shared" si="454"/>
        <v>0</v>
      </c>
      <c r="P418" s="110">
        <f t="shared" si="454"/>
        <v>0</v>
      </c>
      <c r="Q418" s="110">
        <f t="shared" si="454"/>
        <v>27790</v>
      </c>
      <c r="R418" s="110">
        <f t="shared" si="454"/>
        <v>0</v>
      </c>
      <c r="S418" s="112">
        <f t="shared" si="454"/>
        <v>-22290</v>
      </c>
      <c r="T418" s="112">
        <f t="shared" si="454"/>
        <v>5500</v>
      </c>
      <c r="U418" s="110">
        <f t="shared" si="454"/>
        <v>0</v>
      </c>
      <c r="V418" s="112">
        <f t="shared" si="454"/>
        <v>8000</v>
      </c>
      <c r="W418" s="112">
        <f t="shared" si="454"/>
        <v>-1000</v>
      </c>
      <c r="X418" s="112">
        <f t="shared" si="455"/>
        <v>0</v>
      </c>
      <c r="Y418" s="112">
        <f t="shared" si="455"/>
        <v>4500</v>
      </c>
      <c r="Z418" s="112">
        <f t="shared" si="455"/>
        <v>8000</v>
      </c>
      <c r="AA418" s="112">
        <f t="shared" si="455"/>
        <v>0</v>
      </c>
      <c r="AB418" s="112">
        <f t="shared" si="455"/>
        <v>0</v>
      </c>
      <c r="AC418" s="112">
        <f t="shared" si="455"/>
        <v>4500</v>
      </c>
      <c r="AD418" s="112">
        <f t="shared" si="455"/>
        <v>8000</v>
      </c>
      <c r="AE418" s="112">
        <f t="shared" si="455"/>
        <v>0</v>
      </c>
      <c r="AF418" s="112"/>
      <c r="AG418" s="112">
        <f t="shared" si="455"/>
        <v>0</v>
      </c>
      <c r="AH418" s="112">
        <f t="shared" si="455"/>
        <v>4500</v>
      </c>
      <c r="AI418" s="112"/>
      <c r="AJ418" s="112">
        <f t="shared" si="455"/>
        <v>8000</v>
      </c>
      <c r="AK418" s="112">
        <f t="shared" si="456"/>
        <v>47380</v>
      </c>
      <c r="AL418" s="112">
        <f t="shared" si="456"/>
        <v>6263</v>
      </c>
      <c r="AM418" s="112">
        <f t="shared" si="456"/>
        <v>51880</v>
      </c>
      <c r="AN418" s="112">
        <f t="shared" si="456"/>
        <v>0</v>
      </c>
      <c r="AO418" s="112">
        <f t="shared" si="456"/>
        <v>14263</v>
      </c>
      <c r="AP418" s="112">
        <f t="shared" si="456"/>
        <v>-14263</v>
      </c>
      <c r="AQ418" s="110">
        <f t="shared" si="456"/>
        <v>0</v>
      </c>
      <c r="AR418" s="112">
        <f t="shared" si="456"/>
        <v>0</v>
      </c>
      <c r="AS418" s="110">
        <f t="shared" si="456"/>
        <v>0</v>
      </c>
      <c r="AT418" s="112">
        <f t="shared" si="456"/>
        <v>0</v>
      </c>
      <c r="AU418" s="81"/>
      <c r="AV418" s="81"/>
      <c r="AW418" s="81"/>
      <c r="AX418" s="112">
        <f>AX419</f>
        <v>0</v>
      </c>
      <c r="AY418" s="112">
        <f>AY419</f>
        <v>0</v>
      </c>
      <c r="AZ418" s="93"/>
      <c r="BA418" s="93"/>
      <c r="BB418" s="112">
        <f aca="true" t="shared" si="459" ref="BB418:BK418">BB419</f>
        <v>0</v>
      </c>
      <c r="BC418" s="112">
        <f t="shared" si="459"/>
        <v>0</v>
      </c>
      <c r="BD418" s="112">
        <f t="shared" si="459"/>
        <v>0</v>
      </c>
      <c r="BE418" s="112">
        <f t="shared" si="459"/>
        <v>0</v>
      </c>
      <c r="BF418" s="112">
        <f t="shared" si="459"/>
        <v>0</v>
      </c>
      <c r="BG418" s="112">
        <f t="shared" si="459"/>
        <v>0</v>
      </c>
      <c r="BH418" s="112">
        <f t="shared" si="459"/>
        <v>0</v>
      </c>
      <c r="BI418" s="112">
        <f t="shared" si="459"/>
        <v>0</v>
      </c>
      <c r="BJ418" s="112">
        <f t="shared" si="459"/>
        <v>0</v>
      </c>
      <c r="BK418" s="112">
        <f t="shared" si="459"/>
        <v>0</v>
      </c>
    </row>
    <row r="419" spans="1:63" s="2" customFormat="1" ht="24" customHeight="1" hidden="1">
      <c r="A419" s="120"/>
      <c r="B419" s="106" t="s">
        <v>270</v>
      </c>
      <c r="C419" s="107" t="s">
        <v>43</v>
      </c>
      <c r="D419" s="108" t="s">
        <v>30</v>
      </c>
      <c r="E419" s="114" t="s">
        <v>117</v>
      </c>
      <c r="F419" s="108" t="s">
        <v>118</v>
      </c>
      <c r="G419" s="110">
        <f>H419+I419</f>
        <v>2195</v>
      </c>
      <c r="H419" s="110">
        <v>2195</v>
      </c>
      <c r="I419" s="110"/>
      <c r="J419" s="115">
        <f>K419-G419</f>
        <v>13840</v>
      </c>
      <c r="K419" s="115">
        <v>16035</v>
      </c>
      <c r="L419" s="115"/>
      <c r="M419" s="115"/>
      <c r="N419" s="110">
        <v>27790</v>
      </c>
      <c r="O419" s="103"/>
      <c r="P419" s="115"/>
      <c r="Q419" s="115">
        <f>P419+N419</f>
        <v>27790</v>
      </c>
      <c r="R419" s="115">
        <f>O419</f>
        <v>0</v>
      </c>
      <c r="S419" s="116">
        <f>T419-Q419</f>
        <v>-22290</v>
      </c>
      <c r="T419" s="116">
        <v>5500</v>
      </c>
      <c r="U419" s="115">
        <f>R419</f>
        <v>0</v>
      </c>
      <c r="V419" s="116">
        <v>8000</v>
      </c>
      <c r="W419" s="116">
        <v>-1000</v>
      </c>
      <c r="X419" s="116"/>
      <c r="Y419" s="116">
        <f>W419+T419</f>
        <v>4500</v>
      </c>
      <c r="Z419" s="116">
        <f>X419+V419</f>
        <v>8000</v>
      </c>
      <c r="AA419" s="116"/>
      <c r="AB419" s="116"/>
      <c r="AC419" s="116">
        <f>AA419+Y419</f>
        <v>4500</v>
      </c>
      <c r="AD419" s="116">
        <f>AB419+Z419</f>
        <v>8000</v>
      </c>
      <c r="AE419" s="116"/>
      <c r="AF419" s="116"/>
      <c r="AG419" s="116"/>
      <c r="AH419" s="116">
        <f>AE419+AC419</f>
        <v>4500</v>
      </c>
      <c r="AI419" s="116"/>
      <c r="AJ419" s="116">
        <f>AG419+AD419</f>
        <v>8000</v>
      </c>
      <c r="AK419" s="116">
        <v>47380</v>
      </c>
      <c r="AL419" s="116">
        <v>6263</v>
      </c>
      <c r="AM419" s="116">
        <f>AK419+AH419</f>
        <v>51880</v>
      </c>
      <c r="AN419" s="116">
        <f>AI419</f>
        <v>0</v>
      </c>
      <c r="AO419" s="116">
        <f>AJ419+AL419</f>
        <v>14263</v>
      </c>
      <c r="AP419" s="116">
        <f>AR419-AO419</f>
        <v>-14263</v>
      </c>
      <c r="AQ419" s="115"/>
      <c r="AR419" s="116"/>
      <c r="AS419" s="115"/>
      <c r="AT419" s="116"/>
      <c r="AU419" s="81"/>
      <c r="AV419" s="81"/>
      <c r="AW419" s="81"/>
      <c r="AX419" s="116"/>
      <c r="AY419" s="116"/>
      <c r="AZ419" s="93"/>
      <c r="BA419" s="93"/>
      <c r="BB419" s="116"/>
      <c r="BC419" s="116"/>
      <c r="BD419" s="116"/>
      <c r="BE419" s="116"/>
      <c r="BF419" s="116"/>
      <c r="BG419" s="116"/>
      <c r="BH419" s="116"/>
      <c r="BI419" s="116"/>
      <c r="BJ419" s="116"/>
      <c r="BK419" s="116"/>
    </row>
    <row r="420" spans="1:63" s="2" customFormat="1" ht="51.75" customHeight="1">
      <c r="A420" s="120"/>
      <c r="B420" s="154" t="s">
        <v>82</v>
      </c>
      <c r="C420" s="107" t="s">
        <v>43</v>
      </c>
      <c r="D420" s="107" t="s">
        <v>30</v>
      </c>
      <c r="E420" s="143" t="s">
        <v>121</v>
      </c>
      <c r="F420" s="107"/>
      <c r="G420" s="110"/>
      <c r="H420" s="110"/>
      <c r="I420" s="110"/>
      <c r="J420" s="115"/>
      <c r="K420" s="115"/>
      <c r="L420" s="115"/>
      <c r="M420" s="115"/>
      <c r="N420" s="110"/>
      <c r="O420" s="103"/>
      <c r="P420" s="115"/>
      <c r="Q420" s="115"/>
      <c r="R420" s="115"/>
      <c r="S420" s="116"/>
      <c r="T420" s="116"/>
      <c r="U420" s="115"/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6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116">
        <f aca="true" t="shared" si="460" ref="AP420:AT421">AP421</f>
        <v>12521</v>
      </c>
      <c r="AQ420" s="116">
        <f t="shared" si="460"/>
        <v>0</v>
      </c>
      <c r="AR420" s="116">
        <f t="shared" si="460"/>
        <v>12521</v>
      </c>
      <c r="AS420" s="116">
        <f t="shared" si="460"/>
        <v>0</v>
      </c>
      <c r="AT420" s="116">
        <f t="shared" si="460"/>
        <v>7330</v>
      </c>
      <c r="AU420" s="81"/>
      <c r="AV420" s="81"/>
      <c r="AW420" s="81"/>
      <c r="AX420" s="116">
        <f aca="true" t="shared" si="461" ref="AX420:BK421">AX421</f>
        <v>12521</v>
      </c>
      <c r="AY420" s="116">
        <f t="shared" si="461"/>
        <v>7330</v>
      </c>
      <c r="AZ420" s="116">
        <f t="shared" si="461"/>
        <v>1384</v>
      </c>
      <c r="BA420" s="116">
        <f t="shared" si="461"/>
        <v>8013</v>
      </c>
      <c r="BB420" s="116">
        <f t="shared" si="461"/>
        <v>13905</v>
      </c>
      <c r="BC420" s="116">
        <f t="shared" si="461"/>
        <v>15343</v>
      </c>
      <c r="BD420" s="116">
        <f t="shared" si="461"/>
        <v>0</v>
      </c>
      <c r="BE420" s="116">
        <f t="shared" si="461"/>
        <v>0</v>
      </c>
      <c r="BF420" s="116">
        <f t="shared" si="461"/>
        <v>13905</v>
      </c>
      <c r="BG420" s="116">
        <f t="shared" si="461"/>
        <v>15343</v>
      </c>
      <c r="BH420" s="116">
        <f t="shared" si="461"/>
        <v>0</v>
      </c>
      <c r="BI420" s="116">
        <f t="shared" si="461"/>
        <v>0</v>
      </c>
      <c r="BJ420" s="116">
        <f t="shared" si="461"/>
        <v>13905</v>
      </c>
      <c r="BK420" s="116">
        <f t="shared" si="461"/>
        <v>15343</v>
      </c>
    </row>
    <row r="421" spans="1:63" s="2" customFormat="1" ht="58.5" customHeight="1">
      <c r="A421" s="120"/>
      <c r="B421" s="154" t="s">
        <v>399</v>
      </c>
      <c r="C421" s="107" t="s">
        <v>43</v>
      </c>
      <c r="D421" s="107" t="s">
        <v>30</v>
      </c>
      <c r="E421" s="143" t="s">
        <v>291</v>
      </c>
      <c r="F421" s="107"/>
      <c r="G421" s="110"/>
      <c r="H421" s="110"/>
      <c r="I421" s="110"/>
      <c r="J421" s="115"/>
      <c r="K421" s="115"/>
      <c r="L421" s="115"/>
      <c r="M421" s="115"/>
      <c r="N421" s="110"/>
      <c r="O421" s="103"/>
      <c r="P421" s="115"/>
      <c r="Q421" s="115"/>
      <c r="R421" s="115"/>
      <c r="S421" s="116"/>
      <c r="T421" s="116"/>
      <c r="U421" s="115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116">
        <f t="shared" si="460"/>
        <v>12521</v>
      </c>
      <c r="AQ421" s="116">
        <f t="shared" si="460"/>
        <v>0</v>
      </c>
      <c r="AR421" s="116">
        <f t="shared" si="460"/>
        <v>12521</v>
      </c>
      <c r="AS421" s="116">
        <f t="shared" si="460"/>
        <v>0</v>
      </c>
      <c r="AT421" s="116">
        <f t="shared" si="460"/>
        <v>7330</v>
      </c>
      <c r="AU421" s="81"/>
      <c r="AV421" s="81"/>
      <c r="AW421" s="81"/>
      <c r="AX421" s="116">
        <f t="shared" si="461"/>
        <v>12521</v>
      </c>
      <c r="AY421" s="116">
        <f t="shared" si="461"/>
        <v>7330</v>
      </c>
      <c r="AZ421" s="116">
        <f t="shared" si="461"/>
        <v>1384</v>
      </c>
      <c r="BA421" s="116">
        <f t="shared" si="461"/>
        <v>8013</v>
      </c>
      <c r="BB421" s="116">
        <f t="shared" si="461"/>
        <v>13905</v>
      </c>
      <c r="BC421" s="116">
        <f t="shared" si="461"/>
        <v>15343</v>
      </c>
      <c r="BD421" s="116">
        <f t="shared" si="461"/>
        <v>0</v>
      </c>
      <c r="BE421" s="116">
        <f t="shared" si="461"/>
        <v>0</v>
      </c>
      <c r="BF421" s="116">
        <f t="shared" si="461"/>
        <v>13905</v>
      </c>
      <c r="BG421" s="116">
        <f t="shared" si="461"/>
        <v>15343</v>
      </c>
      <c r="BH421" s="116">
        <f t="shared" si="461"/>
        <v>0</v>
      </c>
      <c r="BI421" s="116">
        <f t="shared" si="461"/>
        <v>0</v>
      </c>
      <c r="BJ421" s="116">
        <f t="shared" si="461"/>
        <v>13905</v>
      </c>
      <c r="BK421" s="116">
        <f t="shared" si="461"/>
        <v>15343</v>
      </c>
    </row>
    <row r="422" spans="1:63" s="2" customFormat="1" ht="109.5" customHeight="1">
      <c r="A422" s="120"/>
      <c r="B422" s="154" t="s">
        <v>270</v>
      </c>
      <c r="C422" s="107" t="s">
        <v>43</v>
      </c>
      <c r="D422" s="107" t="s">
        <v>30</v>
      </c>
      <c r="E422" s="143" t="s">
        <v>291</v>
      </c>
      <c r="F422" s="107" t="s">
        <v>118</v>
      </c>
      <c r="G422" s="110"/>
      <c r="H422" s="110"/>
      <c r="I422" s="110"/>
      <c r="J422" s="115"/>
      <c r="K422" s="115"/>
      <c r="L422" s="115"/>
      <c r="M422" s="115"/>
      <c r="N422" s="110"/>
      <c r="O422" s="103"/>
      <c r="P422" s="115"/>
      <c r="Q422" s="115"/>
      <c r="R422" s="115"/>
      <c r="S422" s="116"/>
      <c r="T422" s="116"/>
      <c r="U422" s="115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116">
        <f>AR422-AO422</f>
        <v>12521</v>
      </c>
      <c r="AQ422" s="115"/>
      <c r="AR422" s="116">
        <v>12521</v>
      </c>
      <c r="AS422" s="115"/>
      <c r="AT422" s="116">
        <v>7330</v>
      </c>
      <c r="AU422" s="81"/>
      <c r="AV422" s="81"/>
      <c r="AW422" s="81"/>
      <c r="AX422" s="116">
        <v>12521</v>
      </c>
      <c r="AY422" s="116">
        <v>7330</v>
      </c>
      <c r="AZ422" s="93">
        <v>1384</v>
      </c>
      <c r="BA422" s="93">
        <v>8013</v>
      </c>
      <c r="BB422" s="116">
        <f>AX422+AZ422</f>
        <v>13905</v>
      </c>
      <c r="BC422" s="116">
        <f>AY422+BA422</f>
        <v>15343</v>
      </c>
      <c r="BD422" s="146"/>
      <c r="BE422" s="147"/>
      <c r="BF422" s="115">
        <f>BD422+BB422</f>
        <v>13905</v>
      </c>
      <c r="BG422" s="115">
        <f>BE422+BC422</f>
        <v>15343</v>
      </c>
      <c r="BH422" s="146"/>
      <c r="BI422" s="147"/>
      <c r="BJ422" s="115">
        <f>BH422+BF422</f>
        <v>13905</v>
      </c>
      <c r="BK422" s="115">
        <f>BI422+BG422</f>
        <v>15343</v>
      </c>
    </row>
    <row r="423" spans="1:63" s="2" customFormat="1" ht="18.75">
      <c r="A423" s="120"/>
      <c r="B423" s="98" t="s">
        <v>61</v>
      </c>
      <c r="C423" s="99" t="s">
        <v>43</v>
      </c>
      <c r="D423" s="100" t="s">
        <v>31</v>
      </c>
      <c r="E423" s="101"/>
      <c r="F423" s="100"/>
      <c r="G423" s="102">
        <f aca="true" t="shared" si="462" ref="G423:AO423">G424</f>
        <v>67263</v>
      </c>
      <c r="H423" s="102">
        <f t="shared" si="462"/>
        <v>67263</v>
      </c>
      <c r="I423" s="102">
        <f t="shared" si="462"/>
        <v>0</v>
      </c>
      <c r="J423" s="102">
        <f t="shared" si="462"/>
        <v>13412</v>
      </c>
      <c r="K423" s="102">
        <f t="shared" si="462"/>
        <v>80675</v>
      </c>
      <c r="L423" s="102">
        <f t="shared" si="462"/>
        <v>0</v>
      </c>
      <c r="M423" s="102"/>
      <c r="N423" s="102">
        <f t="shared" si="462"/>
        <v>110207</v>
      </c>
      <c r="O423" s="102">
        <f t="shared" si="462"/>
        <v>0</v>
      </c>
      <c r="P423" s="102">
        <f t="shared" si="462"/>
        <v>0</v>
      </c>
      <c r="Q423" s="102">
        <f t="shared" si="462"/>
        <v>110207</v>
      </c>
      <c r="R423" s="102">
        <f t="shared" si="462"/>
        <v>0</v>
      </c>
      <c r="S423" s="104">
        <f t="shared" si="462"/>
        <v>-109607</v>
      </c>
      <c r="T423" s="104">
        <f t="shared" si="462"/>
        <v>600</v>
      </c>
      <c r="U423" s="102">
        <f t="shared" si="462"/>
        <v>0</v>
      </c>
      <c r="V423" s="104">
        <f t="shared" si="462"/>
        <v>600</v>
      </c>
      <c r="W423" s="104">
        <f t="shared" si="462"/>
        <v>0</v>
      </c>
      <c r="X423" s="104">
        <f t="shared" si="462"/>
        <v>0</v>
      </c>
      <c r="Y423" s="104">
        <f t="shared" si="462"/>
        <v>600</v>
      </c>
      <c r="Z423" s="104">
        <f t="shared" si="462"/>
        <v>600</v>
      </c>
      <c r="AA423" s="104">
        <f t="shared" si="462"/>
        <v>0</v>
      </c>
      <c r="AB423" s="104">
        <f t="shared" si="462"/>
        <v>0</v>
      </c>
      <c r="AC423" s="104">
        <f t="shared" si="462"/>
        <v>600</v>
      </c>
      <c r="AD423" s="104">
        <f t="shared" si="462"/>
        <v>600</v>
      </c>
      <c r="AE423" s="104">
        <f t="shared" si="462"/>
        <v>0</v>
      </c>
      <c r="AF423" s="104"/>
      <c r="AG423" s="104">
        <f t="shared" si="462"/>
        <v>0</v>
      </c>
      <c r="AH423" s="104">
        <f t="shared" si="462"/>
        <v>600</v>
      </c>
      <c r="AI423" s="104"/>
      <c r="AJ423" s="104">
        <f t="shared" si="462"/>
        <v>600</v>
      </c>
      <c r="AK423" s="104">
        <f t="shared" si="462"/>
        <v>0</v>
      </c>
      <c r="AL423" s="104">
        <f t="shared" si="462"/>
        <v>0</v>
      </c>
      <c r="AM423" s="104">
        <f t="shared" si="462"/>
        <v>600</v>
      </c>
      <c r="AN423" s="104">
        <f t="shared" si="462"/>
        <v>0</v>
      </c>
      <c r="AO423" s="104">
        <f t="shared" si="462"/>
        <v>600</v>
      </c>
      <c r="AP423" s="104">
        <f>AP424+AP426</f>
        <v>0</v>
      </c>
      <c r="AQ423" s="104">
        <f>AQ424+AQ426</f>
        <v>0</v>
      </c>
      <c r="AR423" s="104">
        <f>AR424+AR426</f>
        <v>600</v>
      </c>
      <c r="AS423" s="104">
        <f>AS424+AS426</f>
        <v>0</v>
      </c>
      <c r="AT423" s="104">
        <f>AT424+AT426</f>
        <v>600</v>
      </c>
      <c r="AU423" s="81"/>
      <c r="AV423" s="81"/>
      <c r="AW423" s="81"/>
      <c r="AX423" s="104">
        <f>AX424+AX426</f>
        <v>600</v>
      </c>
      <c r="AY423" s="104">
        <f>AY424+AY426</f>
        <v>600</v>
      </c>
      <c r="AZ423" s="93"/>
      <c r="BA423" s="93"/>
      <c r="BB423" s="104">
        <f aca="true" t="shared" si="463" ref="BB423:BG423">BB424+BB426</f>
        <v>600</v>
      </c>
      <c r="BC423" s="104">
        <f t="shared" si="463"/>
        <v>600</v>
      </c>
      <c r="BD423" s="104">
        <f t="shared" si="463"/>
        <v>0</v>
      </c>
      <c r="BE423" s="104">
        <f t="shared" si="463"/>
        <v>0</v>
      </c>
      <c r="BF423" s="104">
        <f t="shared" si="463"/>
        <v>600</v>
      </c>
      <c r="BG423" s="104">
        <f t="shared" si="463"/>
        <v>600</v>
      </c>
      <c r="BH423" s="104">
        <f>BH424+BH426</f>
        <v>0</v>
      </c>
      <c r="BI423" s="104">
        <f>BI424+BI426</f>
        <v>0</v>
      </c>
      <c r="BJ423" s="104">
        <f>BJ424+BJ426</f>
        <v>600</v>
      </c>
      <c r="BK423" s="104">
        <f>BK424+BK426</f>
        <v>600</v>
      </c>
    </row>
    <row r="424" spans="1:63" s="2" customFormat="1" ht="50.25" customHeight="1" hidden="1">
      <c r="A424" s="97"/>
      <c r="B424" s="106" t="s">
        <v>116</v>
      </c>
      <c r="C424" s="107" t="s">
        <v>43</v>
      </c>
      <c r="D424" s="108" t="s">
        <v>31</v>
      </c>
      <c r="E424" s="114" t="s">
        <v>117</v>
      </c>
      <c r="F424" s="209"/>
      <c r="G424" s="110">
        <f aca="true" t="shared" si="464" ref="G424:AT424">G425</f>
        <v>67263</v>
      </c>
      <c r="H424" s="110">
        <f t="shared" si="464"/>
        <v>67263</v>
      </c>
      <c r="I424" s="110">
        <f t="shared" si="464"/>
        <v>0</v>
      </c>
      <c r="J424" s="110">
        <f t="shared" si="464"/>
        <v>13412</v>
      </c>
      <c r="K424" s="110">
        <f t="shared" si="464"/>
        <v>80675</v>
      </c>
      <c r="L424" s="110">
        <f t="shared" si="464"/>
        <v>0</v>
      </c>
      <c r="M424" s="110"/>
      <c r="N424" s="110">
        <f t="shared" si="464"/>
        <v>110207</v>
      </c>
      <c r="O424" s="110">
        <f t="shared" si="464"/>
        <v>0</v>
      </c>
      <c r="P424" s="110">
        <f t="shared" si="464"/>
        <v>0</v>
      </c>
      <c r="Q424" s="110">
        <f t="shared" si="464"/>
        <v>110207</v>
      </c>
      <c r="R424" s="110">
        <f t="shared" si="464"/>
        <v>0</v>
      </c>
      <c r="S424" s="112">
        <f t="shared" si="464"/>
        <v>-109607</v>
      </c>
      <c r="T424" s="112">
        <f t="shared" si="464"/>
        <v>600</v>
      </c>
      <c r="U424" s="110">
        <f t="shared" si="464"/>
        <v>0</v>
      </c>
      <c r="V424" s="112">
        <f t="shared" si="464"/>
        <v>600</v>
      </c>
      <c r="W424" s="112">
        <f t="shared" si="464"/>
        <v>0</v>
      </c>
      <c r="X424" s="112">
        <f t="shared" si="464"/>
        <v>0</v>
      </c>
      <c r="Y424" s="112">
        <f t="shared" si="464"/>
        <v>600</v>
      </c>
      <c r="Z424" s="112">
        <f t="shared" si="464"/>
        <v>600</v>
      </c>
      <c r="AA424" s="112">
        <f t="shared" si="464"/>
        <v>0</v>
      </c>
      <c r="AB424" s="112">
        <f t="shared" si="464"/>
        <v>0</v>
      </c>
      <c r="AC424" s="112">
        <f t="shared" si="464"/>
        <v>600</v>
      </c>
      <c r="AD424" s="112">
        <f t="shared" si="464"/>
        <v>600</v>
      </c>
      <c r="AE424" s="112">
        <f t="shared" si="464"/>
        <v>0</v>
      </c>
      <c r="AF424" s="112"/>
      <c r="AG424" s="112">
        <f t="shared" si="464"/>
        <v>0</v>
      </c>
      <c r="AH424" s="112">
        <f t="shared" si="464"/>
        <v>600</v>
      </c>
      <c r="AI424" s="112"/>
      <c r="AJ424" s="112">
        <f t="shared" si="464"/>
        <v>600</v>
      </c>
      <c r="AK424" s="112">
        <f t="shared" si="464"/>
        <v>0</v>
      </c>
      <c r="AL424" s="112">
        <f t="shared" si="464"/>
        <v>0</v>
      </c>
      <c r="AM424" s="112">
        <f t="shared" si="464"/>
        <v>600</v>
      </c>
      <c r="AN424" s="112">
        <f t="shared" si="464"/>
        <v>0</v>
      </c>
      <c r="AO424" s="112">
        <f t="shared" si="464"/>
        <v>600</v>
      </c>
      <c r="AP424" s="112">
        <f t="shared" si="464"/>
        <v>-600</v>
      </c>
      <c r="AQ424" s="110">
        <f t="shared" si="464"/>
        <v>0</v>
      </c>
      <c r="AR424" s="112">
        <f t="shared" si="464"/>
        <v>0</v>
      </c>
      <c r="AS424" s="110">
        <f t="shared" si="464"/>
        <v>0</v>
      </c>
      <c r="AT424" s="112">
        <f t="shared" si="464"/>
        <v>0</v>
      </c>
      <c r="AU424" s="81"/>
      <c r="AV424" s="81"/>
      <c r="AW424" s="81"/>
      <c r="AX424" s="112">
        <f>AX425</f>
        <v>0</v>
      </c>
      <c r="AY424" s="112">
        <f>AY425</f>
        <v>0</v>
      </c>
      <c r="AZ424" s="93"/>
      <c r="BA424" s="93"/>
      <c r="BB424" s="112">
        <f aca="true" t="shared" si="465" ref="BB424:BK424">BB425</f>
        <v>0</v>
      </c>
      <c r="BC424" s="112">
        <f t="shared" si="465"/>
        <v>0</v>
      </c>
      <c r="BD424" s="112">
        <f t="shared" si="465"/>
        <v>0</v>
      </c>
      <c r="BE424" s="112">
        <f t="shared" si="465"/>
        <v>0</v>
      </c>
      <c r="BF424" s="112">
        <f t="shared" si="465"/>
        <v>0</v>
      </c>
      <c r="BG424" s="112">
        <f t="shared" si="465"/>
        <v>0</v>
      </c>
      <c r="BH424" s="112">
        <f t="shared" si="465"/>
        <v>0</v>
      </c>
      <c r="BI424" s="112">
        <f t="shared" si="465"/>
        <v>0</v>
      </c>
      <c r="BJ424" s="112">
        <f t="shared" si="465"/>
        <v>0</v>
      </c>
      <c r="BK424" s="112">
        <f t="shared" si="465"/>
        <v>0</v>
      </c>
    </row>
    <row r="425" spans="1:63" s="2" customFormat="1" ht="99.75" customHeight="1" hidden="1">
      <c r="A425" s="120"/>
      <c r="B425" s="106" t="s">
        <v>270</v>
      </c>
      <c r="C425" s="107" t="s">
        <v>43</v>
      </c>
      <c r="D425" s="108" t="s">
        <v>31</v>
      </c>
      <c r="E425" s="114" t="s">
        <v>117</v>
      </c>
      <c r="F425" s="108" t="s">
        <v>118</v>
      </c>
      <c r="G425" s="110">
        <f>H425</f>
        <v>67263</v>
      </c>
      <c r="H425" s="110">
        <v>67263</v>
      </c>
      <c r="I425" s="110"/>
      <c r="J425" s="115">
        <f>K425-G425</f>
        <v>13412</v>
      </c>
      <c r="K425" s="115">
        <v>80675</v>
      </c>
      <c r="L425" s="115"/>
      <c r="M425" s="115"/>
      <c r="N425" s="110">
        <v>110207</v>
      </c>
      <c r="O425" s="103"/>
      <c r="P425" s="115"/>
      <c r="Q425" s="115">
        <f>P425+N425</f>
        <v>110207</v>
      </c>
      <c r="R425" s="115">
        <f>O425</f>
        <v>0</v>
      </c>
      <c r="S425" s="116">
        <f>T425-Q425</f>
        <v>-109607</v>
      </c>
      <c r="T425" s="116">
        <v>600</v>
      </c>
      <c r="U425" s="115">
        <f>R425</f>
        <v>0</v>
      </c>
      <c r="V425" s="116">
        <v>600</v>
      </c>
      <c r="W425" s="116"/>
      <c r="X425" s="116"/>
      <c r="Y425" s="116">
        <f>W425+T425</f>
        <v>600</v>
      </c>
      <c r="Z425" s="116">
        <f>X425+V425</f>
        <v>600</v>
      </c>
      <c r="AA425" s="116"/>
      <c r="AB425" s="116"/>
      <c r="AC425" s="116">
        <f>AA425+Y425</f>
        <v>600</v>
      </c>
      <c r="AD425" s="116">
        <f>AB425+Z425</f>
        <v>600</v>
      </c>
      <c r="AE425" s="116"/>
      <c r="AF425" s="116"/>
      <c r="AG425" s="116"/>
      <c r="AH425" s="116">
        <f>AE425+AC425</f>
        <v>600</v>
      </c>
      <c r="AI425" s="116"/>
      <c r="AJ425" s="116">
        <f>AG425+AD425</f>
        <v>600</v>
      </c>
      <c r="AK425" s="171"/>
      <c r="AL425" s="171"/>
      <c r="AM425" s="116">
        <f>AK425+AH425</f>
        <v>600</v>
      </c>
      <c r="AN425" s="116">
        <f>AI425</f>
        <v>0</v>
      </c>
      <c r="AO425" s="116">
        <f>AJ425</f>
        <v>600</v>
      </c>
      <c r="AP425" s="116">
        <f>AR425-AO425</f>
        <v>-600</v>
      </c>
      <c r="AQ425" s="115"/>
      <c r="AR425" s="116"/>
      <c r="AS425" s="115"/>
      <c r="AT425" s="116"/>
      <c r="AU425" s="81"/>
      <c r="AV425" s="81"/>
      <c r="AW425" s="81"/>
      <c r="AX425" s="116"/>
      <c r="AY425" s="116"/>
      <c r="AZ425" s="93"/>
      <c r="BA425" s="93"/>
      <c r="BB425" s="116"/>
      <c r="BC425" s="116"/>
      <c r="BD425" s="116"/>
      <c r="BE425" s="116"/>
      <c r="BF425" s="116"/>
      <c r="BG425" s="116"/>
      <c r="BH425" s="116"/>
      <c r="BI425" s="116"/>
      <c r="BJ425" s="116"/>
      <c r="BK425" s="116"/>
    </row>
    <row r="426" spans="1:63" s="2" customFormat="1" ht="39" customHeight="1">
      <c r="A426" s="120"/>
      <c r="B426" s="154" t="s">
        <v>82</v>
      </c>
      <c r="C426" s="107" t="s">
        <v>43</v>
      </c>
      <c r="D426" s="107" t="s">
        <v>31</v>
      </c>
      <c r="E426" s="143" t="s">
        <v>121</v>
      </c>
      <c r="F426" s="107"/>
      <c r="G426" s="110"/>
      <c r="H426" s="110"/>
      <c r="I426" s="110"/>
      <c r="J426" s="115"/>
      <c r="K426" s="115"/>
      <c r="L426" s="115"/>
      <c r="M426" s="115"/>
      <c r="N426" s="110"/>
      <c r="O426" s="103"/>
      <c r="P426" s="115"/>
      <c r="Q426" s="115"/>
      <c r="R426" s="115"/>
      <c r="S426" s="116"/>
      <c r="T426" s="116"/>
      <c r="U426" s="115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6"/>
      <c r="AI426" s="116"/>
      <c r="AJ426" s="116"/>
      <c r="AK426" s="171"/>
      <c r="AL426" s="171"/>
      <c r="AM426" s="116"/>
      <c r="AN426" s="116"/>
      <c r="AO426" s="116"/>
      <c r="AP426" s="116">
        <f aca="true" t="shared" si="466" ref="AP426:AT427">AP427</f>
        <v>600</v>
      </c>
      <c r="AQ426" s="116">
        <f t="shared" si="466"/>
        <v>0</v>
      </c>
      <c r="AR426" s="116">
        <f t="shared" si="466"/>
        <v>600</v>
      </c>
      <c r="AS426" s="116">
        <f t="shared" si="466"/>
        <v>0</v>
      </c>
      <c r="AT426" s="116">
        <f t="shared" si="466"/>
        <v>600</v>
      </c>
      <c r="AU426" s="81"/>
      <c r="AV426" s="81"/>
      <c r="AW426" s="81"/>
      <c r="AX426" s="116">
        <f>AX427</f>
        <v>600</v>
      </c>
      <c r="AY426" s="116">
        <f>AY427</f>
        <v>600</v>
      </c>
      <c r="AZ426" s="93"/>
      <c r="BA426" s="93"/>
      <c r="BB426" s="116">
        <f>BB427</f>
        <v>600</v>
      </c>
      <c r="BC426" s="116">
        <f>BC427</f>
        <v>600</v>
      </c>
      <c r="BD426" s="116">
        <f aca="true" t="shared" si="467" ref="BD426:BK427">BD427</f>
        <v>0</v>
      </c>
      <c r="BE426" s="116">
        <f t="shared" si="467"/>
        <v>0</v>
      </c>
      <c r="BF426" s="116">
        <f t="shared" si="467"/>
        <v>600</v>
      </c>
      <c r="BG426" s="116">
        <f t="shared" si="467"/>
        <v>600</v>
      </c>
      <c r="BH426" s="116">
        <f t="shared" si="467"/>
        <v>0</v>
      </c>
      <c r="BI426" s="116">
        <f t="shared" si="467"/>
        <v>0</v>
      </c>
      <c r="BJ426" s="116">
        <f t="shared" si="467"/>
        <v>600</v>
      </c>
      <c r="BK426" s="116">
        <f t="shared" si="467"/>
        <v>600</v>
      </c>
    </row>
    <row r="427" spans="1:63" s="2" customFormat="1" ht="51" customHeight="1">
      <c r="A427" s="120"/>
      <c r="B427" s="154" t="s">
        <v>399</v>
      </c>
      <c r="C427" s="107" t="s">
        <v>43</v>
      </c>
      <c r="D427" s="107" t="s">
        <v>31</v>
      </c>
      <c r="E427" s="143" t="s">
        <v>291</v>
      </c>
      <c r="F427" s="107"/>
      <c r="G427" s="110"/>
      <c r="H427" s="110"/>
      <c r="I427" s="110"/>
      <c r="J427" s="115"/>
      <c r="K427" s="115"/>
      <c r="L427" s="115"/>
      <c r="M427" s="115"/>
      <c r="N427" s="110"/>
      <c r="O427" s="103"/>
      <c r="P427" s="115"/>
      <c r="Q427" s="115"/>
      <c r="R427" s="115"/>
      <c r="S427" s="116"/>
      <c r="T427" s="116"/>
      <c r="U427" s="115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6"/>
      <c r="AI427" s="116"/>
      <c r="AJ427" s="116"/>
      <c r="AK427" s="171"/>
      <c r="AL427" s="171"/>
      <c r="AM427" s="116"/>
      <c r="AN427" s="116"/>
      <c r="AO427" s="116"/>
      <c r="AP427" s="116">
        <f t="shared" si="466"/>
        <v>600</v>
      </c>
      <c r="AQ427" s="116">
        <f t="shared" si="466"/>
        <v>0</v>
      </c>
      <c r="AR427" s="116">
        <f t="shared" si="466"/>
        <v>600</v>
      </c>
      <c r="AS427" s="116">
        <f t="shared" si="466"/>
        <v>0</v>
      </c>
      <c r="AT427" s="116">
        <f t="shared" si="466"/>
        <v>600</v>
      </c>
      <c r="AU427" s="81"/>
      <c r="AV427" s="81"/>
      <c r="AW427" s="81"/>
      <c r="AX427" s="116">
        <f>AX428</f>
        <v>600</v>
      </c>
      <c r="AY427" s="116">
        <f>AY428</f>
        <v>600</v>
      </c>
      <c r="AZ427" s="93"/>
      <c r="BA427" s="93"/>
      <c r="BB427" s="116">
        <f>BB428</f>
        <v>600</v>
      </c>
      <c r="BC427" s="116">
        <f>BC428</f>
        <v>600</v>
      </c>
      <c r="BD427" s="116">
        <f t="shared" si="467"/>
        <v>0</v>
      </c>
      <c r="BE427" s="116">
        <f t="shared" si="467"/>
        <v>0</v>
      </c>
      <c r="BF427" s="116">
        <f t="shared" si="467"/>
        <v>600</v>
      </c>
      <c r="BG427" s="116">
        <f t="shared" si="467"/>
        <v>600</v>
      </c>
      <c r="BH427" s="116">
        <f t="shared" si="467"/>
        <v>0</v>
      </c>
      <c r="BI427" s="116">
        <f t="shared" si="467"/>
        <v>0</v>
      </c>
      <c r="BJ427" s="116">
        <f t="shared" si="467"/>
        <v>600</v>
      </c>
      <c r="BK427" s="116">
        <f t="shared" si="467"/>
        <v>600</v>
      </c>
    </row>
    <row r="428" spans="1:63" s="2" customFormat="1" ht="108" customHeight="1">
      <c r="A428" s="120"/>
      <c r="B428" s="154" t="s">
        <v>270</v>
      </c>
      <c r="C428" s="107" t="s">
        <v>43</v>
      </c>
      <c r="D428" s="107" t="s">
        <v>31</v>
      </c>
      <c r="E428" s="143" t="s">
        <v>291</v>
      </c>
      <c r="F428" s="107" t="s">
        <v>118</v>
      </c>
      <c r="G428" s="110"/>
      <c r="H428" s="110"/>
      <c r="I428" s="110"/>
      <c r="J428" s="115"/>
      <c r="K428" s="115"/>
      <c r="L428" s="115"/>
      <c r="M428" s="115"/>
      <c r="N428" s="110"/>
      <c r="O428" s="103"/>
      <c r="P428" s="115"/>
      <c r="Q428" s="115"/>
      <c r="R428" s="115"/>
      <c r="S428" s="116"/>
      <c r="T428" s="116"/>
      <c r="U428" s="115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6"/>
      <c r="AJ428" s="116"/>
      <c r="AK428" s="171"/>
      <c r="AL428" s="171"/>
      <c r="AM428" s="116"/>
      <c r="AN428" s="116"/>
      <c r="AO428" s="116"/>
      <c r="AP428" s="116">
        <f>AR428-AO428</f>
        <v>600</v>
      </c>
      <c r="AQ428" s="115"/>
      <c r="AR428" s="116">
        <v>600</v>
      </c>
      <c r="AS428" s="115"/>
      <c r="AT428" s="116">
        <v>600</v>
      </c>
      <c r="AU428" s="81"/>
      <c r="AV428" s="81"/>
      <c r="AW428" s="81"/>
      <c r="AX428" s="116">
        <v>600</v>
      </c>
      <c r="AY428" s="116">
        <v>600</v>
      </c>
      <c r="AZ428" s="93"/>
      <c r="BA428" s="93"/>
      <c r="BB428" s="116">
        <v>600</v>
      </c>
      <c r="BC428" s="116">
        <v>600</v>
      </c>
      <c r="BD428" s="146"/>
      <c r="BE428" s="147"/>
      <c r="BF428" s="115">
        <f>BD428+BB428</f>
        <v>600</v>
      </c>
      <c r="BG428" s="115">
        <f>BE428+BC428</f>
        <v>600</v>
      </c>
      <c r="BH428" s="146"/>
      <c r="BI428" s="147"/>
      <c r="BJ428" s="115">
        <f>BH428+BF428</f>
        <v>600</v>
      </c>
      <c r="BK428" s="115">
        <f>BI428+BG428</f>
        <v>600</v>
      </c>
    </row>
    <row r="429" spans="1:63" s="2" customFormat="1" ht="18.75">
      <c r="A429" s="120"/>
      <c r="B429" s="98" t="s">
        <v>73</v>
      </c>
      <c r="C429" s="99" t="s">
        <v>56</v>
      </c>
      <c r="D429" s="100" t="s">
        <v>30</v>
      </c>
      <c r="E429" s="101"/>
      <c r="F429" s="100"/>
      <c r="G429" s="102">
        <f aca="true" t="shared" si="468" ref="G429:W430">G430</f>
        <v>19370</v>
      </c>
      <c r="H429" s="102">
        <f t="shared" si="468"/>
        <v>19370</v>
      </c>
      <c r="I429" s="102">
        <f t="shared" si="468"/>
        <v>0</v>
      </c>
      <c r="J429" s="102">
        <f t="shared" si="468"/>
        <v>-16627</v>
      </c>
      <c r="K429" s="102">
        <f t="shared" si="468"/>
        <v>2743</v>
      </c>
      <c r="L429" s="102">
        <f t="shared" si="468"/>
        <v>0</v>
      </c>
      <c r="M429" s="102"/>
      <c r="N429" s="102">
        <f t="shared" si="468"/>
        <v>2984</v>
      </c>
      <c r="O429" s="102">
        <f t="shared" si="468"/>
        <v>0</v>
      </c>
      <c r="P429" s="102">
        <f t="shared" si="468"/>
        <v>0</v>
      </c>
      <c r="Q429" s="102">
        <f t="shared" si="468"/>
        <v>2984</v>
      </c>
      <c r="R429" s="102">
        <f t="shared" si="468"/>
        <v>0</v>
      </c>
      <c r="S429" s="104">
        <f t="shared" si="468"/>
        <v>210</v>
      </c>
      <c r="T429" s="104">
        <f t="shared" si="468"/>
        <v>3194</v>
      </c>
      <c r="U429" s="102">
        <f t="shared" si="468"/>
        <v>0</v>
      </c>
      <c r="V429" s="104">
        <f t="shared" si="468"/>
        <v>0</v>
      </c>
      <c r="W429" s="104">
        <f t="shared" si="468"/>
        <v>0</v>
      </c>
      <c r="X429" s="104">
        <f aca="true" t="shared" si="469" ref="W429:AM430">X430</f>
        <v>0</v>
      </c>
      <c r="Y429" s="104">
        <f t="shared" si="469"/>
        <v>3194</v>
      </c>
      <c r="Z429" s="104">
        <f t="shared" si="469"/>
        <v>0</v>
      </c>
      <c r="AA429" s="104">
        <f t="shared" si="469"/>
        <v>0</v>
      </c>
      <c r="AB429" s="104">
        <f t="shared" si="469"/>
        <v>0</v>
      </c>
      <c r="AC429" s="104">
        <f t="shared" si="469"/>
        <v>3194</v>
      </c>
      <c r="AD429" s="104">
        <f t="shared" si="469"/>
        <v>0</v>
      </c>
      <c r="AE429" s="104">
        <f t="shared" si="469"/>
        <v>0</v>
      </c>
      <c r="AF429" s="104"/>
      <c r="AG429" s="104">
        <f t="shared" si="469"/>
        <v>0</v>
      </c>
      <c r="AH429" s="104">
        <f t="shared" si="469"/>
        <v>3194</v>
      </c>
      <c r="AI429" s="104"/>
      <c r="AJ429" s="104">
        <f t="shared" si="469"/>
        <v>0</v>
      </c>
      <c r="AK429" s="104">
        <f t="shared" si="469"/>
        <v>0</v>
      </c>
      <c r="AL429" s="104">
        <f t="shared" si="469"/>
        <v>0</v>
      </c>
      <c r="AM429" s="104">
        <f t="shared" si="469"/>
        <v>3194</v>
      </c>
      <c r="AN429" s="104">
        <f aca="true" t="shared" si="470" ref="AK429:AT430">AN430</f>
        <v>0</v>
      </c>
      <c r="AO429" s="104">
        <f t="shared" si="470"/>
        <v>0</v>
      </c>
      <c r="AP429" s="104">
        <f t="shared" si="470"/>
        <v>8700</v>
      </c>
      <c r="AQ429" s="102">
        <f t="shared" si="470"/>
        <v>0</v>
      </c>
      <c r="AR429" s="104">
        <f t="shared" si="470"/>
        <v>8700</v>
      </c>
      <c r="AS429" s="102">
        <f t="shared" si="470"/>
        <v>0</v>
      </c>
      <c r="AT429" s="104">
        <f t="shared" si="470"/>
        <v>8000</v>
      </c>
      <c r="AU429" s="81"/>
      <c r="AV429" s="81"/>
      <c r="AW429" s="81"/>
      <c r="AX429" s="104">
        <f aca="true" t="shared" si="471" ref="AX429:BK430">AX430</f>
        <v>8700</v>
      </c>
      <c r="AY429" s="104">
        <f t="shared" si="471"/>
        <v>8000</v>
      </c>
      <c r="AZ429" s="104">
        <f t="shared" si="471"/>
        <v>-2330</v>
      </c>
      <c r="BA429" s="104">
        <f t="shared" si="471"/>
        <v>-2500</v>
      </c>
      <c r="BB429" s="104">
        <f t="shared" si="471"/>
        <v>6370</v>
      </c>
      <c r="BC429" s="104">
        <f t="shared" si="471"/>
        <v>5500</v>
      </c>
      <c r="BD429" s="104">
        <f>BD430+BD436</f>
        <v>0</v>
      </c>
      <c r="BE429" s="104">
        <f>BE430+BE436</f>
        <v>0</v>
      </c>
      <c r="BF429" s="104">
        <f>BF435</f>
        <v>6370</v>
      </c>
      <c r="BG429" s="104">
        <f>BG435</f>
        <v>5500</v>
      </c>
      <c r="BH429" s="104">
        <f>BH430+BH436</f>
        <v>0</v>
      </c>
      <c r="BI429" s="104">
        <f>BI430+BI436</f>
        <v>0</v>
      </c>
      <c r="BJ429" s="104">
        <f>BJ435</f>
        <v>6370</v>
      </c>
      <c r="BK429" s="104">
        <f>BK435</f>
        <v>5500</v>
      </c>
    </row>
    <row r="430" spans="1:63" s="2" customFormat="1" ht="50.25" customHeight="1" hidden="1">
      <c r="A430" s="97"/>
      <c r="B430" s="106" t="s">
        <v>116</v>
      </c>
      <c r="C430" s="107" t="s">
        <v>56</v>
      </c>
      <c r="D430" s="108" t="s">
        <v>30</v>
      </c>
      <c r="E430" s="114" t="s">
        <v>117</v>
      </c>
      <c r="F430" s="108"/>
      <c r="G430" s="110">
        <f t="shared" si="468"/>
        <v>19370</v>
      </c>
      <c r="H430" s="110">
        <f t="shared" si="468"/>
        <v>19370</v>
      </c>
      <c r="I430" s="110">
        <f t="shared" si="468"/>
        <v>0</v>
      </c>
      <c r="J430" s="110">
        <f t="shared" si="468"/>
        <v>-16627</v>
      </c>
      <c r="K430" s="110">
        <f t="shared" si="468"/>
        <v>2743</v>
      </c>
      <c r="L430" s="110">
        <f t="shared" si="468"/>
        <v>0</v>
      </c>
      <c r="M430" s="110"/>
      <c r="N430" s="110">
        <f t="shared" si="468"/>
        <v>2984</v>
      </c>
      <c r="O430" s="110">
        <f t="shared" si="468"/>
        <v>0</v>
      </c>
      <c r="P430" s="110">
        <f t="shared" si="468"/>
        <v>0</v>
      </c>
      <c r="Q430" s="110">
        <f t="shared" si="468"/>
        <v>2984</v>
      </c>
      <c r="R430" s="110">
        <f t="shared" si="468"/>
        <v>0</v>
      </c>
      <c r="S430" s="112">
        <f t="shared" si="468"/>
        <v>210</v>
      </c>
      <c r="T430" s="112">
        <f t="shared" si="468"/>
        <v>3194</v>
      </c>
      <c r="U430" s="110">
        <f t="shared" si="468"/>
        <v>0</v>
      </c>
      <c r="V430" s="112">
        <f t="shared" si="468"/>
        <v>0</v>
      </c>
      <c r="W430" s="112">
        <f t="shared" si="469"/>
        <v>0</v>
      </c>
      <c r="X430" s="112">
        <f t="shared" si="469"/>
        <v>0</v>
      </c>
      <c r="Y430" s="112">
        <f t="shared" si="469"/>
        <v>3194</v>
      </c>
      <c r="Z430" s="112">
        <f t="shared" si="469"/>
        <v>0</v>
      </c>
      <c r="AA430" s="112">
        <f t="shared" si="469"/>
        <v>0</v>
      </c>
      <c r="AB430" s="112">
        <f t="shared" si="469"/>
        <v>0</v>
      </c>
      <c r="AC430" s="112">
        <f t="shared" si="469"/>
        <v>3194</v>
      </c>
      <c r="AD430" s="112">
        <f t="shared" si="469"/>
        <v>0</v>
      </c>
      <c r="AE430" s="112">
        <f t="shared" si="469"/>
        <v>0</v>
      </c>
      <c r="AF430" s="112"/>
      <c r="AG430" s="112">
        <f t="shared" si="469"/>
        <v>0</v>
      </c>
      <c r="AH430" s="112">
        <f t="shared" si="469"/>
        <v>3194</v>
      </c>
      <c r="AI430" s="112"/>
      <c r="AJ430" s="112">
        <f t="shared" si="469"/>
        <v>0</v>
      </c>
      <c r="AK430" s="112">
        <f t="shared" si="470"/>
        <v>0</v>
      </c>
      <c r="AL430" s="112">
        <f t="shared" si="470"/>
        <v>0</v>
      </c>
      <c r="AM430" s="112">
        <f t="shared" si="470"/>
        <v>3194</v>
      </c>
      <c r="AN430" s="112">
        <f t="shared" si="470"/>
        <v>0</v>
      </c>
      <c r="AO430" s="112">
        <f t="shared" si="470"/>
        <v>0</v>
      </c>
      <c r="AP430" s="112">
        <f t="shared" si="470"/>
        <v>8700</v>
      </c>
      <c r="AQ430" s="110">
        <f t="shared" si="470"/>
        <v>0</v>
      </c>
      <c r="AR430" s="112">
        <f t="shared" si="470"/>
        <v>8700</v>
      </c>
      <c r="AS430" s="110">
        <f t="shared" si="470"/>
        <v>0</v>
      </c>
      <c r="AT430" s="112">
        <f t="shared" si="470"/>
        <v>8000</v>
      </c>
      <c r="AU430" s="81"/>
      <c r="AV430" s="81"/>
      <c r="AW430" s="81"/>
      <c r="AX430" s="112">
        <f t="shared" si="471"/>
        <v>8700</v>
      </c>
      <c r="AY430" s="112">
        <f t="shared" si="471"/>
        <v>8000</v>
      </c>
      <c r="AZ430" s="112">
        <f t="shared" si="471"/>
        <v>-2330</v>
      </c>
      <c r="BA430" s="112">
        <f t="shared" si="471"/>
        <v>-2500</v>
      </c>
      <c r="BB430" s="112">
        <f t="shared" si="471"/>
        <v>6370</v>
      </c>
      <c r="BC430" s="112">
        <f t="shared" si="471"/>
        <v>5500</v>
      </c>
      <c r="BD430" s="112">
        <f t="shared" si="471"/>
        <v>-6370</v>
      </c>
      <c r="BE430" s="112">
        <f t="shared" si="471"/>
        <v>-5500</v>
      </c>
      <c r="BF430" s="112">
        <f t="shared" si="471"/>
        <v>0</v>
      </c>
      <c r="BG430" s="112">
        <f t="shared" si="471"/>
        <v>0</v>
      </c>
      <c r="BH430" s="112">
        <f t="shared" si="471"/>
        <v>0</v>
      </c>
      <c r="BI430" s="112">
        <f t="shared" si="471"/>
        <v>0</v>
      </c>
      <c r="BJ430" s="112">
        <f t="shared" si="471"/>
        <v>0</v>
      </c>
      <c r="BK430" s="112">
        <f t="shared" si="471"/>
        <v>0</v>
      </c>
    </row>
    <row r="431" spans="1:63" s="2" customFormat="1" ht="42.75" customHeight="1" hidden="1">
      <c r="A431" s="120"/>
      <c r="B431" s="106" t="s">
        <v>270</v>
      </c>
      <c r="C431" s="107" t="s">
        <v>56</v>
      </c>
      <c r="D431" s="108" t="s">
        <v>30</v>
      </c>
      <c r="E431" s="114" t="s">
        <v>117</v>
      </c>
      <c r="F431" s="108" t="s">
        <v>118</v>
      </c>
      <c r="G431" s="110">
        <f>H431+I431</f>
        <v>19370</v>
      </c>
      <c r="H431" s="110">
        <v>19370</v>
      </c>
      <c r="I431" s="110"/>
      <c r="J431" s="115">
        <f>K431-G431</f>
        <v>-16627</v>
      </c>
      <c r="K431" s="115">
        <v>2743</v>
      </c>
      <c r="L431" s="115"/>
      <c r="M431" s="115"/>
      <c r="N431" s="110">
        <v>2984</v>
      </c>
      <c r="O431" s="103"/>
      <c r="P431" s="115"/>
      <c r="Q431" s="115">
        <f>P431+N431</f>
        <v>2984</v>
      </c>
      <c r="R431" s="115">
        <f>O431</f>
        <v>0</v>
      </c>
      <c r="S431" s="116">
        <f>T431-Q431</f>
        <v>210</v>
      </c>
      <c r="T431" s="116">
        <v>3194</v>
      </c>
      <c r="U431" s="115">
        <f>R431</f>
        <v>0</v>
      </c>
      <c r="V431" s="116"/>
      <c r="W431" s="116"/>
      <c r="X431" s="116"/>
      <c r="Y431" s="116">
        <f>W431+T431</f>
        <v>3194</v>
      </c>
      <c r="Z431" s="116">
        <f>X431+V431</f>
        <v>0</v>
      </c>
      <c r="AA431" s="116"/>
      <c r="AB431" s="116"/>
      <c r="AC431" s="116">
        <f>AA431+Y431</f>
        <v>3194</v>
      </c>
      <c r="AD431" s="116">
        <f>AB431+Z431</f>
        <v>0</v>
      </c>
      <c r="AE431" s="116"/>
      <c r="AF431" s="116"/>
      <c r="AG431" s="116"/>
      <c r="AH431" s="116">
        <f>AE431+AC431</f>
        <v>3194</v>
      </c>
      <c r="AI431" s="116"/>
      <c r="AJ431" s="116">
        <f>AG431+AD431</f>
        <v>0</v>
      </c>
      <c r="AK431" s="171"/>
      <c r="AL431" s="171"/>
      <c r="AM431" s="116">
        <f>AK431+AH431</f>
        <v>3194</v>
      </c>
      <c r="AN431" s="116">
        <f>AI431</f>
        <v>0</v>
      </c>
      <c r="AO431" s="116">
        <f>AJ431</f>
        <v>0</v>
      </c>
      <c r="AP431" s="116">
        <f>AR431-AO431</f>
        <v>8700</v>
      </c>
      <c r="AQ431" s="115"/>
      <c r="AR431" s="116">
        <v>8700</v>
      </c>
      <c r="AS431" s="115"/>
      <c r="AT431" s="116">
        <v>8000</v>
      </c>
      <c r="AU431" s="81"/>
      <c r="AV431" s="81"/>
      <c r="AW431" s="81"/>
      <c r="AX431" s="116">
        <v>8700</v>
      </c>
      <c r="AY431" s="116">
        <v>8000</v>
      </c>
      <c r="AZ431" s="93">
        <v>-2330</v>
      </c>
      <c r="BA431" s="93">
        <v>-2500</v>
      </c>
      <c r="BB431" s="116">
        <f>AX431+AZ431</f>
        <v>6370</v>
      </c>
      <c r="BC431" s="116">
        <f>AY431+BA431</f>
        <v>5500</v>
      </c>
      <c r="BD431" s="93">
        <v>-6370</v>
      </c>
      <c r="BE431" s="93">
        <v>-5500</v>
      </c>
      <c r="BF431" s="115">
        <f>BD431+BB431</f>
        <v>0</v>
      </c>
      <c r="BG431" s="115">
        <f>BE431+BC431</f>
        <v>0</v>
      </c>
      <c r="BH431" s="93"/>
      <c r="BI431" s="93"/>
      <c r="BJ431" s="115">
        <f>BH431+BF431</f>
        <v>0</v>
      </c>
      <c r="BK431" s="115">
        <f>BI431+BG431</f>
        <v>0</v>
      </c>
    </row>
    <row r="432" spans="1:63" s="2" customFormat="1" ht="45" customHeight="1" hidden="1">
      <c r="A432" s="120"/>
      <c r="B432" s="98" t="s">
        <v>88</v>
      </c>
      <c r="C432" s="99" t="s">
        <v>54</v>
      </c>
      <c r="D432" s="100" t="s">
        <v>30</v>
      </c>
      <c r="E432" s="210"/>
      <c r="F432" s="188"/>
      <c r="G432" s="102">
        <f aca="true" t="shared" si="472" ref="G432:W433">G433</f>
        <v>10425</v>
      </c>
      <c r="H432" s="102">
        <f t="shared" si="472"/>
        <v>10425</v>
      </c>
      <c r="I432" s="102">
        <f t="shared" si="472"/>
        <v>0</v>
      </c>
      <c r="J432" s="102">
        <f t="shared" si="472"/>
        <v>5711</v>
      </c>
      <c r="K432" s="102">
        <f t="shared" si="472"/>
        <v>16136</v>
      </c>
      <c r="L432" s="102">
        <f t="shared" si="472"/>
        <v>0</v>
      </c>
      <c r="M432" s="102"/>
      <c r="N432" s="102">
        <f t="shared" si="472"/>
        <v>14288</v>
      </c>
      <c r="O432" s="102">
        <f t="shared" si="472"/>
        <v>0</v>
      </c>
      <c r="P432" s="102">
        <f t="shared" si="472"/>
        <v>0</v>
      </c>
      <c r="Q432" s="102">
        <f t="shared" si="472"/>
        <v>14288</v>
      </c>
      <c r="R432" s="102">
        <f t="shared" si="472"/>
        <v>0</v>
      </c>
      <c r="S432" s="104">
        <f t="shared" si="472"/>
        <v>-14288</v>
      </c>
      <c r="T432" s="104">
        <f t="shared" si="472"/>
        <v>0</v>
      </c>
      <c r="U432" s="102">
        <f t="shared" si="472"/>
        <v>0</v>
      </c>
      <c r="V432" s="104">
        <f t="shared" si="472"/>
        <v>0</v>
      </c>
      <c r="W432" s="104">
        <f t="shared" si="472"/>
        <v>0</v>
      </c>
      <c r="X432" s="104">
        <f aca="true" t="shared" si="473" ref="W432:AJ433">X433</f>
        <v>0</v>
      </c>
      <c r="Y432" s="104">
        <f t="shared" si="473"/>
        <v>0</v>
      </c>
      <c r="Z432" s="104">
        <f t="shared" si="473"/>
        <v>0</v>
      </c>
      <c r="AA432" s="104">
        <f t="shared" si="473"/>
        <v>0</v>
      </c>
      <c r="AB432" s="104">
        <f t="shared" si="473"/>
        <v>0</v>
      </c>
      <c r="AC432" s="104">
        <f t="shared" si="473"/>
        <v>0</v>
      </c>
      <c r="AD432" s="104">
        <f t="shared" si="473"/>
        <v>0</v>
      </c>
      <c r="AE432" s="104">
        <f t="shared" si="473"/>
        <v>0</v>
      </c>
      <c r="AF432" s="104"/>
      <c r="AG432" s="104">
        <f t="shared" si="473"/>
        <v>0</v>
      </c>
      <c r="AH432" s="104">
        <f t="shared" si="473"/>
        <v>0</v>
      </c>
      <c r="AI432" s="104"/>
      <c r="AJ432" s="104">
        <f t="shared" si="473"/>
        <v>0</v>
      </c>
      <c r="AK432" s="171"/>
      <c r="AL432" s="171"/>
      <c r="AM432" s="171"/>
      <c r="AN432" s="171"/>
      <c r="AO432" s="171"/>
      <c r="AP432" s="83">
        <f>AP433</f>
        <v>3400</v>
      </c>
      <c r="AQ432" s="83">
        <f aca="true" t="shared" si="474" ref="AQ432:AT433">AQ433</f>
        <v>0</v>
      </c>
      <c r="AR432" s="83">
        <f t="shared" si="474"/>
        <v>3400</v>
      </c>
      <c r="AS432" s="83">
        <f t="shared" si="474"/>
        <v>0</v>
      </c>
      <c r="AT432" s="83">
        <f t="shared" si="474"/>
        <v>6706</v>
      </c>
      <c r="AU432" s="81"/>
      <c r="AV432" s="81"/>
      <c r="AW432" s="81"/>
      <c r="AX432" s="83">
        <f>AX433</f>
        <v>3400</v>
      </c>
      <c r="AY432" s="83">
        <f>AY433</f>
        <v>6706</v>
      </c>
      <c r="AZ432" s="83">
        <f aca="true" t="shared" si="475" ref="AZ432:BC433">AZ433</f>
        <v>-3400</v>
      </c>
      <c r="BA432" s="83">
        <f t="shared" si="475"/>
        <v>-6706</v>
      </c>
      <c r="BB432" s="83">
        <f t="shared" si="475"/>
        <v>0</v>
      </c>
      <c r="BC432" s="83">
        <f t="shared" si="475"/>
        <v>0</v>
      </c>
      <c r="BD432" s="146"/>
      <c r="BE432" s="147"/>
      <c r="BF432" s="164"/>
      <c r="BG432" s="164"/>
      <c r="BH432" s="146"/>
      <c r="BI432" s="147"/>
      <c r="BJ432" s="164"/>
      <c r="BK432" s="164"/>
    </row>
    <row r="433" spans="1:63" s="2" customFormat="1" ht="42" customHeight="1" hidden="1">
      <c r="A433" s="120"/>
      <c r="B433" s="106" t="s">
        <v>116</v>
      </c>
      <c r="C433" s="107" t="s">
        <v>54</v>
      </c>
      <c r="D433" s="108" t="s">
        <v>30</v>
      </c>
      <c r="E433" s="153" t="s">
        <v>117</v>
      </c>
      <c r="F433" s="108"/>
      <c r="G433" s="110">
        <f t="shared" si="472"/>
        <v>10425</v>
      </c>
      <c r="H433" s="110">
        <f t="shared" si="472"/>
        <v>10425</v>
      </c>
      <c r="I433" s="110">
        <f t="shared" si="472"/>
        <v>0</v>
      </c>
      <c r="J433" s="110">
        <f t="shared" si="472"/>
        <v>5711</v>
      </c>
      <c r="K433" s="110">
        <f t="shared" si="472"/>
        <v>16136</v>
      </c>
      <c r="L433" s="110">
        <f t="shared" si="472"/>
        <v>0</v>
      </c>
      <c r="M433" s="110"/>
      <c r="N433" s="110">
        <f t="shared" si="472"/>
        <v>14288</v>
      </c>
      <c r="O433" s="110">
        <f t="shared" si="472"/>
        <v>0</v>
      </c>
      <c r="P433" s="110">
        <f t="shared" si="472"/>
        <v>0</v>
      </c>
      <c r="Q433" s="110">
        <f t="shared" si="472"/>
        <v>14288</v>
      </c>
      <c r="R433" s="110">
        <f t="shared" si="472"/>
        <v>0</v>
      </c>
      <c r="S433" s="112">
        <f t="shared" si="472"/>
        <v>-14288</v>
      </c>
      <c r="T433" s="112">
        <f t="shared" si="472"/>
        <v>0</v>
      </c>
      <c r="U433" s="110">
        <f t="shared" si="472"/>
        <v>0</v>
      </c>
      <c r="V433" s="112">
        <f t="shared" si="472"/>
        <v>0</v>
      </c>
      <c r="W433" s="112">
        <f t="shared" si="473"/>
        <v>0</v>
      </c>
      <c r="X433" s="112">
        <f t="shared" si="473"/>
        <v>0</v>
      </c>
      <c r="Y433" s="112">
        <f t="shared" si="473"/>
        <v>0</v>
      </c>
      <c r="Z433" s="112">
        <f t="shared" si="473"/>
        <v>0</v>
      </c>
      <c r="AA433" s="112">
        <f t="shared" si="473"/>
        <v>0</v>
      </c>
      <c r="AB433" s="112">
        <f t="shared" si="473"/>
        <v>0</v>
      </c>
      <c r="AC433" s="112">
        <f t="shared" si="473"/>
        <v>0</v>
      </c>
      <c r="AD433" s="112">
        <f t="shared" si="473"/>
        <v>0</v>
      </c>
      <c r="AE433" s="112">
        <f t="shared" si="473"/>
        <v>0</v>
      </c>
      <c r="AF433" s="112"/>
      <c r="AG433" s="112">
        <f t="shared" si="473"/>
        <v>0</v>
      </c>
      <c r="AH433" s="112">
        <f t="shared" si="473"/>
        <v>0</v>
      </c>
      <c r="AI433" s="112"/>
      <c r="AJ433" s="112">
        <f t="shared" si="473"/>
        <v>0</v>
      </c>
      <c r="AK433" s="171"/>
      <c r="AL433" s="171"/>
      <c r="AM433" s="171"/>
      <c r="AN433" s="171"/>
      <c r="AO433" s="171"/>
      <c r="AP433" s="116">
        <f>AP434</f>
        <v>3400</v>
      </c>
      <c r="AQ433" s="116">
        <f t="shared" si="474"/>
        <v>0</v>
      </c>
      <c r="AR433" s="116">
        <f t="shared" si="474"/>
        <v>3400</v>
      </c>
      <c r="AS433" s="116">
        <f t="shared" si="474"/>
        <v>0</v>
      </c>
      <c r="AT433" s="116">
        <f t="shared" si="474"/>
        <v>6706</v>
      </c>
      <c r="AU433" s="81"/>
      <c r="AV433" s="81"/>
      <c r="AW433" s="81"/>
      <c r="AX433" s="116">
        <f>AX434</f>
        <v>3400</v>
      </c>
      <c r="AY433" s="116">
        <f>AY434</f>
        <v>6706</v>
      </c>
      <c r="AZ433" s="116">
        <f t="shared" si="475"/>
        <v>-3400</v>
      </c>
      <c r="BA433" s="116">
        <f t="shared" si="475"/>
        <v>-6706</v>
      </c>
      <c r="BB433" s="116">
        <f t="shared" si="475"/>
        <v>0</v>
      </c>
      <c r="BC433" s="116">
        <f t="shared" si="475"/>
        <v>0</v>
      </c>
      <c r="BD433" s="146"/>
      <c r="BE433" s="147"/>
      <c r="BF433" s="164"/>
      <c r="BG433" s="164"/>
      <c r="BH433" s="146"/>
      <c r="BI433" s="147"/>
      <c r="BJ433" s="164"/>
      <c r="BK433" s="164"/>
    </row>
    <row r="434" spans="1:63" s="2" customFormat="1" ht="33.75" customHeight="1" hidden="1">
      <c r="A434" s="120"/>
      <c r="B434" s="106" t="s">
        <v>270</v>
      </c>
      <c r="C434" s="107" t="s">
        <v>54</v>
      </c>
      <c r="D434" s="108" t="s">
        <v>30</v>
      </c>
      <c r="E434" s="153" t="s">
        <v>117</v>
      </c>
      <c r="F434" s="108" t="s">
        <v>118</v>
      </c>
      <c r="G434" s="110">
        <f>H434+I434</f>
        <v>10425</v>
      </c>
      <c r="H434" s="110">
        <v>10425</v>
      </c>
      <c r="I434" s="110"/>
      <c r="J434" s="115">
        <f>K434-G434</f>
        <v>5711</v>
      </c>
      <c r="K434" s="115">
        <v>16136</v>
      </c>
      <c r="L434" s="115"/>
      <c r="M434" s="115"/>
      <c r="N434" s="110">
        <v>14288</v>
      </c>
      <c r="O434" s="103"/>
      <c r="P434" s="115"/>
      <c r="Q434" s="115">
        <f>P434+N434</f>
        <v>14288</v>
      </c>
      <c r="R434" s="115">
        <f>O434</f>
        <v>0</v>
      </c>
      <c r="S434" s="116">
        <f>T434-Q434</f>
        <v>-14288</v>
      </c>
      <c r="T434" s="116"/>
      <c r="U434" s="115">
        <f>R434</f>
        <v>0</v>
      </c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6"/>
      <c r="AI434" s="116"/>
      <c r="AJ434" s="116"/>
      <c r="AK434" s="171"/>
      <c r="AL434" s="171"/>
      <c r="AM434" s="171"/>
      <c r="AN434" s="171"/>
      <c r="AO434" s="171"/>
      <c r="AP434" s="116">
        <f>AR434-AO434</f>
        <v>3400</v>
      </c>
      <c r="AQ434" s="115"/>
      <c r="AR434" s="116">
        <v>3400</v>
      </c>
      <c r="AS434" s="115"/>
      <c r="AT434" s="116">
        <v>6706</v>
      </c>
      <c r="AU434" s="81"/>
      <c r="AV434" s="81"/>
      <c r="AW434" s="81"/>
      <c r="AX434" s="116">
        <v>3400</v>
      </c>
      <c r="AY434" s="116">
        <v>6706</v>
      </c>
      <c r="AZ434" s="93">
        <v>-3400</v>
      </c>
      <c r="BA434" s="93">
        <v>-6706</v>
      </c>
      <c r="BB434" s="116">
        <f>AX434+AZ434</f>
        <v>0</v>
      </c>
      <c r="BC434" s="116">
        <f>AY434+BA434</f>
        <v>0</v>
      </c>
      <c r="BD434" s="146"/>
      <c r="BE434" s="147"/>
      <c r="BF434" s="164"/>
      <c r="BG434" s="164"/>
      <c r="BH434" s="146"/>
      <c r="BI434" s="147"/>
      <c r="BJ434" s="164"/>
      <c r="BK434" s="164"/>
    </row>
    <row r="435" spans="1:63" s="2" customFormat="1" ht="43.5" customHeight="1">
      <c r="A435" s="120"/>
      <c r="B435" s="154" t="s">
        <v>82</v>
      </c>
      <c r="C435" s="107" t="s">
        <v>56</v>
      </c>
      <c r="D435" s="108" t="s">
        <v>30</v>
      </c>
      <c r="E435" s="153" t="s">
        <v>121</v>
      </c>
      <c r="F435" s="108"/>
      <c r="G435" s="110"/>
      <c r="H435" s="110"/>
      <c r="I435" s="110"/>
      <c r="J435" s="115"/>
      <c r="K435" s="115"/>
      <c r="L435" s="115"/>
      <c r="M435" s="115"/>
      <c r="N435" s="110"/>
      <c r="O435" s="103"/>
      <c r="P435" s="115"/>
      <c r="Q435" s="115"/>
      <c r="R435" s="115"/>
      <c r="S435" s="116"/>
      <c r="T435" s="116"/>
      <c r="U435" s="115"/>
      <c r="V435" s="116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6"/>
      <c r="AG435" s="116"/>
      <c r="AH435" s="116"/>
      <c r="AI435" s="116"/>
      <c r="AJ435" s="116"/>
      <c r="AK435" s="171"/>
      <c r="AL435" s="171"/>
      <c r="AM435" s="171"/>
      <c r="AN435" s="171"/>
      <c r="AO435" s="171"/>
      <c r="AP435" s="116"/>
      <c r="AQ435" s="115"/>
      <c r="AR435" s="116"/>
      <c r="AS435" s="115"/>
      <c r="AT435" s="116"/>
      <c r="AU435" s="81"/>
      <c r="AV435" s="81"/>
      <c r="AW435" s="81"/>
      <c r="AX435" s="116"/>
      <c r="AY435" s="116"/>
      <c r="AZ435" s="93"/>
      <c r="BA435" s="93"/>
      <c r="BB435" s="116"/>
      <c r="BC435" s="116"/>
      <c r="BD435" s="146"/>
      <c r="BE435" s="147"/>
      <c r="BF435" s="115">
        <f>BF436</f>
        <v>6370</v>
      </c>
      <c r="BG435" s="115">
        <f>BG436</f>
        <v>5500</v>
      </c>
      <c r="BH435" s="146"/>
      <c r="BI435" s="147"/>
      <c r="BJ435" s="115">
        <f>BJ436</f>
        <v>6370</v>
      </c>
      <c r="BK435" s="115">
        <f>BK436</f>
        <v>5500</v>
      </c>
    </row>
    <row r="436" spans="1:63" s="2" customFormat="1" ht="36.75" customHeight="1">
      <c r="A436" s="120"/>
      <c r="B436" s="106" t="s">
        <v>398</v>
      </c>
      <c r="C436" s="107" t="s">
        <v>56</v>
      </c>
      <c r="D436" s="108" t="s">
        <v>30</v>
      </c>
      <c r="E436" s="153" t="s">
        <v>391</v>
      </c>
      <c r="F436" s="108"/>
      <c r="G436" s="110"/>
      <c r="H436" s="110"/>
      <c r="I436" s="110"/>
      <c r="J436" s="115"/>
      <c r="K436" s="115"/>
      <c r="L436" s="115"/>
      <c r="M436" s="115"/>
      <c r="N436" s="110"/>
      <c r="O436" s="103"/>
      <c r="P436" s="115"/>
      <c r="Q436" s="115"/>
      <c r="R436" s="115"/>
      <c r="S436" s="116"/>
      <c r="T436" s="116"/>
      <c r="U436" s="115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6"/>
      <c r="AI436" s="116"/>
      <c r="AJ436" s="116"/>
      <c r="AK436" s="171"/>
      <c r="AL436" s="171"/>
      <c r="AM436" s="171"/>
      <c r="AN436" s="171"/>
      <c r="AO436" s="171"/>
      <c r="AP436" s="116"/>
      <c r="AQ436" s="115"/>
      <c r="AR436" s="116"/>
      <c r="AS436" s="115"/>
      <c r="AT436" s="116"/>
      <c r="AU436" s="81"/>
      <c r="AV436" s="81"/>
      <c r="AW436" s="81"/>
      <c r="AX436" s="116"/>
      <c r="AY436" s="116"/>
      <c r="AZ436" s="93"/>
      <c r="BA436" s="93"/>
      <c r="BB436" s="116">
        <f>BB437</f>
        <v>0</v>
      </c>
      <c r="BC436" s="116">
        <f>BC437</f>
        <v>0</v>
      </c>
      <c r="BD436" s="116">
        <f>BD437</f>
        <v>6370</v>
      </c>
      <c r="BE436" s="116">
        <f>BE437</f>
        <v>5500</v>
      </c>
      <c r="BF436" s="116">
        <f>BF437</f>
        <v>6370</v>
      </c>
      <c r="BG436" s="116">
        <f>BG437</f>
        <v>5500</v>
      </c>
      <c r="BH436" s="116">
        <f>BH437</f>
        <v>0</v>
      </c>
      <c r="BI436" s="116">
        <f>BI437</f>
        <v>0</v>
      </c>
      <c r="BJ436" s="116">
        <f>BJ437</f>
        <v>6370</v>
      </c>
      <c r="BK436" s="116">
        <f>BK437</f>
        <v>5500</v>
      </c>
    </row>
    <row r="437" spans="1:63" s="2" customFormat="1" ht="113.25" customHeight="1">
      <c r="A437" s="120"/>
      <c r="B437" s="106" t="s">
        <v>270</v>
      </c>
      <c r="C437" s="107" t="s">
        <v>56</v>
      </c>
      <c r="D437" s="108" t="s">
        <v>30</v>
      </c>
      <c r="E437" s="153" t="s">
        <v>391</v>
      </c>
      <c r="F437" s="108" t="s">
        <v>118</v>
      </c>
      <c r="G437" s="110"/>
      <c r="H437" s="110"/>
      <c r="I437" s="110"/>
      <c r="J437" s="115"/>
      <c r="K437" s="115"/>
      <c r="L437" s="115"/>
      <c r="M437" s="115"/>
      <c r="N437" s="110"/>
      <c r="O437" s="103"/>
      <c r="P437" s="115"/>
      <c r="Q437" s="115"/>
      <c r="R437" s="115"/>
      <c r="S437" s="116"/>
      <c r="T437" s="116"/>
      <c r="U437" s="115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6"/>
      <c r="AI437" s="116"/>
      <c r="AJ437" s="116"/>
      <c r="AK437" s="171"/>
      <c r="AL437" s="171"/>
      <c r="AM437" s="171"/>
      <c r="AN437" s="171"/>
      <c r="AO437" s="171"/>
      <c r="AP437" s="116"/>
      <c r="AQ437" s="115"/>
      <c r="AR437" s="116"/>
      <c r="AS437" s="115"/>
      <c r="AT437" s="116"/>
      <c r="AU437" s="81"/>
      <c r="AV437" s="81"/>
      <c r="AW437" s="81"/>
      <c r="AX437" s="116"/>
      <c r="AY437" s="116"/>
      <c r="AZ437" s="93"/>
      <c r="BA437" s="93"/>
      <c r="BB437" s="116"/>
      <c r="BC437" s="116"/>
      <c r="BD437" s="93">
        <v>6370</v>
      </c>
      <c r="BE437" s="93">
        <v>5500</v>
      </c>
      <c r="BF437" s="115">
        <f>BD437+BB437</f>
        <v>6370</v>
      </c>
      <c r="BG437" s="115">
        <f>BE437+BC437</f>
        <v>5500</v>
      </c>
      <c r="BH437" s="93"/>
      <c r="BI437" s="93"/>
      <c r="BJ437" s="115">
        <f>BH437+BF437</f>
        <v>6370</v>
      </c>
      <c r="BK437" s="115">
        <f>BI437+BG437</f>
        <v>5500</v>
      </c>
    </row>
    <row r="438" spans="1:63" s="2" customFormat="1" ht="18.75">
      <c r="A438" s="120"/>
      <c r="B438" s="98" t="s">
        <v>89</v>
      </c>
      <c r="C438" s="99" t="s">
        <v>54</v>
      </c>
      <c r="D438" s="100" t="s">
        <v>31</v>
      </c>
      <c r="E438" s="211"/>
      <c r="F438" s="188"/>
      <c r="G438" s="102"/>
      <c r="H438" s="102">
        <f aca="true" t="shared" si="476" ref="H438:W439">H439</f>
        <v>0</v>
      </c>
      <c r="I438" s="102">
        <f t="shared" si="476"/>
        <v>0</v>
      </c>
      <c r="J438" s="102">
        <f t="shared" si="476"/>
        <v>7008</v>
      </c>
      <c r="K438" s="102">
        <f t="shared" si="476"/>
        <v>7008</v>
      </c>
      <c r="L438" s="102">
        <f t="shared" si="476"/>
        <v>0</v>
      </c>
      <c r="M438" s="102"/>
      <c r="N438" s="102">
        <f t="shared" si="476"/>
        <v>0</v>
      </c>
      <c r="O438" s="102">
        <f t="shared" si="476"/>
        <v>0</v>
      </c>
      <c r="P438" s="102">
        <f t="shared" si="476"/>
        <v>0</v>
      </c>
      <c r="Q438" s="102">
        <f t="shared" si="476"/>
        <v>0</v>
      </c>
      <c r="R438" s="102">
        <f t="shared" si="476"/>
        <v>0</v>
      </c>
      <c r="S438" s="104">
        <f t="shared" si="476"/>
        <v>3000</v>
      </c>
      <c r="T438" s="104">
        <f t="shared" si="476"/>
        <v>3000</v>
      </c>
      <c r="U438" s="102">
        <f t="shared" si="476"/>
        <v>0</v>
      </c>
      <c r="V438" s="104">
        <f t="shared" si="476"/>
        <v>2500</v>
      </c>
      <c r="W438" s="104">
        <f t="shared" si="476"/>
        <v>-669</v>
      </c>
      <c r="X438" s="104">
        <f aca="true" t="shared" si="477" ref="W438:AM439">X439</f>
        <v>0</v>
      </c>
      <c r="Y438" s="104">
        <f t="shared" si="477"/>
        <v>2331</v>
      </c>
      <c r="Z438" s="104">
        <f t="shared" si="477"/>
        <v>2500</v>
      </c>
      <c r="AA438" s="104">
        <f t="shared" si="477"/>
        <v>0</v>
      </c>
      <c r="AB438" s="104">
        <f t="shared" si="477"/>
        <v>0</v>
      </c>
      <c r="AC438" s="104">
        <f t="shared" si="477"/>
        <v>2331</v>
      </c>
      <c r="AD438" s="104">
        <f t="shared" si="477"/>
        <v>2500</v>
      </c>
      <c r="AE438" s="104">
        <f t="shared" si="477"/>
        <v>0</v>
      </c>
      <c r="AF438" s="104"/>
      <c r="AG438" s="104">
        <f t="shared" si="477"/>
        <v>0</v>
      </c>
      <c r="AH438" s="104">
        <f t="shared" si="477"/>
        <v>2331</v>
      </c>
      <c r="AI438" s="104"/>
      <c r="AJ438" s="104">
        <f t="shared" si="477"/>
        <v>2500</v>
      </c>
      <c r="AK438" s="104">
        <f t="shared" si="477"/>
        <v>0</v>
      </c>
      <c r="AL438" s="104">
        <f t="shared" si="477"/>
        <v>0</v>
      </c>
      <c r="AM438" s="104">
        <f t="shared" si="477"/>
        <v>2331</v>
      </c>
      <c r="AN438" s="104">
        <f aca="true" t="shared" si="478" ref="AK438:AT439">AN439</f>
        <v>0</v>
      </c>
      <c r="AO438" s="104">
        <f t="shared" si="478"/>
        <v>2500</v>
      </c>
      <c r="AP438" s="104">
        <f t="shared" si="478"/>
        <v>10284</v>
      </c>
      <c r="AQ438" s="102">
        <f t="shared" si="478"/>
        <v>0</v>
      </c>
      <c r="AR438" s="104">
        <f t="shared" si="478"/>
        <v>12784</v>
      </c>
      <c r="AS438" s="102">
        <f t="shared" si="478"/>
        <v>0</v>
      </c>
      <c r="AT438" s="104">
        <f t="shared" si="478"/>
        <v>7581</v>
      </c>
      <c r="AU438" s="81"/>
      <c r="AV438" s="81"/>
      <c r="AW438" s="81"/>
      <c r="AX438" s="104">
        <f aca="true" t="shared" si="479" ref="AX438:BK439">AX439</f>
        <v>12784</v>
      </c>
      <c r="AY438" s="104">
        <f t="shared" si="479"/>
        <v>7581</v>
      </c>
      <c r="AZ438" s="104">
        <f t="shared" si="479"/>
        <v>-6090</v>
      </c>
      <c r="BA438" s="104">
        <f t="shared" si="479"/>
        <v>4285</v>
      </c>
      <c r="BB438" s="104">
        <f t="shared" si="479"/>
        <v>6694</v>
      </c>
      <c r="BC438" s="104">
        <f t="shared" si="479"/>
        <v>11866</v>
      </c>
      <c r="BD438" s="104">
        <f t="shared" si="479"/>
        <v>0</v>
      </c>
      <c r="BE438" s="104">
        <f t="shared" si="479"/>
        <v>0</v>
      </c>
      <c r="BF438" s="104">
        <f t="shared" si="479"/>
        <v>6694</v>
      </c>
      <c r="BG438" s="104">
        <f t="shared" si="479"/>
        <v>11866</v>
      </c>
      <c r="BH438" s="104">
        <f>BH439+BH447</f>
        <v>0</v>
      </c>
      <c r="BI438" s="104">
        <f>BI439+BI447</f>
        <v>0</v>
      </c>
      <c r="BJ438" s="104">
        <f>BJ439+BJ447</f>
        <v>6694</v>
      </c>
      <c r="BK438" s="104">
        <f>BK439+BK447</f>
        <v>11866</v>
      </c>
    </row>
    <row r="439" spans="1:63" s="2" customFormat="1" ht="57" customHeight="1" hidden="1">
      <c r="A439" s="97"/>
      <c r="B439" s="106" t="s">
        <v>116</v>
      </c>
      <c r="C439" s="107" t="s">
        <v>54</v>
      </c>
      <c r="D439" s="108" t="s">
        <v>31</v>
      </c>
      <c r="E439" s="114" t="s">
        <v>117</v>
      </c>
      <c r="F439" s="108"/>
      <c r="G439" s="110"/>
      <c r="H439" s="110">
        <f t="shared" si="476"/>
        <v>0</v>
      </c>
      <c r="I439" s="110">
        <f t="shared" si="476"/>
        <v>0</v>
      </c>
      <c r="J439" s="110">
        <f t="shared" si="476"/>
        <v>7008</v>
      </c>
      <c r="K439" s="110">
        <f t="shared" si="476"/>
        <v>7008</v>
      </c>
      <c r="L439" s="110">
        <f t="shared" si="476"/>
        <v>0</v>
      </c>
      <c r="M439" s="110"/>
      <c r="N439" s="110">
        <f t="shared" si="476"/>
        <v>0</v>
      </c>
      <c r="O439" s="110">
        <f t="shared" si="476"/>
        <v>0</v>
      </c>
      <c r="P439" s="110">
        <f t="shared" si="476"/>
        <v>0</v>
      </c>
      <c r="Q439" s="110">
        <f t="shared" si="476"/>
        <v>0</v>
      </c>
      <c r="R439" s="110">
        <f t="shared" si="476"/>
        <v>0</v>
      </c>
      <c r="S439" s="112">
        <f t="shared" si="476"/>
        <v>3000</v>
      </c>
      <c r="T439" s="112">
        <f t="shared" si="476"/>
        <v>3000</v>
      </c>
      <c r="U439" s="110">
        <f t="shared" si="476"/>
        <v>0</v>
      </c>
      <c r="V439" s="112">
        <f t="shared" si="476"/>
        <v>2500</v>
      </c>
      <c r="W439" s="112">
        <f t="shared" si="477"/>
        <v>-669</v>
      </c>
      <c r="X439" s="112">
        <f t="shared" si="477"/>
        <v>0</v>
      </c>
      <c r="Y439" s="112">
        <f t="shared" si="477"/>
        <v>2331</v>
      </c>
      <c r="Z439" s="112">
        <f t="shared" si="477"/>
        <v>2500</v>
      </c>
      <c r="AA439" s="112">
        <f t="shared" si="477"/>
        <v>0</v>
      </c>
      <c r="AB439" s="112">
        <f t="shared" si="477"/>
        <v>0</v>
      </c>
      <c r="AC439" s="112">
        <f t="shared" si="477"/>
        <v>2331</v>
      </c>
      <c r="AD439" s="112">
        <f t="shared" si="477"/>
        <v>2500</v>
      </c>
      <c r="AE439" s="112">
        <f t="shared" si="477"/>
        <v>0</v>
      </c>
      <c r="AF439" s="112"/>
      <c r="AG439" s="112">
        <f t="shared" si="477"/>
        <v>0</v>
      </c>
      <c r="AH439" s="112">
        <f t="shared" si="477"/>
        <v>2331</v>
      </c>
      <c r="AI439" s="112"/>
      <c r="AJ439" s="112">
        <f t="shared" si="477"/>
        <v>2500</v>
      </c>
      <c r="AK439" s="112">
        <f t="shared" si="478"/>
        <v>0</v>
      </c>
      <c r="AL439" s="112">
        <f t="shared" si="478"/>
        <v>0</v>
      </c>
      <c r="AM439" s="112">
        <f t="shared" si="478"/>
        <v>2331</v>
      </c>
      <c r="AN439" s="112">
        <f t="shared" si="478"/>
        <v>0</v>
      </c>
      <c r="AO439" s="112">
        <f t="shared" si="478"/>
        <v>2500</v>
      </c>
      <c r="AP439" s="112">
        <f t="shared" si="478"/>
        <v>10284</v>
      </c>
      <c r="AQ439" s="110">
        <f t="shared" si="478"/>
        <v>0</v>
      </c>
      <c r="AR439" s="112">
        <f t="shared" si="478"/>
        <v>12784</v>
      </c>
      <c r="AS439" s="110">
        <f t="shared" si="478"/>
        <v>0</v>
      </c>
      <c r="AT439" s="112">
        <f t="shared" si="478"/>
        <v>7581</v>
      </c>
      <c r="AU439" s="81"/>
      <c r="AV439" s="81"/>
      <c r="AW439" s="81"/>
      <c r="AX439" s="112">
        <f t="shared" si="479"/>
        <v>12784</v>
      </c>
      <c r="AY439" s="112">
        <f t="shared" si="479"/>
        <v>7581</v>
      </c>
      <c r="AZ439" s="112">
        <f t="shared" si="479"/>
        <v>-6090</v>
      </c>
      <c r="BA439" s="112">
        <f t="shared" si="479"/>
        <v>4285</v>
      </c>
      <c r="BB439" s="112">
        <f t="shared" si="479"/>
        <v>6694</v>
      </c>
      <c r="BC439" s="112">
        <f t="shared" si="479"/>
        <v>11866</v>
      </c>
      <c r="BD439" s="112">
        <f t="shared" si="479"/>
        <v>0</v>
      </c>
      <c r="BE439" s="112">
        <f t="shared" si="479"/>
        <v>0</v>
      </c>
      <c r="BF439" s="112">
        <f t="shared" si="479"/>
        <v>6694</v>
      </c>
      <c r="BG439" s="112">
        <f t="shared" si="479"/>
        <v>11866</v>
      </c>
      <c r="BH439" s="112">
        <f t="shared" si="479"/>
        <v>-6694</v>
      </c>
      <c r="BI439" s="112">
        <f t="shared" si="479"/>
        <v>-11866</v>
      </c>
      <c r="BJ439" s="112">
        <f t="shared" si="479"/>
        <v>0</v>
      </c>
      <c r="BK439" s="112">
        <f t="shared" si="479"/>
        <v>0</v>
      </c>
    </row>
    <row r="440" spans="1:63" s="2" customFormat="1" ht="111.75" customHeight="1" hidden="1">
      <c r="A440" s="120"/>
      <c r="B440" s="106" t="s">
        <v>270</v>
      </c>
      <c r="C440" s="107" t="s">
        <v>54</v>
      </c>
      <c r="D440" s="108" t="s">
        <v>31</v>
      </c>
      <c r="E440" s="114" t="s">
        <v>117</v>
      </c>
      <c r="F440" s="108" t="s">
        <v>118</v>
      </c>
      <c r="G440" s="110"/>
      <c r="H440" s="110"/>
      <c r="I440" s="110"/>
      <c r="J440" s="115">
        <f>K440-G440</f>
        <v>7008</v>
      </c>
      <c r="K440" s="115">
        <v>7008</v>
      </c>
      <c r="L440" s="115"/>
      <c r="M440" s="115"/>
      <c r="N440" s="110"/>
      <c r="O440" s="103"/>
      <c r="P440" s="115"/>
      <c r="Q440" s="115">
        <f>P440+N440</f>
        <v>0</v>
      </c>
      <c r="R440" s="115">
        <f>O440</f>
        <v>0</v>
      </c>
      <c r="S440" s="116">
        <f>T440-Q440</f>
        <v>3000</v>
      </c>
      <c r="T440" s="116">
        <v>3000</v>
      </c>
      <c r="U440" s="115">
        <f>R440</f>
        <v>0</v>
      </c>
      <c r="V440" s="116">
        <v>2500</v>
      </c>
      <c r="W440" s="116">
        <v>-669</v>
      </c>
      <c r="X440" s="116"/>
      <c r="Y440" s="116">
        <f>W440+T440</f>
        <v>2331</v>
      </c>
      <c r="Z440" s="116">
        <f>X440+V440</f>
        <v>2500</v>
      </c>
      <c r="AA440" s="116"/>
      <c r="AB440" s="116"/>
      <c r="AC440" s="116">
        <f>AA440+Y440</f>
        <v>2331</v>
      </c>
      <c r="AD440" s="116">
        <f>AB440+Z440</f>
        <v>2500</v>
      </c>
      <c r="AE440" s="116"/>
      <c r="AF440" s="116"/>
      <c r="AG440" s="116"/>
      <c r="AH440" s="116">
        <f>AE440+AC440</f>
        <v>2331</v>
      </c>
      <c r="AI440" s="116"/>
      <c r="AJ440" s="116">
        <f>AG440+AD440</f>
        <v>2500</v>
      </c>
      <c r="AK440" s="171"/>
      <c r="AL440" s="171"/>
      <c r="AM440" s="116">
        <f>AK440+AH440</f>
        <v>2331</v>
      </c>
      <c r="AN440" s="116">
        <f>AI440</f>
        <v>0</v>
      </c>
      <c r="AO440" s="116">
        <f>AJ440</f>
        <v>2500</v>
      </c>
      <c r="AP440" s="116">
        <f>AR440-AO440</f>
        <v>10284</v>
      </c>
      <c r="AQ440" s="115"/>
      <c r="AR440" s="116">
        <v>12784</v>
      </c>
      <c r="AS440" s="115"/>
      <c r="AT440" s="116">
        <v>7581</v>
      </c>
      <c r="AU440" s="81"/>
      <c r="AV440" s="81"/>
      <c r="AW440" s="81"/>
      <c r="AX440" s="116">
        <v>12784</v>
      </c>
      <c r="AY440" s="116">
        <v>7581</v>
      </c>
      <c r="AZ440" s="93">
        <v>-6090</v>
      </c>
      <c r="BA440" s="93">
        <v>4285</v>
      </c>
      <c r="BB440" s="116">
        <f>AX440+AZ440</f>
        <v>6694</v>
      </c>
      <c r="BC440" s="116">
        <f>BA440+AY440</f>
        <v>11866</v>
      </c>
      <c r="BD440" s="146"/>
      <c r="BE440" s="147"/>
      <c r="BF440" s="115">
        <f>BD440+BB440</f>
        <v>6694</v>
      </c>
      <c r="BG440" s="115">
        <f>BE440+BC440</f>
        <v>11866</v>
      </c>
      <c r="BH440" s="93">
        <v>-6694</v>
      </c>
      <c r="BI440" s="93">
        <v>-11866</v>
      </c>
      <c r="BJ440" s="115">
        <f>BH440+BF440</f>
        <v>0</v>
      </c>
      <c r="BK440" s="115">
        <f>BI440+BG440</f>
        <v>0</v>
      </c>
    </row>
    <row r="441" spans="1:63" s="2" customFormat="1" ht="18.75" customHeight="1" hidden="1">
      <c r="A441" s="120"/>
      <c r="B441" s="98" t="s">
        <v>65</v>
      </c>
      <c r="C441" s="99" t="s">
        <v>54</v>
      </c>
      <c r="D441" s="100" t="s">
        <v>56</v>
      </c>
      <c r="E441" s="101"/>
      <c r="F441" s="100"/>
      <c r="G441" s="102">
        <f aca="true" t="shared" si="480" ref="G441:W442">G442</f>
        <v>6269</v>
      </c>
      <c r="H441" s="102">
        <f t="shared" si="480"/>
        <v>6269</v>
      </c>
      <c r="I441" s="102">
        <f t="shared" si="480"/>
        <v>0</v>
      </c>
      <c r="J441" s="102">
        <f t="shared" si="480"/>
        <v>6880</v>
      </c>
      <c r="K441" s="102">
        <f t="shared" si="480"/>
        <v>13149</v>
      </c>
      <c r="L441" s="102">
        <f t="shared" si="480"/>
        <v>0</v>
      </c>
      <c r="M441" s="102"/>
      <c r="N441" s="102">
        <f t="shared" si="480"/>
        <v>0</v>
      </c>
      <c r="O441" s="102">
        <f t="shared" si="480"/>
        <v>0</v>
      </c>
      <c r="P441" s="102">
        <f t="shared" si="480"/>
        <v>0</v>
      </c>
      <c r="Q441" s="102">
        <f t="shared" si="480"/>
        <v>0</v>
      </c>
      <c r="R441" s="102">
        <f t="shared" si="480"/>
        <v>0</v>
      </c>
      <c r="S441" s="104">
        <f t="shared" si="480"/>
        <v>0</v>
      </c>
      <c r="T441" s="104">
        <f t="shared" si="480"/>
        <v>0</v>
      </c>
      <c r="U441" s="102">
        <f t="shared" si="480"/>
        <v>0</v>
      </c>
      <c r="V441" s="104">
        <f t="shared" si="480"/>
        <v>0</v>
      </c>
      <c r="W441" s="104">
        <f t="shared" si="480"/>
        <v>1869</v>
      </c>
      <c r="X441" s="104">
        <f aca="true" t="shared" si="481" ref="W441:AM442">X442</f>
        <v>0</v>
      </c>
      <c r="Y441" s="104">
        <f t="shared" si="481"/>
        <v>1869</v>
      </c>
      <c r="Z441" s="104">
        <f t="shared" si="481"/>
        <v>0</v>
      </c>
      <c r="AA441" s="104">
        <f t="shared" si="481"/>
        <v>0</v>
      </c>
      <c r="AB441" s="104">
        <f t="shared" si="481"/>
        <v>0</v>
      </c>
      <c r="AC441" s="104">
        <f t="shared" si="481"/>
        <v>1869</v>
      </c>
      <c r="AD441" s="104">
        <f t="shared" si="481"/>
        <v>0</v>
      </c>
      <c r="AE441" s="104">
        <f t="shared" si="481"/>
        <v>0</v>
      </c>
      <c r="AF441" s="104"/>
      <c r="AG441" s="104">
        <f t="shared" si="481"/>
        <v>0</v>
      </c>
      <c r="AH441" s="104">
        <f t="shared" si="481"/>
        <v>1869</v>
      </c>
      <c r="AI441" s="104"/>
      <c r="AJ441" s="104">
        <f t="shared" si="481"/>
        <v>0</v>
      </c>
      <c r="AK441" s="104">
        <f t="shared" si="481"/>
        <v>0</v>
      </c>
      <c r="AL441" s="104">
        <f t="shared" si="481"/>
        <v>0</v>
      </c>
      <c r="AM441" s="104">
        <f t="shared" si="481"/>
        <v>1869</v>
      </c>
      <c r="AN441" s="104">
        <f aca="true" t="shared" si="482" ref="AK441:AT442">AN442</f>
        <v>0</v>
      </c>
      <c r="AO441" s="104">
        <f t="shared" si="482"/>
        <v>0</v>
      </c>
      <c r="AP441" s="104">
        <f>AP442+AP444</f>
        <v>0</v>
      </c>
      <c r="AQ441" s="104">
        <f>AQ442+AQ444</f>
        <v>0</v>
      </c>
      <c r="AR441" s="104">
        <f>AR442+AR444</f>
        <v>0</v>
      </c>
      <c r="AS441" s="104">
        <f>AS442+AS444</f>
        <v>0</v>
      </c>
      <c r="AT441" s="104">
        <f>AT442+AT444</f>
        <v>0</v>
      </c>
      <c r="AU441" s="81"/>
      <c r="AV441" s="81"/>
      <c r="AW441" s="81"/>
      <c r="AX441" s="104">
        <f>AX442+AX444</f>
        <v>0</v>
      </c>
      <c r="AY441" s="104">
        <f>AY442+AY444</f>
        <v>0</v>
      </c>
      <c r="AZ441" s="93"/>
      <c r="BA441" s="93"/>
      <c r="BB441" s="104">
        <f>BB442+BB444</f>
        <v>0</v>
      </c>
      <c r="BC441" s="104">
        <f>BC442+BC444</f>
        <v>0</v>
      </c>
      <c r="BD441" s="146"/>
      <c r="BE441" s="147"/>
      <c r="BF441" s="164"/>
      <c r="BG441" s="164"/>
      <c r="BH441" s="146"/>
      <c r="BI441" s="147"/>
      <c r="BJ441" s="164"/>
      <c r="BK441" s="164"/>
    </row>
    <row r="442" spans="1:63" s="2" customFormat="1" ht="50.25" customHeight="1" hidden="1">
      <c r="A442" s="97"/>
      <c r="B442" s="106" t="s">
        <v>116</v>
      </c>
      <c r="C442" s="107" t="s">
        <v>54</v>
      </c>
      <c r="D442" s="108" t="s">
        <v>56</v>
      </c>
      <c r="E442" s="114" t="s">
        <v>117</v>
      </c>
      <c r="F442" s="108"/>
      <c r="G442" s="110">
        <f t="shared" si="480"/>
        <v>6269</v>
      </c>
      <c r="H442" s="110">
        <f t="shared" si="480"/>
        <v>6269</v>
      </c>
      <c r="I442" s="110">
        <f t="shared" si="480"/>
        <v>0</v>
      </c>
      <c r="J442" s="110">
        <f t="shared" si="480"/>
        <v>6880</v>
      </c>
      <c r="K442" s="110">
        <f t="shared" si="480"/>
        <v>13149</v>
      </c>
      <c r="L442" s="110">
        <f t="shared" si="480"/>
        <v>0</v>
      </c>
      <c r="M442" s="110"/>
      <c r="N442" s="110">
        <f t="shared" si="480"/>
        <v>0</v>
      </c>
      <c r="O442" s="110">
        <f t="shared" si="480"/>
        <v>0</v>
      </c>
      <c r="P442" s="110">
        <f t="shared" si="480"/>
        <v>0</v>
      </c>
      <c r="Q442" s="110">
        <f t="shared" si="480"/>
        <v>0</v>
      </c>
      <c r="R442" s="110">
        <f t="shared" si="480"/>
        <v>0</v>
      </c>
      <c r="S442" s="112">
        <f t="shared" si="480"/>
        <v>0</v>
      </c>
      <c r="T442" s="112">
        <f t="shared" si="480"/>
        <v>0</v>
      </c>
      <c r="U442" s="110">
        <f t="shared" si="480"/>
        <v>0</v>
      </c>
      <c r="V442" s="112">
        <f t="shared" si="480"/>
        <v>0</v>
      </c>
      <c r="W442" s="112">
        <f t="shared" si="481"/>
        <v>1869</v>
      </c>
      <c r="X442" s="112">
        <f t="shared" si="481"/>
        <v>0</v>
      </c>
      <c r="Y442" s="112">
        <f t="shared" si="481"/>
        <v>1869</v>
      </c>
      <c r="Z442" s="112">
        <f t="shared" si="481"/>
        <v>0</v>
      </c>
      <c r="AA442" s="112">
        <f t="shared" si="481"/>
        <v>0</v>
      </c>
      <c r="AB442" s="112">
        <f t="shared" si="481"/>
        <v>0</v>
      </c>
      <c r="AC442" s="112">
        <f t="shared" si="481"/>
        <v>1869</v>
      </c>
      <c r="AD442" s="112">
        <f t="shared" si="481"/>
        <v>0</v>
      </c>
      <c r="AE442" s="112">
        <f t="shared" si="481"/>
        <v>0</v>
      </c>
      <c r="AF442" s="112"/>
      <c r="AG442" s="112">
        <f t="shared" si="481"/>
        <v>0</v>
      </c>
      <c r="AH442" s="112">
        <f t="shared" si="481"/>
        <v>1869</v>
      </c>
      <c r="AI442" s="112"/>
      <c r="AJ442" s="112">
        <f t="shared" si="481"/>
        <v>0</v>
      </c>
      <c r="AK442" s="112">
        <f t="shared" si="482"/>
        <v>0</v>
      </c>
      <c r="AL442" s="112">
        <f t="shared" si="482"/>
        <v>0</v>
      </c>
      <c r="AM442" s="112">
        <f t="shared" si="482"/>
        <v>1869</v>
      </c>
      <c r="AN442" s="112">
        <f t="shared" si="482"/>
        <v>0</v>
      </c>
      <c r="AO442" s="112">
        <f t="shared" si="482"/>
        <v>0</v>
      </c>
      <c r="AP442" s="112">
        <f t="shared" si="482"/>
        <v>0</v>
      </c>
      <c r="AQ442" s="110">
        <f t="shared" si="482"/>
        <v>0</v>
      </c>
      <c r="AR442" s="112">
        <f t="shared" si="482"/>
        <v>0</v>
      </c>
      <c r="AS442" s="110">
        <f t="shared" si="482"/>
        <v>0</v>
      </c>
      <c r="AT442" s="112">
        <f t="shared" si="482"/>
        <v>0</v>
      </c>
      <c r="AU442" s="81"/>
      <c r="AV442" s="81"/>
      <c r="AW442" s="81"/>
      <c r="AX442" s="112">
        <f>AX443</f>
        <v>0</v>
      </c>
      <c r="AY442" s="112">
        <f>AY443</f>
        <v>0</v>
      </c>
      <c r="AZ442" s="93"/>
      <c r="BA442" s="93"/>
      <c r="BB442" s="112">
        <f>BB443</f>
        <v>0</v>
      </c>
      <c r="BC442" s="112">
        <f>BC443</f>
        <v>0</v>
      </c>
      <c r="BD442" s="146"/>
      <c r="BE442" s="147"/>
      <c r="BF442" s="164"/>
      <c r="BG442" s="164"/>
      <c r="BH442" s="146"/>
      <c r="BI442" s="147"/>
      <c r="BJ442" s="164"/>
      <c r="BK442" s="164"/>
    </row>
    <row r="443" spans="1:63" s="2" customFormat="1" ht="99.75" customHeight="1" hidden="1">
      <c r="A443" s="120"/>
      <c r="B443" s="106" t="s">
        <v>270</v>
      </c>
      <c r="C443" s="107" t="s">
        <v>54</v>
      </c>
      <c r="D443" s="108" t="s">
        <v>56</v>
      </c>
      <c r="E443" s="114" t="s">
        <v>117</v>
      </c>
      <c r="F443" s="108" t="s">
        <v>118</v>
      </c>
      <c r="G443" s="110">
        <f>H443+I443</f>
        <v>6269</v>
      </c>
      <c r="H443" s="110">
        <v>6269</v>
      </c>
      <c r="I443" s="110"/>
      <c r="J443" s="115">
        <f>K443-G443</f>
        <v>6880</v>
      </c>
      <c r="K443" s="115">
        <v>13149</v>
      </c>
      <c r="L443" s="115"/>
      <c r="M443" s="115"/>
      <c r="N443" s="110"/>
      <c r="O443" s="103"/>
      <c r="P443" s="115"/>
      <c r="Q443" s="115">
        <f>P443+N443</f>
        <v>0</v>
      </c>
      <c r="R443" s="115">
        <f>O443</f>
        <v>0</v>
      </c>
      <c r="S443" s="116">
        <f>T443-Q443</f>
        <v>0</v>
      </c>
      <c r="T443" s="116"/>
      <c r="U443" s="115">
        <f>R443</f>
        <v>0</v>
      </c>
      <c r="V443" s="116">
        <f>S443</f>
        <v>0</v>
      </c>
      <c r="W443" s="116">
        <v>1869</v>
      </c>
      <c r="X443" s="116"/>
      <c r="Y443" s="116">
        <f>W443+T443</f>
        <v>1869</v>
      </c>
      <c r="Z443" s="116">
        <f>X443+V443</f>
        <v>0</v>
      </c>
      <c r="AA443" s="116"/>
      <c r="AB443" s="116"/>
      <c r="AC443" s="116">
        <f>AA443+Y443</f>
        <v>1869</v>
      </c>
      <c r="AD443" s="116">
        <f>AB443+Z443</f>
        <v>0</v>
      </c>
      <c r="AE443" s="116"/>
      <c r="AF443" s="116"/>
      <c r="AG443" s="116"/>
      <c r="AH443" s="116">
        <f>AE443+AC443</f>
        <v>1869</v>
      </c>
      <c r="AI443" s="116"/>
      <c r="AJ443" s="116">
        <f>AG443+AD443</f>
        <v>0</v>
      </c>
      <c r="AK443" s="171"/>
      <c r="AL443" s="171"/>
      <c r="AM443" s="116">
        <f>AK443+AH443</f>
        <v>1869</v>
      </c>
      <c r="AN443" s="116">
        <f>AI443</f>
        <v>0</v>
      </c>
      <c r="AO443" s="116">
        <f>AJ443</f>
        <v>0</v>
      </c>
      <c r="AP443" s="116">
        <f>AR443-AO443</f>
        <v>0</v>
      </c>
      <c r="AQ443" s="115"/>
      <c r="AR443" s="116"/>
      <c r="AS443" s="115"/>
      <c r="AT443" s="116"/>
      <c r="AU443" s="81"/>
      <c r="AV443" s="81"/>
      <c r="AW443" s="81"/>
      <c r="AX443" s="116"/>
      <c r="AY443" s="116"/>
      <c r="AZ443" s="93"/>
      <c r="BA443" s="93"/>
      <c r="BB443" s="116"/>
      <c r="BC443" s="116"/>
      <c r="BD443" s="146"/>
      <c r="BE443" s="147"/>
      <c r="BF443" s="164"/>
      <c r="BG443" s="164"/>
      <c r="BH443" s="146"/>
      <c r="BI443" s="147"/>
      <c r="BJ443" s="164"/>
      <c r="BK443" s="164"/>
    </row>
    <row r="444" spans="1:63" s="2" customFormat="1" ht="33.75" customHeight="1" hidden="1">
      <c r="A444" s="120"/>
      <c r="B444" s="154" t="s">
        <v>82</v>
      </c>
      <c r="C444" s="107" t="s">
        <v>54</v>
      </c>
      <c r="D444" s="107" t="s">
        <v>56</v>
      </c>
      <c r="E444" s="114" t="s">
        <v>121</v>
      </c>
      <c r="F444" s="107"/>
      <c r="G444" s="110"/>
      <c r="H444" s="110"/>
      <c r="I444" s="110"/>
      <c r="J444" s="115"/>
      <c r="K444" s="115"/>
      <c r="L444" s="115"/>
      <c r="M444" s="115"/>
      <c r="N444" s="110"/>
      <c r="O444" s="103"/>
      <c r="P444" s="115"/>
      <c r="Q444" s="115"/>
      <c r="R444" s="115"/>
      <c r="S444" s="116"/>
      <c r="T444" s="116"/>
      <c r="U444" s="115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6"/>
      <c r="AJ444" s="116"/>
      <c r="AK444" s="171"/>
      <c r="AL444" s="171"/>
      <c r="AM444" s="116"/>
      <c r="AN444" s="116"/>
      <c r="AO444" s="116"/>
      <c r="AP444" s="116">
        <f>AP445</f>
        <v>0</v>
      </c>
      <c r="AQ444" s="116">
        <f aca="true" t="shared" si="483" ref="AQ444:AT445">AQ445</f>
        <v>0</v>
      </c>
      <c r="AR444" s="116">
        <f t="shared" si="483"/>
        <v>0</v>
      </c>
      <c r="AS444" s="116">
        <f t="shared" si="483"/>
        <v>0</v>
      </c>
      <c r="AT444" s="116">
        <f t="shared" si="483"/>
        <v>0</v>
      </c>
      <c r="AU444" s="81"/>
      <c r="AV444" s="81"/>
      <c r="AW444" s="81"/>
      <c r="AX444" s="116">
        <f>AX445</f>
        <v>0</v>
      </c>
      <c r="AY444" s="116">
        <f>AY445</f>
        <v>0</v>
      </c>
      <c r="AZ444" s="93"/>
      <c r="BA444" s="93"/>
      <c r="BB444" s="116">
        <f>BB445</f>
        <v>0</v>
      </c>
      <c r="BC444" s="116">
        <f>BC445</f>
        <v>0</v>
      </c>
      <c r="BD444" s="146"/>
      <c r="BE444" s="147"/>
      <c r="BF444" s="164"/>
      <c r="BG444" s="164"/>
      <c r="BH444" s="146"/>
      <c r="BI444" s="147"/>
      <c r="BJ444" s="164"/>
      <c r="BK444" s="164"/>
    </row>
    <row r="445" spans="1:63" s="2" customFormat="1" ht="66.75" customHeight="1" hidden="1">
      <c r="A445" s="120"/>
      <c r="B445" s="154" t="s">
        <v>381</v>
      </c>
      <c r="C445" s="107" t="s">
        <v>54</v>
      </c>
      <c r="D445" s="107" t="s">
        <v>56</v>
      </c>
      <c r="E445" s="114" t="s">
        <v>367</v>
      </c>
      <c r="F445" s="107"/>
      <c r="G445" s="110"/>
      <c r="H445" s="110"/>
      <c r="I445" s="110"/>
      <c r="J445" s="115"/>
      <c r="K445" s="115"/>
      <c r="L445" s="115"/>
      <c r="M445" s="115"/>
      <c r="N445" s="110"/>
      <c r="O445" s="103"/>
      <c r="P445" s="115"/>
      <c r="Q445" s="115"/>
      <c r="R445" s="115"/>
      <c r="S445" s="116"/>
      <c r="T445" s="116"/>
      <c r="U445" s="115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6"/>
      <c r="AI445" s="116"/>
      <c r="AJ445" s="116"/>
      <c r="AK445" s="171"/>
      <c r="AL445" s="171"/>
      <c r="AM445" s="116"/>
      <c r="AN445" s="116"/>
      <c r="AO445" s="116"/>
      <c r="AP445" s="116">
        <f>AP446</f>
        <v>0</v>
      </c>
      <c r="AQ445" s="116">
        <f t="shared" si="483"/>
        <v>0</v>
      </c>
      <c r="AR445" s="116">
        <f t="shared" si="483"/>
        <v>0</v>
      </c>
      <c r="AS445" s="116">
        <f t="shared" si="483"/>
        <v>0</v>
      </c>
      <c r="AT445" s="116">
        <f t="shared" si="483"/>
        <v>0</v>
      </c>
      <c r="AU445" s="81"/>
      <c r="AV445" s="81"/>
      <c r="AW445" s="81"/>
      <c r="AX445" s="116">
        <f>AX446</f>
        <v>0</v>
      </c>
      <c r="AY445" s="116">
        <f>AY446</f>
        <v>0</v>
      </c>
      <c r="AZ445" s="93"/>
      <c r="BA445" s="93"/>
      <c r="BB445" s="116">
        <f>BB446</f>
        <v>0</v>
      </c>
      <c r="BC445" s="116">
        <f>BC446</f>
        <v>0</v>
      </c>
      <c r="BD445" s="146"/>
      <c r="BE445" s="147"/>
      <c r="BF445" s="164"/>
      <c r="BG445" s="164"/>
      <c r="BH445" s="146"/>
      <c r="BI445" s="147"/>
      <c r="BJ445" s="164"/>
      <c r="BK445" s="164"/>
    </row>
    <row r="446" spans="1:63" s="2" customFormat="1" ht="99.75" customHeight="1" hidden="1">
      <c r="A446" s="120"/>
      <c r="B446" s="154" t="s">
        <v>270</v>
      </c>
      <c r="C446" s="107" t="s">
        <v>54</v>
      </c>
      <c r="D446" s="107" t="s">
        <v>56</v>
      </c>
      <c r="E446" s="114" t="s">
        <v>367</v>
      </c>
      <c r="F446" s="107" t="s">
        <v>118</v>
      </c>
      <c r="G446" s="110"/>
      <c r="H446" s="110"/>
      <c r="I446" s="110"/>
      <c r="J446" s="115"/>
      <c r="K446" s="115"/>
      <c r="L446" s="115"/>
      <c r="M446" s="115"/>
      <c r="N446" s="110"/>
      <c r="O446" s="103"/>
      <c r="P446" s="115"/>
      <c r="Q446" s="115"/>
      <c r="R446" s="115"/>
      <c r="S446" s="116"/>
      <c r="T446" s="116"/>
      <c r="U446" s="115"/>
      <c r="V446" s="116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6"/>
      <c r="AG446" s="116"/>
      <c r="AH446" s="116"/>
      <c r="AI446" s="116"/>
      <c r="AJ446" s="116"/>
      <c r="AK446" s="171"/>
      <c r="AL446" s="171"/>
      <c r="AM446" s="116"/>
      <c r="AN446" s="116"/>
      <c r="AO446" s="116"/>
      <c r="AP446" s="116">
        <f>AR446-AO446</f>
        <v>0</v>
      </c>
      <c r="AQ446" s="115"/>
      <c r="AR446" s="116"/>
      <c r="AS446" s="115"/>
      <c r="AT446" s="116"/>
      <c r="AU446" s="81"/>
      <c r="AV446" s="81"/>
      <c r="AW446" s="81"/>
      <c r="AX446" s="116"/>
      <c r="AY446" s="116"/>
      <c r="AZ446" s="93"/>
      <c r="BA446" s="93"/>
      <c r="BB446" s="116"/>
      <c r="BC446" s="116"/>
      <c r="BD446" s="146"/>
      <c r="BE446" s="147"/>
      <c r="BF446" s="164"/>
      <c r="BG446" s="164"/>
      <c r="BH446" s="146"/>
      <c r="BI446" s="147"/>
      <c r="BJ446" s="164"/>
      <c r="BK446" s="164"/>
    </row>
    <row r="447" spans="1:63" s="2" customFormat="1" ht="33" customHeight="1">
      <c r="A447" s="120"/>
      <c r="B447" s="154" t="s">
        <v>82</v>
      </c>
      <c r="C447" s="107" t="s">
        <v>54</v>
      </c>
      <c r="D447" s="108" t="s">
        <v>31</v>
      </c>
      <c r="E447" s="114" t="s">
        <v>121</v>
      </c>
      <c r="F447" s="107"/>
      <c r="G447" s="110"/>
      <c r="H447" s="110"/>
      <c r="I447" s="110"/>
      <c r="J447" s="115"/>
      <c r="K447" s="115"/>
      <c r="L447" s="115"/>
      <c r="M447" s="115"/>
      <c r="N447" s="110"/>
      <c r="O447" s="103"/>
      <c r="P447" s="115"/>
      <c r="Q447" s="115"/>
      <c r="R447" s="115"/>
      <c r="S447" s="116"/>
      <c r="T447" s="116"/>
      <c r="U447" s="115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6"/>
      <c r="AI447" s="116"/>
      <c r="AJ447" s="116"/>
      <c r="AK447" s="171"/>
      <c r="AL447" s="171"/>
      <c r="AM447" s="116"/>
      <c r="AN447" s="116"/>
      <c r="AO447" s="116"/>
      <c r="AP447" s="116"/>
      <c r="AQ447" s="115"/>
      <c r="AR447" s="116"/>
      <c r="AS447" s="115"/>
      <c r="AT447" s="116"/>
      <c r="AU447" s="81"/>
      <c r="AV447" s="81"/>
      <c r="AW447" s="81"/>
      <c r="AX447" s="116"/>
      <c r="AY447" s="116"/>
      <c r="AZ447" s="93"/>
      <c r="BA447" s="93"/>
      <c r="BB447" s="116"/>
      <c r="BC447" s="116"/>
      <c r="BD447" s="146"/>
      <c r="BE447" s="147"/>
      <c r="BF447" s="212"/>
      <c r="BG447" s="212"/>
      <c r="BH447" s="213">
        <f>BH448</f>
        <v>6694</v>
      </c>
      <c r="BI447" s="213">
        <f>BI448</f>
        <v>11866</v>
      </c>
      <c r="BJ447" s="213">
        <f>BJ448</f>
        <v>6694</v>
      </c>
      <c r="BK447" s="213">
        <f>BK448</f>
        <v>11866</v>
      </c>
    </row>
    <row r="448" spans="1:63" s="2" customFormat="1" ht="68.25" customHeight="1">
      <c r="A448" s="120"/>
      <c r="B448" s="154" t="s">
        <v>405</v>
      </c>
      <c r="C448" s="107" t="s">
        <v>54</v>
      </c>
      <c r="D448" s="108" t="s">
        <v>31</v>
      </c>
      <c r="E448" s="114" t="s">
        <v>385</v>
      </c>
      <c r="F448" s="107"/>
      <c r="G448" s="110"/>
      <c r="H448" s="110"/>
      <c r="I448" s="110"/>
      <c r="J448" s="115"/>
      <c r="K448" s="115"/>
      <c r="L448" s="115"/>
      <c r="M448" s="115"/>
      <c r="N448" s="110"/>
      <c r="O448" s="103"/>
      <c r="P448" s="115"/>
      <c r="Q448" s="115"/>
      <c r="R448" s="115"/>
      <c r="S448" s="116"/>
      <c r="T448" s="116"/>
      <c r="U448" s="115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6"/>
      <c r="AJ448" s="116"/>
      <c r="AK448" s="171"/>
      <c r="AL448" s="171"/>
      <c r="AM448" s="116"/>
      <c r="AN448" s="116"/>
      <c r="AO448" s="116"/>
      <c r="AP448" s="116"/>
      <c r="AQ448" s="115"/>
      <c r="AR448" s="116"/>
      <c r="AS448" s="115"/>
      <c r="AT448" s="116"/>
      <c r="AU448" s="81"/>
      <c r="AV448" s="81"/>
      <c r="AW448" s="81"/>
      <c r="AX448" s="116"/>
      <c r="AY448" s="116"/>
      <c r="AZ448" s="93"/>
      <c r="BA448" s="93"/>
      <c r="BB448" s="116"/>
      <c r="BC448" s="116"/>
      <c r="BD448" s="146"/>
      <c r="BE448" s="147"/>
      <c r="BF448" s="212"/>
      <c r="BG448" s="212"/>
      <c r="BH448" s="213">
        <f>BH451</f>
        <v>6694</v>
      </c>
      <c r="BI448" s="213">
        <f>BI451</f>
        <v>11866</v>
      </c>
      <c r="BJ448" s="213">
        <f>BJ451</f>
        <v>6694</v>
      </c>
      <c r="BK448" s="213">
        <f>BK451</f>
        <v>11866</v>
      </c>
    </row>
    <row r="449" spans="1:63" s="2" customFormat="1" ht="99.75" customHeight="1" hidden="1">
      <c r="A449" s="120"/>
      <c r="B449" s="154"/>
      <c r="C449" s="107"/>
      <c r="D449" s="107"/>
      <c r="E449" s="114"/>
      <c r="F449" s="107"/>
      <c r="G449" s="110"/>
      <c r="H449" s="110"/>
      <c r="I449" s="110"/>
      <c r="J449" s="115"/>
      <c r="K449" s="115"/>
      <c r="L449" s="115"/>
      <c r="M449" s="115"/>
      <c r="N449" s="110"/>
      <c r="O449" s="103"/>
      <c r="P449" s="115"/>
      <c r="Q449" s="115"/>
      <c r="R449" s="115"/>
      <c r="S449" s="116"/>
      <c r="T449" s="116"/>
      <c r="U449" s="115"/>
      <c r="V449" s="116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6"/>
      <c r="AG449" s="116"/>
      <c r="AH449" s="116"/>
      <c r="AI449" s="116"/>
      <c r="AJ449" s="116"/>
      <c r="AK449" s="171"/>
      <c r="AL449" s="171"/>
      <c r="AM449" s="116"/>
      <c r="AN449" s="116"/>
      <c r="AO449" s="116"/>
      <c r="AP449" s="116"/>
      <c r="AQ449" s="115"/>
      <c r="AR449" s="116"/>
      <c r="AS449" s="115"/>
      <c r="AT449" s="116"/>
      <c r="AU449" s="81"/>
      <c r="AV449" s="81"/>
      <c r="AW449" s="81"/>
      <c r="AX449" s="116"/>
      <c r="AY449" s="116"/>
      <c r="AZ449" s="93"/>
      <c r="BA449" s="93"/>
      <c r="BB449" s="116"/>
      <c r="BC449" s="116"/>
      <c r="BD449" s="146"/>
      <c r="BE449" s="147"/>
      <c r="BF449" s="212"/>
      <c r="BG449" s="212"/>
      <c r="BH449" s="213"/>
      <c r="BI449" s="213"/>
      <c r="BJ449" s="212"/>
      <c r="BK449" s="212"/>
    </row>
    <row r="450" spans="1:63" s="2" customFormat="1" ht="99.75" customHeight="1" hidden="1">
      <c r="A450" s="120"/>
      <c r="B450" s="154"/>
      <c r="C450" s="107"/>
      <c r="D450" s="107"/>
      <c r="E450" s="114"/>
      <c r="F450" s="107"/>
      <c r="G450" s="110"/>
      <c r="H450" s="110"/>
      <c r="I450" s="110"/>
      <c r="J450" s="115"/>
      <c r="K450" s="115"/>
      <c r="L450" s="115"/>
      <c r="M450" s="115"/>
      <c r="N450" s="110"/>
      <c r="O450" s="103"/>
      <c r="P450" s="115"/>
      <c r="Q450" s="115"/>
      <c r="R450" s="115"/>
      <c r="S450" s="116"/>
      <c r="T450" s="116"/>
      <c r="U450" s="115"/>
      <c r="V450" s="116"/>
      <c r="W450" s="116"/>
      <c r="X450" s="116"/>
      <c r="Y450" s="116"/>
      <c r="Z450" s="116"/>
      <c r="AA450" s="116"/>
      <c r="AB450" s="116"/>
      <c r="AC450" s="116"/>
      <c r="AD450" s="116"/>
      <c r="AE450" s="116"/>
      <c r="AF450" s="116"/>
      <c r="AG450" s="116"/>
      <c r="AH450" s="116"/>
      <c r="AI450" s="116"/>
      <c r="AJ450" s="116"/>
      <c r="AK450" s="171"/>
      <c r="AL450" s="171"/>
      <c r="AM450" s="116"/>
      <c r="AN450" s="116"/>
      <c r="AO450" s="116"/>
      <c r="AP450" s="116"/>
      <c r="AQ450" s="115"/>
      <c r="AR450" s="116"/>
      <c r="AS450" s="115"/>
      <c r="AT450" s="116"/>
      <c r="AU450" s="81"/>
      <c r="AV450" s="81"/>
      <c r="AW450" s="81"/>
      <c r="AX450" s="116"/>
      <c r="AY450" s="116"/>
      <c r="AZ450" s="93"/>
      <c r="BA450" s="93"/>
      <c r="BB450" s="116"/>
      <c r="BC450" s="116"/>
      <c r="BD450" s="146"/>
      <c r="BE450" s="147"/>
      <c r="BF450" s="212"/>
      <c r="BG450" s="212"/>
      <c r="BH450" s="213"/>
      <c r="BI450" s="213"/>
      <c r="BJ450" s="212"/>
      <c r="BK450" s="212"/>
    </row>
    <row r="451" spans="1:63" s="2" customFormat="1" ht="33" customHeight="1">
      <c r="A451" s="120"/>
      <c r="B451" s="106" t="s">
        <v>270</v>
      </c>
      <c r="C451" s="107" t="s">
        <v>54</v>
      </c>
      <c r="D451" s="108" t="s">
        <v>31</v>
      </c>
      <c r="E451" s="114" t="s">
        <v>385</v>
      </c>
      <c r="F451" s="107" t="s">
        <v>118</v>
      </c>
      <c r="G451" s="110"/>
      <c r="H451" s="110"/>
      <c r="I451" s="110"/>
      <c r="J451" s="115"/>
      <c r="K451" s="115"/>
      <c r="L451" s="115"/>
      <c r="M451" s="115"/>
      <c r="N451" s="110"/>
      <c r="O451" s="103"/>
      <c r="P451" s="115"/>
      <c r="Q451" s="115"/>
      <c r="R451" s="115"/>
      <c r="S451" s="116"/>
      <c r="T451" s="116"/>
      <c r="U451" s="115"/>
      <c r="V451" s="116"/>
      <c r="W451" s="116"/>
      <c r="X451" s="116"/>
      <c r="Y451" s="116"/>
      <c r="Z451" s="116"/>
      <c r="AA451" s="116"/>
      <c r="AB451" s="116"/>
      <c r="AC451" s="116"/>
      <c r="AD451" s="116"/>
      <c r="AE451" s="116"/>
      <c r="AF451" s="116"/>
      <c r="AG451" s="116"/>
      <c r="AH451" s="116"/>
      <c r="AI451" s="116"/>
      <c r="AJ451" s="116"/>
      <c r="AK451" s="171"/>
      <c r="AL451" s="171"/>
      <c r="AM451" s="116"/>
      <c r="AN451" s="116"/>
      <c r="AO451" s="116"/>
      <c r="AP451" s="116"/>
      <c r="AQ451" s="115"/>
      <c r="AR451" s="116"/>
      <c r="AS451" s="115"/>
      <c r="AT451" s="116"/>
      <c r="AU451" s="81"/>
      <c r="AV451" s="81"/>
      <c r="AW451" s="81"/>
      <c r="AX451" s="116"/>
      <c r="AY451" s="116"/>
      <c r="AZ451" s="93"/>
      <c r="BA451" s="93"/>
      <c r="BB451" s="116"/>
      <c r="BC451" s="116"/>
      <c r="BD451" s="146"/>
      <c r="BE451" s="147"/>
      <c r="BF451" s="212"/>
      <c r="BG451" s="212"/>
      <c r="BH451" s="213">
        <v>6694</v>
      </c>
      <c r="BI451" s="213">
        <v>11866</v>
      </c>
      <c r="BJ451" s="115">
        <f>BH451+BF451</f>
        <v>6694</v>
      </c>
      <c r="BK451" s="115">
        <f>BI451+BG451</f>
        <v>11866</v>
      </c>
    </row>
    <row r="452" spans="1:63" s="2" customFormat="1" ht="43.5" customHeight="1">
      <c r="A452" s="120"/>
      <c r="B452" s="155" t="s">
        <v>83</v>
      </c>
      <c r="C452" s="99" t="s">
        <v>2</v>
      </c>
      <c r="D452" s="99" t="s">
        <v>57</v>
      </c>
      <c r="E452" s="101"/>
      <c r="F452" s="99"/>
      <c r="G452" s="110"/>
      <c r="H452" s="110"/>
      <c r="I452" s="110"/>
      <c r="J452" s="115"/>
      <c r="K452" s="115"/>
      <c r="L452" s="115"/>
      <c r="M452" s="115"/>
      <c r="N452" s="110"/>
      <c r="O452" s="103"/>
      <c r="P452" s="115"/>
      <c r="Q452" s="115"/>
      <c r="R452" s="115"/>
      <c r="S452" s="116"/>
      <c r="T452" s="116"/>
      <c r="U452" s="115"/>
      <c r="V452" s="116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6"/>
      <c r="AG452" s="116"/>
      <c r="AH452" s="116"/>
      <c r="AI452" s="116"/>
      <c r="AJ452" s="116"/>
      <c r="AK452" s="171"/>
      <c r="AL452" s="171"/>
      <c r="AM452" s="116"/>
      <c r="AN452" s="116"/>
      <c r="AO452" s="116"/>
      <c r="AP452" s="83">
        <f>AP455</f>
        <v>600</v>
      </c>
      <c r="AQ452" s="83">
        <f>AQ455</f>
        <v>0</v>
      </c>
      <c r="AR452" s="83">
        <f>AR455</f>
        <v>600</v>
      </c>
      <c r="AS452" s="83">
        <f>AS455</f>
        <v>0</v>
      </c>
      <c r="AT452" s="83">
        <f>AT455</f>
        <v>3657</v>
      </c>
      <c r="AU452" s="81"/>
      <c r="AV452" s="81"/>
      <c r="AW452" s="81"/>
      <c r="AX452" s="83">
        <f>AX455</f>
        <v>600</v>
      </c>
      <c r="AY452" s="83">
        <f>AY455</f>
        <v>3657</v>
      </c>
      <c r="AZ452" s="93"/>
      <c r="BA452" s="93"/>
      <c r="BB452" s="83">
        <f aca="true" t="shared" si="484" ref="BB452:BG452">BB455</f>
        <v>600</v>
      </c>
      <c r="BC452" s="83">
        <f t="shared" si="484"/>
        <v>3657</v>
      </c>
      <c r="BD452" s="83">
        <f t="shared" si="484"/>
        <v>0</v>
      </c>
      <c r="BE452" s="83">
        <f t="shared" si="484"/>
        <v>0</v>
      </c>
      <c r="BF452" s="83">
        <f t="shared" si="484"/>
        <v>600</v>
      </c>
      <c r="BG452" s="83">
        <f t="shared" si="484"/>
        <v>3657</v>
      </c>
      <c r="BH452" s="83">
        <f>BH455</f>
        <v>0</v>
      </c>
      <c r="BI452" s="83">
        <f>BI455</f>
        <v>0</v>
      </c>
      <c r="BJ452" s="83">
        <f>BJ455</f>
        <v>600</v>
      </c>
      <c r="BK452" s="83">
        <f>BK455</f>
        <v>3657</v>
      </c>
    </row>
    <row r="453" spans="1:63" s="2" customFormat="1" ht="50.25" customHeight="1" hidden="1">
      <c r="A453" s="120"/>
      <c r="B453" s="154" t="s">
        <v>116</v>
      </c>
      <c r="C453" s="189" t="s">
        <v>2</v>
      </c>
      <c r="D453" s="189" t="s">
        <v>57</v>
      </c>
      <c r="E453" s="114" t="s">
        <v>117</v>
      </c>
      <c r="F453" s="107"/>
      <c r="G453" s="110"/>
      <c r="H453" s="110"/>
      <c r="I453" s="110"/>
      <c r="J453" s="115"/>
      <c r="K453" s="115"/>
      <c r="L453" s="115"/>
      <c r="M453" s="115"/>
      <c r="N453" s="110"/>
      <c r="O453" s="103"/>
      <c r="P453" s="115"/>
      <c r="Q453" s="115"/>
      <c r="R453" s="115"/>
      <c r="S453" s="116"/>
      <c r="T453" s="116"/>
      <c r="U453" s="115"/>
      <c r="V453" s="116"/>
      <c r="W453" s="116"/>
      <c r="X453" s="116"/>
      <c r="Y453" s="116"/>
      <c r="Z453" s="116"/>
      <c r="AA453" s="116"/>
      <c r="AB453" s="116"/>
      <c r="AC453" s="116"/>
      <c r="AD453" s="116"/>
      <c r="AE453" s="116"/>
      <c r="AF453" s="116"/>
      <c r="AG453" s="116"/>
      <c r="AH453" s="116"/>
      <c r="AI453" s="116"/>
      <c r="AJ453" s="116"/>
      <c r="AK453" s="171"/>
      <c r="AL453" s="171"/>
      <c r="AM453" s="116"/>
      <c r="AN453" s="116"/>
      <c r="AO453" s="116"/>
      <c r="AP453" s="116">
        <f>AP454</f>
        <v>0</v>
      </c>
      <c r="AQ453" s="116">
        <f>AQ454</f>
        <v>0</v>
      </c>
      <c r="AR453" s="116">
        <f>AR454</f>
        <v>0</v>
      </c>
      <c r="AS453" s="116">
        <f>AS454</f>
        <v>0</v>
      </c>
      <c r="AT453" s="116">
        <f>AT454</f>
        <v>0</v>
      </c>
      <c r="AU453" s="81"/>
      <c r="AV453" s="81"/>
      <c r="AW453" s="81"/>
      <c r="AX453" s="116">
        <f>AX454</f>
        <v>0</v>
      </c>
      <c r="AY453" s="116">
        <f>AY454</f>
        <v>0</v>
      </c>
      <c r="AZ453" s="93"/>
      <c r="BA453" s="93"/>
      <c r="BB453" s="116">
        <f aca="true" t="shared" si="485" ref="BB453:BK453">BB454</f>
        <v>0</v>
      </c>
      <c r="BC453" s="116">
        <f t="shared" si="485"/>
        <v>0</v>
      </c>
      <c r="BD453" s="116">
        <f t="shared" si="485"/>
        <v>0</v>
      </c>
      <c r="BE453" s="116">
        <f t="shared" si="485"/>
        <v>0</v>
      </c>
      <c r="BF453" s="116">
        <f t="shared" si="485"/>
        <v>0</v>
      </c>
      <c r="BG453" s="116">
        <f t="shared" si="485"/>
        <v>0</v>
      </c>
      <c r="BH453" s="116">
        <f t="shared" si="485"/>
        <v>0</v>
      </c>
      <c r="BI453" s="116">
        <f t="shared" si="485"/>
        <v>0</v>
      </c>
      <c r="BJ453" s="116">
        <f t="shared" si="485"/>
        <v>0</v>
      </c>
      <c r="BK453" s="116">
        <f t="shared" si="485"/>
        <v>0</v>
      </c>
    </row>
    <row r="454" spans="1:63" s="2" customFormat="1" ht="99.75" customHeight="1" hidden="1">
      <c r="A454" s="120"/>
      <c r="B454" s="154" t="s">
        <v>270</v>
      </c>
      <c r="C454" s="189" t="s">
        <v>2</v>
      </c>
      <c r="D454" s="189" t="s">
        <v>57</v>
      </c>
      <c r="E454" s="114" t="s">
        <v>117</v>
      </c>
      <c r="F454" s="107" t="s">
        <v>118</v>
      </c>
      <c r="G454" s="110"/>
      <c r="H454" s="110"/>
      <c r="I454" s="110"/>
      <c r="J454" s="115"/>
      <c r="K454" s="115"/>
      <c r="L454" s="115"/>
      <c r="M454" s="115"/>
      <c r="N454" s="110"/>
      <c r="O454" s="103"/>
      <c r="P454" s="115"/>
      <c r="Q454" s="115"/>
      <c r="R454" s="115"/>
      <c r="S454" s="116"/>
      <c r="T454" s="116"/>
      <c r="U454" s="115"/>
      <c r="V454" s="116"/>
      <c r="W454" s="116"/>
      <c r="X454" s="116"/>
      <c r="Y454" s="116"/>
      <c r="Z454" s="116"/>
      <c r="AA454" s="116"/>
      <c r="AB454" s="116"/>
      <c r="AC454" s="116"/>
      <c r="AD454" s="116"/>
      <c r="AE454" s="116"/>
      <c r="AF454" s="116"/>
      <c r="AG454" s="116"/>
      <c r="AH454" s="116"/>
      <c r="AI454" s="116"/>
      <c r="AJ454" s="116"/>
      <c r="AK454" s="171"/>
      <c r="AL454" s="171"/>
      <c r="AM454" s="116"/>
      <c r="AN454" s="116"/>
      <c r="AO454" s="116"/>
      <c r="AP454" s="116">
        <f>AR454-AO454</f>
        <v>0</v>
      </c>
      <c r="AQ454" s="115"/>
      <c r="AR454" s="116"/>
      <c r="AS454" s="115"/>
      <c r="AT454" s="116"/>
      <c r="AU454" s="81"/>
      <c r="AV454" s="81"/>
      <c r="AW454" s="81"/>
      <c r="AX454" s="116"/>
      <c r="AY454" s="116"/>
      <c r="AZ454" s="93"/>
      <c r="BA454" s="93"/>
      <c r="BB454" s="116"/>
      <c r="BC454" s="116"/>
      <c r="BD454" s="116"/>
      <c r="BE454" s="116"/>
      <c r="BF454" s="116"/>
      <c r="BG454" s="116"/>
      <c r="BH454" s="116"/>
      <c r="BI454" s="116"/>
      <c r="BJ454" s="116"/>
      <c r="BK454" s="116"/>
    </row>
    <row r="455" spans="1:63" s="2" customFormat="1" ht="52.5" customHeight="1">
      <c r="A455" s="120"/>
      <c r="B455" s="106" t="s">
        <v>116</v>
      </c>
      <c r="C455" s="107" t="s">
        <v>2</v>
      </c>
      <c r="D455" s="108" t="s">
        <v>57</v>
      </c>
      <c r="E455" s="153" t="s">
        <v>117</v>
      </c>
      <c r="F455" s="108"/>
      <c r="G455" s="110"/>
      <c r="H455" s="110"/>
      <c r="I455" s="110"/>
      <c r="J455" s="115"/>
      <c r="K455" s="115"/>
      <c r="L455" s="115"/>
      <c r="M455" s="115"/>
      <c r="N455" s="110"/>
      <c r="O455" s="103"/>
      <c r="P455" s="115"/>
      <c r="Q455" s="115"/>
      <c r="R455" s="115"/>
      <c r="S455" s="116"/>
      <c r="T455" s="116"/>
      <c r="U455" s="115"/>
      <c r="V455" s="116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6"/>
      <c r="AG455" s="116"/>
      <c r="AH455" s="116"/>
      <c r="AI455" s="116"/>
      <c r="AJ455" s="116"/>
      <c r="AK455" s="171"/>
      <c r="AL455" s="171"/>
      <c r="AM455" s="116"/>
      <c r="AN455" s="116"/>
      <c r="AO455" s="116"/>
      <c r="AP455" s="116">
        <f>AP456</f>
        <v>600</v>
      </c>
      <c r="AQ455" s="116">
        <f>AQ456</f>
        <v>0</v>
      </c>
      <c r="AR455" s="116">
        <f>AR456</f>
        <v>600</v>
      </c>
      <c r="AS455" s="116">
        <f>AS456</f>
        <v>0</v>
      </c>
      <c r="AT455" s="116">
        <f>AT456</f>
        <v>3657</v>
      </c>
      <c r="AU455" s="81"/>
      <c r="AV455" s="81"/>
      <c r="AW455" s="81"/>
      <c r="AX455" s="116">
        <f>AX456</f>
        <v>600</v>
      </c>
      <c r="AY455" s="116">
        <f>AY456</f>
        <v>3657</v>
      </c>
      <c r="AZ455" s="93"/>
      <c r="BA455" s="93"/>
      <c r="BB455" s="116">
        <f aca="true" t="shared" si="486" ref="BB455:BK455">BB456</f>
        <v>600</v>
      </c>
      <c r="BC455" s="116">
        <f t="shared" si="486"/>
        <v>3657</v>
      </c>
      <c r="BD455" s="116">
        <f t="shared" si="486"/>
        <v>0</v>
      </c>
      <c r="BE455" s="116">
        <f t="shared" si="486"/>
        <v>0</v>
      </c>
      <c r="BF455" s="116">
        <f t="shared" si="486"/>
        <v>600</v>
      </c>
      <c r="BG455" s="116">
        <f t="shared" si="486"/>
        <v>3657</v>
      </c>
      <c r="BH455" s="116">
        <f t="shared" si="486"/>
        <v>0</v>
      </c>
      <c r="BI455" s="116">
        <f t="shared" si="486"/>
        <v>0</v>
      </c>
      <c r="BJ455" s="116">
        <f t="shared" si="486"/>
        <v>600</v>
      </c>
      <c r="BK455" s="116">
        <f t="shared" si="486"/>
        <v>3657</v>
      </c>
    </row>
    <row r="456" spans="1:63" s="2" customFormat="1" ht="114.75" customHeight="1">
      <c r="A456" s="120"/>
      <c r="B456" s="106" t="s">
        <v>270</v>
      </c>
      <c r="C456" s="107" t="s">
        <v>2</v>
      </c>
      <c r="D456" s="108" t="s">
        <v>57</v>
      </c>
      <c r="E456" s="153" t="s">
        <v>117</v>
      </c>
      <c r="F456" s="108" t="s">
        <v>118</v>
      </c>
      <c r="G456" s="110"/>
      <c r="H456" s="110"/>
      <c r="I456" s="110"/>
      <c r="J456" s="115"/>
      <c r="K456" s="115"/>
      <c r="L456" s="115"/>
      <c r="M456" s="115"/>
      <c r="N456" s="110"/>
      <c r="O456" s="103"/>
      <c r="P456" s="115"/>
      <c r="Q456" s="115"/>
      <c r="R456" s="115"/>
      <c r="S456" s="116"/>
      <c r="T456" s="116"/>
      <c r="U456" s="115"/>
      <c r="V456" s="116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6"/>
      <c r="AG456" s="116"/>
      <c r="AH456" s="116"/>
      <c r="AI456" s="116"/>
      <c r="AJ456" s="116"/>
      <c r="AK456" s="171"/>
      <c r="AL456" s="171"/>
      <c r="AM456" s="116"/>
      <c r="AN456" s="116"/>
      <c r="AO456" s="116"/>
      <c r="AP456" s="116">
        <f>AR456-AO456</f>
        <v>600</v>
      </c>
      <c r="AQ456" s="115"/>
      <c r="AR456" s="116">
        <v>600</v>
      </c>
      <c r="AS456" s="115"/>
      <c r="AT456" s="116">
        <v>3657</v>
      </c>
      <c r="AU456" s="81"/>
      <c r="AV456" s="81"/>
      <c r="AW456" s="81"/>
      <c r="AX456" s="116">
        <v>600</v>
      </c>
      <c r="AY456" s="116">
        <v>3657</v>
      </c>
      <c r="AZ456" s="93"/>
      <c r="BA456" s="93"/>
      <c r="BB456" s="116">
        <v>600</v>
      </c>
      <c r="BC456" s="116">
        <v>3657</v>
      </c>
      <c r="BD456" s="146"/>
      <c r="BE456" s="147"/>
      <c r="BF456" s="115">
        <f>BD456+BB456</f>
        <v>600</v>
      </c>
      <c r="BG456" s="115">
        <f>BE456+BC456</f>
        <v>3657</v>
      </c>
      <c r="BH456" s="146"/>
      <c r="BI456" s="147"/>
      <c r="BJ456" s="115">
        <f>BH456+BF456</f>
        <v>600</v>
      </c>
      <c r="BK456" s="115">
        <f>BI456+BG456</f>
        <v>3657</v>
      </c>
    </row>
    <row r="457" spans="1:63" ht="33.75" customHeight="1" hidden="1">
      <c r="A457" s="134"/>
      <c r="B457" s="154" t="s">
        <v>82</v>
      </c>
      <c r="C457" s="189" t="s">
        <v>2</v>
      </c>
      <c r="D457" s="189" t="s">
        <v>57</v>
      </c>
      <c r="E457" s="114" t="s">
        <v>121</v>
      </c>
      <c r="F457" s="107"/>
      <c r="G457" s="178"/>
      <c r="H457" s="178"/>
      <c r="I457" s="178"/>
      <c r="J457" s="178"/>
      <c r="K457" s="178"/>
      <c r="L457" s="178"/>
      <c r="M457" s="178"/>
      <c r="N457" s="178"/>
      <c r="O457" s="111"/>
      <c r="P457" s="111"/>
      <c r="Q457" s="129"/>
      <c r="R457" s="129"/>
      <c r="S457" s="116"/>
      <c r="T457" s="84"/>
      <c r="U457" s="111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117"/>
      <c r="AL457" s="117"/>
      <c r="AM457" s="117"/>
      <c r="AN457" s="117"/>
      <c r="AO457" s="117"/>
      <c r="AP457" s="116">
        <f>AP458</f>
        <v>0</v>
      </c>
      <c r="AQ457" s="116">
        <f aca="true" t="shared" si="487" ref="AQ457:AT459">AQ458</f>
        <v>0</v>
      </c>
      <c r="AR457" s="116">
        <f t="shared" si="487"/>
        <v>0</v>
      </c>
      <c r="AS457" s="116">
        <f t="shared" si="487"/>
        <v>0</v>
      </c>
      <c r="AT457" s="116">
        <f t="shared" si="487"/>
        <v>0</v>
      </c>
      <c r="AU457" s="81"/>
      <c r="AV457" s="81"/>
      <c r="AW457" s="81"/>
      <c r="AX457" s="116">
        <f aca="true" t="shared" si="488" ref="AX457:BC459">AX458</f>
        <v>0</v>
      </c>
      <c r="AY457" s="116">
        <f t="shared" si="488"/>
        <v>0</v>
      </c>
      <c r="AZ457" s="93"/>
      <c r="BA457" s="93"/>
      <c r="BB457" s="116">
        <f t="shared" si="488"/>
        <v>0</v>
      </c>
      <c r="BC457" s="116">
        <f t="shared" si="488"/>
        <v>0</v>
      </c>
      <c r="BD457" s="118"/>
      <c r="BE457" s="119"/>
      <c r="BF457" s="127"/>
      <c r="BG457" s="127"/>
      <c r="BH457" s="118"/>
      <c r="BI457" s="119"/>
      <c r="BJ457" s="127"/>
      <c r="BK457" s="127"/>
    </row>
    <row r="458" spans="1:63" ht="99.75" customHeight="1" hidden="1">
      <c r="A458" s="134"/>
      <c r="B458" s="154" t="s">
        <v>292</v>
      </c>
      <c r="C458" s="189" t="s">
        <v>2</v>
      </c>
      <c r="D458" s="189" t="s">
        <v>57</v>
      </c>
      <c r="E458" s="114" t="s">
        <v>293</v>
      </c>
      <c r="F458" s="107"/>
      <c r="G458" s="178"/>
      <c r="H458" s="178"/>
      <c r="I458" s="178"/>
      <c r="J458" s="178"/>
      <c r="K458" s="178"/>
      <c r="L458" s="178"/>
      <c r="M458" s="178"/>
      <c r="N458" s="178"/>
      <c r="O458" s="111"/>
      <c r="P458" s="111"/>
      <c r="Q458" s="129"/>
      <c r="R458" s="129"/>
      <c r="S458" s="116"/>
      <c r="T458" s="84"/>
      <c r="U458" s="111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117"/>
      <c r="AL458" s="117"/>
      <c r="AM458" s="117"/>
      <c r="AN458" s="117"/>
      <c r="AO458" s="117"/>
      <c r="AP458" s="116">
        <f>AP459</f>
        <v>0</v>
      </c>
      <c r="AQ458" s="116">
        <f t="shared" si="487"/>
        <v>0</v>
      </c>
      <c r="AR458" s="116">
        <f t="shared" si="487"/>
        <v>0</v>
      </c>
      <c r="AS458" s="116">
        <f t="shared" si="487"/>
        <v>0</v>
      </c>
      <c r="AT458" s="116">
        <f t="shared" si="487"/>
        <v>0</v>
      </c>
      <c r="AU458" s="81"/>
      <c r="AV458" s="81"/>
      <c r="AW458" s="81"/>
      <c r="AX458" s="116">
        <f t="shared" si="488"/>
        <v>0</v>
      </c>
      <c r="AY458" s="116">
        <f t="shared" si="488"/>
        <v>0</v>
      </c>
      <c r="AZ458" s="93"/>
      <c r="BA458" s="93"/>
      <c r="BB458" s="116">
        <f t="shared" si="488"/>
        <v>0</v>
      </c>
      <c r="BC458" s="116">
        <f t="shared" si="488"/>
        <v>0</v>
      </c>
      <c r="BD458" s="118"/>
      <c r="BE458" s="119"/>
      <c r="BF458" s="127"/>
      <c r="BG458" s="127"/>
      <c r="BH458" s="118"/>
      <c r="BI458" s="119"/>
      <c r="BJ458" s="127"/>
      <c r="BK458" s="127"/>
    </row>
    <row r="459" spans="1:63" ht="66" customHeight="1" hidden="1">
      <c r="A459" s="134"/>
      <c r="B459" s="214" t="s">
        <v>307</v>
      </c>
      <c r="C459" s="189" t="s">
        <v>2</v>
      </c>
      <c r="D459" s="189" t="s">
        <v>57</v>
      </c>
      <c r="E459" s="114" t="s">
        <v>294</v>
      </c>
      <c r="F459" s="107"/>
      <c r="G459" s="178"/>
      <c r="H459" s="178"/>
      <c r="I459" s="178"/>
      <c r="J459" s="178"/>
      <c r="K459" s="178"/>
      <c r="L459" s="178"/>
      <c r="M459" s="178"/>
      <c r="N459" s="178"/>
      <c r="O459" s="111"/>
      <c r="P459" s="111"/>
      <c r="Q459" s="129"/>
      <c r="R459" s="129"/>
      <c r="S459" s="116"/>
      <c r="T459" s="84"/>
      <c r="U459" s="111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117"/>
      <c r="AL459" s="117"/>
      <c r="AM459" s="117"/>
      <c r="AN459" s="117"/>
      <c r="AO459" s="117"/>
      <c r="AP459" s="116">
        <f>AP460</f>
        <v>0</v>
      </c>
      <c r="AQ459" s="116">
        <f t="shared" si="487"/>
        <v>0</v>
      </c>
      <c r="AR459" s="116">
        <f t="shared" si="487"/>
        <v>0</v>
      </c>
      <c r="AS459" s="116">
        <f t="shared" si="487"/>
        <v>0</v>
      </c>
      <c r="AT459" s="116">
        <f t="shared" si="487"/>
        <v>0</v>
      </c>
      <c r="AU459" s="81"/>
      <c r="AV459" s="81"/>
      <c r="AW459" s="81"/>
      <c r="AX459" s="116">
        <f t="shared" si="488"/>
        <v>0</v>
      </c>
      <c r="AY459" s="116">
        <f t="shared" si="488"/>
        <v>0</v>
      </c>
      <c r="AZ459" s="93"/>
      <c r="BA459" s="93"/>
      <c r="BB459" s="116">
        <f t="shared" si="488"/>
        <v>0</v>
      </c>
      <c r="BC459" s="116">
        <f t="shared" si="488"/>
        <v>0</v>
      </c>
      <c r="BD459" s="118"/>
      <c r="BE459" s="119"/>
      <c r="BF459" s="127"/>
      <c r="BG459" s="127"/>
      <c r="BH459" s="118"/>
      <c r="BI459" s="119"/>
      <c r="BJ459" s="127"/>
      <c r="BK459" s="127"/>
    </row>
    <row r="460" spans="1:63" ht="99.75" customHeight="1" hidden="1">
      <c r="A460" s="134"/>
      <c r="B460" s="154" t="s">
        <v>270</v>
      </c>
      <c r="C460" s="189" t="s">
        <v>2</v>
      </c>
      <c r="D460" s="189" t="s">
        <v>57</v>
      </c>
      <c r="E460" s="114" t="s">
        <v>294</v>
      </c>
      <c r="F460" s="107" t="s">
        <v>118</v>
      </c>
      <c r="G460" s="178"/>
      <c r="H460" s="178"/>
      <c r="I460" s="178"/>
      <c r="J460" s="178"/>
      <c r="K460" s="178"/>
      <c r="L460" s="178"/>
      <c r="M460" s="178"/>
      <c r="N460" s="178"/>
      <c r="O460" s="111"/>
      <c r="P460" s="111"/>
      <c r="Q460" s="129"/>
      <c r="R460" s="129"/>
      <c r="S460" s="116"/>
      <c r="T460" s="84"/>
      <c r="U460" s="111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117"/>
      <c r="AL460" s="117"/>
      <c r="AM460" s="117"/>
      <c r="AN460" s="117"/>
      <c r="AO460" s="117"/>
      <c r="AP460" s="116">
        <f>AR460-AO460</f>
        <v>0</v>
      </c>
      <c r="AQ460" s="115"/>
      <c r="AR460" s="116"/>
      <c r="AS460" s="115"/>
      <c r="AT460" s="116"/>
      <c r="AU460" s="81"/>
      <c r="AV460" s="81"/>
      <c r="AW460" s="81"/>
      <c r="AX460" s="116"/>
      <c r="AY460" s="116"/>
      <c r="AZ460" s="93"/>
      <c r="BA460" s="93"/>
      <c r="BB460" s="116"/>
      <c r="BC460" s="116"/>
      <c r="BD460" s="118"/>
      <c r="BE460" s="119"/>
      <c r="BF460" s="127"/>
      <c r="BG460" s="127"/>
      <c r="BH460" s="118"/>
      <c r="BI460" s="119"/>
      <c r="BJ460" s="127"/>
      <c r="BK460" s="127"/>
    </row>
    <row r="461" spans="1:63" ht="22.5" customHeight="1">
      <c r="A461" s="134"/>
      <c r="B461" s="155" t="s">
        <v>379</v>
      </c>
      <c r="C461" s="99" t="s">
        <v>377</v>
      </c>
      <c r="D461" s="99" t="s">
        <v>30</v>
      </c>
      <c r="E461" s="114"/>
      <c r="F461" s="107"/>
      <c r="G461" s="178"/>
      <c r="H461" s="178"/>
      <c r="I461" s="178"/>
      <c r="J461" s="178"/>
      <c r="K461" s="178"/>
      <c r="L461" s="178"/>
      <c r="M461" s="178"/>
      <c r="N461" s="178"/>
      <c r="O461" s="111"/>
      <c r="P461" s="111"/>
      <c r="Q461" s="129"/>
      <c r="R461" s="129"/>
      <c r="S461" s="116"/>
      <c r="T461" s="84"/>
      <c r="U461" s="111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117"/>
      <c r="AL461" s="117"/>
      <c r="AM461" s="117"/>
      <c r="AN461" s="117"/>
      <c r="AO461" s="117"/>
      <c r="AP461" s="83">
        <f>AP462</f>
        <v>0</v>
      </c>
      <c r="AQ461" s="83">
        <f aca="true" t="shared" si="489" ref="AQ461:AT463">AQ462</f>
        <v>0</v>
      </c>
      <c r="AR461" s="83">
        <f t="shared" si="489"/>
        <v>0</v>
      </c>
      <c r="AS461" s="83">
        <f t="shared" si="489"/>
        <v>0</v>
      </c>
      <c r="AT461" s="83">
        <f t="shared" si="489"/>
        <v>12415</v>
      </c>
      <c r="AU461" s="81"/>
      <c r="AV461" s="81"/>
      <c r="AW461" s="81"/>
      <c r="AX461" s="83">
        <f aca="true" t="shared" si="490" ref="AX461:BK463">AX462</f>
        <v>0</v>
      </c>
      <c r="AY461" s="83">
        <f t="shared" si="490"/>
        <v>12415</v>
      </c>
      <c r="AZ461" s="83">
        <f t="shared" si="490"/>
        <v>3007</v>
      </c>
      <c r="BA461" s="83">
        <f t="shared" si="490"/>
        <v>-7347</v>
      </c>
      <c r="BB461" s="83">
        <f t="shared" si="490"/>
        <v>3007</v>
      </c>
      <c r="BC461" s="83">
        <f t="shared" si="490"/>
        <v>5068</v>
      </c>
      <c r="BD461" s="83">
        <f t="shared" si="490"/>
        <v>0</v>
      </c>
      <c r="BE461" s="83">
        <f t="shared" si="490"/>
        <v>0</v>
      </c>
      <c r="BF461" s="83">
        <f t="shared" si="490"/>
        <v>3007</v>
      </c>
      <c r="BG461" s="83">
        <f t="shared" si="490"/>
        <v>5068</v>
      </c>
      <c r="BH461" s="83">
        <f t="shared" si="490"/>
        <v>0</v>
      </c>
      <c r="BI461" s="83">
        <f t="shared" si="490"/>
        <v>0</v>
      </c>
      <c r="BJ461" s="83">
        <f t="shared" si="490"/>
        <v>3007</v>
      </c>
      <c r="BK461" s="83">
        <f t="shared" si="490"/>
        <v>5068</v>
      </c>
    </row>
    <row r="462" spans="1:63" ht="33.75">
      <c r="A462" s="134"/>
      <c r="B462" s="154" t="s">
        <v>82</v>
      </c>
      <c r="C462" s="189" t="s">
        <v>50</v>
      </c>
      <c r="D462" s="189" t="s">
        <v>30</v>
      </c>
      <c r="E462" s="114" t="s">
        <v>121</v>
      </c>
      <c r="F462" s="107"/>
      <c r="G462" s="178"/>
      <c r="H462" s="178"/>
      <c r="I462" s="178"/>
      <c r="J462" s="178"/>
      <c r="K462" s="178"/>
      <c r="L462" s="178"/>
      <c r="M462" s="178"/>
      <c r="N462" s="178"/>
      <c r="O462" s="111"/>
      <c r="P462" s="111"/>
      <c r="Q462" s="129"/>
      <c r="R462" s="129"/>
      <c r="S462" s="116"/>
      <c r="T462" s="84"/>
      <c r="U462" s="111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117"/>
      <c r="AL462" s="117"/>
      <c r="AM462" s="117"/>
      <c r="AN462" s="117"/>
      <c r="AO462" s="117"/>
      <c r="AP462" s="116">
        <f>AP463</f>
        <v>0</v>
      </c>
      <c r="AQ462" s="116">
        <f t="shared" si="489"/>
        <v>0</v>
      </c>
      <c r="AR462" s="116">
        <f t="shared" si="489"/>
        <v>0</v>
      </c>
      <c r="AS462" s="116">
        <f t="shared" si="489"/>
        <v>0</v>
      </c>
      <c r="AT462" s="116">
        <f t="shared" si="489"/>
        <v>12415</v>
      </c>
      <c r="AU462" s="81"/>
      <c r="AV462" s="81"/>
      <c r="AW462" s="81"/>
      <c r="AX462" s="116">
        <f t="shared" si="490"/>
        <v>0</v>
      </c>
      <c r="AY462" s="116">
        <f t="shared" si="490"/>
        <v>12415</v>
      </c>
      <c r="AZ462" s="116">
        <f t="shared" si="490"/>
        <v>3007</v>
      </c>
      <c r="BA462" s="116">
        <f t="shared" si="490"/>
        <v>-7347</v>
      </c>
      <c r="BB462" s="116">
        <f t="shared" si="490"/>
        <v>3007</v>
      </c>
      <c r="BC462" s="116">
        <f t="shared" si="490"/>
        <v>5068</v>
      </c>
      <c r="BD462" s="116">
        <f t="shared" si="490"/>
        <v>0</v>
      </c>
      <c r="BE462" s="116">
        <f t="shared" si="490"/>
        <v>0</v>
      </c>
      <c r="BF462" s="116">
        <f t="shared" si="490"/>
        <v>3007</v>
      </c>
      <c r="BG462" s="116">
        <f t="shared" si="490"/>
        <v>5068</v>
      </c>
      <c r="BH462" s="116">
        <f t="shared" si="490"/>
        <v>0</v>
      </c>
      <c r="BI462" s="116">
        <f t="shared" si="490"/>
        <v>0</v>
      </c>
      <c r="BJ462" s="116">
        <f t="shared" si="490"/>
        <v>3007</v>
      </c>
      <c r="BK462" s="116">
        <f t="shared" si="490"/>
        <v>5068</v>
      </c>
    </row>
    <row r="463" spans="1:63" ht="73.5" customHeight="1">
      <c r="A463" s="134"/>
      <c r="B463" s="154" t="s">
        <v>400</v>
      </c>
      <c r="C463" s="189" t="s">
        <v>50</v>
      </c>
      <c r="D463" s="189" t="s">
        <v>30</v>
      </c>
      <c r="E463" s="114" t="s">
        <v>367</v>
      </c>
      <c r="F463" s="107"/>
      <c r="G463" s="178"/>
      <c r="H463" s="178"/>
      <c r="I463" s="178"/>
      <c r="J463" s="178"/>
      <c r="K463" s="178"/>
      <c r="L463" s="178"/>
      <c r="M463" s="178"/>
      <c r="N463" s="178"/>
      <c r="O463" s="111"/>
      <c r="P463" s="111"/>
      <c r="Q463" s="129"/>
      <c r="R463" s="129"/>
      <c r="S463" s="116"/>
      <c r="T463" s="84"/>
      <c r="U463" s="111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117"/>
      <c r="AL463" s="117"/>
      <c r="AM463" s="117"/>
      <c r="AN463" s="117"/>
      <c r="AO463" s="117"/>
      <c r="AP463" s="116">
        <f>AP464</f>
        <v>0</v>
      </c>
      <c r="AQ463" s="116">
        <f t="shared" si="489"/>
        <v>0</v>
      </c>
      <c r="AR463" s="116">
        <f t="shared" si="489"/>
        <v>0</v>
      </c>
      <c r="AS463" s="116">
        <f t="shared" si="489"/>
        <v>0</v>
      </c>
      <c r="AT463" s="116">
        <f t="shared" si="489"/>
        <v>12415</v>
      </c>
      <c r="AU463" s="81"/>
      <c r="AV463" s="81"/>
      <c r="AW463" s="81"/>
      <c r="AX463" s="116">
        <f t="shared" si="490"/>
        <v>0</v>
      </c>
      <c r="AY463" s="116">
        <f t="shared" si="490"/>
        <v>12415</v>
      </c>
      <c r="AZ463" s="116">
        <f t="shared" si="490"/>
        <v>3007</v>
      </c>
      <c r="BA463" s="116">
        <f t="shared" si="490"/>
        <v>-7347</v>
      </c>
      <c r="BB463" s="116">
        <f t="shared" si="490"/>
        <v>3007</v>
      </c>
      <c r="BC463" s="116">
        <f t="shared" si="490"/>
        <v>5068</v>
      </c>
      <c r="BD463" s="116">
        <f t="shared" si="490"/>
        <v>0</v>
      </c>
      <c r="BE463" s="116">
        <f t="shared" si="490"/>
        <v>0</v>
      </c>
      <c r="BF463" s="116">
        <f t="shared" si="490"/>
        <v>3007</v>
      </c>
      <c r="BG463" s="116">
        <f t="shared" si="490"/>
        <v>5068</v>
      </c>
      <c r="BH463" s="116">
        <f t="shared" si="490"/>
        <v>0</v>
      </c>
      <c r="BI463" s="116">
        <f t="shared" si="490"/>
        <v>0</v>
      </c>
      <c r="BJ463" s="116">
        <f t="shared" si="490"/>
        <v>3007</v>
      </c>
      <c r="BK463" s="116">
        <f t="shared" si="490"/>
        <v>5068</v>
      </c>
    </row>
    <row r="464" spans="1:63" ht="105" customHeight="1">
      <c r="A464" s="134"/>
      <c r="B464" s="154" t="s">
        <v>270</v>
      </c>
      <c r="C464" s="189" t="s">
        <v>50</v>
      </c>
      <c r="D464" s="189" t="s">
        <v>30</v>
      </c>
      <c r="E464" s="114" t="s">
        <v>367</v>
      </c>
      <c r="F464" s="107" t="s">
        <v>118</v>
      </c>
      <c r="G464" s="178"/>
      <c r="H464" s="178"/>
      <c r="I464" s="178"/>
      <c r="J464" s="178"/>
      <c r="K464" s="178"/>
      <c r="L464" s="178"/>
      <c r="M464" s="178"/>
      <c r="N464" s="178"/>
      <c r="O464" s="111"/>
      <c r="P464" s="111"/>
      <c r="Q464" s="129"/>
      <c r="R464" s="129"/>
      <c r="S464" s="116"/>
      <c r="T464" s="84"/>
      <c r="U464" s="111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117"/>
      <c r="AL464" s="117"/>
      <c r="AM464" s="117"/>
      <c r="AN464" s="117"/>
      <c r="AO464" s="117"/>
      <c r="AP464" s="116">
        <f>AR464-AO464</f>
        <v>0</v>
      </c>
      <c r="AQ464" s="115"/>
      <c r="AR464" s="116"/>
      <c r="AS464" s="115"/>
      <c r="AT464" s="116">
        <v>12415</v>
      </c>
      <c r="AU464" s="81"/>
      <c r="AV464" s="81"/>
      <c r="AW464" s="81"/>
      <c r="AX464" s="116"/>
      <c r="AY464" s="116">
        <v>12415</v>
      </c>
      <c r="AZ464" s="93">
        <v>3007</v>
      </c>
      <c r="BA464" s="93">
        <v>-7347</v>
      </c>
      <c r="BB464" s="116">
        <f>AX464+AZ464</f>
        <v>3007</v>
      </c>
      <c r="BC464" s="116">
        <f>BA464+AY464</f>
        <v>5068</v>
      </c>
      <c r="BD464" s="118"/>
      <c r="BE464" s="119"/>
      <c r="BF464" s="115">
        <f>BD464+BB464</f>
        <v>3007</v>
      </c>
      <c r="BG464" s="115">
        <f>BE464+BC464</f>
        <v>5068</v>
      </c>
      <c r="BH464" s="118"/>
      <c r="BI464" s="119"/>
      <c r="BJ464" s="115">
        <f>BH464+BF464</f>
        <v>3007</v>
      </c>
      <c r="BK464" s="115">
        <f>BI464+BG464</f>
        <v>5068</v>
      </c>
    </row>
    <row r="465" spans="1:63" ht="16.5">
      <c r="A465" s="134"/>
      <c r="B465" s="174"/>
      <c r="C465" s="175"/>
      <c r="D465" s="176"/>
      <c r="E465" s="177"/>
      <c r="F465" s="176"/>
      <c r="G465" s="178"/>
      <c r="H465" s="178"/>
      <c r="I465" s="178"/>
      <c r="J465" s="178"/>
      <c r="K465" s="178"/>
      <c r="L465" s="178"/>
      <c r="M465" s="178"/>
      <c r="N465" s="178"/>
      <c r="O465" s="111"/>
      <c r="P465" s="111"/>
      <c r="Q465" s="129"/>
      <c r="R465" s="129"/>
      <c r="S465" s="116"/>
      <c r="T465" s="84"/>
      <c r="U465" s="111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117"/>
      <c r="AL465" s="117"/>
      <c r="AM465" s="117"/>
      <c r="AN465" s="117"/>
      <c r="AO465" s="117"/>
      <c r="AP465" s="130"/>
      <c r="AQ465" s="131"/>
      <c r="AR465" s="130"/>
      <c r="AS465" s="131"/>
      <c r="AT465" s="130"/>
      <c r="AU465" s="81"/>
      <c r="AV465" s="81"/>
      <c r="AW465" s="81"/>
      <c r="AX465" s="130"/>
      <c r="AY465" s="130"/>
      <c r="AZ465" s="93"/>
      <c r="BA465" s="93"/>
      <c r="BB465" s="130"/>
      <c r="BC465" s="130"/>
      <c r="BD465" s="118"/>
      <c r="BE465" s="119"/>
      <c r="BF465" s="127"/>
      <c r="BG465" s="127"/>
      <c r="BH465" s="118"/>
      <c r="BI465" s="119"/>
      <c r="BJ465" s="127"/>
      <c r="BK465" s="127"/>
    </row>
    <row r="466" spans="1:63" s="5" customFormat="1" ht="81">
      <c r="A466" s="85">
        <v>915</v>
      </c>
      <c r="B466" s="86" t="s">
        <v>166</v>
      </c>
      <c r="C466" s="161"/>
      <c r="D466" s="89"/>
      <c r="E466" s="133"/>
      <c r="F466" s="89"/>
      <c r="G466" s="162">
        <f aca="true" t="shared" si="491" ref="G466:L466">G467+G474+G486+G479</f>
        <v>35870</v>
      </c>
      <c r="H466" s="162">
        <f t="shared" si="491"/>
        <v>35870</v>
      </c>
      <c r="I466" s="162">
        <f t="shared" si="491"/>
        <v>0</v>
      </c>
      <c r="J466" s="162">
        <f t="shared" si="491"/>
        <v>1035</v>
      </c>
      <c r="K466" s="162">
        <f t="shared" si="491"/>
        <v>36905</v>
      </c>
      <c r="L466" s="162">
        <f t="shared" si="491"/>
        <v>0</v>
      </c>
      <c r="M466" s="162"/>
      <c r="N466" s="162">
        <f aca="true" t="shared" si="492" ref="N466:AE466">N467+N474+N486+N479</f>
        <v>37855</v>
      </c>
      <c r="O466" s="162">
        <f t="shared" si="492"/>
        <v>0</v>
      </c>
      <c r="P466" s="162">
        <f t="shared" si="492"/>
        <v>0</v>
      </c>
      <c r="Q466" s="162">
        <f t="shared" si="492"/>
        <v>37855</v>
      </c>
      <c r="R466" s="162">
        <f t="shared" si="492"/>
        <v>0</v>
      </c>
      <c r="S466" s="163">
        <f t="shared" si="492"/>
        <v>-18735</v>
      </c>
      <c r="T466" s="163">
        <f t="shared" si="492"/>
        <v>19120</v>
      </c>
      <c r="U466" s="162">
        <f t="shared" si="492"/>
        <v>0</v>
      </c>
      <c r="V466" s="163">
        <f t="shared" si="492"/>
        <v>19120</v>
      </c>
      <c r="W466" s="163">
        <f t="shared" si="492"/>
        <v>0</v>
      </c>
      <c r="X466" s="163">
        <f t="shared" si="492"/>
        <v>0</v>
      </c>
      <c r="Y466" s="163">
        <f t="shared" si="492"/>
        <v>19120</v>
      </c>
      <c r="Z466" s="163">
        <f t="shared" si="492"/>
        <v>19120</v>
      </c>
      <c r="AA466" s="163">
        <f t="shared" si="492"/>
        <v>0</v>
      </c>
      <c r="AB466" s="163">
        <f t="shared" si="492"/>
        <v>0</v>
      </c>
      <c r="AC466" s="163">
        <f t="shared" si="492"/>
        <v>19120</v>
      </c>
      <c r="AD466" s="163">
        <f t="shared" si="492"/>
        <v>19120</v>
      </c>
      <c r="AE466" s="163">
        <f t="shared" si="492"/>
        <v>0</v>
      </c>
      <c r="AF466" s="163"/>
      <c r="AG466" s="163">
        <f>AG467+AG474+AG486+AG479</f>
        <v>0</v>
      </c>
      <c r="AH466" s="163">
        <f>AH467+AH474+AH486+AH479</f>
        <v>19120</v>
      </c>
      <c r="AI466" s="163"/>
      <c r="AJ466" s="163">
        <f aca="true" t="shared" si="493" ref="AJ466:AT466">AJ467+AJ474+AJ486+AJ479</f>
        <v>19120</v>
      </c>
      <c r="AK466" s="163">
        <f t="shared" si="493"/>
        <v>0</v>
      </c>
      <c r="AL466" s="163">
        <f t="shared" si="493"/>
        <v>0</v>
      </c>
      <c r="AM466" s="163">
        <f t="shared" si="493"/>
        <v>19120</v>
      </c>
      <c r="AN466" s="163">
        <f t="shared" si="493"/>
        <v>0</v>
      </c>
      <c r="AO466" s="163">
        <f t="shared" si="493"/>
        <v>19120</v>
      </c>
      <c r="AP466" s="163">
        <f t="shared" si="493"/>
        <v>-2331</v>
      </c>
      <c r="AQ466" s="162">
        <f t="shared" si="493"/>
        <v>0</v>
      </c>
      <c r="AR466" s="163">
        <f t="shared" si="493"/>
        <v>16789</v>
      </c>
      <c r="AS466" s="162">
        <f t="shared" si="493"/>
        <v>0</v>
      </c>
      <c r="AT466" s="163">
        <f t="shared" si="493"/>
        <v>16789</v>
      </c>
      <c r="AU466" s="81"/>
      <c r="AV466" s="81"/>
      <c r="AW466" s="81"/>
      <c r="AX466" s="163">
        <f>AX467+AX474+AX486+AX479</f>
        <v>16789</v>
      </c>
      <c r="AY466" s="163">
        <f>AY467+AY474+AY486+AY479</f>
        <v>16789</v>
      </c>
      <c r="AZ466" s="93"/>
      <c r="BA466" s="93"/>
      <c r="BB466" s="163">
        <f aca="true" t="shared" si="494" ref="BB466:BG466">BB467+BB474+BB486+BB479</f>
        <v>16789</v>
      </c>
      <c r="BC466" s="163">
        <f t="shared" si="494"/>
        <v>16789</v>
      </c>
      <c r="BD466" s="163">
        <f t="shared" si="494"/>
        <v>0</v>
      </c>
      <c r="BE466" s="163">
        <f t="shared" si="494"/>
        <v>0</v>
      </c>
      <c r="BF466" s="163">
        <f t="shared" si="494"/>
        <v>16789</v>
      </c>
      <c r="BG466" s="163">
        <f t="shared" si="494"/>
        <v>16789</v>
      </c>
      <c r="BH466" s="163">
        <f>BH467+BH474+BH486+BH479</f>
        <v>0</v>
      </c>
      <c r="BI466" s="163">
        <f>BI467+BI474+BI486+BI479</f>
        <v>0</v>
      </c>
      <c r="BJ466" s="163">
        <f>BJ467+BJ474+BJ486+BJ479</f>
        <v>16789</v>
      </c>
      <c r="BK466" s="163">
        <f>BK467+BK474+BK486+BK479</f>
        <v>16789</v>
      </c>
    </row>
    <row r="467" spans="1:63" s="2" customFormat="1" ht="37.5" hidden="1">
      <c r="A467" s="120"/>
      <c r="B467" s="98" t="s">
        <v>22</v>
      </c>
      <c r="C467" s="99" t="s">
        <v>43</v>
      </c>
      <c r="D467" s="100" t="s">
        <v>43</v>
      </c>
      <c r="E467" s="101"/>
      <c r="F467" s="100"/>
      <c r="G467" s="102">
        <f aca="true" t="shared" si="495" ref="G467:W468">G468</f>
        <v>5647</v>
      </c>
      <c r="H467" s="102">
        <f t="shared" si="495"/>
        <v>5647</v>
      </c>
      <c r="I467" s="102">
        <f t="shared" si="495"/>
        <v>0</v>
      </c>
      <c r="J467" s="102">
        <f t="shared" si="495"/>
        <v>0</v>
      </c>
      <c r="K467" s="102">
        <f t="shared" si="495"/>
        <v>5647</v>
      </c>
      <c r="L467" s="102">
        <f t="shared" si="495"/>
        <v>0</v>
      </c>
      <c r="M467" s="102"/>
      <c r="N467" s="102">
        <f t="shared" si="495"/>
        <v>6051</v>
      </c>
      <c r="O467" s="102">
        <f t="shared" si="495"/>
        <v>0</v>
      </c>
      <c r="P467" s="102">
        <f t="shared" si="495"/>
        <v>0</v>
      </c>
      <c r="Q467" s="102">
        <f t="shared" si="495"/>
        <v>6051</v>
      </c>
      <c r="R467" s="102">
        <f t="shared" si="495"/>
        <v>0</v>
      </c>
      <c r="S467" s="104">
        <f t="shared" si="495"/>
        <v>-1971</v>
      </c>
      <c r="T467" s="104">
        <f t="shared" si="495"/>
        <v>4080</v>
      </c>
      <c r="U467" s="102">
        <f t="shared" si="495"/>
        <v>0</v>
      </c>
      <c r="V467" s="104">
        <f t="shared" si="495"/>
        <v>4080</v>
      </c>
      <c r="W467" s="104">
        <f t="shared" si="495"/>
        <v>0</v>
      </c>
      <c r="X467" s="104">
        <f aca="true" t="shared" si="496" ref="X467:AT467">X468</f>
        <v>0</v>
      </c>
      <c r="Y467" s="104">
        <f t="shared" si="496"/>
        <v>4080</v>
      </c>
      <c r="Z467" s="104">
        <f t="shared" si="496"/>
        <v>4080</v>
      </c>
      <c r="AA467" s="104">
        <f t="shared" si="496"/>
        <v>0</v>
      </c>
      <c r="AB467" s="104">
        <f t="shared" si="496"/>
        <v>0</v>
      </c>
      <c r="AC467" s="104">
        <f t="shared" si="496"/>
        <v>4080</v>
      </c>
      <c r="AD467" s="104">
        <f t="shared" si="496"/>
        <v>4080</v>
      </c>
      <c r="AE467" s="104">
        <f t="shared" si="496"/>
        <v>0</v>
      </c>
      <c r="AF467" s="104"/>
      <c r="AG467" s="104">
        <f t="shared" si="496"/>
        <v>0</v>
      </c>
      <c r="AH467" s="104">
        <f t="shared" si="496"/>
        <v>4080</v>
      </c>
      <c r="AI467" s="104"/>
      <c r="AJ467" s="104">
        <f t="shared" si="496"/>
        <v>4080</v>
      </c>
      <c r="AK467" s="104">
        <f t="shared" si="496"/>
        <v>0</v>
      </c>
      <c r="AL467" s="104">
        <f t="shared" si="496"/>
        <v>0</v>
      </c>
      <c r="AM467" s="104">
        <f t="shared" si="496"/>
        <v>4080</v>
      </c>
      <c r="AN467" s="104">
        <f t="shared" si="496"/>
        <v>0</v>
      </c>
      <c r="AO467" s="104">
        <f t="shared" si="496"/>
        <v>4080</v>
      </c>
      <c r="AP467" s="104">
        <f t="shared" si="496"/>
        <v>-4080</v>
      </c>
      <c r="AQ467" s="102">
        <f t="shared" si="496"/>
        <v>0</v>
      </c>
      <c r="AR467" s="104">
        <f t="shared" si="496"/>
        <v>0</v>
      </c>
      <c r="AS467" s="102">
        <f t="shared" si="496"/>
        <v>0</v>
      </c>
      <c r="AT467" s="104">
        <f t="shared" si="496"/>
        <v>0</v>
      </c>
      <c r="AU467" s="81"/>
      <c r="AV467" s="81"/>
      <c r="AW467" s="81"/>
      <c r="AX467" s="104">
        <f>AX468</f>
        <v>0</v>
      </c>
      <c r="AY467" s="104">
        <f>AY468</f>
        <v>0</v>
      </c>
      <c r="AZ467" s="93"/>
      <c r="BA467" s="93"/>
      <c r="BB467" s="104">
        <f aca="true" t="shared" si="497" ref="BB467:BK467">BB468</f>
        <v>0</v>
      </c>
      <c r="BC467" s="104">
        <f t="shared" si="497"/>
        <v>0</v>
      </c>
      <c r="BD467" s="104">
        <f t="shared" si="497"/>
        <v>0</v>
      </c>
      <c r="BE467" s="104">
        <f t="shared" si="497"/>
        <v>0</v>
      </c>
      <c r="BF467" s="104">
        <f t="shared" si="497"/>
        <v>0</v>
      </c>
      <c r="BG467" s="104">
        <f t="shared" si="497"/>
        <v>0</v>
      </c>
      <c r="BH467" s="104">
        <f t="shared" si="497"/>
        <v>0</v>
      </c>
      <c r="BI467" s="104">
        <f t="shared" si="497"/>
        <v>0</v>
      </c>
      <c r="BJ467" s="104">
        <f t="shared" si="497"/>
        <v>0</v>
      </c>
      <c r="BK467" s="104">
        <f t="shared" si="497"/>
        <v>0</v>
      </c>
    </row>
    <row r="468" spans="1:63" ht="33" hidden="1">
      <c r="A468" s="105"/>
      <c r="B468" s="106" t="s">
        <v>82</v>
      </c>
      <c r="C468" s="107" t="s">
        <v>43</v>
      </c>
      <c r="D468" s="108" t="s">
        <v>43</v>
      </c>
      <c r="E468" s="114" t="s">
        <v>121</v>
      </c>
      <c r="F468" s="108"/>
      <c r="G468" s="110">
        <f t="shared" si="495"/>
        <v>5647</v>
      </c>
      <c r="H468" s="110">
        <f t="shared" si="495"/>
        <v>5647</v>
      </c>
      <c r="I468" s="110">
        <f t="shared" si="495"/>
        <v>0</v>
      </c>
      <c r="J468" s="110">
        <f t="shared" si="495"/>
        <v>0</v>
      </c>
      <c r="K468" s="110">
        <f t="shared" si="495"/>
        <v>5647</v>
      </c>
      <c r="L468" s="110">
        <f t="shared" si="495"/>
        <v>0</v>
      </c>
      <c r="M468" s="110"/>
      <c r="N468" s="110">
        <f t="shared" si="495"/>
        <v>6051</v>
      </c>
      <c r="O468" s="110">
        <f t="shared" si="495"/>
        <v>0</v>
      </c>
      <c r="P468" s="110">
        <f t="shared" si="495"/>
        <v>0</v>
      </c>
      <c r="Q468" s="110">
        <f t="shared" si="495"/>
        <v>6051</v>
      </c>
      <c r="R468" s="110">
        <f t="shared" si="495"/>
        <v>0</v>
      </c>
      <c r="S468" s="112">
        <f aca="true" t="shared" si="498" ref="S468:Z468">S469+S470</f>
        <v>-1971</v>
      </c>
      <c r="T468" s="112">
        <f t="shared" si="498"/>
        <v>4080</v>
      </c>
      <c r="U468" s="110">
        <f t="shared" si="498"/>
        <v>0</v>
      </c>
      <c r="V468" s="112">
        <f t="shared" si="498"/>
        <v>4080</v>
      </c>
      <c r="W468" s="112">
        <f t="shared" si="498"/>
        <v>0</v>
      </c>
      <c r="X468" s="112">
        <f t="shared" si="498"/>
        <v>0</v>
      </c>
      <c r="Y468" s="112">
        <f t="shared" si="498"/>
        <v>4080</v>
      </c>
      <c r="Z468" s="112">
        <f t="shared" si="498"/>
        <v>4080</v>
      </c>
      <c r="AA468" s="112">
        <f aca="true" t="shared" si="499" ref="AA468:AJ468">AA469+AA470</f>
        <v>0</v>
      </c>
      <c r="AB468" s="112">
        <f t="shared" si="499"/>
        <v>0</v>
      </c>
      <c r="AC468" s="112">
        <f t="shared" si="499"/>
        <v>4080</v>
      </c>
      <c r="AD468" s="112">
        <f t="shared" si="499"/>
        <v>4080</v>
      </c>
      <c r="AE468" s="112">
        <f t="shared" si="499"/>
        <v>0</v>
      </c>
      <c r="AF468" s="112"/>
      <c r="AG468" s="112">
        <f t="shared" si="499"/>
        <v>0</v>
      </c>
      <c r="AH468" s="112">
        <f t="shared" si="499"/>
        <v>4080</v>
      </c>
      <c r="AI468" s="112"/>
      <c r="AJ468" s="112">
        <f t="shared" si="499"/>
        <v>4080</v>
      </c>
      <c r="AK468" s="112">
        <f aca="true" t="shared" si="500" ref="AK468:AT468">AK469+AK470</f>
        <v>0</v>
      </c>
      <c r="AL468" s="112">
        <f t="shared" si="500"/>
        <v>0</v>
      </c>
      <c r="AM468" s="112">
        <f t="shared" si="500"/>
        <v>4080</v>
      </c>
      <c r="AN468" s="112">
        <f t="shared" si="500"/>
        <v>0</v>
      </c>
      <c r="AO468" s="112">
        <f t="shared" si="500"/>
        <v>4080</v>
      </c>
      <c r="AP468" s="112">
        <f t="shared" si="500"/>
        <v>-4080</v>
      </c>
      <c r="AQ468" s="110">
        <f t="shared" si="500"/>
        <v>0</v>
      </c>
      <c r="AR468" s="112">
        <f t="shared" si="500"/>
        <v>0</v>
      </c>
      <c r="AS468" s="110">
        <f t="shared" si="500"/>
        <v>0</v>
      </c>
      <c r="AT468" s="112">
        <f t="shared" si="500"/>
        <v>0</v>
      </c>
      <c r="AU468" s="81"/>
      <c r="AV468" s="81"/>
      <c r="AW468" s="81"/>
      <c r="AX468" s="112">
        <f>AX469+AX470</f>
        <v>0</v>
      </c>
      <c r="AY468" s="112">
        <f>AY469+AY470</f>
        <v>0</v>
      </c>
      <c r="AZ468" s="93"/>
      <c r="BA468" s="93"/>
      <c r="BB468" s="112">
        <f aca="true" t="shared" si="501" ref="BB468:BG468">BB469+BB470</f>
        <v>0</v>
      </c>
      <c r="BC468" s="112">
        <f t="shared" si="501"/>
        <v>0</v>
      </c>
      <c r="BD468" s="112">
        <f t="shared" si="501"/>
        <v>0</v>
      </c>
      <c r="BE468" s="112">
        <f t="shared" si="501"/>
        <v>0</v>
      </c>
      <c r="BF468" s="112">
        <f t="shared" si="501"/>
        <v>0</v>
      </c>
      <c r="BG468" s="112">
        <f t="shared" si="501"/>
        <v>0</v>
      </c>
      <c r="BH468" s="112">
        <f>BH469+BH470</f>
        <v>0</v>
      </c>
      <c r="BI468" s="112">
        <f>BI469+BI470</f>
        <v>0</v>
      </c>
      <c r="BJ468" s="112">
        <f>BJ469+BJ470</f>
        <v>0</v>
      </c>
      <c r="BK468" s="112">
        <f>BK469+BK470</f>
        <v>0</v>
      </c>
    </row>
    <row r="469" spans="1:63" ht="66" customHeight="1" hidden="1">
      <c r="A469" s="105"/>
      <c r="B469" s="106" t="s">
        <v>41</v>
      </c>
      <c r="C469" s="107" t="s">
        <v>43</v>
      </c>
      <c r="D469" s="108" t="s">
        <v>43</v>
      </c>
      <c r="E469" s="114" t="s">
        <v>121</v>
      </c>
      <c r="F469" s="108" t="s">
        <v>42</v>
      </c>
      <c r="G469" s="110">
        <f>H469+I469</f>
        <v>5647</v>
      </c>
      <c r="H469" s="110">
        <v>5647</v>
      </c>
      <c r="I469" s="110"/>
      <c r="J469" s="115">
        <f>K469-G469</f>
        <v>0</v>
      </c>
      <c r="K469" s="115">
        <v>5647</v>
      </c>
      <c r="L469" s="115"/>
      <c r="M469" s="115"/>
      <c r="N469" s="110">
        <v>6051</v>
      </c>
      <c r="O469" s="111"/>
      <c r="P469" s="115"/>
      <c r="Q469" s="115">
        <f>P469+N469</f>
        <v>6051</v>
      </c>
      <c r="R469" s="115">
        <f>O469</f>
        <v>0</v>
      </c>
      <c r="S469" s="116">
        <f>T469-Q469</f>
        <v>-6051</v>
      </c>
      <c r="T469" s="116"/>
      <c r="U469" s="115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116"/>
      <c r="AQ469" s="115"/>
      <c r="AR469" s="116"/>
      <c r="AS469" s="115"/>
      <c r="AT469" s="116"/>
      <c r="AU469" s="81"/>
      <c r="AV469" s="81"/>
      <c r="AW469" s="81"/>
      <c r="AX469" s="116"/>
      <c r="AY469" s="116"/>
      <c r="AZ469" s="93"/>
      <c r="BA469" s="93"/>
      <c r="BB469" s="116"/>
      <c r="BC469" s="116"/>
      <c r="BD469" s="116"/>
      <c r="BE469" s="116"/>
      <c r="BF469" s="116"/>
      <c r="BG469" s="116"/>
      <c r="BH469" s="116"/>
      <c r="BI469" s="116"/>
      <c r="BJ469" s="116"/>
      <c r="BK469" s="116"/>
    </row>
    <row r="470" spans="1:63" ht="49.5" customHeight="1" hidden="1">
      <c r="A470" s="105"/>
      <c r="B470" s="148" t="s">
        <v>318</v>
      </c>
      <c r="C470" s="107" t="s">
        <v>43</v>
      </c>
      <c r="D470" s="108" t="s">
        <v>43</v>
      </c>
      <c r="E470" s="114" t="s">
        <v>304</v>
      </c>
      <c r="F470" s="108"/>
      <c r="G470" s="110"/>
      <c r="H470" s="110"/>
      <c r="I470" s="110"/>
      <c r="J470" s="115"/>
      <c r="K470" s="115"/>
      <c r="L470" s="115"/>
      <c r="M470" s="115"/>
      <c r="N470" s="110"/>
      <c r="O470" s="111"/>
      <c r="P470" s="115"/>
      <c r="Q470" s="115"/>
      <c r="R470" s="115"/>
      <c r="S470" s="116">
        <f aca="true" t="shared" si="502" ref="S470:AO470">S471</f>
        <v>4080</v>
      </c>
      <c r="T470" s="116">
        <f t="shared" si="502"/>
        <v>4080</v>
      </c>
      <c r="U470" s="115">
        <f t="shared" si="502"/>
        <v>0</v>
      </c>
      <c r="V470" s="116">
        <f t="shared" si="502"/>
        <v>4080</v>
      </c>
      <c r="W470" s="116">
        <f t="shared" si="502"/>
        <v>0</v>
      </c>
      <c r="X470" s="116">
        <f t="shared" si="502"/>
        <v>0</v>
      </c>
      <c r="Y470" s="116">
        <f t="shared" si="502"/>
        <v>4080</v>
      </c>
      <c r="Z470" s="116">
        <f t="shared" si="502"/>
        <v>4080</v>
      </c>
      <c r="AA470" s="116">
        <f t="shared" si="502"/>
        <v>0</v>
      </c>
      <c r="AB470" s="116">
        <f t="shared" si="502"/>
        <v>0</v>
      </c>
      <c r="AC470" s="116">
        <f t="shared" si="502"/>
        <v>4080</v>
      </c>
      <c r="AD470" s="116">
        <f t="shared" si="502"/>
        <v>4080</v>
      </c>
      <c r="AE470" s="116">
        <f t="shared" si="502"/>
        <v>0</v>
      </c>
      <c r="AF470" s="116"/>
      <c r="AG470" s="116">
        <f t="shared" si="502"/>
        <v>0</v>
      </c>
      <c r="AH470" s="116">
        <f t="shared" si="502"/>
        <v>4080</v>
      </c>
      <c r="AI470" s="116"/>
      <c r="AJ470" s="116">
        <f t="shared" si="502"/>
        <v>4080</v>
      </c>
      <c r="AK470" s="116">
        <f t="shared" si="502"/>
        <v>0</v>
      </c>
      <c r="AL470" s="116">
        <f t="shared" si="502"/>
        <v>0</v>
      </c>
      <c r="AM470" s="116">
        <f t="shared" si="502"/>
        <v>4080</v>
      </c>
      <c r="AN470" s="116">
        <f t="shared" si="502"/>
        <v>0</v>
      </c>
      <c r="AO470" s="116">
        <f t="shared" si="502"/>
        <v>4080</v>
      </c>
      <c r="AP470" s="116">
        <f>AP471+AP472</f>
        <v>-4080</v>
      </c>
      <c r="AQ470" s="116">
        <f>AQ471+AQ472</f>
        <v>0</v>
      </c>
      <c r="AR470" s="116">
        <f>AR471+AR472</f>
        <v>0</v>
      </c>
      <c r="AS470" s="116">
        <f>AS471+AS472</f>
        <v>0</v>
      </c>
      <c r="AT470" s="116">
        <f>AT471+AT472</f>
        <v>0</v>
      </c>
      <c r="AU470" s="81"/>
      <c r="AV470" s="81"/>
      <c r="AW470" s="81"/>
      <c r="AX470" s="116">
        <f>AX471+AX472</f>
        <v>0</v>
      </c>
      <c r="AY470" s="116">
        <f>AY471+AY472</f>
        <v>0</v>
      </c>
      <c r="AZ470" s="93"/>
      <c r="BA470" s="93"/>
      <c r="BB470" s="116">
        <f aca="true" t="shared" si="503" ref="BB470:BG470">BB471+BB472</f>
        <v>0</v>
      </c>
      <c r="BC470" s="116">
        <f t="shared" si="503"/>
        <v>0</v>
      </c>
      <c r="BD470" s="116">
        <f t="shared" si="503"/>
        <v>0</v>
      </c>
      <c r="BE470" s="116">
        <f t="shared" si="503"/>
        <v>0</v>
      </c>
      <c r="BF470" s="116">
        <f t="shared" si="503"/>
        <v>0</v>
      </c>
      <c r="BG470" s="116">
        <f t="shared" si="503"/>
        <v>0</v>
      </c>
      <c r="BH470" s="116">
        <f>BH471+BH472</f>
        <v>0</v>
      </c>
      <c r="BI470" s="116">
        <f>BI471+BI472</f>
        <v>0</v>
      </c>
      <c r="BJ470" s="116">
        <f>BJ471+BJ472</f>
        <v>0</v>
      </c>
      <c r="BK470" s="116">
        <f>BK471+BK472</f>
        <v>0</v>
      </c>
    </row>
    <row r="471" spans="1:63" ht="66" customHeight="1" hidden="1">
      <c r="A471" s="105"/>
      <c r="B471" s="106" t="s">
        <v>41</v>
      </c>
      <c r="C471" s="107" t="s">
        <v>43</v>
      </c>
      <c r="D471" s="108" t="s">
        <v>43</v>
      </c>
      <c r="E471" s="114" t="s">
        <v>304</v>
      </c>
      <c r="F471" s="108" t="s">
        <v>42</v>
      </c>
      <c r="G471" s="110"/>
      <c r="H471" s="110"/>
      <c r="I471" s="110"/>
      <c r="J471" s="115"/>
      <c r="K471" s="115"/>
      <c r="L471" s="115"/>
      <c r="M471" s="115"/>
      <c r="N471" s="110"/>
      <c r="O471" s="111"/>
      <c r="P471" s="115"/>
      <c r="Q471" s="115"/>
      <c r="R471" s="115"/>
      <c r="S471" s="116">
        <f>T471-Q471</f>
        <v>4080</v>
      </c>
      <c r="T471" s="116">
        <v>4080</v>
      </c>
      <c r="U471" s="115"/>
      <c r="V471" s="116">
        <v>4080</v>
      </c>
      <c r="W471" s="116"/>
      <c r="X471" s="116"/>
      <c r="Y471" s="116">
        <f>W471+T471</f>
        <v>4080</v>
      </c>
      <c r="Z471" s="116">
        <f>X471+V471</f>
        <v>4080</v>
      </c>
      <c r="AA471" s="116"/>
      <c r="AB471" s="116"/>
      <c r="AC471" s="116">
        <f>AA471+Y471</f>
        <v>4080</v>
      </c>
      <c r="AD471" s="116">
        <f>AB471+Z471</f>
        <v>4080</v>
      </c>
      <c r="AE471" s="116"/>
      <c r="AF471" s="116"/>
      <c r="AG471" s="116"/>
      <c r="AH471" s="116">
        <f>AE471+AC471</f>
        <v>4080</v>
      </c>
      <c r="AI471" s="116"/>
      <c r="AJ471" s="116">
        <f>AG471+AD471</f>
        <v>4080</v>
      </c>
      <c r="AK471" s="117"/>
      <c r="AL471" s="117"/>
      <c r="AM471" s="116">
        <f>AK471+AH471</f>
        <v>4080</v>
      </c>
      <c r="AN471" s="116">
        <f>AI471</f>
        <v>0</v>
      </c>
      <c r="AO471" s="116">
        <f>AJ471</f>
        <v>4080</v>
      </c>
      <c r="AP471" s="116">
        <f>AR471-AO471</f>
        <v>-4080</v>
      </c>
      <c r="AQ471" s="115"/>
      <c r="AR471" s="116"/>
      <c r="AS471" s="115"/>
      <c r="AT471" s="116"/>
      <c r="AU471" s="81"/>
      <c r="AV471" s="81"/>
      <c r="AW471" s="81"/>
      <c r="AX471" s="116"/>
      <c r="AY471" s="116"/>
      <c r="AZ471" s="93"/>
      <c r="BA471" s="93"/>
      <c r="BB471" s="116"/>
      <c r="BC471" s="116"/>
      <c r="BD471" s="116"/>
      <c r="BE471" s="116"/>
      <c r="BF471" s="116"/>
      <c r="BG471" s="116"/>
      <c r="BH471" s="116"/>
      <c r="BI471" s="116"/>
      <c r="BJ471" s="116"/>
      <c r="BK471" s="116"/>
    </row>
    <row r="472" spans="1:63" ht="132" customHeight="1" hidden="1">
      <c r="A472" s="105"/>
      <c r="B472" s="106" t="s">
        <v>347</v>
      </c>
      <c r="C472" s="108" t="s">
        <v>43</v>
      </c>
      <c r="D472" s="107" t="s">
        <v>43</v>
      </c>
      <c r="E472" s="207" t="s">
        <v>348</v>
      </c>
      <c r="F472" s="107"/>
      <c r="G472" s="110"/>
      <c r="H472" s="110"/>
      <c r="I472" s="110"/>
      <c r="J472" s="115"/>
      <c r="K472" s="115"/>
      <c r="L472" s="115"/>
      <c r="M472" s="115"/>
      <c r="N472" s="110"/>
      <c r="O472" s="111"/>
      <c r="P472" s="115"/>
      <c r="Q472" s="115"/>
      <c r="R472" s="115"/>
      <c r="S472" s="116"/>
      <c r="T472" s="116"/>
      <c r="U472" s="115"/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6"/>
      <c r="AI472" s="116"/>
      <c r="AJ472" s="116"/>
      <c r="AK472" s="117"/>
      <c r="AL472" s="117"/>
      <c r="AM472" s="116"/>
      <c r="AN472" s="116"/>
      <c r="AO472" s="116"/>
      <c r="AP472" s="116">
        <f>AP473</f>
        <v>0</v>
      </c>
      <c r="AQ472" s="116">
        <f>AQ473</f>
        <v>0</v>
      </c>
      <c r="AR472" s="116">
        <f>AR473</f>
        <v>0</v>
      </c>
      <c r="AS472" s="116">
        <f>AS473</f>
        <v>0</v>
      </c>
      <c r="AT472" s="116">
        <f>AT473</f>
        <v>0</v>
      </c>
      <c r="AU472" s="81"/>
      <c r="AV472" s="81"/>
      <c r="AW472" s="81"/>
      <c r="AX472" s="116">
        <f>AX473</f>
        <v>0</v>
      </c>
      <c r="AY472" s="116">
        <f>AY473</f>
        <v>0</v>
      </c>
      <c r="AZ472" s="93"/>
      <c r="BA472" s="93"/>
      <c r="BB472" s="116">
        <f aca="true" t="shared" si="504" ref="BB472:BK472">BB473</f>
        <v>0</v>
      </c>
      <c r="BC472" s="116">
        <f t="shared" si="504"/>
        <v>0</v>
      </c>
      <c r="BD472" s="116">
        <f t="shared" si="504"/>
        <v>0</v>
      </c>
      <c r="BE472" s="116">
        <f t="shared" si="504"/>
        <v>0</v>
      </c>
      <c r="BF472" s="116">
        <f t="shared" si="504"/>
        <v>0</v>
      </c>
      <c r="BG472" s="116">
        <f t="shared" si="504"/>
        <v>0</v>
      </c>
      <c r="BH472" s="116">
        <f t="shared" si="504"/>
        <v>0</v>
      </c>
      <c r="BI472" s="116">
        <f t="shared" si="504"/>
        <v>0</v>
      </c>
      <c r="BJ472" s="116">
        <f t="shared" si="504"/>
        <v>0</v>
      </c>
      <c r="BK472" s="116">
        <f t="shared" si="504"/>
        <v>0</v>
      </c>
    </row>
    <row r="473" spans="1:63" ht="99" customHeight="1" hidden="1">
      <c r="A473" s="105"/>
      <c r="B473" s="144" t="s">
        <v>241</v>
      </c>
      <c r="C473" s="108" t="s">
        <v>43</v>
      </c>
      <c r="D473" s="107" t="s">
        <v>43</v>
      </c>
      <c r="E473" s="207" t="s">
        <v>348</v>
      </c>
      <c r="F473" s="107" t="s">
        <v>53</v>
      </c>
      <c r="G473" s="110"/>
      <c r="H473" s="110"/>
      <c r="I473" s="110"/>
      <c r="J473" s="115"/>
      <c r="K473" s="115"/>
      <c r="L473" s="115"/>
      <c r="M473" s="115"/>
      <c r="N473" s="110"/>
      <c r="O473" s="111"/>
      <c r="P473" s="115"/>
      <c r="Q473" s="115"/>
      <c r="R473" s="115"/>
      <c r="S473" s="116"/>
      <c r="T473" s="116"/>
      <c r="U473" s="115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6"/>
      <c r="AI473" s="116"/>
      <c r="AJ473" s="116"/>
      <c r="AK473" s="117"/>
      <c r="AL473" s="117"/>
      <c r="AM473" s="116"/>
      <c r="AN473" s="116"/>
      <c r="AO473" s="116"/>
      <c r="AP473" s="116">
        <f>AR473-AO473</f>
        <v>0</v>
      </c>
      <c r="AQ473" s="115"/>
      <c r="AR473" s="116"/>
      <c r="AS473" s="115"/>
      <c r="AT473" s="116"/>
      <c r="AU473" s="81">
        <v>-7314</v>
      </c>
      <c r="AV473" s="81">
        <v>-7314</v>
      </c>
      <c r="AW473" s="81"/>
      <c r="AX473" s="116"/>
      <c r="AY473" s="116"/>
      <c r="AZ473" s="93"/>
      <c r="BA473" s="93"/>
      <c r="BB473" s="116"/>
      <c r="BC473" s="116"/>
      <c r="BD473" s="116"/>
      <c r="BE473" s="116"/>
      <c r="BF473" s="116"/>
      <c r="BG473" s="116"/>
      <c r="BH473" s="116"/>
      <c r="BI473" s="116"/>
      <c r="BJ473" s="116"/>
      <c r="BK473" s="116"/>
    </row>
    <row r="474" spans="1:63" s="2" customFormat="1" ht="45.75" customHeight="1">
      <c r="A474" s="120"/>
      <c r="B474" s="98" t="s">
        <v>80</v>
      </c>
      <c r="C474" s="99" t="s">
        <v>2</v>
      </c>
      <c r="D474" s="100" t="s">
        <v>31</v>
      </c>
      <c r="E474" s="101"/>
      <c r="F474" s="100"/>
      <c r="G474" s="102">
        <f aca="true" t="shared" si="505" ref="G474:W475">G475</f>
        <v>23191</v>
      </c>
      <c r="H474" s="102">
        <f t="shared" si="505"/>
        <v>23191</v>
      </c>
      <c r="I474" s="102">
        <f t="shared" si="505"/>
        <v>0</v>
      </c>
      <c r="J474" s="102">
        <f t="shared" si="505"/>
        <v>1035</v>
      </c>
      <c r="K474" s="102">
        <f t="shared" si="505"/>
        <v>24226</v>
      </c>
      <c r="L474" s="102">
        <f t="shared" si="505"/>
        <v>0</v>
      </c>
      <c r="M474" s="102"/>
      <c r="N474" s="102">
        <f t="shared" si="505"/>
        <v>24226</v>
      </c>
      <c r="O474" s="102">
        <f t="shared" si="505"/>
        <v>0</v>
      </c>
      <c r="P474" s="102">
        <f t="shared" si="505"/>
        <v>0</v>
      </c>
      <c r="Q474" s="102">
        <f t="shared" si="505"/>
        <v>24226</v>
      </c>
      <c r="R474" s="102">
        <f t="shared" si="505"/>
        <v>0</v>
      </c>
      <c r="S474" s="104">
        <f aca="true" t="shared" si="506" ref="S474:Z474">S475+S477</f>
        <v>-13699</v>
      </c>
      <c r="T474" s="104">
        <f t="shared" si="506"/>
        <v>10527</v>
      </c>
      <c r="U474" s="102">
        <f t="shared" si="506"/>
        <v>0</v>
      </c>
      <c r="V474" s="104">
        <f t="shared" si="506"/>
        <v>10527</v>
      </c>
      <c r="W474" s="104">
        <f t="shared" si="506"/>
        <v>0</v>
      </c>
      <c r="X474" s="104">
        <f t="shared" si="506"/>
        <v>0</v>
      </c>
      <c r="Y474" s="104">
        <f t="shared" si="506"/>
        <v>10527</v>
      </c>
      <c r="Z474" s="104">
        <f t="shared" si="506"/>
        <v>10527</v>
      </c>
      <c r="AA474" s="104">
        <f aca="true" t="shared" si="507" ref="AA474:AJ474">AA475+AA477</f>
        <v>0</v>
      </c>
      <c r="AB474" s="104">
        <f t="shared" si="507"/>
        <v>0</v>
      </c>
      <c r="AC474" s="104">
        <f t="shared" si="507"/>
        <v>10527</v>
      </c>
      <c r="AD474" s="104">
        <f t="shared" si="507"/>
        <v>10527</v>
      </c>
      <c r="AE474" s="104">
        <f t="shared" si="507"/>
        <v>0</v>
      </c>
      <c r="AF474" s="104"/>
      <c r="AG474" s="104">
        <f t="shared" si="507"/>
        <v>0</v>
      </c>
      <c r="AH474" s="104">
        <f t="shared" si="507"/>
        <v>10527</v>
      </c>
      <c r="AI474" s="104"/>
      <c r="AJ474" s="104">
        <f t="shared" si="507"/>
        <v>10527</v>
      </c>
      <c r="AK474" s="104">
        <f aca="true" t="shared" si="508" ref="AK474:AT474">AK475+AK477</f>
        <v>0</v>
      </c>
      <c r="AL474" s="104">
        <f t="shared" si="508"/>
        <v>0</v>
      </c>
      <c r="AM474" s="104">
        <f t="shared" si="508"/>
        <v>10527</v>
      </c>
      <c r="AN474" s="104">
        <f t="shared" si="508"/>
        <v>0</v>
      </c>
      <c r="AO474" s="104">
        <f t="shared" si="508"/>
        <v>10527</v>
      </c>
      <c r="AP474" s="104">
        <f t="shared" si="508"/>
        <v>6262</v>
      </c>
      <c r="AQ474" s="102">
        <f t="shared" si="508"/>
        <v>0</v>
      </c>
      <c r="AR474" s="104">
        <f t="shared" si="508"/>
        <v>16789</v>
      </c>
      <c r="AS474" s="102">
        <f t="shared" si="508"/>
        <v>0</v>
      </c>
      <c r="AT474" s="104">
        <f t="shared" si="508"/>
        <v>16789</v>
      </c>
      <c r="AU474" s="81"/>
      <c r="AV474" s="81"/>
      <c r="AW474" s="81"/>
      <c r="AX474" s="104">
        <f>AX475+AX477</f>
        <v>16789</v>
      </c>
      <c r="AY474" s="104">
        <f>AY475+AY477</f>
        <v>16789</v>
      </c>
      <c r="AZ474" s="93"/>
      <c r="BA474" s="93"/>
      <c r="BB474" s="104">
        <f aca="true" t="shared" si="509" ref="BB474:BG474">BB475+BB477</f>
        <v>16789</v>
      </c>
      <c r="BC474" s="104">
        <f t="shared" si="509"/>
        <v>16789</v>
      </c>
      <c r="BD474" s="104">
        <f t="shared" si="509"/>
        <v>0</v>
      </c>
      <c r="BE474" s="104">
        <f t="shared" si="509"/>
        <v>0</v>
      </c>
      <c r="BF474" s="104">
        <f t="shared" si="509"/>
        <v>16789</v>
      </c>
      <c r="BG474" s="104">
        <f t="shared" si="509"/>
        <v>16789</v>
      </c>
      <c r="BH474" s="104">
        <f>BH475+BH477</f>
        <v>0</v>
      </c>
      <c r="BI474" s="104">
        <f>BI475+BI477</f>
        <v>0</v>
      </c>
      <c r="BJ474" s="104">
        <f>BJ475+BJ477</f>
        <v>16789</v>
      </c>
      <c r="BK474" s="104">
        <f>BK475+BK477</f>
        <v>16789</v>
      </c>
    </row>
    <row r="475" spans="1:63" ht="33" customHeight="1" hidden="1">
      <c r="A475" s="105"/>
      <c r="B475" s="106" t="s">
        <v>81</v>
      </c>
      <c r="C475" s="107" t="s">
        <v>2</v>
      </c>
      <c r="D475" s="108" t="s">
        <v>31</v>
      </c>
      <c r="E475" s="114" t="s">
        <v>160</v>
      </c>
      <c r="F475" s="108"/>
      <c r="G475" s="110">
        <f t="shared" si="505"/>
        <v>23191</v>
      </c>
      <c r="H475" s="110">
        <f t="shared" si="505"/>
        <v>23191</v>
      </c>
      <c r="I475" s="110">
        <f t="shared" si="505"/>
        <v>0</v>
      </c>
      <c r="J475" s="110">
        <f t="shared" si="505"/>
        <v>1035</v>
      </c>
      <c r="K475" s="110">
        <f t="shared" si="505"/>
        <v>24226</v>
      </c>
      <c r="L475" s="110">
        <f t="shared" si="505"/>
        <v>0</v>
      </c>
      <c r="M475" s="110"/>
      <c r="N475" s="110">
        <f t="shared" si="505"/>
        <v>24226</v>
      </c>
      <c r="O475" s="110">
        <f t="shared" si="505"/>
        <v>0</v>
      </c>
      <c r="P475" s="110">
        <f t="shared" si="505"/>
        <v>0</v>
      </c>
      <c r="Q475" s="110">
        <f t="shared" si="505"/>
        <v>24226</v>
      </c>
      <c r="R475" s="110">
        <f t="shared" si="505"/>
        <v>0</v>
      </c>
      <c r="S475" s="112">
        <f t="shared" si="505"/>
        <v>-24226</v>
      </c>
      <c r="T475" s="112">
        <f t="shared" si="505"/>
        <v>0</v>
      </c>
      <c r="U475" s="110">
        <f t="shared" si="505"/>
        <v>0</v>
      </c>
      <c r="V475" s="112">
        <f t="shared" si="505"/>
        <v>0</v>
      </c>
      <c r="W475" s="112">
        <f t="shared" si="505"/>
        <v>0</v>
      </c>
      <c r="X475" s="112">
        <f aca="true" t="shared" si="510" ref="X475:AT475">X476</f>
        <v>0</v>
      </c>
      <c r="Y475" s="112">
        <f t="shared" si="510"/>
        <v>0</v>
      </c>
      <c r="Z475" s="112">
        <f t="shared" si="510"/>
        <v>0</v>
      </c>
      <c r="AA475" s="112">
        <f t="shared" si="510"/>
        <v>0</v>
      </c>
      <c r="AB475" s="112">
        <f t="shared" si="510"/>
        <v>0</v>
      </c>
      <c r="AC475" s="112">
        <f t="shared" si="510"/>
        <v>0</v>
      </c>
      <c r="AD475" s="112">
        <f t="shared" si="510"/>
        <v>0</v>
      </c>
      <c r="AE475" s="112">
        <f t="shared" si="510"/>
        <v>0</v>
      </c>
      <c r="AF475" s="112"/>
      <c r="AG475" s="112">
        <f t="shared" si="510"/>
        <v>0</v>
      </c>
      <c r="AH475" s="112">
        <f t="shared" si="510"/>
        <v>0</v>
      </c>
      <c r="AI475" s="112"/>
      <c r="AJ475" s="112">
        <f t="shared" si="510"/>
        <v>0</v>
      </c>
      <c r="AK475" s="112">
        <f t="shared" si="510"/>
        <v>0</v>
      </c>
      <c r="AL475" s="112">
        <f t="shared" si="510"/>
        <v>0</v>
      </c>
      <c r="AM475" s="112">
        <f t="shared" si="510"/>
        <v>0</v>
      </c>
      <c r="AN475" s="112">
        <f t="shared" si="510"/>
        <v>0</v>
      </c>
      <c r="AO475" s="112">
        <f t="shared" si="510"/>
        <v>0</v>
      </c>
      <c r="AP475" s="112">
        <f t="shared" si="510"/>
        <v>0</v>
      </c>
      <c r="AQ475" s="110">
        <f t="shared" si="510"/>
        <v>0</v>
      </c>
      <c r="AR475" s="112">
        <f t="shared" si="510"/>
        <v>0</v>
      </c>
      <c r="AS475" s="110">
        <f t="shared" si="510"/>
        <v>0</v>
      </c>
      <c r="AT475" s="112">
        <f t="shared" si="510"/>
        <v>0</v>
      </c>
      <c r="AU475" s="81"/>
      <c r="AV475" s="81"/>
      <c r="AW475" s="81"/>
      <c r="AX475" s="112">
        <f>AX476</f>
        <v>0</v>
      </c>
      <c r="AY475" s="112">
        <f>AY476</f>
        <v>0</v>
      </c>
      <c r="AZ475" s="93"/>
      <c r="BA475" s="93"/>
      <c r="BB475" s="112">
        <f aca="true" t="shared" si="511" ref="BB475:BK475">BB476</f>
        <v>0</v>
      </c>
      <c r="BC475" s="112">
        <f t="shared" si="511"/>
        <v>0</v>
      </c>
      <c r="BD475" s="112">
        <f t="shared" si="511"/>
        <v>0</v>
      </c>
      <c r="BE475" s="112">
        <f t="shared" si="511"/>
        <v>0</v>
      </c>
      <c r="BF475" s="112">
        <f t="shared" si="511"/>
        <v>0</v>
      </c>
      <c r="BG475" s="112">
        <f t="shared" si="511"/>
        <v>0</v>
      </c>
      <c r="BH475" s="112">
        <f t="shared" si="511"/>
        <v>0</v>
      </c>
      <c r="BI475" s="112">
        <f t="shared" si="511"/>
        <v>0</v>
      </c>
      <c r="BJ475" s="112">
        <f t="shared" si="511"/>
        <v>0</v>
      </c>
      <c r="BK475" s="112">
        <f t="shared" si="511"/>
        <v>0</v>
      </c>
    </row>
    <row r="476" spans="1:63" ht="33" customHeight="1" hidden="1">
      <c r="A476" s="105"/>
      <c r="B476" s="106" t="s">
        <v>37</v>
      </c>
      <c r="C476" s="107" t="s">
        <v>2</v>
      </c>
      <c r="D476" s="108" t="s">
        <v>31</v>
      </c>
      <c r="E476" s="114" t="s">
        <v>160</v>
      </c>
      <c r="F476" s="108" t="s">
        <v>38</v>
      </c>
      <c r="G476" s="110">
        <f>H476+I476</f>
        <v>23191</v>
      </c>
      <c r="H476" s="110">
        <v>23191</v>
      </c>
      <c r="I476" s="110"/>
      <c r="J476" s="115">
        <f>K476-G476</f>
        <v>1035</v>
      </c>
      <c r="K476" s="115">
        <v>24226</v>
      </c>
      <c r="L476" s="115"/>
      <c r="M476" s="115"/>
      <c r="N476" s="110">
        <v>24226</v>
      </c>
      <c r="O476" s="111"/>
      <c r="P476" s="115"/>
      <c r="Q476" s="115">
        <f>P476+N476</f>
        <v>24226</v>
      </c>
      <c r="R476" s="115">
        <f>O476</f>
        <v>0</v>
      </c>
      <c r="S476" s="116">
        <f>T476-Q476</f>
        <v>-24226</v>
      </c>
      <c r="T476" s="116"/>
      <c r="U476" s="115"/>
      <c r="V476" s="116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6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116"/>
      <c r="AQ476" s="115"/>
      <c r="AR476" s="116"/>
      <c r="AS476" s="115"/>
      <c r="AT476" s="116"/>
      <c r="AU476" s="81"/>
      <c r="AV476" s="81"/>
      <c r="AW476" s="81"/>
      <c r="AX476" s="116"/>
      <c r="AY476" s="116"/>
      <c r="AZ476" s="93"/>
      <c r="BA476" s="93"/>
      <c r="BB476" s="116"/>
      <c r="BC476" s="116"/>
      <c r="BD476" s="116"/>
      <c r="BE476" s="116"/>
      <c r="BF476" s="116"/>
      <c r="BG476" s="116"/>
      <c r="BH476" s="116"/>
      <c r="BI476" s="116"/>
      <c r="BJ476" s="116"/>
      <c r="BK476" s="116"/>
    </row>
    <row r="477" spans="1:63" ht="33">
      <c r="A477" s="105"/>
      <c r="B477" s="106" t="s">
        <v>81</v>
      </c>
      <c r="C477" s="107" t="s">
        <v>2</v>
      </c>
      <c r="D477" s="108" t="s">
        <v>31</v>
      </c>
      <c r="E477" s="114" t="s">
        <v>250</v>
      </c>
      <c r="F477" s="108"/>
      <c r="G477" s="110"/>
      <c r="H477" s="110"/>
      <c r="I477" s="110"/>
      <c r="J477" s="115"/>
      <c r="K477" s="115"/>
      <c r="L477" s="115"/>
      <c r="M477" s="115"/>
      <c r="N477" s="110"/>
      <c r="O477" s="111"/>
      <c r="P477" s="115"/>
      <c r="Q477" s="115"/>
      <c r="R477" s="115"/>
      <c r="S477" s="116">
        <f aca="true" t="shared" si="512" ref="S477:AT477">S478</f>
        <v>10527</v>
      </c>
      <c r="T477" s="116">
        <f t="shared" si="512"/>
        <v>10527</v>
      </c>
      <c r="U477" s="115">
        <f t="shared" si="512"/>
        <v>0</v>
      </c>
      <c r="V477" s="116">
        <f t="shared" si="512"/>
        <v>10527</v>
      </c>
      <c r="W477" s="116">
        <f t="shared" si="512"/>
        <v>0</v>
      </c>
      <c r="X477" s="116">
        <f t="shared" si="512"/>
        <v>0</v>
      </c>
      <c r="Y477" s="116">
        <f t="shared" si="512"/>
        <v>10527</v>
      </c>
      <c r="Z477" s="116">
        <f t="shared" si="512"/>
        <v>10527</v>
      </c>
      <c r="AA477" s="116">
        <f t="shared" si="512"/>
        <v>0</v>
      </c>
      <c r="AB477" s="116">
        <f t="shared" si="512"/>
        <v>0</v>
      </c>
      <c r="AC477" s="116">
        <f t="shared" si="512"/>
        <v>10527</v>
      </c>
      <c r="AD477" s="116">
        <f t="shared" si="512"/>
        <v>10527</v>
      </c>
      <c r="AE477" s="116">
        <f t="shared" si="512"/>
        <v>0</v>
      </c>
      <c r="AF477" s="116"/>
      <c r="AG477" s="116">
        <f t="shared" si="512"/>
        <v>0</v>
      </c>
      <c r="AH477" s="116">
        <f t="shared" si="512"/>
        <v>10527</v>
      </c>
      <c r="AI477" s="116"/>
      <c r="AJ477" s="116">
        <f t="shared" si="512"/>
        <v>10527</v>
      </c>
      <c r="AK477" s="116">
        <f t="shared" si="512"/>
        <v>0</v>
      </c>
      <c r="AL477" s="116">
        <f t="shared" si="512"/>
        <v>0</v>
      </c>
      <c r="AM477" s="116">
        <f t="shared" si="512"/>
        <v>10527</v>
      </c>
      <c r="AN477" s="116">
        <f t="shared" si="512"/>
        <v>0</v>
      </c>
      <c r="AO477" s="116">
        <f t="shared" si="512"/>
        <v>10527</v>
      </c>
      <c r="AP477" s="116">
        <f t="shared" si="512"/>
        <v>6262</v>
      </c>
      <c r="AQ477" s="115">
        <f t="shared" si="512"/>
        <v>0</v>
      </c>
      <c r="AR477" s="215">
        <f t="shared" si="512"/>
        <v>16789</v>
      </c>
      <c r="AS477" s="216">
        <f t="shared" si="512"/>
        <v>0</v>
      </c>
      <c r="AT477" s="215">
        <f t="shared" si="512"/>
        <v>16789</v>
      </c>
      <c r="AU477" s="217"/>
      <c r="AV477" s="217"/>
      <c r="AW477" s="81"/>
      <c r="AX477" s="215">
        <f>AX478</f>
        <v>16789</v>
      </c>
      <c r="AY477" s="215">
        <f>AY478</f>
        <v>16789</v>
      </c>
      <c r="AZ477" s="93"/>
      <c r="BA477" s="93"/>
      <c r="BB477" s="215">
        <f aca="true" t="shared" si="513" ref="BB477:BK477">BB478</f>
        <v>16789</v>
      </c>
      <c r="BC477" s="215">
        <f t="shared" si="513"/>
        <v>16789</v>
      </c>
      <c r="BD477" s="215">
        <f t="shared" si="513"/>
        <v>0</v>
      </c>
      <c r="BE477" s="215">
        <f t="shared" si="513"/>
        <v>0</v>
      </c>
      <c r="BF477" s="215">
        <f t="shared" si="513"/>
        <v>16789</v>
      </c>
      <c r="BG477" s="215">
        <f t="shared" si="513"/>
        <v>16789</v>
      </c>
      <c r="BH477" s="215">
        <f t="shared" si="513"/>
        <v>0</v>
      </c>
      <c r="BI477" s="215">
        <f t="shared" si="513"/>
        <v>0</v>
      </c>
      <c r="BJ477" s="215">
        <f t="shared" si="513"/>
        <v>16789</v>
      </c>
      <c r="BK477" s="215">
        <f t="shared" si="513"/>
        <v>16789</v>
      </c>
    </row>
    <row r="478" spans="1:63" ht="39.75" customHeight="1">
      <c r="A478" s="105"/>
      <c r="B478" s="106" t="s">
        <v>37</v>
      </c>
      <c r="C478" s="107" t="s">
        <v>2</v>
      </c>
      <c r="D478" s="108" t="s">
        <v>31</v>
      </c>
      <c r="E478" s="114" t="s">
        <v>250</v>
      </c>
      <c r="F478" s="108" t="s">
        <v>38</v>
      </c>
      <c r="G478" s="110"/>
      <c r="H478" s="110"/>
      <c r="I478" s="110"/>
      <c r="J478" s="115"/>
      <c r="K478" s="115"/>
      <c r="L478" s="115"/>
      <c r="M478" s="115"/>
      <c r="N478" s="110"/>
      <c r="O478" s="111"/>
      <c r="P478" s="115"/>
      <c r="Q478" s="115"/>
      <c r="R478" s="115"/>
      <c r="S478" s="116">
        <f>T478-Q478</f>
        <v>10527</v>
      </c>
      <c r="T478" s="116">
        <v>10527</v>
      </c>
      <c r="U478" s="115"/>
      <c r="V478" s="116">
        <v>10527</v>
      </c>
      <c r="W478" s="116"/>
      <c r="X478" s="116"/>
      <c r="Y478" s="116">
        <f>W478+T478</f>
        <v>10527</v>
      </c>
      <c r="Z478" s="116">
        <f>X478+V478</f>
        <v>10527</v>
      </c>
      <c r="AA478" s="116"/>
      <c r="AB478" s="116"/>
      <c r="AC478" s="116">
        <f>AA478+Y478</f>
        <v>10527</v>
      </c>
      <c r="AD478" s="116">
        <f>AB478+Z478</f>
        <v>10527</v>
      </c>
      <c r="AE478" s="116"/>
      <c r="AF478" s="116"/>
      <c r="AG478" s="116"/>
      <c r="AH478" s="116">
        <f>AE478+AC478</f>
        <v>10527</v>
      </c>
      <c r="AI478" s="116"/>
      <c r="AJ478" s="116">
        <f>AG478+AD478</f>
        <v>10527</v>
      </c>
      <c r="AK478" s="117"/>
      <c r="AL478" s="117"/>
      <c r="AM478" s="116">
        <f>AK478+AH478</f>
        <v>10527</v>
      </c>
      <c r="AN478" s="116">
        <f>AI478</f>
        <v>0</v>
      </c>
      <c r="AO478" s="116">
        <f>AJ478</f>
        <v>10527</v>
      </c>
      <c r="AP478" s="116">
        <f>AR478-AO478</f>
        <v>6262</v>
      </c>
      <c r="AQ478" s="115"/>
      <c r="AR478" s="215">
        <f>3669+7314+342+5464</f>
        <v>16789</v>
      </c>
      <c r="AS478" s="216"/>
      <c r="AT478" s="215">
        <f>3669+7314+342+5464</f>
        <v>16789</v>
      </c>
      <c r="AU478" s="217">
        <v>7314</v>
      </c>
      <c r="AV478" s="217">
        <v>7314</v>
      </c>
      <c r="AW478" s="81"/>
      <c r="AX478" s="215">
        <f>3669+7314+342+5464</f>
        <v>16789</v>
      </c>
      <c r="AY478" s="215">
        <f>3669+7314+342+5464</f>
        <v>16789</v>
      </c>
      <c r="AZ478" s="93"/>
      <c r="BA478" s="93"/>
      <c r="BB478" s="215">
        <f>3669+7314+342+5464</f>
        <v>16789</v>
      </c>
      <c r="BC478" s="215">
        <f>3669+7314+342+5464</f>
        <v>16789</v>
      </c>
      <c r="BD478" s="118"/>
      <c r="BE478" s="119"/>
      <c r="BF478" s="115">
        <f>BD478+BB478</f>
        <v>16789</v>
      </c>
      <c r="BG478" s="115">
        <f>BE478+BC478</f>
        <v>16789</v>
      </c>
      <c r="BH478" s="118"/>
      <c r="BI478" s="119"/>
      <c r="BJ478" s="115">
        <f>BH478+BF478</f>
        <v>16789</v>
      </c>
      <c r="BK478" s="115">
        <f>BI478+BG478</f>
        <v>16789</v>
      </c>
    </row>
    <row r="479" spans="1:63" s="2" customFormat="1" ht="37.5" customHeight="1" hidden="1">
      <c r="A479" s="97"/>
      <c r="B479" s="98" t="s">
        <v>78</v>
      </c>
      <c r="C479" s="99" t="s">
        <v>2</v>
      </c>
      <c r="D479" s="100" t="s">
        <v>32</v>
      </c>
      <c r="E479" s="211"/>
      <c r="F479" s="188"/>
      <c r="G479" s="102">
        <f aca="true" t="shared" si="514" ref="G479:W480">G480</f>
        <v>5666</v>
      </c>
      <c r="H479" s="102">
        <f t="shared" si="514"/>
        <v>5666</v>
      </c>
      <c r="I479" s="102">
        <f t="shared" si="514"/>
        <v>0</v>
      </c>
      <c r="J479" s="102">
        <f t="shared" si="514"/>
        <v>0</v>
      </c>
      <c r="K479" s="102">
        <f t="shared" si="514"/>
        <v>5666</v>
      </c>
      <c r="L479" s="102">
        <f t="shared" si="514"/>
        <v>0</v>
      </c>
      <c r="M479" s="102"/>
      <c r="N479" s="102">
        <f>N480</f>
        <v>6115</v>
      </c>
      <c r="O479" s="102">
        <f t="shared" si="514"/>
        <v>0</v>
      </c>
      <c r="P479" s="102">
        <f t="shared" si="514"/>
        <v>0</v>
      </c>
      <c r="Q479" s="102">
        <f t="shared" si="514"/>
        <v>6115</v>
      </c>
      <c r="R479" s="102">
        <f t="shared" si="514"/>
        <v>0</v>
      </c>
      <c r="S479" s="104">
        <f t="shared" si="514"/>
        <v>-1944</v>
      </c>
      <c r="T479" s="104">
        <f t="shared" si="514"/>
        <v>4171</v>
      </c>
      <c r="U479" s="102">
        <f t="shared" si="514"/>
        <v>0</v>
      </c>
      <c r="V479" s="104">
        <f t="shared" si="514"/>
        <v>4171</v>
      </c>
      <c r="W479" s="104">
        <f t="shared" si="514"/>
        <v>0</v>
      </c>
      <c r="X479" s="104">
        <f aca="true" t="shared" si="515" ref="X479:AO479">X480</f>
        <v>0</v>
      </c>
      <c r="Y479" s="104">
        <f t="shared" si="515"/>
        <v>4171</v>
      </c>
      <c r="Z479" s="104">
        <f t="shared" si="515"/>
        <v>4171</v>
      </c>
      <c r="AA479" s="104">
        <f t="shared" si="515"/>
        <v>0</v>
      </c>
      <c r="AB479" s="104">
        <f t="shared" si="515"/>
        <v>0</v>
      </c>
      <c r="AC479" s="104">
        <f t="shared" si="515"/>
        <v>4171</v>
      </c>
      <c r="AD479" s="104">
        <f t="shared" si="515"/>
        <v>4171</v>
      </c>
      <c r="AE479" s="104">
        <f t="shared" si="515"/>
        <v>0</v>
      </c>
      <c r="AF479" s="104"/>
      <c r="AG479" s="104">
        <f t="shared" si="515"/>
        <v>0</v>
      </c>
      <c r="AH479" s="104">
        <f t="shared" si="515"/>
        <v>4171</v>
      </c>
      <c r="AI479" s="104"/>
      <c r="AJ479" s="104">
        <f t="shared" si="515"/>
        <v>4171</v>
      </c>
      <c r="AK479" s="104">
        <f t="shared" si="515"/>
        <v>0</v>
      </c>
      <c r="AL479" s="104">
        <f t="shared" si="515"/>
        <v>0</v>
      </c>
      <c r="AM479" s="104">
        <f t="shared" si="515"/>
        <v>4171</v>
      </c>
      <c r="AN479" s="104">
        <f t="shared" si="515"/>
        <v>0</v>
      </c>
      <c r="AO479" s="104">
        <f t="shared" si="515"/>
        <v>4171</v>
      </c>
      <c r="AP479" s="104">
        <f>AP480</f>
        <v>-4171</v>
      </c>
      <c r="AQ479" s="104">
        <f>AQ480</f>
        <v>0</v>
      </c>
      <c r="AR479" s="218">
        <f>AR480</f>
        <v>0</v>
      </c>
      <c r="AS479" s="218">
        <f>AS480</f>
        <v>0</v>
      </c>
      <c r="AT479" s="218">
        <f>AT480</f>
        <v>0</v>
      </c>
      <c r="AU479" s="217">
        <v>342</v>
      </c>
      <c r="AV479" s="217">
        <v>342</v>
      </c>
      <c r="AW479" s="81"/>
      <c r="AX479" s="218">
        <f>AX480</f>
        <v>0</v>
      </c>
      <c r="AY479" s="218">
        <f>AY480</f>
        <v>0</v>
      </c>
      <c r="AZ479" s="93"/>
      <c r="BA479" s="93"/>
      <c r="BB479" s="218">
        <f>BB480</f>
        <v>0</v>
      </c>
      <c r="BC479" s="218">
        <f>BC480</f>
        <v>0</v>
      </c>
      <c r="BD479" s="146"/>
      <c r="BE479" s="147"/>
      <c r="BF479" s="164"/>
      <c r="BG479" s="164"/>
      <c r="BH479" s="146"/>
      <c r="BI479" s="147"/>
      <c r="BJ479" s="164"/>
      <c r="BK479" s="164"/>
    </row>
    <row r="480" spans="1:63" ht="33" customHeight="1" hidden="1">
      <c r="A480" s="105"/>
      <c r="B480" s="106" t="s">
        <v>82</v>
      </c>
      <c r="C480" s="107" t="s">
        <v>2</v>
      </c>
      <c r="D480" s="108" t="s">
        <v>32</v>
      </c>
      <c r="E480" s="114" t="s">
        <v>121</v>
      </c>
      <c r="F480" s="108"/>
      <c r="G480" s="110">
        <f t="shared" si="514"/>
        <v>5666</v>
      </c>
      <c r="H480" s="110">
        <f t="shared" si="514"/>
        <v>5666</v>
      </c>
      <c r="I480" s="110">
        <f t="shared" si="514"/>
        <v>0</v>
      </c>
      <c r="J480" s="110">
        <f t="shared" si="514"/>
        <v>0</v>
      </c>
      <c r="K480" s="110">
        <f t="shared" si="514"/>
        <v>5666</v>
      </c>
      <c r="L480" s="110">
        <f t="shared" si="514"/>
        <v>0</v>
      </c>
      <c r="M480" s="110"/>
      <c r="N480" s="110">
        <f t="shared" si="514"/>
        <v>6115</v>
      </c>
      <c r="O480" s="110">
        <f t="shared" si="514"/>
        <v>0</v>
      </c>
      <c r="P480" s="110">
        <f t="shared" si="514"/>
        <v>0</v>
      </c>
      <c r="Q480" s="110">
        <f t="shared" si="514"/>
        <v>6115</v>
      </c>
      <c r="R480" s="110">
        <f t="shared" si="514"/>
        <v>0</v>
      </c>
      <c r="S480" s="112">
        <f aca="true" t="shared" si="516" ref="S480:Z480">S481+S482</f>
        <v>-1944</v>
      </c>
      <c r="T480" s="112">
        <f t="shared" si="516"/>
        <v>4171</v>
      </c>
      <c r="U480" s="110">
        <f t="shared" si="516"/>
        <v>0</v>
      </c>
      <c r="V480" s="112">
        <f t="shared" si="516"/>
        <v>4171</v>
      </c>
      <c r="W480" s="112">
        <f t="shared" si="516"/>
        <v>0</v>
      </c>
      <c r="X480" s="112">
        <f t="shared" si="516"/>
        <v>0</v>
      </c>
      <c r="Y480" s="112">
        <f t="shared" si="516"/>
        <v>4171</v>
      </c>
      <c r="Z480" s="112">
        <f t="shared" si="516"/>
        <v>4171</v>
      </c>
      <c r="AA480" s="112">
        <f aca="true" t="shared" si="517" ref="AA480:AJ480">AA481+AA482</f>
        <v>0</v>
      </c>
      <c r="AB480" s="112">
        <f t="shared" si="517"/>
        <v>0</v>
      </c>
      <c r="AC480" s="112">
        <f t="shared" si="517"/>
        <v>4171</v>
      </c>
      <c r="AD480" s="112">
        <f t="shared" si="517"/>
        <v>4171</v>
      </c>
      <c r="AE480" s="112">
        <f t="shared" si="517"/>
        <v>0</v>
      </c>
      <c r="AF480" s="112"/>
      <c r="AG480" s="112">
        <f t="shared" si="517"/>
        <v>0</v>
      </c>
      <c r="AH480" s="112">
        <f t="shared" si="517"/>
        <v>4171</v>
      </c>
      <c r="AI480" s="112"/>
      <c r="AJ480" s="112">
        <f t="shared" si="517"/>
        <v>4171</v>
      </c>
      <c r="AK480" s="112">
        <f>AK481+AK482</f>
        <v>0</v>
      </c>
      <c r="AL480" s="112">
        <f>AL481+AL482</f>
        <v>0</v>
      </c>
      <c r="AM480" s="112">
        <f>AM481+AM482</f>
        <v>4171</v>
      </c>
      <c r="AN480" s="112">
        <f>AN481+AN482</f>
        <v>0</v>
      </c>
      <c r="AO480" s="112">
        <f>AO481+AO482</f>
        <v>4171</v>
      </c>
      <c r="AP480" s="112">
        <f>AP482</f>
        <v>-4171</v>
      </c>
      <c r="AQ480" s="112">
        <f>AQ482</f>
        <v>0</v>
      </c>
      <c r="AR480" s="219">
        <f>AR482</f>
        <v>0</v>
      </c>
      <c r="AS480" s="219">
        <f>AS482</f>
        <v>0</v>
      </c>
      <c r="AT480" s="219">
        <f>AT482</f>
        <v>0</v>
      </c>
      <c r="AU480" s="217">
        <v>5464</v>
      </c>
      <c r="AV480" s="217">
        <v>5464</v>
      </c>
      <c r="AW480" s="81"/>
      <c r="AX480" s="219">
        <f>AX482</f>
        <v>0</v>
      </c>
      <c r="AY480" s="219">
        <f>AY482</f>
        <v>0</v>
      </c>
      <c r="AZ480" s="93"/>
      <c r="BA480" s="93"/>
      <c r="BB480" s="219">
        <f>BB482</f>
        <v>0</v>
      </c>
      <c r="BC480" s="219">
        <f>BC482</f>
        <v>0</v>
      </c>
      <c r="BD480" s="118"/>
      <c r="BE480" s="119"/>
      <c r="BF480" s="127"/>
      <c r="BG480" s="127"/>
      <c r="BH480" s="118"/>
      <c r="BI480" s="119"/>
      <c r="BJ480" s="127"/>
      <c r="BK480" s="127"/>
    </row>
    <row r="481" spans="1:63" ht="16.5" customHeight="1" hidden="1">
      <c r="A481" s="105"/>
      <c r="B481" s="106" t="s">
        <v>191</v>
      </c>
      <c r="C481" s="107" t="s">
        <v>2</v>
      </c>
      <c r="D481" s="108" t="s">
        <v>32</v>
      </c>
      <c r="E481" s="114" t="s">
        <v>121</v>
      </c>
      <c r="F481" s="108" t="s">
        <v>79</v>
      </c>
      <c r="G481" s="110">
        <f>H481+I481</f>
        <v>5666</v>
      </c>
      <c r="H481" s="110">
        <f>330+5336</f>
        <v>5666</v>
      </c>
      <c r="I481" s="110"/>
      <c r="J481" s="115">
        <f>K481-G481</f>
        <v>0</v>
      </c>
      <c r="K481" s="115">
        <v>5666</v>
      </c>
      <c r="L481" s="115"/>
      <c r="M481" s="115"/>
      <c r="N481" s="110">
        <v>6115</v>
      </c>
      <c r="O481" s="111"/>
      <c r="P481" s="115"/>
      <c r="Q481" s="115">
        <f>P481+N481</f>
        <v>6115</v>
      </c>
      <c r="R481" s="115">
        <f>O481</f>
        <v>0</v>
      </c>
      <c r="S481" s="116">
        <f>T481-Q481</f>
        <v>-6115</v>
      </c>
      <c r="T481" s="116"/>
      <c r="U481" s="115"/>
      <c r="V481" s="116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6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116"/>
      <c r="AQ481" s="116"/>
      <c r="AR481" s="116"/>
      <c r="AS481" s="116"/>
      <c r="AT481" s="116"/>
      <c r="AU481" s="81"/>
      <c r="AV481" s="81"/>
      <c r="AW481" s="81"/>
      <c r="AX481" s="116"/>
      <c r="AY481" s="116"/>
      <c r="AZ481" s="93"/>
      <c r="BA481" s="93"/>
      <c r="BB481" s="116"/>
      <c r="BC481" s="116"/>
      <c r="BD481" s="118"/>
      <c r="BE481" s="119"/>
      <c r="BF481" s="127"/>
      <c r="BG481" s="127"/>
      <c r="BH481" s="118"/>
      <c r="BI481" s="119"/>
      <c r="BJ481" s="127"/>
      <c r="BK481" s="127"/>
    </row>
    <row r="482" spans="1:63" ht="49.5" customHeight="1" hidden="1">
      <c r="A482" s="105"/>
      <c r="B482" s="148" t="s">
        <v>318</v>
      </c>
      <c r="C482" s="107" t="s">
        <v>2</v>
      </c>
      <c r="D482" s="108" t="s">
        <v>32</v>
      </c>
      <c r="E482" s="114" t="s">
        <v>304</v>
      </c>
      <c r="F482" s="108"/>
      <c r="G482" s="110"/>
      <c r="H482" s="110"/>
      <c r="I482" s="110"/>
      <c r="J482" s="115"/>
      <c r="K482" s="115"/>
      <c r="L482" s="115"/>
      <c r="M482" s="115"/>
      <c r="N482" s="110"/>
      <c r="O482" s="111"/>
      <c r="P482" s="115"/>
      <c r="Q482" s="115"/>
      <c r="R482" s="115"/>
      <c r="S482" s="116">
        <f aca="true" t="shared" si="518" ref="S482:AO482">S483</f>
        <v>4171</v>
      </c>
      <c r="T482" s="116">
        <f t="shared" si="518"/>
        <v>4171</v>
      </c>
      <c r="U482" s="115">
        <f t="shared" si="518"/>
        <v>0</v>
      </c>
      <c r="V482" s="116">
        <f t="shared" si="518"/>
        <v>4171</v>
      </c>
      <c r="W482" s="116">
        <f t="shared" si="518"/>
        <v>0</v>
      </c>
      <c r="X482" s="116">
        <f t="shared" si="518"/>
        <v>0</v>
      </c>
      <c r="Y482" s="116">
        <f t="shared" si="518"/>
        <v>4171</v>
      </c>
      <c r="Z482" s="116">
        <f t="shared" si="518"/>
        <v>4171</v>
      </c>
      <c r="AA482" s="116">
        <f t="shared" si="518"/>
        <v>0</v>
      </c>
      <c r="AB482" s="116">
        <f t="shared" si="518"/>
        <v>0</v>
      </c>
      <c r="AC482" s="116">
        <f t="shared" si="518"/>
        <v>4171</v>
      </c>
      <c r="AD482" s="116">
        <f t="shared" si="518"/>
        <v>4171</v>
      </c>
      <c r="AE482" s="116">
        <f t="shared" si="518"/>
        <v>0</v>
      </c>
      <c r="AF482" s="116"/>
      <c r="AG482" s="116">
        <f t="shared" si="518"/>
        <v>0</v>
      </c>
      <c r="AH482" s="116">
        <f t="shared" si="518"/>
        <v>4171</v>
      </c>
      <c r="AI482" s="116"/>
      <c r="AJ482" s="116">
        <f t="shared" si="518"/>
        <v>4171</v>
      </c>
      <c r="AK482" s="116">
        <f t="shared" si="518"/>
        <v>0</v>
      </c>
      <c r="AL482" s="116">
        <f t="shared" si="518"/>
        <v>0</v>
      </c>
      <c r="AM482" s="116">
        <f t="shared" si="518"/>
        <v>4171</v>
      </c>
      <c r="AN482" s="116">
        <f t="shared" si="518"/>
        <v>0</v>
      </c>
      <c r="AO482" s="116">
        <f t="shared" si="518"/>
        <v>4171</v>
      </c>
      <c r="AP482" s="116">
        <f>AP483+AP484</f>
        <v>-4171</v>
      </c>
      <c r="AQ482" s="116">
        <f>AQ483+AQ484</f>
        <v>0</v>
      </c>
      <c r="AR482" s="116">
        <f>AR483+AR484</f>
        <v>0</v>
      </c>
      <c r="AS482" s="116">
        <f>AS483+AS484</f>
        <v>0</v>
      </c>
      <c r="AT482" s="116">
        <f>AT483+AT484</f>
        <v>0</v>
      </c>
      <c r="AU482" s="81"/>
      <c r="AV482" s="81"/>
      <c r="AW482" s="81"/>
      <c r="AX482" s="116">
        <f>AX483+AX484</f>
        <v>0</v>
      </c>
      <c r="AY482" s="116">
        <f>AY483+AY484</f>
        <v>0</v>
      </c>
      <c r="AZ482" s="93"/>
      <c r="BA482" s="93"/>
      <c r="BB482" s="116">
        <f>BB483+BB484</f>
        <v>0</v>
      </c>
      <c r="BC482" s="116">
        <f>BC483+BC484</f>
        <v>0</v>
      </c>
      <c r="BD482" s="118"/>
      <c r="BE482" s="119"/>
      <c r="BF482" s="127"/>
      <c r="BG482" s="127"/>
      <c r="BH482" s="118"/>
      <c r="BI482" s="119"/>
      <c r="BJ482" s="127"/>
      <c r="BK482" s="127"/>
    </row>
    <row r="483" spans="1:63" ht="16.5" customHeight="1" hidden="1">
      <c r="A483" s="105"/>
      <c r="B483" s="106" t="s">
        <v>191</v>
      </c>
      <c r="C483" s="107" t="s">
        <v>2</v>
      </c>
      <c r="D483" s="108" t="s">
        <v>32</v>
      </c>
      <c r="E483" s="114" t="s">
        <v>304</v>
      </c>
      <c r="F483" s="108" t="s">
        <v>79</v>
      </c>
      <c r="G483" s="110"/>
      <c r="H483" s="110"/>
      <c r="I483" s="110"/>
      <c r="J483" s="115"/>
      <c r="K483" s="115"/>
      <c r="L483" s="115"/>
      <c r="M483" s="115"/>
      <c r="N483" s="110"/>
      <c r="O483" s="111"/>
      <c r="P483" s="115"/>
      <c r="Q483" s="115"/>
      <c r="R483" s="115"/>
      <c r="S483" s="116">
        <f>T483-Q483</f>
        <v>4171</v>
      </c>
      <c r="T483" s="116">
        <v>4171</v>
      </c>
      <c r="U483" s="115"/>
      <c r="V483" s="116">
        <v>4171</v>
      </c>
      <c r="W483" s="116"/>
      <c r="X483" s="116"/>
      <c r="Y483" s="116">
        <f>W483+T483</f>
        <v>4171</v>
      </c>
      <c r="Z483" s="116">
        <f>X483+V483</f>
        <v>4171</v>
      </c>
      <c r="AA483" s="116"/>
      <c r="AB483" s="116"/>
      <c r="AC483" s="116">
        <f>AA483+Y483</f>
        <v>4171</v>
      </c>
      <c r="AD483" s="116">
        <f>AB483+Z483</f>
        <v>4171</v>
      </c>
      <c r="AE483" s="116"/>
      <c r="AF483" s="116"/>
      <c r="AG483" s="116"/>
      <c r="AH483" s="116">
        <f>AE483+AC483</f>
        <v>4171</v>
      </c>
      <c r="AI483" s="116"/>
      <c r="AJ483" s="116">
        <f>AG483+AD483</f>
        <v>4171</v>
      </c>
      <c r="AK483" s="117"/>
      <c r="AL483" s="117"/>
      <c r="AM483" s="116">
        <f>AK483+AH483</f>
        <v>4171</v>
      </c>
      <c r="AN483" s="116">
        <f>AI483</f>
        <v>0</v>
      </c>
      <c r="AO483" s="116">
        <f>AJ483</f>
        <v>4171</v>
      </c>
      <c r="AP483" s="116">
        <f>AR483-AO483</f>
        <v>-4171</v>
      </c>
      <c r="AQ483" s="115"/>
      <c r="AR483" s="116"/>
      <c r="AS483" s="115"/>
      <c r="AT483" s="116"/>
      <c r="AU483" s="81"/>
      <c r="AV483" s="81"/>
      <c r="AW483" s="81"/>
      <c r="AX483" s="116"/>
      <c r="AY483" s="116"/>
      <c r="AZ483" s="93"/>
      <c r="BA483" s="93"/>
      <c r="BB483" s="116"/>
      <c r="BC483" s="116"/>
      <c r="BD483" s="118"/>
      <c r="BE483" s="119"/>
      <c r="BF483" s="127"/>
      <c r="BG483" s="127"/>
      <c r="BH483" s="118"/>
      <c r="BI483" s="119"/>
      <c r="BJ483" s="127"/>
      <c r="BK483" s="127"/>
    </row>
    <row r="484" spans="1:63" ht="66" customHeight="1" hidden="1">
      <c r="A484" s="105"/>
      <c r="B484" s="106" t="s">
        <v>349</v>
      </c>
      <c r="C484" s="108" t="s">
        <v>2</v>
      </c>
      <c r="D484" s="107" t="s">
        <v>32</v>
      </c>
      <c r="E484" s="207" t="s">
        <v>350</v>
      </c>
      <c r="F484" s="107"/>
      <c r="G484" s="110"/>
      <c r="H484" s="110"/>
      <c r="I484" s="110"/>
      <c r="J484" s="115"/>
      <c r="K484" s="115"/>
      <c r="L484" s="115"/>
      <c r="M484" s="115"/>
      <c r="N484" s="110"/>
      <c r="O484" s="111"/>
      <c r="P484" s="115"/>
      <c r="Q484" s="115"/>
      <c r="R484" s="115"/>
      <c r="S484" s="116"/>
      <c r="T484" s="116"/>
      <c r="U484" s="115"/>
      <c r="V484" s="116"/>
      <c r="W484" s="116"/>
      <c r="X484" s="116"/>
      <c r="Y484" s="116"/>
      <c r="Z484" s="116"/>
      <c r="AA484" s="116"/>
      <c r="AB484" s="116"/>
      <c r="AC484" s="116"/>
      <c r="AD484" s="116"/>
      <c r="AE484" s="116"/>
      <c r="AF484" s="116"/>
      <c r="AG484" s="116"/>
      <c r="AH484" s="116"/>
      <c r="AI484" s="116"/>
      <c r="AJ484" s="116"/>
      <c r="AK484" s="117"/>
      <c r="AL484" s="117"/>
      <c r="AM484" s="116"/>
      <c r="AN484" s="116"/>
      <c r="AO484" s="116"/>
      <c r="AP484" s="116">
        <f>AP485</f>
        <v>0</v>
      </c>
      <c r="AQ484" s="116">
        <f>AQ485</f>
        <v>0</v>
      </c>
      <c r="AR484" s="116">
        <f>AR485</f>
        <v>0</v>
      </c>
      <c r="AS484" s="116">
        <f>AS485</f>
        <v>0</v>
      </c>
      <c r="AT484" s="116">
        <f>AT485</f>
        <v>0</v>
      </c>
      <c r="AU484" s="81"/>
      <c r="AV484" s="81"/>
      <c r="AW484" s="81"/>
      <c r="AX484" s="116">
        <f>AX485</f>
        <v>0</v>
      </c>
      <c r="AY484" s="116">
        <f>AY485</f>
        <v>0</v>
      </c>
      <c r="AZ484" s="93"/>
      <c r="BA484" s="93"/>
      <c r="BB484" s="116">
        <f>BB485</f>
        <v>0</v>
      </c>
      <c r="BC484" s="116">
        <f>BC485</f>
        <v>0</v>
      </c>
      <c r="BD484" s="118"/>
      <c r="BE484" s="119"/>
      <c r="BF484" s="127"/>
      <c r="BG484" s="127"/>
      <c r="BH484" s="118"/>
      <c r="BI484" s="119"/>
      <c r="BJ484" s="127"/>
      <c r="BK484" s="127"/>
    </row>
    <row r="485" spans="1:63" ht="16.5" customHeight="1" hidden="1">
      <c r="A485" s="105"/>
      <c r="B485" s="106" t="s">
        <v>191</v>
      </c>
      <c r="C485" s="108" t="s">
        <v>2</v>
      </c>
      <c r="D485" s="107" t="s">
        <v>32</v>
      </c>
      <c r="E485" s="207" t="s">
        <v>350</v>
      </c>
      <c r="F485" s="107" t="s">
        <v>79</v>
      </c>
      <c r="G485" s="110"/>
      <c r="H485" s="110"/>
      <c r="I485" s="110"/>
      <c r="J485" s="115"/>
      <c r="K485" s="115"/>
      <c r="L485" s="115"/>
      <c r="M485" s="115"/>
      <c r="N485" s="110"/>
      <c r="O485" s="111"/>
      <c r="P485" s="115"/>
      <c r="Q485" s="115"/>
      <c r="R485" s="115"/>
      <c r="S485" s="116"/>
      <c r="T485" s="116"/>
      <c r="U485" s="115"/>
      <c r="V485" s="116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6"/>
      <c r="AI485" s="116"/>
      <c r="AJ485" s="116"/>
      <c r="AK485" s="117"/>
      <c r="AL485" s="117"/>
      <c r="AM485" s="116"/>
      <c r="AN485" s="116"/>
      <c r="AO485" s="116"/>
      <c r="AP485" s="116">
        <f>AR485-AO485</f>
        <v>0</v>
      </c>
      <c r="AQ485" s="115"/>
      <c r="AR485" s="116"/>
      <c r="AS485" s="115"/>
      <c r="AT485" s="116"/>
      <c r="AU485" s="81">
        <v>-5464</v>
      </c>
      <c r="AV485" s="81">
        <v>-5464</v>
      </c>
      <c r="AW485" s="81"/>
      <c r="AX485" s="116"/>
      <c r="AY485" s="116"/>
      <c r="AZ485" s="93"/>
      <c r="BA485" s="93"/>
      <c r="BB485" s="116"/>
      <c r="BC485" s="116"/>
      <c r="BD485" s="118"/>
      <c r="BE485" s="119"/>
      <c r="BF485" s="127"/>
      <c r="BG485" s="127"/>
      <c r="BH485" s="118"/>
      <c r="BI485" s="119"/>
      <c r="BJ485" s="127"/>
      <c r="BK485" s="127"/>
    </row>
    <row r="486" spans="1:63" s="2" customFormat="1" ht="37.5" customHeight="1" hidden="1">
      <c r="A486" s="120"/>
      <c r="B486" s="98" t="s">
        <v>83</v>
      </c>
      <c r="C486" s="99" t="s">
        <v>2</v>
      </c>
      <c r="D486" s="100" t="s">
        <v>57</v>
      </c>
      <c r="E486" s="101"/>
      <c r="F486" s="100"/>
      <c r="G486" s="102">
        <f aca="true" t="shared" si="519" ref="G486:W487">G487</f>
        <v>1366</v>
      </c>
      <c r="H486" s="102">
        <f t="shared" si="519"/>
        <v>1366</v>
      </c>
      <c r="I486" s="102">
        <f t="shared" si="519"/>
        <v>0</v>
      </c>
      <c r="J486" s="102">
        <f t="shared" si="519"/>
        <v>0</v>
      </c>
      <c r="K486" s="102">
        <f t="shared" si="519"/>
        <v>1366</v>
      </c>
      <c r="L486" s="102">
        <f t="shared" si="519"/>
        <v>0</v>
      </c>
      <c r="M486" s="102"/>
      <c r="N486" s="102">
        <f t="shared" si="519"/>
        <v>1463</v>
      </c>
      <c r="O486" s="102">
        <f t="shared" si="519"/>
        <v>0</v>
      </c>
      <c r="P486" s="102">
        <f t="shared" si="519"/>
        <v>0</v>
      </c>
      <c r="Q486" s="102">
        <f t="shared" si="519"/>
        <v>1463</v>
      </c>
      <c r="R486" s="102">
        <f t="shared" si="519"/>
        <v>0</v>
      </c>
      <c r="S486" s="104">
        <f t="shared" si="519"/>
        <v>-1121</v>
      </c>
      <c r="T486" s="104">
        <f t="shared" si="519"/>
        <v>342</v>
      </c>
      <c r="U486" s="102">
        <f t="shared" si="519"/>
        <v>0</v>
      </c>
      <c r="V486" s="104">
        <f t="shared" si="519"/>
        <v>342</v>
      </c>
      <c r="W486" s="104">
        <f t="shared" si="519"/>
        <v>0</v>
      </c>
      <c r="X486" s="104">
        <f aca="true" t="shared" si="520" ref="X486:AT486">X487</f>
        <v>0</v>
      </c>
      <c r="Y486" s="104">
        <f t="shared" si="520"/>
        <v>342</v>
      </c>
      <c r="Z486" s="104">
        <f t="shared" si="520"/>
        <v>342</v>
      </c>
      <c r="AA486" s="104">
        <f t="shared" si="520"/>
        <v>0</v>
      </c>
      <c r="AB486" s="104">
        <f t="shared" si="520"/>
        <v>0</v>
      </c>
      <c r="AC486" s="104">
        <f t="shared" si="520"/>
        <v>342</v>
      </c>
      <c r="AD486" s="104">
        <f t="shared" si="520"/>
        <v>342</v>
      </c>
      <c r="AE486" s="104">
        <f t="shared" si="520"/>
        <v>0</v>
      </c>
      <c r="AF486" s="104"/>
      <c r="AG486" s="104">
        <f t="shared" si="520"/>
        <v>0</v>
      </c>
      <c r="AH486" s="104">
        <f t="shared" si="520"/>
        <v>342</v>
      </c>
      <c r="AI486" s="104"/>
      <c r="AJ486" s="104">
        <f t="shared" si="520"/>
        <v>342</v>
      </c>
      <c r="AK486" s="104">
        <f t="shared" si="520"/>
        <v>0</v>
      </c>
      <c r="AL486" s="104">
        <f t="shared" si="520"/>
        <v>0</v>
      </c>
      <c r="AM486" s="104">
        <f t="shared" si="520"/>
        <v>342</v>
      </c>
      <c r="AN486" s="104">
        <f t="shared" si="520"/>
        <v>0</v>
      </c>
      <c r="AO486" s="104">
        <f t="shared" si="520"/>
        <v>342</v>
      </c>
      <c r="AP486" s="104">
        <f t="shared" si="520"/>
        <v>-342</v>
      </c>
      <c r="AQ486" s="102">
        <f t="shared" si="520"/>
        <v>0</v>
      </c>
      <c r="AR486" s="104">
        <f t="shared" si="520"/>
        <v>0</v>
      </c>
      <c r="AS486" s="102">
        <f t="shared" si="520"/>
        <v>0</v>
      </c>
      <c r="AT486" s="104">
        <f t="shared" si="520"/>
        <v>0</v>
      </c>
      <c r="AU486" s="81"/>
      <c r="AV486" s="81"/>
      <c r="AW486" s="81"/>
      <c r="AX486" s="104">
        <f>AX487</f>
        <v>0</v>
      </c>
      <c r="AY486" s="104">
        <f>AY487</f>
        <v>0</v>
      </c>
      <c r="AZ486" s="93"/>
      <c r="BA486" s="93"/>
      <c r="BB486" s="104">
        <f>BB487</f>
        <v>0</v>
      </c>
      <c r="BC486" s="104">
        <f>BC487</f>
        <v>0</v>
      </c>
      <c r="BD486" s="146"/>
      <c r="BE486" s="147"/>
      <c r="BF486" s="164"/>
      <c r="BG486" s="164"/>
      <c r="BH486" s="146"/>
      <c r="BI486" s="147"/>
      <c r="BJ486" s="164"/>
      <c r="BK486" s="164"/>
    </row>
    <row r="487" spans="1:63" ht="33" customHeight="1" hidden="1">
      <c r="A487" s="105"/>
      <c r="B487" s="106" t="s">
        <v>82</v>
      </c>
      <c r="C487" s="107" t="s">
        <v>2</v>
      </c>
      <c r="D487" s="108" t="s">
        <v>57</v>
      </c>
      <c r="E487" s="114" t="s">
        <v>121</v>
      </c>
      <c r="F487" s="108"/>
      <c r="G487" s="110">
        <f t="shared" si="519"/>
        <v>1366</v>
      </c>
      <c r="H487" s="110">
        <f t="shared" si="519"/>
        <v>1366</v>
      </c>
      <c r="I487" s="110">
        <f t="shared" si="519"/>
        <v>0</v>
      </c>
      <c r="J487" s="110">
        <f t="shared" si="519"/>
        <v>0</v>
      </c>
      <c r="K487" s="110">
        <f t="shared" si="519"/>
        <v>1366</v>
      </c>
      <c r="L487" s="110">
        <f t="shared" si="519"/>
        <v>0</v>
      </c>
      <c r="M487" s="110"/>
      <c r="N487" s="110">
        <f t="shared" si="519"/>
        <v>1463</v>
      </c>
      <c r="O487" s="110">
        <f t="shared" si="519"/>
        <v>0</v>
      </c>
      <c r="P487" s="110">
        <f t="shared" si="519"/>
        <v>0</v>
      </c>
      <c r="Q487" s="110">
        <f t="shared" si="519"/>
        <v>1463</v>
      </c>
      <c r="R487" s="110">
        <f t="shared" si="519"/>
        <v>0</v>
      </c>
      <c r="S487" s="112">
        <f aca="true" t="shared" si="521" ref="S487:Z487">S488+S489</f>
        <v>-1121</v>
      </c>
      <c r="T487" s="112">
        <f t="shared" si="521"/>
        <v>342</v>
      </c>
      <c r="U487" s="110">
        <f t="shared" si="521"/>
        <v>0</v>
      </c>
      <c r="V487" s="112">
        <f t="shared" si="521"/>
        <v>342</v>
      </c>
      <c r="W487" s="112">
        <f t="shared" si="521"/>
        <v>0</v>
      </c>
      <c r="X487" s="112">
        <f t="shared" si="521"/>
        <v>0</v>
      </c>
      <c r="Y487" s="112">
        <f t="shared" si="521"/>
        <v>342</v>
      </c>
      <c r="Z487" s="112">
        <f t="shared" si="521"/>
        <v>342</v>
      </c>
      <c r="AA487" s="112">
        <f aca="true" t="shared" si="522" ref="AA487:AJ487">AA488+AA489</f>
        <v>0</v>
      </c>
      <c r="AB487" s="112">
        <f t="shared" si="522"/>
        <v>0</v>
      </c>
      <c r="AC487" s="112">
        <f t="shared" si="522"/>
        <v>342</v>
      </c>
      <c r="AD487" s="112">
        <f t="shared" si="522"/>
        <v>342</v>
      </c>
      <c r="AE487" s="112">
        <f t="shared" si="522"/>
        <v>0</v>
      </c>
      <c r="AF487" s="112"/>
      <c r="AG487" s="112">
        <f t="shared" si="522"/>
        <v>0</v>
      </c>
      <c r="AH487" s="112">
        <f t="shared" si="522"/>
        <v>342</v>
      </c>
      <c r="AI487" s="112"/>
      <c r="AJ487" s="112">
        <f t="shared" si="522"/>
        <v>342</v>
      </c>
      <c r="AK487" s="112">
        <f aca="true" t="shared" si="523" ref="AK487:AT487">AK488+AK489</f>
        <v>0</v>
      </c>
      <c r="AL487" s="112">
        <f t="shared" si="523"/>
        <v>0</v>
      </c>
      <c r="AM487" s="112">
        <f t="shared" si="523"/>
        <v>342</v>
      </c>
      <c r="AN487" s="112">
        <f t="shared" si="523"/>
        <v>0</v>
      </c>
      <c r="AO487" s="112">
        <f t="shared" si="523"/>
        <v>342</v>
      </c>
      <c r="AP487" s="112">
        <f t="shared" si="523"/>
        <v>-342</v>
      </c>
      <c r="AQ487" s="110">
        <f t="shared" si="523"/>
        <v>0</v>
      </c>
      <c r="AR487" s="112">
        <f t="shared" si="523"/>
        <v>0</v>
      </c>
      <c r="AS487" s="110">
        <f t="shared" si="523"/>
        <v>0</v>
      </c>
      <c r="AT487" s="112">
        <f t="shared" si="523"/>
        <v>0</v>
      </c>
      <c r="AU487" s="81"/>
      <c r="AV487" s="81"/>
      <c r="AW487" s="81"/>
      <c r="AX487" s="112">
        <f>AX488+AX489</f>
        <v>0</v>
      </c>
      <c r="AY487" s="112">
        <f>AY488+AY489</f>
        <v>0</v>
      </c>
      <c r="AZ487" s="93"/>
      <c r="BA487" s="93"/>
      <c r="BB487" s="112">
        <f>BB488+BB489</f>
        <v>0</v>
      </c>
      <c r="BC487" s="112">
        <f>BC488+BC489</f>
        <v>0</v>
      </c>
      <c r="BD487" s="118"/>
      <c r="BE487" s="119"/>
      <c r="BF487" s="127"/>
      <c r="BG487" s="127"/>
      <c r="BH487" s="118"/>
      <c r="BI487" s="119"/>
      <c r="BJ487" s="127"/>
      <c r="BK487" s="127"/>
    </row>
    <row r="488" spans="1:63" ht="66" customHeight="1" hidden="1">
      <c r="A488" s="105"/>
      <c r="B488" s="106" t="s">
        <v>41</v>
      </c>
      <c r="C488" s="107" t="s">
        <v>2</v>
      </c>
      <c r="D488" s="108" t="s">
        <v>57</v>
      </c>
      <c r="E488" s="114" t="s">
        <v>121</v>
      </c>
      <c r="F488" s="108" t="s">
        <v>42</v>
      </c>
      <c r="G488" s="110">
        <f>H488+I488</f>
        <v>1366</v>
      </c>
      <c r="H488" s="110">
        <v>1366</v>
      </c>
      <c r="I488" s="110"/>
      <c r="J488" s="115">
        <f>K488-G488</f>
        <v>0</v>
      </c>
      <c r="K488" s="115">
        <v>1366</v>
      </c>
      <c r="L488" s="115"/>
      <c r="M488" s="115"/>
      <c r="N488" s="110">
        <v>1463</v>
      </c>
      <c r="O488" s="111"/>
      <c r="P488" s="115"/>
      <c r="Q488" s="115">
        <f>P488+N488</f>
        <v>1463</v>
      </c>
      <c r="R488" s="115">
        <f>O488</f>
        <v>0</v>
      </c>
      <c r="S488" s="116">
        <f>T488-Q488</f>
        <v>-1463</v>
      </c>
      <c r="T488" s="116"/>
      <c r="U488" s="115"/>
      <c r="V488" s="116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6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116"/>
      <c r="AQ488" s="115"/>
      <c r="AR488" s="116"/>
      <c r="AS488" s="115"/>
      <c r="AT488" s="116"/>
      <c r="AU488" s="81"/>
      <c r="AV488" s="81"/>
      <c r="AW488" s="81"/>
      <c r="AX488" s="116"/>
      <c r="AY488" s="116"/>
      <c r="AZ488" s="93"/>
      <c r="BA488" s="93"/>
      <c r="BB488" s="116"/>
      <c r="BC488" s="116"/>
      <c r="BD488" s="118"/>
      <c r="BE488" s="119"/>
      <c r="BF488" s="127"/>
      <c r="BG488" s="127"/>
      <c r="BH488" s="118"/>
      <c r="BI488" s="119"/>
      <c r="BJ488" s="127"/>
      <c r="BK488" s="127"/>
    </row>
    <row r="489" spans="1:63" s="3" customFormat="1" ht="49.5" customHeight="1" hidden="1">
      <c r="A489" s="105"/>
      <c r="B489" s="148" t="s">
        <v>318</v>
      </c>
      <c r="C489" s="107" t="s">
        <v>2</v>
      </c>
      <c r="D489" s="108" t="s">
        <v>57</v>
      </c>
      <c r="E489" s="114" t="s">
        <v>304</v>
      </c>
      <c r="F489" s="108"/>
      <c r="G489" s="110"/>
      <c r="H489" s="110"/>
      <c r="I489" s="110"/>
      <c r="J489" s="115"/>
      <c r="K489" s="115"/>
      <c r="L489" s="115"/>
      <c r="M489" s="115"/>
      <c r="N489" s="110"/>
      <c r="O489" s="111"/>
      <c r="P489" s="115"/>
      <c r="Q489" s="115"/>
      <c r="R489" s="115"/>
      <c r="S489" s="116">
        <f aca="true" t="shared" si="524" ref="S489:AO489">S490</f>
        <v>342</v>
      </c>
      <c r="T489" s="116">
        <f t="shared" si="524"/>
        <v>342</v>
      </c>
      <c r="U489" s="115">
        <f t="shared" si="524"/>
        <v>0</v>
      </c>
      <c r="V489" s="116">
        <f t="shared" si="524"/>
        <v>342</v>
      </c>
      <c r="W489" s="116">
        <f t="shared" si="524"/>
        <v>0</v>
      </c>
      <c r="X489" s="116">
        <f t="shared" si="524"/>
        <v>0</v>
      </c>
      <c r="Y489" s="116">
        <f t="shared" si="524"/>
        <v>342</v>
      </c>
      <c r="Z489" s="116">
        <f t="shared" si="524"/>
        <v>342</v>
      </c>
      <c r="AA489" s="116">
        <f t="shared" si="524"/>
        <v>0</v>
      </c>
      <c r="AB489" s="116">
        <f t="shared" si="524"/>
        <v>0</v>
      </c>
      <c r="AC489" s="116">
        <f t="shared" si="524"/>
        <v>342</v>
      </c>
      <c r="AD489" s="116">
        <f t="shared" si="524"/>
        <v>342</v>
      </c>
      <c r="AE489" s="116">
        <f t="shared" si="524"/>
        <v>0</v>
      </c>
      <c r="AF489" s="116"/>
      <c r="AG489" s="116">
        <f t="shared" si="524"/>
        <v>0</v>
      </c>
      <c r="AH489" s="116">
        <f t="shared" si="524"/>
        <v>342</v>
      </c>
      <c r="AI489" s="116"/>
      <c r="AJ489" s="116">
        <f t="shared" si="524"/>
        <v>342</v>
      </c>
      <c r="AK489" s="116">
        <f t="shared" si="524"/>
        <v>0</v>
      </c>
      <c r="AL489" s="116">
        <f t="shared" si="524"/>
        <v>0</v>
      </c>
      <c r="AM489" s="116">
        <f t="shared" si="524"/>
        <v>342</v>
      </c>
      <c r="AN489" s="116">
        <f t="shared" si="524"/>
        <v>0</v>
      </c>
      <c r="AO489" s="116">
        <f t="shared" si="524"/>
        <v>342</v>
      </c>
      <c r="AP489" s="116">
        <f>AP490+AP491</f>
        <v>-342</v>
      </c>
      <c r="AQ489" s="116">
        <f>AQ490+AQ491</f>
        <v>0</v>
      </c>
      <c r="AR489" s="116">
        <f>AR490+AR491</f>
        <v>0</v>
      </c>
      <c r="AS489" s="116">
        <f>AS490+AS491</f>
        <v>0</v>
      </c>
      <c r="AT489" s="116">
        <f>AT490+AT491</f>
        <v>0</v>
      </c>
      <c r="AU489" s="157"/>
      <c r="AV489" s="157"/>
      <c r="AW489" s="81"/>
      <c r="AX489" s="116">
        <f>AX490+AX491</f>
        <v>0</v>
      </c>
      <c r="AY489" s="116">
        <f>AY490+AY491</f>
        <v>0</v>
      </c>
      <c r="AZ489" s="93"/>
      <c r="BA489" s="93"/>
      <c r="BB489" s="116">
        <f>BB490+BB491</f>
        <v>0</v>
      </c>
      <c r="BC489" s="116">
        <f>BC490+BC491</f>
        <v>0</v>
      </c>
      <c r="BD489" s="157"/>
      <c r="BE489" s="194"/>
      <c r="BF489" s="195"/>
      <c r="BG489" s="195"/>
      <c r="BH489" s="157"/>
      <c r="BI489" s="194"/>
      <c r="BJ489" s="195"/>
      <c r="BK489" s="195"/>
    </row>
    <row r="490" spans="1:63" ht="66" customHeight="1" hidden="1">
      <c r="A490" s="105"/>
      <c r="B490" s="106" t="s">
        <v>41</v>
      </c>
      <c r="C490" s="107" t="s">
        <v>2</v>
      </c>
      <c r="D490" s="108" t="s">
        <v>57</v>
      </c>
      <c r="E490" s="114" t="s">
        <v>304</v>
      </c>
      <c r="F490" s="108" t="s">
        <v>42</v>
      </c>
      <c r="G490" s="110"/>
      <c r="H490" s="110"/>
      <c r="I490" s="110"/>
      <c r="J490" s="115"/>
      <c r="K490" s="115"/>
      <c r="L490" s="115"/>
      <c r="M490" s="115"/>
      <c r="N490" s="110"/>
      <c r="O490" s="111"/>
      <c r="P490" s="115"/>
      <c r="Q490" s="115"/>
      <c r="R490" s="115"/>
      <c r="S490" s="116">
        <f>T490-Q490</f>
        <v>342</v>
      </c>
      <c r="T490" s="116">
        <v>342</v>
      </c>
      <c r="U490" s="115"/>
      <c r="V490" s="116">
        <v>342</v>
      </c>
      <c r="W490" s="116"/>
      <c r="X490" s="116"/>
      <c r="Y490" s="116">
        <f>W490+T490</f>
        <v>342</v>
      </c>
      <c r="Z490" s="116">
        <f>X490+V490</f>
        <v>342</v>
      </c>
      <c r="AA490" s="116"/>
      <c r="AB490" s="116"/>
      <c r="AC490" s="116">
        <f>AA490+Y490</f>
        <v>342</v>
      </c>
      <c r="AD490" s="116">
        <f>AB490+Z490</f>
        <v>342</v>
      </c>
      <c r="AE490" s="116"/>
      <c r="AF490" s="116"/>
      <c r="AG490" s="116"/>
      <c r="AH490" s="116">
        <f>AE490+AC490</f>
        <v>342</v>
      </c>
      <c r="AI490" s="116"/>
      <c r="AJ490" s="116">
        <f>AG490+AD490</f>
        <v>342</v>
      </c>
      <c r="AK490" s="117"/>
      <c r="AL490" s="117"/>
      <c r="AM490" s="116">
        <f>AK490+AH490</f>
        <v>342</v>
      </c>
      <c r="AN490" s="116">
        <f>AI490</f>
        <v>0</v>
      </c>
      <c r="AO490" s="116">
        <f>AJ490</f>
        <v>342</v>
      </c>
      <c r="AP490" s="116">
        <f>AR490-AO490</f>
        <v>-342</v>
      </c>
      <c r="AQ490" s="115"/>
      <c r="AR490" s="116"/>
      <c r="AS490" s="115"/>
      <c r="AT490" s="116"/>
      <c r="AU490" s="81"/>
      <c r="AV490" s="81"/>
      <c r="AW490" s="81"/>
      <c r="AX490" s="116"/>
      <c r="AY490" s="116"/>
      <c r="AZ490" s="93"/>
      <c r="BA490" s="93"/>
      <c r="BB490" s="116"/>
      <c r="BC490" s="116"/>
      <c r="BD490" s="118"/>
      <c r="BE490" s="119"/>
      <c r="BF490" s="127"/>
      <c r="BG490" s="127"/>
      <c r="BH490" s="118"/>
      <c r="BI490" s="119"/>
      <c r="BJ490" s="127"/>
      <c r="BK490" s="127"/>
    </row>
    <row r="491" spans="1:63" s="11" customFormat="1" ht="66" customHeight="1" hidden="1">
      <c r="A491" s="134"/>
      <c r="B491" s="106" t="s">
        <v>349</v>
      </c>
      <c r="C491" s="108" t="s">
        <v>2</v>
      </c>
      <c r="D491" s="107" t="s">
        <v>57</v>
      </c>
      <c r="E491" s="207" t="s">
        <v>350</v>
      </c>
      <c r="F491" s="107"/>
      <c r="G491" s="178"/>
      <c r="H491" s="178"/>
      <c r="I491" s="178"/>
      <c r="J491" s="178"/>
      <c r="K491" s="178"/>
      <c r="L491" s="178"/>
      <c r="M491" s="178"/>
      <c r="N491" s="178"/>
      <c r="O491" s="115"/>
      <c r="P491" s="115"/>
      <c r="Q491" s="128"/>
      <c r="R491" s="128"/>
      <c r="S491" s="116"/>
      <c r="T491" s="116"/>
      <c r="U491" s="115"/>
      <c r="V491" s="116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6"/>
      <c r="AI491" s="116"/>
      <c r="AJ491" s="116"/>
      <c r="AK491" s="158"/>
      <c r="AL491" s="158"/>
      <c r="AM491" s="158"/>
      <c r="AN491" s="158"/>
      <c r="AO491" s="158"/>
      <c r="AP491" s="116">
        <f>AP492</f>
        <v>0</v>
      </c>
      <c r="AQ491" s="116">
        <f>AQ492</f>
        <v>0</v>
      </c>
      <c r="AR491" s="116">
        <f>AR492</f>
        <v>0</v>
      </c>
      <c r="AS491" s="116">
        <f>AS492</f>
        <v>0</v>
      </c>
      <c r="AT491" s="116">
        <f>AT492</f>
        <v>0</v>
      </c>
      <c r="AU491" s="170"/>
      <c r="AV491" s="170"/>
      <c r="AW491" s="170"/>
      <c r="AX491" s="116">
        <f>AX492</f>
        <v>0</v>
      </c>
      <c r="AY491" s="116">
        <f>AY492</f>
        <v>0</v>
      </c>
      <c r="AZ491" s="93"/>
      <c r="BA491" s="93"/>
      <c r="BB491" s="116">
        <f>BB492</f>
        <v>0</v>
      </c>
      <c r="BC491" s="116">
        <f>BC492</f>
        <v>0</v>
      </c>
      <c r="BD491" s="159"/>
      <c r="BE491" s="160"/>
      <c r="BF491" s="128"/>
      <c r="BG491" s="128"/>
      <c r="BH491" s="159"/>
      <c r="BI491" s="160"/>
      <c r="BJ491" s="128"/>
      <c r="BK491" s="128"/>
    </row>
    <row r="492" spans="1:63" s="11" customFormat="1" ht="66" customHeight="1" hidden="1">
      <c r="A492" s="134"/>
      <c r="B492" s="106" t="s">
        <v>41</v>
      </c>
      <c r="C492" s="108" t="s">
        <v>2</v>
      </c>
      <c r="D492" s="107" t="s">
        <v>57</v>
      </c>
      <c r="E492" s="207" t="s">
        <v>350</v>
      </c>
      <c r="F492" s="107" t="s">
        <v>42</v>
      </c>
      <c r="G492" s="178"/>
      <c r="H492" s="178"/>
      <c r="I492" s="178"/>
      <c r="J492" s="178"/>
      <c r="K492" s="178"/>
      <c r="L492" s="178"/>
      <c r="M492" s="178"/>
      <c r="N492" s="178"/>
      <c r="O492" s="115"/>
      <c r="P492" s="115"/>
      <c r="Q492" s="128"/>
      <c r="R492" s="128"/>
      <c r="S492" s="116"/>
      <c r="T492" s="116"/>
      <c r="U492" s="115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6"/>
      <c r="AI492" s="116"/>
      <c r="AJ492" s="116"/>
      <c r="AK492" s="158"/>
      <c r="AL492" s="158"/>
      <c r="AM492" s="158"/>
      <c r="AN492" s="158"/>
      <c r="AO492" s="158"/>
      <c r="AP492" s="116">
        <f>AR492-AO492</f>
        <v>0</v>
      </c>
      <c r="AQ492" s="115"/>
      <c r="AR492" s="116"/>
      <c r="AS492" s="115"/>
      <c r="AT492" s="116"/>
      <c r="AU492" s="81">
        <v>-342</v>
      </c>
      <c r="AV492" s="81">
        <v>-342</v>
      </c>
      <c r="AW492" s="170"/>
      <c r="AX492" s="116"/>
      <c r="AY492" s="116"/>
      <c r="AZ492" s="93"/>
      <c r="BA492" s="93"/>
      <c r="BB492" s="116"/>
      <c r="BC492" s="116"/>
      <c r="BD492" s="159"/>
      <c r="BE492" s="160"/>
      <c r="BF492" s="128"/>
      <c r="BG492" s="128"/>
      <c r="BH492" s="159"/>
      <c r="BI492" s="160"/>
      <c r="BJ492" s="128"/>
      <c r="BK492" s="128"/>
    </row>
    <row r="493" spans="1:63" ht="16.5">
      <c r="A493" s="134"/>
      <c r="B493" s="174"/>
      <c r="C493" s="175"/>
      <c r="D493" s="176"/>
      <c r="E493" s="177"/>
      <c r="F493" s="176"/>
      <c r="G493" s="178"/>
      <c r="H493" s="178"/>
      <c r="I493" s="178"/>
      <c r="J493" s="178"/>
      <c r="K493" s="178"/>
      <c r="L493" s="178"/>
      <c r="M493" s="178"/>
      <c r="N493" s="178"/>
      <c r="O493" s="111"/>
      <c r="P493" s="111"/>
      <c r="Q493" s="129"/>
      <c r="R493" s="129"/>
      <c r="S493" s="116"/>
      <c r="T493" s="84"/>
      <c r="U493" s="111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117"/>
      <c r="AL493" s="117"/>
      <c r="AM493" s="117"/>
      <c r="AN493" s="117"/>
      <c r="AO493" s="117"/>
      <c r="AP493" s="130"/>
      <c r="AQ493" s="131"/>
      <c r="AR493" s="130"/>
      <c r="AS493" s="131"/>
      <c r="AT493" s="130"/>
      <c r="AU493" s="81"/>
      <c r="AV493" s="81"/>
      <c r="AW493" s="81"/>
      <c r="AX493" s="130"/>
      <c r="AY493" s="130"/>
      <c r="AZ493" s="93"/>
      <c r="BA493" s="93"/>
      <c r="BB493" s="130"/>
      <c r="BC493" s="130"/>
      <c r="BD493" s="118"/>
      <c r="BE493" s="119"/>
      <c r="BF493" s="127"/>
      <c r="BG493" s="127"/>
      <c r="BH493" s="118"/>
      <c r="BI493" s="119"/>
      <c r="BJ493" s="127"/>
      <c r="BK493" s="127"/>
    </row>
    <row r="494" spans="1:63" s="5" customFormat="1" ht="74.25" customHeight="1">
      <c r="A494" s="85">
        <v>916</v>
      </c>
      <c r="B494" s="86" t="s">
        <v>39</v>
      </c>
      <c r="C494" s="132"/>
      <c r="D494" s="87"/>
      <c r="E494" s="133"/>
      <c r="F494" s="89"/>
      <c r="G494" s="92" t="e">
        <f aca="true" t="shared" si="525" ref="G494:N494">G495+G501</f>
        <v>#REF!</v>
      </c>
      <c r="H494" s="92" t="e">
        <f t="shared" si="525"/>
        <v>#REF!</v>
      </c>
      <c r="I494" s="92" t="e">
        <f t="shared" si="525"/>
        <v>#REF!</v>
      </c>
      <c r="J494" s="92">
        <f t="shared" si="525"/>
        <v>9462</v>
      </c>
      <c r="K494" s="92">
        <f t="shared" si="525"/>
        <v>50608</v>
      </c>
      <c r="L494" s="92">
        <f t="shared" si="525"/>
        <v>0</v>
      </c>
      <c r="M494" s="92"/>
      <c r="N494" s="92">
        <f t="shared" si="525"/>
        <v>54035</v>
      </c>
      <c r="O494" s="92">
        <f aca="true" t="shared" si="526" ref="O494:V494">O495+O501</f>
        <v>0</v>
      </c>
      <c r="P494" s="92">
        <f t="shared" si="526"/>
        <v>0</v>
      </c>
      <c r="Q494" s="92">
        <f t="shared" si="526"/>
        <v>54035</v>
      </c>
      <c r="R494" s="92">
        <f t="shared" si="526"/>
        <v>0</v>
      </c>
      <c r="S494" s="90">
        <f>S495+S501</f>
        <v>-20159</v>
      </c>
      <c r="T494" s="90">
        <f t="shared" si="526"/>
        <v>33876</v>
      </c>
      <c r="U494" s="92">
        <f t="shared" si="526"/>
        <v>0</v>
      </c>
      <c r="V494" s="90">
        <f t="shared" si="526"/>
        <v>33876</v>
      </c>
      <c r="W494" s="90">
        <f aca="true" t="shared" si="527" ref="W494:AD494">W495+W501</f>
        <v>0</v>
      </c>
      <c r="X494" s="90">
        <f t="shared" si="527"/>
        <v>0</v>
      </c>
      <c r="Y494" s="90">
        <f t="shared" si="527"/>
        <v>33876</v>
      </c>
      <c r="Z494" s="90">
        <f t="shared" si="527"/>
        <v>33876</v>
      </c>
      <c r="AA494" s="90">
        <f t="shared" si="527"/>
        <v>0</v>
      </c>
      <c r="AB494" s="90">
        <f t="shared" si="527"/>
        <v>0</v>
      </c>
      <c r="AC494" s="90">
        <f t="shared" si="527"/>
        <v>33876</v>
      </c>
      <c r="AD494" s="90">
        <f t="shared" si="527"/>
        <v>33876</v>
      </c>
      <c r="AE494" s="90">
        <f>AE495+AE501</f>
        <v>-830</v>
      </c>
      <c r="AF494" s="90"/>
      <c r="AG494" s="90">
        <f>AG495+AG501</f>
        <v>-830</v>
      </c>
      <c r="AH494" s="90">
        <f>AH495+AH501</f>
        <v>33046</v>
      </c>
      <c r="AI494" s="90"/>
      <c r="AJ494" s="90">
        <f aca="true" t="shared" si="528" ref="AJ494:AO494">AJ495+AJ501</f>
        <v>33046</v>
      </c>
      <c r="AK494" s="90">
        <f t="shared" si="528"/>
        <v>0</v>
      </c>
      <c r="AL494" s="90">
        <f t="shared" si="528"/>
        <v>0</v>
      </c>
      <c r="AM494" s="90">
        <f t="shared" si="528"/>
        <v>33046</v>
      </c>
      <c r="AN494" s="90">
        <f t="shared" si="528"/>
        <v>0</v>
      </c>
      <c r="AO494" s="90">
        <f t="shared" si="528"/>
        <v>33046</v>
      </c>
      <c r="AP494" s="90">
        <f>AP495+AP501</f>
        <v>-7170</v>
      </c>
      <c r="AQ494" s="92">
        <f>AQ495+AQ501</f>
        <v>0</v>
      </c>
      <c r="AR494" s="90">
        <f>AR495+AR501</f>
        <v>25876</v>
      </c>
      <c r="AS494" s="92">
        <f>AS495+AS501</f>
        <v>0</v>
      </c>
      <c r="AT494" s="90">
        <f>AT495+AT501</f>
        <v>25876</v>
      </c>
      <c r="AU494" s="81"/>
      <c r="AV494" s="81"/>
      <c r="AW494" s="81"/>
      <c r="AX494" s="90">
        <f>AX495+AX501</f>
        <v>25876</v>
      </c>
      <c r="AY494" s="90">
        <f>AY495+AY501</f>
        <v>25876</v>
      </c>
      <c r="AZ494" s="93"/>
      <c r="BA494" s="93"/>
      <c r="BB494" s="90">
        <f aca="true" t="shared" si="529" ref="BB494:BG494">BB495+BB501</f>
        <v>25876</v>
      </c>
      <c r="BC494" s="90">
        <f t="shared" si="529"/>
        <v>25876</v>
      </c>
      <c r="BD494" s="90">
        <f t="shared" si="529"/>
        <v>0</v>
      </c>
      <c r="BE494" s="90">
        <f t="shared" si="529"/>
        <v>0</v>
      </c>
      <c r="BF494" s="90">
        <f t="shared" si="529"/>
        <v>25876</v>
      </c>
      <c r="BG494" s="90">
        <f t="shared" si="529"/>
        <v>25876</v>
      </c>
      <c r="BH494" s="90">
        <f>BH495+BH501</f>
        <v>0</v>
      </c>
      <c r="BI494" s="90">
        <f>BI495+BI501</f>
        <v>0</v>
      </c>
      <c r="BJ494" s="90">
        <f>BJ495+BJ501</f>
        <v>25876</v>
      </c>
      <c r="BK494" s="90">
        <f>BK495+BK501</f>
        <v>25876</v>
      </c>
    </row>
    <row r="495" spans="1:63" s="2" customFormat="1" ht="37.5" customHeight="1" hidden="1">
      <c r="A495" s="120"/>
      <c r="B495" s="98" t="s">
        <v>13</v>
      </c>
      <c r="C495" s="99" t="s">
        <v>30</v>
      </c>
      <c r="D495" s="100" t="s">
        <v>40</v>
      </c>
      <c r="E495" s="101"/>
      <c r="F495" s="100"/>
      <c r="G495" s="121">
        <f aca="true" t="shared" si="530" ref="G495:W496">G496</f>
        <v>7458</v>
      </c>
      <c r="H495" s="121">
        <f t="shared" si="530"/>
        <v>7458</v>
      </c>
      <c r="I495" s="121">
        <f t="shared" si="530"/>
        <v>0</v>
      </c>
      <c r="J495" s="121">
        <f t="shared" si="530"/>
        <v>-3279</v>
      </c>
      <c r="K495" s="121">
        <f t="shared" si="530"/>
        <v>4179</v>
      </c>
      <c r="L495" s="121">
        <f t="shared" si="530"/>
        <v>0</v>
      </c>
      <c r="M495" s="121"/>
      <c r="N495" s="121">
        <f t="shared" si="530"/>
        <v>4179</v>
      </c>
      <c r="O495" s="121">
        <f t="shared" si="530"/>
        <v>0</v>
      </c>
      <c r="P495" s="121">
        <f t="shared" si="530"/>
        <v>0</v>
      </c>
      <c r="Q495" s="121">
        <f t="shared" si="530"/>
        <v>4179</v>
      </c>
      <c r="R495" s="121">
        <f t="shared" si="530"/>
        <v>0</v>
      </c>
      <c r="S495" s="83">
        <f t="shared" si="530"/>
        <v>3000</v>
      </c>
      <c r="T495" s="83">
        <f t="shared" si="530"/>
        <v>7179</v>
      </c>
      <c r="U495" s="121">
        <f t="shared" si="530"/>
        <v>0</v>
      </c>
      <c r="V495" s="83">
        <f t="shared" si="530"/>
        <v>7179</v>
      </c>
      <c r="W495" s="83">
        <f t="shared" si="530"/>
        <v>0</v>
      </c>
      <c r="X495" s="83">
        <f aca="true" t="shared" si="531" ref="X495:AT495">X496</f>
        <v>0</v>
      </c>
      <c r="Y495" s="83">
        <f t="shared" si="531"/>
        <v>7179</v>
      </c>
      <c r="Z495" s="83">
        <f t="shared" si="531"/>
        <v>7179</v>
      </c>
      <c r="AA495" s="83">
        <f t="shared" si="531"/>
        <v>0</v>
      </c>
      <c r="AB495" s="83">
        <f t="shared" si="531"/>
        <v>0</v>
      </c>
      <c r="AC495" s="83">
        <f t="shared" si="531"/>
        <v>7179</v>
      </c>
      <c r="AD495" s="83">
        <f t="shared" si="531"/>
        <v>7179</v>
      </c>
      <c r="AE495" s="83">
        <f t="shared" si="531"/>
        <v>0</v>
      </c>
      <c r="AF495" s="83"/>
      <c r="AG495" s="83">
        <f t="shared" si="531"/>
        <v>0</v>
      </c>
      <c r="AH495" s="83">
        <f t="shared" si="531"/>
        <v>7179</v>
      </c>
      <c r="AI495" s="83"/>
      <c r="AJ495" s="83">
        <f t="shared" si="531"/>
        <v>7179</v>
      </c>
      <c r="AK495" s="83">
        <f t="shared" si="531"/>
        <v>0</v>
      </c>
      <c r="AL495" s="83">
        <f t="shared" si="531"/>
        <v>0</v>
      </c>
      <c r="AM495" s="83">
        <f t="shared" si="531"/>
        <v>7179</v>
      </c>
      <c r="AN495" s="83">
        <f t="shared" si="531"/>
        <v>0</v>
      </c>
      <c r="AO495" s="83">
        <f t="shared" si="531"/>
        <v>7179</v>
      </c>
      <c r="AP495" s="83">
        <f t="shared" si="531"/>
        <v>-7179</v>
      </c>
      <c r="AQ495" s="121">
        <f t="shared" si="531"/>
        <v>0</v>
      </c>
      <c r="AR495" s="83">
        <f t="shared" si="531"/>
        <v>0</v>
      </c>
      <c r="AS495" s="121">
        <f t="shared" si="531"/>
        <v>0</v>
      </c>
      <c r="AT495" s="83">
        <f t="shared" si="531"/>
        <v>0</v>
      </c>
      <c r="AU495" s="81"/>
      <c r="AV495" s="81"/>
      <c r="AW495" s="81"/>
      <c r="AX495" s="83">
        <f>AX496</f>
        <v>0</v>
      </c>
      <c r="AY495" s="83">
        <f>AY496</f>
        <v>0</v>
      </c>
      <c r="AZ495" s="93"/>
      <c r="BA495" s="93"/>
      <c r="BB495" s="83">
        <f aca="true" t="shared" si="532" ref="BB495:BK495">BB496</f>
        <v>0</v>
      </c>
      <c r="BC495" s="83">
        <f t="shared" si="532"/>
        <v>0</v>
      </c>
      <c r="BD495" s="83">
        <f t="shared" si="532"/>
        <v>0</v>
      </c>
      <c r="BE495" s="83">
        <f t="shared" si="532"/>
        <v>0</v>
      </c>
      <c r="BF495" s="83">
        <f t="shared" si="532"/>
        <v>0</v>
      </c>
      <c r="BG495" s="83">
        <f t="shared" si="532"/>
        <v>0</v>
      </c>
      <c r="BH495" s="83">
        <f t="shared" si="532"/>
        <v>0</v>
      </c>
      <c r="BI495" s="83">
        <f t="shared" si="532"/>
        <v>0</v>
      </c>
      <c r="BJ495" s="83">
        <f t="shared" si="532"/>
        <v>0</v>
      </c>
      <c r="BK495" s="83">
        <f t="shared" si="532"/>
        <v>0</v>
      </c>
    </row>
    <row r="496" spans="1:63" ht="33" hidden="1">
      <c r="A496" s="105"/>
      <c r="B496" s="106" t="s">
        <v>82</v>
      </c>
      <c r="C496" s="107" t="s">
        <v>30</v>
      </c>
      <c r="D496" s="108" t="s">
        <v>40</v>
      </c>
      <c r="E496" s="114" t="s">
        <v>121</v>
      </c>
      <c r="F496" s="108"/>
      <c r="G496" s="115">
        <f t="shared" si="530"/>
        <v>7458</v>
      </c>
      <c r="H496" s="115">
        <f t="shared" si="530"/>
        <v>7458</v>
      </c>
      <c r="I496" s="115">
        <f t="shared" si="530"/>
        <v>0</v>
      </c>
      <c r="J496" s="115">
        <f t="shared" si="530"/>
        <v>-3279</v>
      </c>
      <c r="K496" s="115">
        <f t="shared" si="530"/>
        <v>4179</v>
      </c>
      <c r="L496" s="115">
        <f t="shared" si="530"/>
        <v>0</v>
      </c>
      <c r="M496" s="115"/>
      <c r="N496" s="115">
        <f t="shared" si="530"/>
        <v>4179</v>
      </c>
      <c r="O496" s="115">
        <f t="shared" si="530"/>
        <v>0</v>
      </c>
      <c r="P496" s="115">
        <f t="shared" si="530"/>
        <v>0</v>
      </c>
      <c r="Q496" s="115">
        <f t="shared" si="530"/>
        <v>4179</v>
      </c>
      <c r="R496" s="115">
        <f t="shared" si="530"/>
        <v>0</v>
      </c>
      <c r="S496" s="116">
        <f aca="true" t="shared" si="533" ref="S496:Z496">S497+S498</f>
        <v>3000</v>
      </c>
      <c r="T496" s="116">
        <f t="shared" si="533"/>
        <v>7179</v>
      </c>
      <c r="U496" s="115">
        <f t="shared" si="533"/>
        <v>0</v>
      </c>
      <c r="V496" s="116">
        <f t="shared" si="533"/>
        <v>7179</v>
      </c>
      <c r="W496" s="116">
        <f t="shared" si="533"/>
        <v>0</v>
      </c>
      <c r="X496" s="116">
        <f t="shared" si="533"/>
        <v>0</v>
      </c>
      <c r="Y496" s="116">
        <f t="shared" si="533"/>
        <v>7179</v>
      </c>
      <c r="Z496" s="116">
        <f t="shared" si="533"/>
        <v>7179</v>
      </c>
      <c r="AA496" s="116">
        <f aca="true" t="shared" si="534" ref="AA496:AJ496">AA497+AA498</f>
        <v>0</v>
      </c>
      <c r="AB496" s="116">
        <f t="shared" si="534"/>
        <v>0</v>
      </c>
      <c r="AC496" s="116">
        <f t="shared" si="534"/>
        <v>7179</v>
      </c>
      <c r="AD496" s="116">
        <f t="shared" si="534"/>
        <v>7179</v>
      </c>
      <c r="AE496" s="116">
        <f t="shared" si="534"/>
        <v>0</v>
      </c>
      <c r="AF496" s="116"/>
      <c r="AG496" s="116">
        <f t="shared" si="534"/>
        <v>0</v>
      </c>
      <c r="AH496" s="116">
        <f t="shared" si="534"/>
        <v>7179</v>
      </c>
      <c r="AI496" s="116"/>
      <c r="AJ496" s="116">
        <f t="shared" si="534"/>
        <v>7179</v>
      </c>
      <c r="AK496" s="116">
        <f aca="true" t="shared" si="535" ref="AK496:AT496">AK497+AK498</f>
        <v>0</v>
      </c>
      <c r="AL496" s="116">
        <f t="shared" si="535"/>
        <v>0</v>
      </c>
      <c r="AM496" s="116">
        <f t="shared" si="535"/>
        <v>7179</v>
      </c>
      <c r="AN496" s="116">
        <f t="shared" si="535"/>
        <v>0</v>
      </c>
      <c r="AO496" s="116">
        <f t="shared" si="535"/>
        <v>7179</v>
      </c>
      <c r="AP496" s="116">
        <f t="shared" si="535"/>
        <v>-7179</v>
      </c>
      <c r="AQ496" s="115">
        <f t="shared" si="535"/>
        <v>0</v>
      </c>
      <c r="AR496" s="116">
        <f t="shared" si="535"/>
        <v>0</v>
      </c>
      <c r="AS496" s="115">
        <f t="shared" si="535"/>
        <v>0</v>
      </c>
      <c r="AT496" s="116">
        <f t="shared" si="535"/>
        <v>0</v>
      </c>
      <c r="AU496" s="81"/>
      <c r="AV496" s="81"/>
      <c r="AW496" s="81"/>
      <c r="AX496" s="116">
        <f>AX497+AX498</f>
        <v>0</v>
      </c>
      <c r="AY496" s="116">
        <f>AY497+AY498</f>
        <v>0</v>
      </c>
      <c r="AZ496" s="93"/>
      <c r="BA496" s="93"/>
      <c r="BB496" s="116">
        <f aca="true" t="shared" si="536" ref="BB496:BG496">BB497+BB498</f>
        <v>0</v>
      </c>
      <c r="BC496" s="116">
        <f t="shared" si="536"/>
        <v>0</v>
      </c>
      <c r="BD496" s="116">
        <f t="shared" si="536"/>
        <v>0</v>
      </c>
      <c r="BE496" s="116">
        <f t="shared" si="536"/>
        <v>0</v>
      </c>
      <c r="BF496" s="116">
        <f t="shared" si="536"/>
        <v>0</v>
      </c>
      <c r="BG496" s="116">
        <f t="shared" si="536"/>
        <v>0</v>
      </c>
      <c r="BH496" s="116">
        <f>BH497+BH498</f>
        <v>0</v>
      </c>
      <c r="BI496" s="116">
        <f>BI497+BI498</f>
        <v>0</v>
      </c>
      <c r="BJ496" s="116">
        <f>BJ497+BJ498</f>
        <v>0</v>
      </c>
      <c r="BK496" s="116">
        <f>BK497+BK498</f>
        <v>0</v>
      </c>
    </row>
    <row r="497" spans="1:63" ht="66" customHeight="1" hidden="1">
      <c r="A497" s="105"/>
      <c r="B497" s="106" t="s">
        <v>41</v>
      </c>
      <c r="C497" s="107" t="s">
        <v>30</v>
      </c>
      <c r="D497" s="108" t="s">
        <v>40</v>
      </c>
      <c r="E497" s="114" t="s">
        <v>121</v>
      </c>
      <c r="F497" s="108" t="s">
        <v>42</v>
      </c>
      <c r="G497" s="115">
        <f>H497+I497</f>
        <v>7458</v>
      </c>
      <c r="H497" s="115">
        <v>7458</v>
      </c>
      <c r="I497" s="115"/>
      <c r="J497" s="115">
        <f>K497-G497</f>
        <v>-3279</v>
      </c>
      <c r="K497" s="115">
        <v>4179</v>
      </c>
      <c r="L497" s="115"/>
      <c r="M497" s="115"/>
      <c r="N497" s="115">
        <v>4179</v>
      </c>
      <c r="O497" s="111"/>
      <c r="P497" s="115"/>
      <c r="Q497" s="115">
        <f>P497+N497</f>
        <v>4179</v>
      </c>
      <c r="R497" s="115">
        <f>O497</f>
        <v>0</v>
      </c>
      <c r="S497" s="116">
        <f>T497-Q497</f>
        <v>-4179</v>
      </c>
      <c r="T497" s="116"/>
      <c r="U497" s="115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116"/>
      <c r="AQ497" s="115"/>
      <c r="AR497" s="116"/>
      <c r="AS497" s="115"/>
      <c r="AT497" s="116"/>
      <c r="AU497" s="81"/>
      <c r="AV497" s="81"/>
      <c r="AW497" s="81"/>
      <c r="AX497" s="116"/>
      <c r="AY497" s="116"/>
      <c r="AZ497" s="93"/>
      <c r="BA497" s="93"/>
      <c r="BB497" s="116"/>
      <c r="BC497" s="116"/>
      <c r="BD497" s="116"/>
      <c r="BE497" s="116"/>
      <c r="BF497" s="116"/>
      <c r="BG497" s="116"/>
      <c r="BH497" s="116"/>
      <c r="BI497" s="116"/>
      <c r="BJ497" s="116"/>
      <c r="BK497" s="116"/>
    </row>
    <row r="498" spans="1:63" ht="82.5" hidden="1">
      <c r="A498" s="105"/>
      <c r="B498" s="148" t="s">
        <v>319</v>
      </c>
      <c r="C498" s="107" t="s">
        <v>30</v>
      </c>
      <c r="D498" s="108" t="s">
        <v>40</v>
      </c>
      <c r="E498" s="114" t="s">
        <v>301</v>
      </c>
      <c r="F498" s="108"/>
      <c r="G498" s="115"/>
      <c r="H498" s="115"/>
      <c r="I498" s="115"/>
      <c r="J498" s="115"/>
      <c r="K498" s="115"/>
      <c r="L498" s="115"/>
      <c r="M498" s="115"/>
      <c r="N498" s="115"/>
      <c r="O498" s="111"/>
      <c r="P498" s="115"/>
      <c r="Q498" s="115"/>
      <c r="R498" s="115"/>
      <c r="S498" s="116">
        <f aca="true" t="shared" si="537" ref="S498:AL499">S499</f>
        <v>7179</v>
      </c>
      <c r="T498" s="116">
        <f t="shared" si="537"/>
        <v>7179</v>
      </c>
      <c r="U498" s="115">
        <f t="shared" si="537"/>
        <v>0</v>
      </c>
      <c r="V498" s="116">
        <f t="shared" si="537"/>
        <v>7179</v>
      </c>
      <c r="W498" s="116">
        <f t="shared" si="537"/>
        <v>0</v>
      </c>
      <c r="X498" s="116">
        <f t="shared" si="537"/>
        <v>0</v>
      </c>
      <c r="Y498" s="116">
        <f t="shared" si="537"/>
        <v>7179</v>
      </c>
      <c r="Z498" s="116">
        <f t="shared" si="537"/>
        <v>7179</v>
      </c>
      <c r="AA498" s="116">
        <f t="shared" si="537"/>
        <v>0</v>
      </c>
      <c r="AB498" s="116">
        <f t="shared" si="537"/>
        <v>0</v>
      </c>
      <c r="AC498" s="116">
        <f t="shared" si="537"/>
        <v>7179</v>
      </c>
      <c r="AD498" s="116">
        <f t="shared" si="537"/>
        <v>7179</v>
      </c>
      <c r="AE498" s="116">
        <f t="shared" si="537"/>
        <v>0</v>
      </c>
      <c r="AF498" s="116"/>
      <c r="AG498" s="116">
        <f t="shared" si="537"/>
        <v>0</v>
      </c>
      <c r="AH498" s="116">
        <f t="shared" si="537"/>
        <v>7179</v>
      </c>
      <c r="AI498" s="116"/>
      <c r="AJ498" s="116">
        <f t="shared" si="537"/>
        <v>7179</v>
      </c>
      <c r="AK498" s="116">
        <f t="shared" si="537"/>
        <v>0</v>
      </c>
      <c r="AL498" s="116">
        <f t="shared" si="537"/>
        <v>0</v>
      </c>
      <c r="AM498" s="116">
        <f aca="true" t="shared" si="538" ref="AM498:AT499">AM499</f>
        <v>7179</v>
      </c>
      <c r="AN498" s="116">
        <f t="shared" si="538"/>
        <v>0</v>
      </c>
      <c r="AO498" s="116">
        <f t="shared" si="538"/>
        <v>7179</v>
      </c>
      <c r="AP498" s="116">
        <f t="shared" si="538"/>
        <v>-7179</v>
      </c>
      <c r="AQ498" s="115">
        <f t="shared" si="538"/>
        <v>0</v>
      </c>
      <c r="AR498" s="116">
        <f t="shared" si="538"/>
        <v>0</v>
      </c>
      <c r="AS498" s="115">
        <f t="shared" si="538"/>
        <v>0</v>
      </c>
      <c r="AT498" s="116">
        <f t="shared" si="538"/>
        <v>0</v>
      </c>
      <c r="AU498" s="81"/>
      <c r="AV498" s="81"/>
      <c r="AW498" s="81"/>
      <c r="AX498" s="116">
        <f>AX499</f>
        <v>0</v>
      </c>
      <c r="AY498" s="116">
        <f>AY499</f>
        <v>0</v>
      </c>
      <c r="AZ498" s="93"/>
      <c r="BA498" s="93"/>
      <c r="BB498" s="116">
        <f>BB499</f>
        <v>0</v>
      </c>
      <c r="BC498" s="116">
        <f>BC499</f>
        <v>0</v>
      </c>
      <c r="BD498" s="116">
        <f aca="true" t="shared" si="539" ref="BD498:BK499">BD499</f>
        <v>0</v>
      </c>
      <c r="BE498" s="116">
        <f t="shared" si="539"/>
        <v>0</v>
      </c>
      <c r="BF498" s="116">
        <f t="shared" si="539"/>
        <v>0</v>
      </c>
      <c r="BG498" s="116">
        <f t="shared" si="539"/>
        <v>0</v>
      </c>
      <c r="BH498" s="116">
        <f t="shared" si="539"/>
        <v>0</v>
      </c>
      <c r="BI498" s="116">
        <f t="shared" si="539"/>
        <v>0</v>
      </c>
      <c r="BJ498" s="116">
        <f t="shared" si="539"/>
        <v>0</v>
      </c>
      <c r="BK498" s="116">
        <f t="shared" si="539"/>
        <v>0</v>
      </c>
    </row>
    <row r="499" spans="1:63" ht="99" hidden="1">
      <c r="A499" s="105"/>
      <c r="B499" s="148" t="s">
        <v>320</v>
      </c>
      <c r="C499" s="107" t="s">
        <v>30</v>
      </c>
      <c r="D499" s="108" t="s">
        <v>40</v>
      </c>
      <c r="E499" s="114" t="s">
        <v>302</v>
      </c>
      <c r="F499" s="108"/>
      <c r="G499" s="115"/>
      <c r="H499" s="115"/>
      <c r="I499" s="115"/>
      <c r="J499" s="115"/>
      <c r="K499" s="115"/>
      <c r="L499" s="115"/>
      <c r="M499" s="115"/>
      <c r="N499" s="115"/>
      <c r="O499" s="111"/>
      <c r="P499" s="115"/>
      <c r="Q499" s="115"/>
      <c r="R499" s="115"/>
      <c r="S499" s="116">
        <f t="shared" si="537"/>
        <v>7179</v>
      </c>
      <c r="T499" s="116">
        <f t="shared" si="537"/>
        <v>7179</v>
      </c>
      <c r="U499" s="115">
        <f t="shared" si="537"/>
        <v>0</v>
      </c>
      <c r="V499" s="116">
        <f t="shared" si="537"/>
        <v>7179</v>
      </c>
      <c r="W499" s="116">
        <f t="shared" si="537"/>
        <v>0</v>
      </c>
      <c r="X499" s="116">
        <f t="shared" si="537"/>
        <v>0</v>
      </c>
      <c r="Y499" s="116">
        <f t="shared" si="537"/>
        <v>7179</v>
      </c>
      <c r="Z499" s="116">
        <f t="shared" si="537"/>
        <v>7179</v>
      </c>
      <c r="AA499" s="116">
        <f t="shared" si="537"/>
        <v>0</v>
      </c>
      <c r="AB499" s="116">
        <f t="shared" si="537"/>
        <v>0</v>
      </c>
      <c r="AC499" s="116">
        <f t="shared" si="537"/>
        <v>7179</v>
      </c>
      <c r="AD499" s="116">
        <f t="shared" si="537"/>
        <v>7179</v>
      </c>
      <c r="AE499" s="116">
        <f t="shared" si="537"/>
        <v>0</v>
      </c>
      <c r="AF499" s="116"/>
      <c r="AG499" s="116">
        <f t="shared" si="537"/>
        <v>0</v>
      </c>
      <c r="AH499" s="116">
        <f t="shared" si="537"/>
        <v>7179</v>
      </c>
      <c r="AI499" s="116"/>
      <c r="AJ499" s="116">
        <f t="shared" si="537"/>
        <v>7179</v>
      </c>
      <c r="AK499" s="116">
        <f t="shared" si="537"/>
        <v>0</v>
      </c>
      <c r="AL499" s="116">
        <f t="shared" si="537"/>
        <v>0</v>
      </c>
      <c r="AM499" s="116">
        <f t="shared" si="538"/>
        <v>7179</v>
      </c>
      <c r="AN499" s="116">
        <f t="shared" si="538"/>
        <v>0</v>
      </c>
      <c r="AO499" s="116">
        <f t="shared" si="538"/>
        <v>7179</v>
      </c>
      <c r="AP499" s="116">
        <f t="shared" si="538"/>
        <v>-7179</v>
      </c>
      <c r="AQ499" s="115">
        <f t="shared" si="538"/>
        <v>0</v>
      </c>
      <c r="AR499" s="116">
        <f t="shared" si="538"/>
        <v>0</v>
      </c>
      <c r="AS499" s="115">
        <f t="shared" si="538"/>
        <v>0</v>
      </c>
      <c r="AT499" s="116">
        <f t="shared" si="538"/>
        <v>0</v>
      </c>
      <c r="AU499" s="81"/>
      <c r="AV499" s="81"/>
      <c r="AW499" s="81"/>
      <c r="AX499" s="116">
        <f>AX500</f>
        <v>0</v>
      </c>
      <c r="AY499" s="116">
        <f>AY500</f>
        <v>0</v>
      </c>
      <c r="AZ499" s="93"/>
      <c r="BA499" s="93"/>
      <c r="BB499" s="116">
        <f>BB500</f>
        <v>0</v>
      </c>
      <c r="BC499" s="116">
        <f>BC500</f>
        <v>0</v>
      </c>
      <c r="BD499" s="116">
        <f t="shared" si="539"/>
        <v>0</v>
      </c>
      <c r="BE499" s="116">
        <f t="shared" si="539"/>
        <v>0</v>
      </c>
      <c r="BF499" s="116">
        <f t="shared" si="539"/>
        <v>0</v>
      </c>
      <c r="BG499" s="116">
        <f t="shared" si="539"/>
        <v>0</v>
      </c>
      <c r="BH499" s="116">
        <f t="shared" si="539"/>
        <v>0</v>
      </c>
      <c r="BI499" s="116">
        <f t="shared" si="539"/>
        <v>0</v>
      </c>
      <c r="BJ499" s="116">
        <f t="shared" si="539"/>
        <v>0</v>
      </c>
      <c r="BK499" s="116">
        <f t="shared" si="539"/>
        <v>0</v>
      </c>
    </row>
    <row r="500" spans="1:63" ht="66" customHeight="1" hidden="1">
      <c r="A500" s="105"/>
      <c r="B500" s="106" t="s">
        <v>41</v>
      </c>
      <c r="C500" s="107" t="s">
        <v>30</v>
      </c>
      <c r="D500" s="108" t="s">
        <v>40</v>
      </c>
      <c r="E500" s="114" t="s">
        <v>302</v>
      </c>
      <c r="F500" s="108" t="s">
        <v>42</v>
      </c>
      <c r="G500" s="115"/>
      <c r="H500" s="115"/>
      <c r="I500" s="115"/>
      <c r="J500" s="115"/>
      <c r="K500" s="115"/>
      <c r="L500" s="115"/>
      <c r="M500" s="115"/>
      <c r="N500" s="115"/>
      <c r="O500" s="111"/>
      <c r="P500" s="115"/>
      <c r="Q500" s="115"/>
      <c r="R500" s="115"/>
      <c r="S500" s="116">
        <f>T500-Q500</f>
        <v>7179</v>
      </c>
      <c r="T500" s="116">
        <v>7179</v>
      </c>
      <c r="U500" s="115"/>
      <c r="V500" s="116">
        <v>7179</v>
      </c>
      <c r="W500" s="116"/>
      <c r="X500" s="116"/>
      <c r="Y500" s="116">
        <f>W500+T500</f>
        <v>7179</v>
      </c>
      <c r="Z500" s="116">
        <f>X500+V500</f>
        <v>7179</v>
      </c>
      <c r="AA500" s="116"/>
      <c r="AB500" s="116"/>
      <c r="AC500" s="116">
        <f>AA500+Y500</f>
        <v>7179</v>
      </c>
      <c r="AD500" s="116">
        <f>AB500+Z500</f>
        <v>7179</v>
      </c>
      <c r="AE500" s="116"/>
      <c r="AF500" s="116"/>
      <c r="AG500" s="116"/>
      <c r="AH500" s="116">
        <f>AE500+AC500</f>
        <v>7179</v>
      </c>
      <c r="AI500" s="116"/>
      <c r="AJ500" s="116">
        <f>AG500+AD500</f>
        <v>7179</v>
      </c>
      <c r="AK500" s="117"/>
      <c r="AL500" s="117"/>
      <c r="AM500" s="116">
        <f>AK500+AH500</f>
        <v>7179</v>
      </c>
      <c r="AN500" s="116">
        <f>AI500</f>
        <v>0</v>
      </c>
      <c r="AO500" s="116">
        <f>AJ500</f>
        <v>7179</v>
      </c>
      <c r="AP500" s="116">
        <f>AR500-AO500</f>
        <v>-7179</v>
      </c>
      <c r="AQ500" s="115"/>
      <c r="AR500" s="116"/>
      <c r="AS500" s="115"/>
      <c r="AT500" s="116"/>
      <c r="AU500" s="81"/>
      <c r="AV500" s="81"/>
      <c r="AW500" s="81"/>
      <c r="AX500" s="116"/>
      <c r="AY500" s="116"/>
      <c r="AZ500" s="93"/>
      <c r="BA500" s="93"/>
      <c r="BB500" s="116"/>
      <c r="BC500" s="116"/>
      <c r="BD500" s="116"/>
      <c r="BE500" s="116"/>
      <c r="BF500" s="116"/>
      <c r="BG500" s="116"/>
      <c r="BH500" s="116"/>
      <c r="BI500" s="116"/>
      <c r="BJ500" s="116"/>
      <c r="BK500" s="116"/>
    </row>
    <row r="501" spans="1:63" s="2" customFormat="1" ht="51" customHeight="1">
      <c r="A501" s="97"/>
      <c r="B501" s="98" t="s">
        <v>22</v>
      </c>
      <c r="C501" s="99" t="s">
        <v>43</v>
      </c>
      <c r="D501" s="100" t="s">
        <v>43</v>
      </c>
      <c r="E501" s="101"/>
      <c r="F501" s="100"/>
      <c r="G501" s="102" t="e">
        <f aca="true" t="shared" si="540" ref="G501:N501">G502+G505</f>
        <v>#REF!</v>
      </c>
      <c r="H501" s="102" t="e">
        <f t="shared" si="540"/>
        <v>#REF!</v>
      </c>
      <c r="I501" s="102" t="e">
        <f t="shared" si="540"/>
        <v>#REF!</v>
      </c>
      <c r="J501" s="102">
        <f t="shared" si="540"/>
        <v>12741</v>
      </c>
      <c r="K501" s="102">
        <f t="shared" si="540"/>
        <v>46429</v>
      </c>
      <c r="L501" s="102">
        <f t="shared" si="540"/>
        <v>0</v>
      </c>
      <c r="M501" s="102"/>
      <c r="N501" s="102">
        <f t="shared" si="540"/>
        <v>49856</v>
      </c>
      <c r="O501" s="102">
        <f aca="true" t="shared" si="541" ref="O501:V501">O502+O505</f>
        <v>0</v>
      </c>
      <c r="P501" s="102">
        <f t="shared" si="541"/>
        <v>0</v>
      </c>
      <c r="Q501" s="102">
        <f t="shared" si="541"/>
        <v>49856</v>
      </c>
      <c r="R501" s="102">
        <f t="shared" si="541"/>
        <v>0</v>
      </c>
      <c r="S501" s="104">
        <f t="shared" si="541"/>
        <v>-23159</v>
      </c>
      <c r="T501" s="104">
        <f t="shared" si="541"/>
        <v>26697</v>
      </c>
      <c r="U501" s="102">
        <f t="shared" si="541"/>
        <v>0</v>
      </c>
      <c r="V501" s="104">
        <f t="shared" si="541"/>
        <v>26697</v>
      </c>
      <c r="W501" s="104">
        <f aca="true" t="shared" si="542" ref="W501:AD501">W502+W505</f>
        <v>0</v>
      </c>
      <c r="X501" s="104">
        <f t="shared" si="542"/>
        <v>0</v>
      </c>
      <c r="Y501" s="104">
        <f t="shared" si="542"/>
        <v>26697</v>
      </c>
      <c r="Z501" s="104">
        <f t="shared" si="542"/>
        <v>26697</v>
      </c>
      <c r="AA501" s="104">
        <f t="shared" si="542"/>
        <v>0</v>
      </c>
      <c r="AB501" s="104">
        <f t="shared" si="542"/>
        <v>0</v>
      </c>
      <c r="AC501" s="104">
        <f t="shared" si="542"/>
        <v>26697</v>
      </c>
      <c r="AD501" s="104">
        <f t="shared" si="542"/>
        <v>26697</v>
      </c>
      <c r="AE501" s="104">
        <f>AE502+AE505</f>
        <v>-830</v>
      </c>
      <c r="AF501" s="104"/>
      <c r="AG501" s="104">
        <f>AG502+AG505</f>
        <v>-830</v>
      </c>
      <c r="AH501" s="104">
        <f>AH502+AH505</f>
        <v>25867</v>
      </c>
      <c r="AI501" s="104"/>
      <c r="AJ501" s="104">
        <f aca="true" t="shared" si="543" ref="AJ501:AO501">AJ502+AJ505</f>
        <v>25867</v>
      </c>
      <c r="AK501" s="104">
        <f t="shared" si="543"/>
        <v>0</v>
      </c>
      <c r="AL501" s="104">
        <f t="shared" si="543"/>
        <v>0</v>
      </c>
      <c r="AM501" s="104">
        <f t="shared" si="543"/>
        <v>25867</v>
      </c>
      <c r="AN501" s="104">
        <f t="shared" si="543"/>
        <v>0</v>
      </c>
      <c r="AO501" s="104">
        <f t="shared" si="543"/>
        <v>25867</v>
      </c>
      <c r="AP501" s="104">
        <f>AP502+AP505</f>
        <v>9</v>
      </c>
      <c r="AQ501" s="102">
        <f>AQ502+AQ505</f>
        <v>0</v>
      </c>
      <c r="AR501" s="104">
        <f>AR502+AR505</f>
        <v>25876</v>
      </c>
      <c r="AS501" s="102">
        <f>AS502+AS505</f>
        <v>0</v>
      </c>
      <c r="AT501" s="104">
        <f>AT502+AT505</f>
        <v>25876</v>
      </c>
      <c r="AU501" s="81"/>
      <c r="AV501" s="81"/>
      <c r="AW501" s="81"/>
      <c r="AX501" s="104">
        <f>AX502+AX505</f>
        <v>25876</v>
      </c>
      <c r="AY501" s="104">
        <f>AY502+AY505</f>
        <v>25876</v>
      </c>
      <c r="AZ501" s="93"/>
      <c r="BA501" s="93"/>
      <c r="BB501" s="104">
        <f aca="true" t="shared" si="544" ref="BB501:BG501">BB502+BB505</f>
        <v>25876</v>
      </c>
      <c r="BC501" s="104">
        <f t="shared" si="544"/>
        <v>25876</v>
      </c>
      <c r="BD501" s="104">
        <f t="shared" si="544"/>
        <v>0</v>
      </c>
      <c r="BE501" s="104">
        <f t="shared" si="544"/>
        <v>0</v>
      </c>
      <c r="BF501" s="104">
        <f t="shared" si="544"/>
        <v>25876</v>
      </c>
      <c r="BG501" s="104">
        <f t="shared" si="544"/>
        <v>25876</v>
      </c>
      <c r="BH501" s="104">
        <f>BH502+BH505</f>
        <v>0</v>
      </c>
      <c r="BI501" s="104">
        <f>BI502+BI505</f>
        <v>0</v>
      </c>
      <c r="BJ501" s="104">
        <f>BJ502+BJ505</f>
        <v>25876</v>
      </c>
      <c r="BK501" s="104">
        <f>BK502+BK505</f>
        <v>25876</v>
      </c>
    </row>
    <row r="502" spans="1:63" ht="42.75" customHeight="1">
      <c r="A502" s="105"/>
      <c r="B502" s="106" t="s">
        <v>23</v>
      </c>
      <c r="C502" s="107" t="s">
        <v>43</v>
      </c>
      <c r="D502" s="108" t="s">
        <v>43</v>
      </c>
      <c r="E502" s="114" t="s">
        <v>161</v>
      </c>
      <c r="F502" s="108"/>
      <c r="G502" s="115" t="e">
        <f>G503+#REF!</f>
        <v>#REF!</v>
      </c>
      <c r="H502" s="115" t="e">
        <f>H503+#REF!</f>
        <v>#REF!</v>
      </c>
      <c r="I502" s="115" t="e">
        <f>I503+#REF!</f>
        <v>#REF!</v>
      </c>
      <c r="J502" s="115">
        <f aca="true" t="shared" si="545" ref="J502:AO502">J503</f>
        <v>4147</v>
      </c>
      <c r="K502" s="115">
        <f t="shared" si="545"/>
        <v>30697</v>
      </c>
      <c r="L502" s="115">
        <f t="shared" si="545"/>
        <v>0</v>
      </c>
      <c r="M502" s="115"/>
      <c r="N502" s="115">
        <f t="shared" si="545"/>
        <v>33007</v>
      </c>
      <c r="O502" s="115">
        <f t="shared" si="545"/>
        <v>-489</v>
      </c>
      <c r="P502" s="115">
        <f t="shared" si="545"/>
        <v>-524</v>
      </c>
      <c r="Q502" s="115">
        <f t="shared" si="545"/>
        <v>32483</v>
      </c>
      <c r="R502" s="115">
        <f t="shared" si="545"/>
        <v>0</v>
      </c>
      <c r="S502" s="116">
        <f t="shared" si="545"/>
        <v>-10003</v>
      </c>
      <c r="T502" s="116">
        <f t="shared" si="545"/>
        <v>22480</v>
      </c>
      <c r="U502" s="115">
        <f t="shared" si="545"/>
        <v>0</v>
      </c>
      <c r="V502" s="116">
        <f t="shared" si="545"/>
        <v>23114</v>
      </c>
      <c r="W502" s="116">
        <f t="shared" si="545"/>
        <v>0</v>
      </c>
      <c r="X502" s="116">
        <f t="shared" si="545"/>
        <v>0</v>
      </c>
      <c r="Y502" s="116">
        <f t="shared" si="545"/>
        <v>22480</v>
      </c>
      <c r="Z502" s="116">
        <f t="shared" si="545"/>
        <v>23114</v>
      </c>
      <c r="AA502" s="116">
        <f t="shared" si="545"/>
        <v>0</v>
      </c>
      <c r="AB502" s="116">
        <f t="shared" si="545"/>
        <v>0</v>
      </c>
      <c r="AC502" s="116">
        <f t="shared" si="545"/>
        <v>22480</v>
      </c>
      <c r="AD502" s="116">
        <f t="shared" si="545"/>
        <v>23114</v>
      </c>
      <c r="AE502" s="116">
        <f t="shared" si="545"/>
        <v>0</v>
      </c>
      <c r="AF502" s="116"/>
      <c r="AG502" s="116">
        <f t="shared" si="545"/>
        <v>0</v>
      </c>
      <c r="AH502" s="116">
        <f t="shared" si="545"/>
        <v>22480</v>
      </c>
      <c r="AI502" s="116"/>
      <c r="AJ502" s="116">
        <f t="shared" si="545"/>
        <v>23114</v>
      </c>
      <c r="AK502" s="116">
        <f t="shared" si="545"/>
        <v>0</v>
      </c>
      <c r="AL502" s="116">
        <f t="shared" si="545"/>
        <v>0</v>
      </c>
      <c r="AM502" s="116">
        <f t="shared" si="545"/>
        <v>22480</v>
      </c>
      <c r="AN502" s="116">
        <f t="shared" si="545"/>
        <v>0</v>
      </c>
      <c r="AO502" s="116">
        <f t="shared" si="545"/>
        <v>23114</v>
      </c>
      <c r="AP502" s="116">
        <f>AP503+AP504</f>
        <v>2762</v>
      </c>
      <c r="AQ502" s="116">
        <f>AQ503+AQ504</f>
        <v>0</v>
      </c>
      <c r="AR502" s="116">
        <f>AR503+AR504</f>
        <v>25876</v>
      </c>
      <c r="AS502" s="116">
        <f>AS503+AS504</f>
        <v>0</v>
      </c>
      <c r="AT502" s="116">
        <f>AT503+AT504</f>
        <v>25876</v>
      </c>
      <c r="AU502" s="81"/>
      <c r="AV502" s="81"/>
      <c r="AW502" s="81"/>
      <c r="AX502" s="116">
        <f>AX503+AX504</f>
        <v>25876</v>
      </c>
      <c r="AY502" s="116">
        <f>AY503+AY504</f>
        <v>25876</v>
      </c>
      <c r="AZ502" s="93"/>
      <c r="BA502" s="93"/>
      <c r="BB502" s="116">
        <f aca="true" t="shared" si="546" ref="BB502:BG502">BB503+BB504</f>
        <v>25876</v>
      </c>
      <c r="BC502" s="116">
        <f t="shared" si="546"/>
        <v>25876</v>
      </c>
      <c r="BD502" s="116">
        <f t="shared" si="546"/>
        <v>0</v>
      </c>
      <c r="BE502" s="116">
        <f t="shared" si="546"/>
        <v>0</v>
      </c>
      <c r="BF502" s="116">
        <f t="shared" si="546"/>
        <v>25876</v>
      </c>
      <c r="BG502" s="116">
        <f t="shared" si="546"/>
        <v>25876</v>
      </c>
      <c r="BH502" s="116">
        <f>BH503+BH504</f>
        <v>0</v>
      </c>
      <c r="BI502" s="116">
        <f>BI503+BI504</f>
        <v>0</v>
      </c>
      <c r="BJ502" s="116">
        <f>BJ503+BJ504</f>
        <v>25876</v>
      </c>
      <c r="BK502" s="116">
        <f>BK503+BK504</f>
        <v>25876</v>
      </c>
    </row>
    <row r="503" spans="1:63" ht="46.5" customHeight="1">
      <c r="A503" s="105"/>
      <c r="B503" s="106" t="s">
        <v>37</v>
      </c>
      <c r="C503" s="107" t="s">
        <v>43</v>
      </c>
      <c r="D503" s="108" t="s">
        <v>43</v>
      </c>
      <c r="E503" s="114" t="s">
        <v>161</v>
      </c>
      <c r="F503" s="108" t="s">
        <v>38</v>
      </c>
      <c r="G503" s="115">
        <f>H503+I503</f>
        <v>26550</v>
      </c>
      <c r="H503" s="115">
        <v>26550</v>
      </c>
      <c r="I503" s="115"/>
      <c r="J503" s="115">
        <f>K503-G503</f>
        <v>4147</v>
      </c>
      <c r="K503" s="115">
        <v>30697</v>
      </c>
      <c r="L503" s="115"/>
      <c r="M503" s="115"/>
      <c r="N503" s="115">
        <v>33007</v>
      </c>
      <c r="O503" s="115">
        <v>-489</v>
      </c>
      <c r="P503" s="115">
        <v>-524</v>
      </c>
      <c r="Q503" s="115">
        <f>P503+N503</f>
        <v>32483</v>
      </c>
      <c r="R503" s="115"/>
      <c r="S503" s="116">
        <f>T503-Q503</f>
        <v>-10003</v>
      </c>
      <c r="T503" s="116">
        <v>22480</v>
      </c>
      <c r="U503" s="115"/>
      <c r="V503" s="116">
        <v>23114</v>
      </c>
      <c r="W503" s="116"/>
      <c r="X503" s="116"/>
      <c r="Y503" s="116">
        <f>W503+T503</f>
        <v>22480</v>
      </c>
      <c r="Z503" s="116">
        <f>X503+V503</f>
        <v>23114</v>
      </c>
      <c r="AA503" s="116"/>
      <c r="AB503" s="116"/>
      <c r="AC503" s="116">
        <f>AA503+Y503</f>
        <v>22480</v>
      </c>
      <c r="AD503" s="116">
        <f>AB503+Z503</f>
        <v>23114</v>
      </c>
      <c r="AE503" s="116"/>
      <c r="AF503" s="116"/>
      <c r="AG503" s="116"/>
      <c r="AH503" s="116">
        <f>AE503+AC503</f>
        <v>22480</v>
      </c>
      <c r="AI503" s="116"/>
      <c r="AJ503" s="116">
        <f>AG503+AD503</f>
        <v>23114</v>
      </c>
      <c r="AK503" s="117"/>
      <c r="AL503" s="117"/>
      <c r="AM503" s="116">
        <f>AK503+AH503</f>
        <v>22480</v>
      </c>
      <c r="AN503" s="116">
        <f>AI503</f>
        <v>0</v>
      </c>
      <c r="AO503" s="116">
        <f>AJ503</f>
        <v>23114</v>
      </c>
      <c r="AP503" s="116">
        <f>AR503-AO503</f>
        <v>262</v>
      </c>
      <c r="AQ503" s="115"/>
      <c r="AR503" s="116">
        <v>23376</v>
      </c>
      <c r="AS503" s="115"/>
      <c r="AT503" s="116">
        <v>23376</v>
      </c>
      <c r="AU503" s="81"/>
      <c r="AV503" s="81"/>
      <c r="AW503" s="81"/>
      <c r="AX503" s="116">
        <v>23376</v>
      </c>
      <c r="AY503" s="116">
        <v>23376</v>
      </c>
      <c r="AZ503" s="93"/>
      <c r="BA503" s="93"/>
      <c r="BB503" s="116">
        <v>23376</v>
      </c>
      <c r="BC503" s="116">
        <v>23376</v>
      </c>
      <c r="BD503" s="118"/>
      <c r="BE503" s="119"/>
      <c r="BF503" s="115">
        <f>BD503+BB503</f>
        <v>23376</v>
      </c>
      <c r="BG503" s="115">
        <f>BE503+BC503</f>
        <v>23376</v>
      </c>
      <c r="BH503" s="118"/>
      <c r="BI503" s="119"/>
      <c r="BJ503" s="115">
        <f>BH503+BF503</f>
        <v>23376</v>
      </c>
      <c r="BK503" s="115">
        <f>BI503+BG503</f>
        <v>23376</v>
      </c>
    </row>
    <row r="504" spans="1:63" ht="117.75" customHeight="1">
      <c r="A504" s="105"/>
      <c r="B504" s="106" t="s">
        <v>253</v>
      </c>
      <c r="C504" s="107" t="s">
        <v>43</v>
      </c>
      <c r="D504" s="108" t="s">
        <v>43</v>
      </c>
      <c r="E504" s="114" t="s">
        <v>161</v>
      </c>
      <c r="F504" s="108" t="s">
        <v>238</v>
      </c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6"/>
      <c r="T504" s="116"/>
      <c r="U504" s="115"/>
      <c r="V504" s="116"/>
      <c r="W504" s="116"/>
      <c r="X504" s="116"/>
      <c r="Y504" s="116"/>
      <c r="Z504" s="116"/>
      <c r="AA504" s="116"/>
      <c r="AB504" s="116"/>
      <c r="AC504" s="116"/>
      <c r="AD504" s="116"/>
      <c r="AE504" s="116"/>
      <c r="AF504" s="116"/>
      <c r="AG504" s="116"/>
      <c r="AH504" s="116"/>
      <c r="AI504" s="116"/>
      <c r="AJ504" s="116"/>
      <c r="AK504" s="117"/>
      <c r="AL504" s="117"/>
      <c r="AM504" s="116"/>
      <c r="AN504" s="116"/>
      <c r="AO504" s="116"/>
      <c r="AP504" s="116">
        <f>AR504-AO504</f>
        <v>2500</v>
      </c>
      <c r="AQ504" s="115"/>
      <c r="AR504" s="116">
        <v>2500</v>
      </c>
      <c r="AS504" s="115"/>
      <c r="AT504" s="116">
        <v>2500</v>
      </c>
      <c r="AU504" s="81">
        <v>2500</v>
      </c>
      <c r="AV504" s="81">
        <v>2500</v>
      </c>
      <c r="AW504" s="81"/>
      <c r="AX504" s="116">
        <v>2500</v>
      </c>
      <c r="AY504" s="116">
        <v>2500</v>
      </c>
      <c r="AZ504" s="93"/>
      <c r="BA504" s="93"/>
      <c r="BB504" s="116">
        <v>2500</v>
      </c>
      <c r="BC504" s="116">
        <v>2500</v>
      </c>
      <c r="BD504" s="118"/>
      <c r="BE504" s="119"/>
      <c r="BF504" s="115">
        <f>BD504+BB504</f>
        <v>2500</v>
      </c>
      <c r="BG504" s="115">
        <f>BE504+BC504</f>
        <v>2500</v>
      </c>
      <c r="BH504" s="118"/>
      <c r="BI504" s="119"/>
      <c r="BJ504" s="115">
        <f>BH504+BF504</f>
        <v>2500</v>
      </c>
      <c r="BK504" s="115">
        <f>BI504+BG504</f>
        <v>2500</v>
      </c>
    </row>
    <row r="505" spans="1:63" ht="33" customHeight="1" hidden="1">
      <c r="A505" s="105"/>
      <c r="B505" s="106" t="s">
        <v>82</v>
      </c>
      <c r="C505" s="107" t="s">
        <v>43</v>
      </c>
      <c r="D505" s="108" t="s">
        <v>43</v>
      </c>
      <c r="E505" s="109" t="s">
        <v>121</v>
      </c>
      <c r="F505" s="108"/>
      <c r="G505" s="115">
        <f>G506</f>
        <v>7138</v>
      </c>
      <c r="H505" s="115">
        <f>H506</f>
        <v>7138</v>
      </c>
      <c r="I505" s="115">
        <f>I506</f>
        <v>0</v>
      </c>
      <c r="J505" s="115">
        <f aca="true" t="shared" si="547" ref="J505:Q505">J506+J507</f>
        <v>8594</v>
      </c>
      <c r="K505" s="115">
        <f t="shared" si="547"/>
        <v>15732</v>
      </c>
      <c r="L505" s="115">
        <f t="shared" si="547"/>
        <v>0</v>
      </c>
      <c r="M505" s="115"/>
      <c r="N505" s="115">
        <f t="shared" si="547"/>
        <v>16849</v>
      </c>
      <c r="O505" s="115">
        <f t="shared" si="547"/>
        <v>489</v>
      </c>
      <c r="P505" s="115">
        <f t="shared" si="547"/>
        <v>524</v>
      </c>
      <c r="Q505" s="115">
        <f t="shared" si="547"/>
        <v>17373</v>
      </c>
      <c r="R505" s="115">
        <f>R506+R507</f>
        <v>0</v>
      </c>
      <c r="S505" s="116">
        <f aca="true" t="shared" si="548" ref="S505:Z505">S506+S507+S509+S514</f>
        <v>-13156</v>
      </c>
      <c r="T505" s="116">
        <f t="shared" si="548"/>
        <v>4217</v>
      </c>
      <c r="U505" s="115">
        <f t="shared" si="548"/>
        <v>0</v>
      </c>
      <c r="V505" s="116">
        <f t="shared" si="548"/>
        <v>3583</v>
      </c>
      <c r="W505" s="116">
        <f t="shared" si="548"/>
        <v>0</v>
      </c>
      <c r="X505" s="116">
        <f t="shared" si="548"/>
        <v>0</v>
      </c>
      <c r="Y505" s="116">
        <f t="shared" si="548"/>
        <v>4217</v>
      </c>
      <c r="Z505" s="116">
        <f t="shared" si="548"/>
        <v>3583</v>
      </c>
      <c r="AA505" s="116">
        <f aca="true" t="shared" si="549" ref="AA505:AJ505">AA506+AA507+AA509+AA514</f>
        <v>0</v>
      </c>
      <c r="AB505" s="116">
        <f t="shared" si="549"/>
        <v>0</v>
      </c>
      <c r="AC505" s="116">
        <f t="shared" si="549"/>
        <v>4217</v>
      </c>
      <c r="AD505" s="116">
        <f t="shared" si="549"/>
        <v>3583</v>
      </c>
      <c r="AE505" s="116">
        <f t="shared" si="549"/>
        <v>-830</v>
      </c>
      <c r="AF505" s="116"/>
      <c r="AG505" s="116">
        <f t="shared" si="549"/>
        <v>-830</v>
      </c>
      <c r="AH505" s="116">
        <f t="shared" si="549"/>
        <v>3387</v>
      </c>
      <c r="AI505" s="116"/>
      <c r="AJ505" s="116">
        <f t="shared" si="549"/>
        <v>2753</v>
      </c>
      <c r="AK505" s="116">
        <f aca="true" t="shared" si="550" ref="AK505:AT505">AK506+AK507+AK509+AK514</f>
        <v>0</v>
      </c>
      <c r="AL505" s="116">
        <f t="shared" si="550"/>
        <v>0</v>
      </c>
      <c r="AM505" s="116">
        <f t="shared" si="550"/>
        <v>3387</v>
      </c>
      <c r="AN505" s="116">
        <f t="shared" si="550"/>
        <v>0</v>
      </c>
      <c r="AO505" s="116">
        <f t="shared" si="550"/>
        <v>2753</v>
      </c>
      <c r="AP505" s="116">
        <f t="shared" si="550"/>
        <v>-2753</v>
      </c>
      <c r="AQ505" s="115">
        <f t="shared" si="550"/>
        <v>0</v>
      </c>
      <c r="AR505" s="116">
        <f t="shared" si="550"/>
        <v>0</v>
      </c>
      <c r="AS505" s="115">
        <f t="shared" si="550"/>
        <v>0</v>
      </c>
      <c r="AT505" s="116">
        <f t="shared" si="550"/>
        <v>0</v>
      </c>
      <c r="AU505" s="81"/>
      <c r="AV505" s="81"/>
      <c r="AW505" s="81"/>
      <c r="AX505" s="116">
        <f>AX506+AX507+AX509+AX514</f>
        <v>0</v>
      </c>
      <c r="AY505" s="116">
        <f>AY506+AY507+AY509+AY514</f>
        <v>0</v>
      </c>
      <c r="AZ505" s="93"/>
      <c r="BA505" s="93"/>
      <c r="BB505" s="116">
        <f>BB506+BB507+BB509+BB514</f>
        <v>0</v>
      </c>
      <c r="BC505" s="116">
        <f>BC506+BC507+BC509+BC514</f>
        <v>0</v>
      </c>
      <c r="BD505" s="118"/>
      <c r="BE505" s="119"/>
      <c r="BF505" s="127"/>
      <c r="BG505" s="127"/>
      <c r="BH505" s="118"/>
      <c r="BI505" s="119"/>
      <c r="BJ505" s="127"/>
      <c r="BK505" s="127"/>
    </row>
    <row r="506" spans="1:63" ht="66" customHeight="1" hidden="1">
      <c r="A506" s="105"/>
      <c r="B506" s="106" t="s">
        <v>41</v>
      </c>
      <c r="C506" s="107" t="s">
        <v>43</v>
      </c>
      <c r="D506" s="108" t="s">
        <v>43</v>
      </c>
      <c r="E506" s="109" t="s">
        <v>121</v>
      </c>
      <c r="F506" s="108" t="s">
        <v>42</v>
      </c>
      <c r="G506" s="115">
        <f>H506</f>
        <v>7138</v>
      </c>
      <c r="H506" s="115">
        <v>7138</v>
      </c>
      <c r="I506" s="115"/>
      <c r="J506" s="115">
        <f>K506-G506</f>
        <v>3461</v>
      </c>
      <c r="K506" s="115">
        <v>10599</v>
      </c>
      <c r="L506" s="115"/>
      <c r="M506" s="115"/>
      <c r="N506" s="115">
        <v>11352</v>
      </c>
      <c r="O506" s="115">
        <v>489</v>
      </c>
      <c r="P506" s="115">
        <v>524</v>
      </c>
      <c r="Q506" s="115">
        <f>P506+N506</f>
        <v>11876</v>
      </c>
      <c r="R506" s="115"/>
      <c r="S506" s="116">
        <f>T506-Q506</f>
        <v>-11876</v>
      </c>
      <c r="T506" s="116"/>
      <c r="U506" s="115"/>
      <c r="V506" s="116"/>
      <c r="W506" s="116"/>
      <c r="X506" s="116"/>
      <c r="Y506" s="116"/>
      <c r="Z506" s="116"/>
      <c r="AA506" s="116"/>
      <c r="AB506" s="116"/>
      <c r="AC506" s="116"/>
      <c r="AD506" s="116"/>
      <c r="AE506" s="116"/>
      <c r="AF506" s="116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116"/>
      <c r="AQ506" s="115"/>
      <c r="AR506" s="116"/>
      <c r="AS506" s="115"/>
      <c r="AT506" s="116"/>
      <c r="AU506" s="81"/>
      <c r="AV506" s="81"/>
      <c r="AW506" s="81"/>
      <c r="AX506" s="116"/>
      <c r="AY506" s="116"/>
      <c r="AZ506" s="93"/>
      <c r="BA506" s="93"/>
      <c r="BB506" s="116"/>
      <c r="BC506" s="116"/>
      <c r="BD506" s="118"/>
      <c r="BE506" s="119"/>
      <c r="BF506" s="127"/>
      <c r="BG506" s="127"/>
      <c r="BH506" s="118"/>
      <c r="BI506" s="119"/>
      <c r="BJ506" s="127"/>
      <c r="BK506" s="127"/>
    </row>
    <row r="507" spans="1:63" ht="66" customHeight="1" hidden="1">
      <c r="A507" s="105"/>
      <c r="B507" s="106" t="s">
        <v>276</v>
      </c>
      <c r="C507" s="107" t="s">
        <v>43</v>
      </c>
      <c r="D507" s="108" t="s">
        <v>43</v>
      </c>
      <c r="E507" s="143" t="s">
        <v>247</v>
      </c>
      <c r="F507" s="108"/>
      <c r="G507" s="115"/>
      <c r="H507" s="115"/>
      <c r="I507" s="115"/>
      <c r="J507" s="115">
        <f aca="true" t="shared" si="551" ref="J507:AT507">J508</f>
        <v>5133</v>
      </c>
      <c r="K507" s="115">
        <f t="shared" si="551"/>
        <v>5133</v>
      </c>
      <c r="L507" s="115">
        <f t="shared" si="551"/>
        <v>0</v>
      </c>
      <c r="M507" s="115"/>
      <c r="N507" s="115">
        <f t="shared" si="551"/>
        <v>5497</v>
      </c>
      <c r="O507" s="115">
        <f t="shared" si="551"/>
        <v>0</v>
      </c>
      <c r="P507" s="115">
        <f t="shared" si="551"/>
        <v>0</v>
      </c>
      <c r="Q507" s="115">
        <f t="shared" si="551"/>
        <v>5497</v>
      </c>
      <c r="R507" s="115">
        <f t="shared" si="551"/>
        <v>0</v>
      </c>
      <c r="S507" s="116">
        <f t="shared" si="551"/>
        <v>-5497</v>
      </c>
      <c r="T507" s="116">
        <f t="shared" si="551"/>
        <v>0</v>
      </c>
      <c r="U507" s="115">
        <f t="shared" si="551"/>
        <v>0</v>
      </c>
      <c r="V507" s="116">
        <f t="shared" si="551"/>
        <v>0</v>
      </c>
      <c r="W507" s="116">
        <f t="shared" si="551"/>
        <v>0</v>
      </c>
      <c r="X507" s="116">
        <f t="shared" si="551"/>
        <v>0</v>
      </c>
      <c r="Y507" s="116">
        <f t="shared" si="551"/>
        <v>0</v>
      </c>
      <c r="Z507" s="116">
        <f t="shared" si="551"/>
        <v>0</v>
      </c>
      <c r="AA507" s="116">
        <f t="shared" si="551"/>
        <v>0</v>
      </c>
      <c r="AB507" s="116">
        <f t="shared" si="551"/>
        <v>0</v>
      </c>
      <c r="AC507" s="116">
        <f t="shared" si="551"/>
        <v>0</v>
      </c>
      <c r="AD507" s="116">
        <f t="shared" si="551"/>
        <v>0</v>
      </c>
      <c r="AE507" s="116">
        <f t="shared" si="551"/>
        <v>0</v>
      </c>
      <c r="AF507" s="116"/>
      <c r="AG507" s="116">
        <f t="shared" si="551"/>
        <v>0</v>
      </c>
      <c r="AH507" s="116">
        <f t="shared" si="551"/>
        <v>0</v>
      </c>
      <c r="AI507" s="116"/>
      <c r="AJ507" s="116">
        <f t="shared" si="551"/>
        <v>0</v>
      </c>
      <c r="AK507" s="116">
        <f t="shared" si="551"/>
        <v>0</v>
      </c>
      <c r="AL507" s="116">
        <f t="shared" si="551"/>
        <v>0</v>
      </c>
      <c r="AM507" s="116">
        <f t="shared" si="551"/>
        <v>0</v>
      </c>
      <c r="AN507" s="116">
        <f t="shared" si="551"/>
        <v>0</v>
      </c>
      <c r="AO507" s="116">
        <f t="shared" si="551"/>
        <v>0</v>
      </c>
      <c r="AP507" s="116">
        <f t="shared" si="551"/>
        <v>0</v>
      </c>
      <c r="AQ507" s="115">
        <f t="shared" si="551"/>
        <v>0</v>
      </c>
      <c r="AR507" s="116">
        <f t="shared" si="551"/>
        <v>0</v>
      </c>
      <c r="AS507" s="115">
        <f t="shared" si="551"/>
        <v>0</v>
      </c>
      <c r="AT507" s="116">
        <f t="shared" si="551"/>
        <v>0</v>
      </c>
      <c r="AU507" s="81"/>
      <c r="AV507" s="81"/>
      <c r="AW507" s="81"/>
      <c r="AX507" s="116">
        <f>AX508</f>
        <v>0</v>
      </c>
      <c r="AY507" s="116">
        <f>AY508</f>
        <v>0</v>
      </c>
      <c r="AZ507" s="93"/>
      <c r="BA507" s="93"/>
      <c r="BB507" s="116">
        <f>BB508</f>
        <v>0</v>
      </c>
      <c r="BC507" s="116">
        <f>BC508</f>
        <v>0</v>
      </c>
      <c r="BD507" s="118"/>
      <c r="BE507" s="119"/>
      <c r="BF507" s="127"/>
      <c r="BG507" s="127"/>
      <c r="BH507" s="118"/>
      <c r="BI507" s="119"/>
      <c r="BJ507" s="127"/>
      <c r="BK507" s="127"/>
    </row>
    <row r="508" spans="1:63" ht="82.5" customHeight="1" hidden="1">
      <c r="A508" s="105"/>
      <c r="B508" s="106" t="s">
        <v>253</v>
      </c>
      <c r="C508" s="107" t="s">
        <v>43</v>
      </c>
      <c r="D508" s="108" t="s">
        <v>43</v>
      </c>
      <c r="E508" s="143" t="s">
        <v>247</v>
      </c>
      <c r="F508" s="108" t="s">
        <v>238</v>
      </c>
      <c r="G508" s="115"/>
      <c r="H508" s="115"/>
      <c r="I508" s="115"/>
      <c r="J508" s="115">
        <f>K508-G508</f>
        <v>5133</v>
      </c>
      <c r="K508" s="115">
        <v>5133</v>
      </c>
      <c r="L508" s="115"/>
      <c r="M508" s="115"/>
      <c r="N508" s="115">
        <v>5497</v>
      </c>
      <c r="O508" s="111"/>
      <c r="P508" s="115"/>
      <c r="Q508" s="115">
        <f>P508+N508</f>
        <v>5497</v>
      </c>
      <c r="R508" s="115">
        <f>O508</f>
        <v>0</v>
      </c>
      <c r="S508" s="116">
        <f>T508-Q508</f>
        <v>-5497</v>
      </c>
      <c r="T508" s="116"/>
      <c r="U508" s="115"/>
      <c r="V508" s="116"/>
      <c r="W508" s="116"/>
      <c r="X508" s="116"/>
      <c r="Y508" s="116"/>
      <c r="Z508" s="116"/>
      <c r="AA508" s="116"/>
      <c r="AB508" s="116"/>
      <c r="AC508" s="116"/>
      <c r="AD508" s="116"/>
      <c r="AE508" s="116"/>
      <c r="AF508" s="116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116"/>
      <c r="AQ508" s="115"/>
      <c r="AR508" s="116"/>
      <c r="AS508" s="115"/>
      <c r="AT508" s="116"/>
      <c r="AU508" s="81"/>
      <c r="AV508" s="81"/>
      <c r="AW508" s="81"/>
      <c r="AX508" s="116"/>
      <c r="AY508" s="116"/>
      <c r="AZ508" s="93"/>
      <c r="BA508" s="93"/>
      <c r="BB508" s="116"/>
      <c r="BC508" s="116"/>
      <c r="BD508" s="118"/>
      <c r="BE508" s="119"/>
      <c r="BF508" s="127"/>
      <c r="BG508" s="127"/>
      <c r="BH508" s="118"/>
      <c r="BI508" s="119"/>
      <c r="BJ508" s="127"/>
      <c r="BK508" s="127"/>
    </row>
    <row r="509" spans="1:63" ht="82.5" hidden="1">
      <c r="A509" s="105"/>
      <c r="B509" s="148" t="s">
        <v>321</v>
      </c>
      <c r="C509" s="107" t="s">
        <v>43</v>
      </c>
      <c r="D509" s="108" t="s">
        <v>43</v>
      </c>
      <c r="E509" s="114" t="s">
        <v>301</v>
      </c>
      <c r="F509" s="108"/>
      <c r="G509" s="115"/>
      <c r="H509" s="115"/>
      <c r="I509" s="115"/>
      <c r="J509" s="115"/>
      <c r="K509" s="115"/>
      <c r="L509" s="115"/>
      <c r="M509" s="115"/>
      <c r="N509" s="115"/>
      <c r="O509" s="111"/>
      <c r="P509" s="115"/>
      <c r="Q509" s="115"/>
      <c r="R509" s="115"/>
      <c r="S509" s="116">
        <f aca="true" t="shared" si="552" ref="S509:Z509">S510+S512</f>
        <v>3728</v>
      </c>
      <c r="T509" s="116">
        <f t="shared" si="552"/>
        <v>3728</v>
      </c>
      <c r="U509" s="115">
        <f t="shared" si="552"/>
        <v>0</v>
      </c>
      <c r="V509" s="116">
        <f t="shared" si="552"/>
        <v>3583</v>
      </c>
      <c r="W509" s="116">
        <f t="shared" si="552"/>
        <v>0</v>
      </c>
      <c r="X509" s="116">
        <f t="shared" si="552"/>
        <v>0</v>
      </c>
      <c r="Y509" s="116">
        <f t="shared" si="552"/>
        <v>3728</v>
      </c>
      <c r="Z509" s="116">
        <f t="shared" si="552"/>
        <v>3583</v>
      </c>
      <c r="AA509" s="116">
        <f aca="true" t="shared" si="553" ref="AA509:AJ509">AA510+AA512</f>
        <v>0</v>
      </c>
      <c r="AB509" s="116">
        <f t="shared" si="553"/>
        <v>0</v>
      </c>
      <c r="AC509" s="116">
        <f t="shared" si="553"/>
        <v>3728</v>
      </c>
      <c r="AD509" s="116">
        <f t="shared" si="553"/>
        <v>3583</v>
      </c>
      <c r="AE509" s="116">
        <f t="shared" si="553"/>
        <v>-830</v>
      </c>
      <c r="AF509" s="116"/>
      <c r="AG509" s="116">
        <f t="shared" si="553"/>
        <v>-830</v>
      </c>
      <c r="AH509" s="116">
        <f t="shared" si="553"/>
        <v>2898</v>
      </c>
      <c r="AI509" s="116"/>
      <c r="AJ509" s="116">
        <f t="shared" si="553"/>
        <v>2753</v>
      </c>
      <c r="AK509" s="116">
        <f aca="true" t="shared" si="554" ref="AK509:AT509">AK510+AK512</f>
        <v>0</v>
      </c>
      <c r="AL509" s="116">
        <f t="shared" si="554"/>
        <v>0</v>
      </c>
      <c r="AM509" s="116">
        <f t="shared" si="554"/>
        <v>2898</v>
      </c>
      <c r="AN509" s="116">
        <f t="shared" si="554"/>
        <v>0</v>
      </c>
      <c r="AO509" s="116">
        <f t="shared" si="554"/>
        <v>2753</v>
      </c>
      <c r="AP509" s="116">
        <f t="shared" si="554"/>
        <v>-2753</v>
      </c>
      <c r="AQ509" s="115">
        <f t="shared" si="554"/>
        <v>0</v>
      </c>
      <c r="AR509" s="116">
        <f t="shared" si="554"/>
        <v>0</v>
      </c>
      <c r="AS509" s="115">
        <f t="shared" si="554"/>
        <v>0</v>
      </c>
      <c r="AT509" s="116">
        <f t="shared" si="554"/>
        <v>0</v>
      </c>
      <c r="AU509" s="81"/>
      <c r="AV509" s="81"/>
      <c r="AW509" s="81"/>
      <c r="AX509" s="116">
        <f>AX510+AX512</f>
        <v>0</v>
      </c>
      <c r="AY509" s="116">
        <f>AY510+AY512</f>
        <v>0</v>
      </c>
      <c r="AZ509" s="93"/>
      <c r="BA509" s="93"/>
      <c r="BB509" s="116">
        <f>BB510+BB512</f>
        <v>0</v>
      </c>
      <c r="BC509" s="116">
        <f>BC510+BC512</f>
        <v>0</v>
      </c>
      <c r="BD509" s="118"/>
      <c r="BE509" s="119"/>
      <c r="BF509" s="127"/>
      <c r="BG509" s="127"/>
      <c r="BH509" s="118"/>
      <c r="BI509" s="119"/>
      <c r="BJ509" s="127"/>
      <c r="BK509" s="127"/>
    </row>
    <row r="510" spans="1:63" ht="132" customHeight="1" hidden="1">
      <c r="A510" s="105"/>
      <c r="B510" s="148" t="s">
        <v>322</v>
      </c>
      <c r="C510" s="107" t="s">
        <v>43</v>
      </c>
      <c r="D510" s="108" t="s">
        <v>43</v>
      </c>
      <c r="E510" s="114" t="s">
        <v>303</v>
      </c>
      <c r="F510" s="108"/>
      <c r="G510" s="115"/>
      <c r="H510" s="115"/>
      <c r="I510" s="115"/>
      <c r="J510" s="115"/>
      <c r="K510" s="115"/>
      <c r="L510" s="115"/>
      <c r="M510" s="115"/>
      <c r="N510" s="115"/>
      <c r="O510" s="111"/>
      <c r="P510" s="115"/>
      <c r="Q510" s="115"/>
      <c r="R510" s="115"/>
      <c r="S510" s="116">
        <f aca="true" t="shared" si="555" ref="S510:AT510">S511</f>
        <v>1383</v>
      </c>
      <c r="T510" s="116">
        <f t="shared" si="555"/>
        <v>1383</v>
      </c>
      <c r="U510" s="115">
        <f t="shared" si="555"/>
        <v>0</v>
      </c>
      <c r="V510" s="116">
        <f t="shared" si="555"/>
        <v>1383</v>
      </c>
      <c r="W510" s="116">
        <f t="shared" si="555"/>
        <v>0</v>
      </c>
      <c r="X510" s="116">
        <f t="shared" si="555"/>
        <v>0</v>
      </c>
      <c r="Y510" s="116">
        <f t="shared" si="555"/>
        <v>1383</v>
      </c>
      <c r="Z510" s="116">
        <f t="shared" si="555"/>
        <v>1383</v>
      </c>
      <c r="AA510" s="116">
        <f t="shared" si="555"/>
        <v>0</v>
      </c>
      <c r="AB510" s="116">
        <f t="shared" si="555"/>
        <v>0</v>
      </c>
      <c r="AC510" s="116">
        <f t="shared" si="555"/>
        <v>1383</v>
      </c>
      <c r="AD510" s="116">
        <f t="shared" si="555"/>
        <v>1383</v>
      </c>
      <c r="AE510" s="116">
        <f t="shared" si="555"/>
        <v>-830</v>
      </c>
      <c r="AF510" s="116"/>
      <c r="AG510" s="116">
        <f t="shared" si="555"/>
        <v>-830</v>
      </c>
      <c r="AH510" s="116">
        <f t="shared" si="555"/>
        <v>553</v>
      </c>
      <c r="AI510" s="116"/>
      <c r="AJ510" s="116">
        <f t="shared" si="555"/>
        <v>553</v>
      </c>
      <c r="AK510" s="116">
        <f t="shared" si="555"/>
        <v>0</v>
      </c>
      <c r="AL510" s="116">
        <f t="shared" si="555"/>
        <v>0</v>
      </c>
      <c r="AM510" s="116">
        <f t="shared" si="555"/>
        <v>553</v>
      </c>
      <c r="AN510" s="116">
        <f t="shared" si="555"/>
        <v>0</v>
      </c>
      <c r="AO510" s="116">
        <f t="shared" si="555"/>
        <v>553</v>
      </c>
      <c r="AP510" s="116">
        <f t="shared" si="555"/>
        <v>-553</v>
      </c>
      <c r="AQ510" s="115">
        <f t="shared" si="555"/>
        <v>0</v>
      </c>
      <c r="AR510" s="116">
        <f t="shared" si="555"/>
        <v>0</v>
      </c>
      <c r="AS510" s="115">
        <f t="shared" si="555"/>
        <v>0</v>
      </c>
      <c r="AT510" s="116">
        <f t="shared" si="555"/>
        <v>0</v>
      </c>
      <c r="AU510" s="81"/>
      <c r="AV510" s="81"/>
      <c r="AW510" s="81"/>
      <c r="AX510" s="116">
        <f>AX511</f>
        <v>0</v>
      </c>
      <c r="AY510" s="116">
        <f>AY511</f>
        <v>0</v>
      </c>
      <c r="AZ510" s="93"/>
      <c r="BA510" s="93"/>
      <c r="BB510" s="116">
        <f>BB511</f>
        <v>0</v>
      </c>
      <c r="BC510" s="116">
        <f>BC511</f>
        <v>0</v>
      </c>
      <c r="BD510" s="118"/>
      <c r="BE510" s="119"/>
      <c r="BF510" s="127"/>
      <c r="BG510" s="127"/>
      <c r="BH510" s="118"/>
      <c r="BI510" s="119"/>
      <c r="BJ510" s="127"/>
      <c r="BK510" s="127"/>
    </row>
    <row r="511" spans="1:63" ht="82.5" customHeight="1" hidden="1">
      <c r="A511" s="105"/>
      <c r="B511" s="106" t="s">
        <v>253</v>
      </c>
      <c r="C511" s="107" t="s">
        <v>43</v>
      </c>
      <c r="D511" s="108" t="s">
        <v>43</v>
      </c>
      <c r="E511" s="114" t="s">
        <v>303</v>
      </c>
      <c r="F511" s="108" t="s">
        <v>238</v>
      </c>
      <c r="G511" s="115"/>
      <c r="H511" s="115"/>
      <c r="I511" s="115"/>
      <c r="J511" s="115"/>
      <c r="K511" s="115"/>
      <c r="L511" s="115"/>
      <c r="M511" s="115"/>
      <c r="N511" s="115"/>
      <c r="O511" s="111"/>
      <c r="P511" s="115"/>
      <c r="Q511" s="115"/>
      <c r="R511" s="115"/>
      <c r="S511" s="116">
        <f>T511-Q511</f>
        <v>1383</v>
      </c>
      <c r="T511" s="116">
        <v>1383</v>
      </c>
      <c r="U511" s="115"/>
      <c r="V511" s="116">
        <v>1383</v>
      </c>
      <c r="W511" s="116"/>
      <c r="X511" s="116"/>
      <c r="Y511" s="116">
        <f>W511+T511</f>
        <v>1383</v>
      </c>
      <c r="Z511" s="116">
        <f>X511+V511</f>
        <v>1383</v>
      </c>
      <c r="AA511" s="116"/>
      <c r="AB511" s="116"/>
      <c r="AC511" s="116">
        <f>AA511+Y511</f>
        <v>1383</v>
      </c>
      <c r="AD511" s="116">
        <f>AB511+Z511</f>
        <v>1383</v>
      </c>
      <c r="AE511" s="116">
        <v>-830</v>
      </c>
      <c r="AF511" s="116"/>
      <c r="AG511" s="116">
        <v>-830</v>
      </c>
      <c r="AH511" s="116">
        <f>AE511+AC511</f>
        <v>553</v>
      </c>
      <c r="AI511" s="116"/>
      <c r="AJ511" s="116">
        <f>AG511+AD511</f>
        <v>553</v>
      </c>
      <c r="AK511" s="117"/>
      <c r="AL511" s="117"/>
      <c r="AM511" s="116">
        <f>AK511+AH511</f>
        <v>553</v>
      </c>
      <c r="AN511" s="116">
        <f>AI511</f>
        <v>0</v>
      </c>
      <c r="AO511" s="116">
        <f>AJ511</f>
        <v>553</v>
      </c>
      <c r="AP511" s="116">
        <f>AR511-AO511</f>
        <v>-553</v>
      </c>
      <c r="AQ511" s="115"/>
      <c r="AR511" s="116"/>
      <c r="AS511" s="115"/>
      <c r="AT511" s="116"/>
      <c r="AU511" s="81">
        <v>-2500</v>
      </c>
      <c r="AV511" s="81">
        <v>-2500</v>
      </c>
      <c r="AW511" s="81"/>
      <c r="AX511" s="116"/>
      <c r="AY511" s="116"/>
      <c r="AZ511" s="93"/>
      <c r="BA511" s="93"/>
      <c r="BB511" s="116"/>
      <c r="BC511" s="116"/>
      <c r="BD511" s="118"/>
      <c r="BE511" s="119"/>
      <c r="BF511" s="127"/>
      <c r="BG511" s="127"/>
      <c r="BH511" s="118"/>
      <c r="BI511" s="119"/>
      <c r="BJ511" s="127"/>
      <c r="BK511" s="127"/>
    </row>
    <row r="512" spans="1:63" ht="99" customHeight="1" hidden="1">
      <c r="A512" s="105"/>
      <c r="B512" s="148" t="s">
        <v>320</v>
      </c>
      <c r="C512" s="107" t="s">
        <v>43</v>
      </c>
      <c r="D512" s="108" t="s">
        <v>43</v>
      </c>
      <c r="E512" s="114" t="s">
        <v>302</v>
      </c>
      <c r="F512" s="108"/>
      <c r="G512" s="115"/>
      <c r="H512" s="115"/>
      <c r="I512" s="115"/>
      <c r="J512" s="115"/>
      <c r="K512" s="115"/>
      <c r="L512" s="115"/>
      <c r="M512" s="115"/>
      <c r="N512" s="115"/>
      <c r="O512" s="111"/>
      <c r="P512" s="115"/>
      <c r="Q512" s="115"/>
      <c r="R512" s="115"/>
      <c r="S512" s="116">
        <f aca="true" t="shared" si="556" ref="S512:AT512">S513</f>
        <v>2345</v>
      </c>
      <c r="T512" s="116">
        <f t="shared" si="556"/>
        <v>2345</v>
      </c>
      <c r="U512" s="115">
        <f t="shared" si="556"/>
        <v>0</v>
      </c>
      <c r="V512" s="116">
        <f t="shared" si="556"/>
        <v>2200</v>
      </c>
      <c r="W512" s="116">
        <f t="shared" si="556"/>
        <v>0</v>
      </c>
      <c r="X512" s="116">
        <f t="shared" si="556"/>
        <v>0</v>
      </c>
      <c r="Y512" s="116">
        <f t="shared" si="556"/>
        <v>2345</v>
      </c>
      <c r="Z512" s="116">
        <f t="shared" si="556"/>
        <v>2200</v>
      </c>
      <c r="AA512" s="116">
        <f t="shared" si="556"/>
        <v>0</v>
      </c>
      <c r="AB512" s="116">
        <f t="shared" si="556"/>
        <v>0</v>
      </c>
      <c r="AC512" s="116">
        <f t="shared" si="556"/>
        <v>2345</v>
      </c>
      <c r="AD512" s="116">
        <f t="shared" si="556"/>
        <v>2200</v>
      </c>
      <c r="AE512" s="116">
        <f t="shared" si="556"/>
        <v>0</v>
      </c>
      <c r="AF512" s="116"/>
      <c r="AG512" s="116">
        <f t="shared" si="556"/>
        <v>0</v>
      </c>
      <c r="AH512" s="116">
        <f t="shared" si="556"/>
        <v>2345</v>
      </c>
      <c r="AI512" s="116"/>
      <c r="AJ512" s="116">
        <f t="shared" si="556"/>
        <v>2200</v>
      </c>
      <c r="AK512" s="116">
        <f t="shared" si="556"/>
        <v>0</v>
      </c>
      <c r="AL512" s="116">
        <f t="shared" si="556"/>
        <v>0</v>
      </c>
      <c r="AM512" s="116">
        <f t="shared" si="556"/>
        <v>2345</v>
      </c>
      <c r="AN512" s="116">
        <f t="shared" si="556"/>
        <v>0</v>
      </c>
      <c r="AO512" s="116">
        <f t="shared" si="556"/>
        <v>2200</v>
      </c>
      <c r="AP512" s="116">
        <f t="shared" si="556"/>
        <v>-2200</v>
      </c>
      <c r="AQ512" s="115">
        <f t="shared" si="556"/>
        <v>0</v>
      </c>
      <c r="AR512" s="116">
        <f t="shared" si="556"/>
        <v>0</v>
      </c>
      <c r="AS512" s="115">
        <f t="shared" si="556"/>
        <v>0</v>
      </c>
      <c r="AT512" s="116">
        <f t="shared" si="556"/>
        <v>0</v>
      </c>
      <c r="AU512" s="81"/>
      <c r="AV512" s="81"/>
      <c r="AW512" s="81"/>
      <c r="AX512" s="116">
        <f>AX513</f>
        <v>0</v>
      </c>
      <c r="AY512" s="116">
        <f>AY513</f>
        <v>0</v>
      </c>
      <c r="AZ512" s="93"/>
      <c r="BA512" s="93"/>
      <c r="BB512" s="116">
        <f>BB513</f>
        <v>0</v>
      </c>
      <c r="BC512" s="116">
        <f>BC513</f>
        <v>0</v>
      </c>
      <c r="BD512" s="118"/>
      <c r="BE512" s="119"/>
      <c r="BF512" s="127"/>
      <c r="BG512" s="127"/>
      <c r="BH512" s="118"/>
      <c r="BI512" s="119"/>
      <c r="BJ512" s="127"/>
      <c r="BK512" s="127"/>
    </row>
    <row r="513" spans="1:63" ht="66" hidden="1">
      <c r="A513" s="105"/>
      <c r="B513" s="106" t="s">
        <v>41</v>
      </c>
      <c r="C513" s="107" t="s">
        <v>43</v>
      </c>
      <c r="D513" s="108" t="s">
        <v>43</v>
      </c>
      <c r="E513" s="114" t="s">
        <v>302</v>
      </c>
      <c r="F513" s="108" t="s">
        <v>42</v>
      </c>
      <c r="G513" s="115"/>
      <c r="H513" s="115"/>
      <c r="I513" s="115"/>
      <c r="J513" s="115"/>
      <c r="K513" s="115"/>
      <c r="L513" s="115"/>
      <c r="M513" s="115"/>
      <c r="N513" s="115"/>
      <c r="O513" s="111"/>
      <c r="P513" s="115"/>
      <c r="Q513" s="115"/>
      <c r="R513" s="115"/>
      <c r="S513" s="116">
        <f>T513-Q513</f>
        <v>2345</v>
      </c>
      <c r="T513" s="116">
        <v>2345</v>
      </c>
      <c r="U513" s="115"/>
      <c r="V513" s="116">
        <v>2200</v>
      </c>
      <c r="W513" s="116"/>
      <c r="X513" s="116"/>
      <c r="Y513" s="116">
        <f>W513+T513</f>
        <v>2345</v>
      </c>
      <c r="Z513" s="116">
        <f>X513+V513</f>
        <v>2200</v>
      </c>
      <c r="AA513" s="116"/>
      <c r="AB513" s="116"/>
      <c r="AC513" s="116">
        <f>AA513+Y513</f>
        <v>2345</v>
      </c>
      <c r="AD513" s="116">
        <f>AB513+Z513</f>
        <v>2200</v>
      </c>
      <c r="AE513" s="116"/>
      <c r="AF513" s="116"/>
      <c r="AG513" s="116"/>
      <c r="AH513" s="116">
        <f>AE513+AC513</f>
        <v>2345</v>
      </c>
      <c r="AI513" s="116"/>
      <c r="AJ513" s="116">
        <f>AG513+AD513</f>
        <v>2200</v>
      </c>
      <c r="AK513" s="117"/>
      <c r="AL513" s="117"/>
      <c r="AM513" s="116">
        <f>AK513+AH513</f>
        <v>2345</v>
      </c>
      <c r="AN513" s="116">
        <f>AI513</f>
        <v>0</v>
      </c>
      <c r="AO513" s="116">
        <f>AJ513</f>
        <v>2200</v>
      </c>
      <c r="AP513" s="116">
        <f>AR513-AO513</f>
        <v>-2200</v>
      </c>
      <c r="AQ513" s="115"/>
      <c r="AR513" s="116"/>
      <c r="AS513" s="115"/>
      <c r="AT513" s="116"/>
      <c r="AU513" s="81"/>
      <c r="AV513" s="81"/>
      <c r="AW513" s="81"/>
      <c r="AX513" s="116"/>
      <c r="AY513" s="116"/>
      <c r="AZ513" s="93"/>
      <c r="BA513" s="93"/>
      <c r="BB513" s="116"/>
      <c r="BC513" s="116"/>
      <c r="BD513" s="118"/>
      <c r="BE513" s="119"/>
      <c r="BF513" s="127"/>
      <c r="BG513" s="127"/>
      <c r="BH513" s="118"/>
      <c r="BI513" s="119"/>
      <c r="BJ513" s="127"/>
      <c r="BK513" s="127"/>
    </row>
    <row r="514" spans="1:63" ht="49.5" customHeight="1" hidden="1">
      <c r="A514" s="105"/>
      <c r="B514" s="148" t="s">
        <v>323</v>
      </c>
      <c r="C514" s="107" t="s">
        <v>43</v>
      </c>
      <c r="D514" s="108" t="s">
        <v>43</v>
      </c>
      <c r="E514" s="114" t="s">
        <v>296</v>
      </c>
      <c r="F514" s="108"/>
      <c r="G514" s="115"/>
      <c r="H514" s="115"/>
      <c r="I514" s="115"/>
      <c r="J514" s="115"/>
      <c r="K514" s="115"/>
      <c r="L514" s="115"/>
      <c r="M514" s="115"/>
      <c r="N514" s="115"/>
      <c r="O514" s="111"/>
      <c r="P514" s="115"/>
      <c r="Q514" s="115"/>
      <c r="R514" s="115"/>
      <c r="S514" s="116">
        <f>S515</f>
        <v>489</v>
      </c>
      <c r="T514" s="116">
        <f>T515</f>
        <v>489</v>
      </c>
      <c r="U514" s="115">
        <f>U515</f>
        <v>0</v>
      </c>
      <c r="V514" s="116">
        <f>V515</f>
        <v>0</v>
      </c>
      <c r="W514" s="116">
        <f aca="true" t="shared" si="557" ref="W514:AM515">W515</f>
        <v>0</v>
      </c>
      <c r="X514" s="116">
        <f t="shared" si="557"/>
        <v>0</v>
      </c>
      <c r="Y514" s="116">
        <f t="shared" si="557"/>
        <v>489</v>
      </c>
      <c r="Z514" s="116">
        <f t="shared" si="557"/>
        <v>0</v>
      </c>
      <c r="AA514" s="116">
        <f t="shared" si="557"/>
        <v>0</v>
      </c>
      <c r="AB514" s="116">
        <f t="shared" si="557"/>
        <v>0</v>
      </c>
      <c r="AC514" s="116">
        <f t="shared" si="557"/>
        <v>489</v>
      </c>
      <c r="AD514" s="116">
        <f t="shared" si="557"/>
        <v>0</v>
      </c>
      <c r="AE514" s="116">
        <f t="shared" si="557"/>
        <v>0</v>
      </c>
      <c r="AF514" s="116"/>
      <c r="AG514" s="116">
        <f t="shared" si="557"/>
        <v>0</v>
      </c>
      <c r="AH514" s="116">
        <f t="shared" si="557"/>
        <v>489</v>
      </c>
      <c r="AI514" s="116"/>
      <c r="AJ514" s="116">
        <f t="shared" si="557"/>
        <v>0</v>
      </c>
      <c r="AK514" s="116">
        <f t="shared" si="557"/>
        <v>0</v>
      </c>
      <c r="AL514" s="116">
        <f t="shared" si="557"/>
        <v>0</v>
      </c>
      <c r="AM514" s="116">
        <f t="shared" si="557"/>
        <v>489</v>
      </c>
      <c r="AN514" s="116">
        <f aca="true" t="shared" si="558" ref="AK514:AT515">AN515</f>
        <v>0</v>
      </c>
      <c r="AO514" s="116">
        <f t="shared" si="558"/>
        <v>0</v>
      </c>
      <c r="AP514" s="116">
        <f t="shared" si="558"/>
        <v>0</v>
      </c>
      <c r="AQ514" s="115">
        <f t="shared" si="558"/>
        <v>0</v>
      </c>
      <c r="AR514" s="116">
        <f t="shared" si="558"/>
        <v>0</v>
      </c>
      <c r="AS514" s="115">
        <f t="shared" si="558"/>
        <v>0</v>
      </c>
      <c r="AT514" s="116">
        <f t="shared" si="558"/>
        <v>0</v>
      </c>
      <c r="AU514" s="81"/>
      <c r="AV514" s="81"/>
      <c r="AW514" s="81"/>
      <c r="AX514" s="116">
        <f>AX515</f>
        <v>0</v>
      </c>
      <c r="AY514" s="116">
        <f>AY515</f>
        <v>0</v>
      </c>
      <c r="AZ514" s="93"/>
      <c r="BA514" s="93"/>
      <c r="BB514" s="116">
        <f>BB515</f>
        <v>0</v>
      </c>
      <c r="BC514" s="116">
        <f>BC515</f>
        <v>0</v>
      </c>
      <c r="BD514" s="118"/>
      <c r="BE514" s="119"/>
      <c r="BF514" s="127"/>
      <c r="BG514" s="127"/>
      <c r="BH514" s="118"/>
      <c r="BI514" s="119"/>
      <c r="BJ514" s="127"/>
      <c r="BK514" s="127"/>
    </row>
    <row r="515" spans="1:63" ht="66" customHeight="1" hidden="1">
      <c r="A515" s="105"/>
      <c r="B515" s="149" t="s">
        <v>324</v>
      </c>
      <c r="C515" s="107" t="s">
        <v>43</v>
      </c>
      <c r="D515" s="108" t="s">
        <v>43</v>
      </c>
      <c r="E515" s="114" t="s">
        <v>300</v>
      </c>
      <c r="F515" s="108"/>
      <c r="G515" s="115"/>
      <c r="H515" s="115"/>
      <c r="I515" s="115"/>
      <c r="J515" s="115"/>
      <c r="K515" s="115"/>
      <c r="L515" s="115"/>
      <c r="M515" s="115"/>
      <c r="N515" s="115"/>
      <c r="O515" s="111"/>
      <c r="P515" s="115"/>
      <c r="Q515" s="115"/>
      <c r="R515" s="115"/>
      <c r="S515" s="116">
        <f>S516</f>
        <v>489</v>
      </c>
      <c r="T515" s="116">
        <f>T516</f>
        <v>489</v>
      </c>
      <c r="U515" s="115"/>
      <c r="V515" s="116"/>
      <c r="W515" s="116">
        <f t="shared" si="557"/>
        <v>0</v>
      </c>
      <c r="X515" s="116">
        <f t="shared" si="557"/>
        <v>0</v>
      </c>
      <c r="Y515" s="116">
        <f t="shared" si="557"/>
        <v>489</v>
      </c>
      <c r="Z515" s="116">
        <f t="shared" si="557"/>
        <v>0</v>
      </c>
      <c r="AA515" s="116">
        <f t="shared" si="557"/>
        <v>0</v>
      </c>
      <c r="AB515" s="116">
        <f t="shared" si="557"/>
        <v>0</v>
      </c>
      <c r="AC515" s="116">
        <f t="shared" si="557"/>
        <v>489</v>
      </c>
      <c r="AD515" s="116">
        <f t="shared" si="557"/>
        <v>0</v>
      </c>
      <c r="AE515" s="116">
        <f t="shared" si="557"/>
        <v>0</v>
      </c>
      <c r="AF515" s="116"/>
      <c r="AG515" s="116">
        <f t="shared" si="557"/>
        <v>0</v>
      </c>
      <c r="AH515" s="116">
        <f t="shared" si="557"/>
        <v>489</v>
      </c>
      <c r="AI515" s="116"/>
      <c r="AJ515" s="116">
        <f t="shared" si="557"/>
        <v>0</v>
      </c>
      <c r="AK515" s="116">
        <f t="shared" si="558"/>
        <v>0</v>
      </c>
      <c r="AL515" s="116">
        <f t="shared" si="558"/>
        <v>0</v>
      </c>
      <c r="AM515" s="116">
        <f t="shared" si="558"/>
        <v>489</v>
      </c>
      <c r="AN515" s="116">
        <f t="shared" si="558"/>
        <v>0</v>
      </c>
      <c r="AO515" s="116">
        <f t="shared" si="558"/>
        <v>0</v>
      </c>
      <c r="AP515" s="116">
        <f t="shared" si="558"/>
        <v>0</v>
      </c>
      <c r="AQ515" s="115">
        <f t="shared" si="558"/>
        <v>0</v>
      </c>
      <c r="AR515" s="116">
        <f t="shared" si="558"/>
        <v>0</v>
      </c>
      <c r="AS515" s="115">
        <f t="shared" si="558"/>
        <v>0</v>
      </c>
      <c r="AT515" s="116">
        <f t="shared" si="558"/>
        <v>0</v>
      </c>
      <c r="AU515" s="81"/>
      <c r="AV515" s="81"/>
      <c r="AW515" s="81"/>
      <c r="AX515" s="116">
        <f>AX516</f>
        <v>0</v>
      </c>
      <c r="AY515" s="116">
        <f>AY516</f>
        <v>0</v>
      </c>
      <c r="AZ515" s="93"/>
      <c r="BA515" s="93"/>
      <c r="BB515" s="116">
        <f>BB516</f>
        <v>0</v>
      </c>
      <c r="BC515" s="116">
        <f>BC516</f>
        <v>0</v>
      </c>
      <c r="BD515" s="118"/>
      <c r="BE515" s="119"/>
      <c r="BF515" s="127"/>
      <c r="BG515" s="127"/>
      <c r="BH515" s="118"/>
      <c r="BI515" s="119"/>
      <c r="BJ515" s="127"/>
      <c r="BK515" s="127"/>
    </row>
    <row r="516" spans="1:63" ht="66" customHeight="1" hidden="1">
      <c r="A516" s="105"/>
      <c r="B516" s="106" t="s">
        <v>41</v>
      </c>
      <c r="C516" s="107" t="s">
        <v>43</v>
      </c>
      <c r="D516" s="108" t="s">
        <v>43</v>
      </c>
      <c r="E516" s="114" t="s">
        <v>300</v>
      </c>
      <c r="F516" s="108" t="s">
        <v>42</v>
      </c>
      <c r="G516" s="115"/>
      <c r="H516" s="115"/>
      <c r="I516" s="115"/>
      <c r="J516" s="115"/>
      <c r="K516" s="115"/>
      <c r="L516" s="115"/>
      <c r="M516" s="115"/>
      <c r="N516" s="115"/>
      <c r="O516" s="111"/>
      <c r="P516" s="115"/>
      <c r="Q516" s="115"/>
      <c r="R516" s="115"/>
      <c r="S516" s="116">
        <f>T516-Q516</f>
        <v>489</v>
      </c>
      <c r="T516" s="116">
        <v>489</v>
      </c>
      <c r="U516" s="115"/>
      <c r="V516" s="116"/>
      <c r="W516" s="116"/>
      <c r="X516" s="116"/>
      <c r="Y516" s="116">
        <f>W516+T516</f>
        <v>489</v>
      </c>
      <c r="Z516" s="116">
        <f>X516+V516</f>
        <v>0</v>
      </c>
      <c r="AA516" s="116"/>
      <c r="AB516" s="116"/>
      <c r="AC516" s="116">
        <f>AA516+Y516</f>
        <v>489</v>
      </c>
      <c r="AD516" s="116">
        <f>AB516+Z516</f>
        <v>0</v>
      </c>
      <c r="AE516" s="116"/>
      <c r="AF516" s="116"/>
      <c r="AG516" s="116"/>
      <c r="AH516" s="116">
        <f>AE516+AC516</f>
        <v>489</v>
      </c>
      <c r="AI516" s="116"/>
      <c r="AJ516" s="116">
        <f>AG516+AD516</f>
        <v>0</v>
      </c>
      <c r="AK516" s="117"/>
      <c r="AL516" s="117"/>
      <c r="AM516" s="116">
        <f>AK516+AH516</f>
        <v>489</v>
      </c>
      <c r="AN516" s="116">
        <f>AI516</f>
        <v>0</v>
      </c>
      <c r="AO516" s="116">
        <f>AJ516</f>
        <v>0</v>
      </c>
      <c r="AP516" s="116">
        <f>AR516-AO516</f>
        <v>0</v>
      </c>
      <c r="AQ516" s="115"/>
      <c r="AR516" s="116"/>
      <c r="AS516" s="115"/>
      <c r="AT516" s="116"/>
      <c r="AU516" s="81"/>
      <c r="AV516" s="81"/>
      <c r="AW516" s="81"/>
      <c r="AX516" s="116"/>
      <c r="AY516" s="116"/>
      <c r="AZ516" s="93"/>
      <c r="BA516" s="93"/>
      <c r="BB516" s="116"/>
      <c r="BC516" s="116"/>
      <c r="BD516" s="118"/>
      <c r="BE516" s="119"/>
      <c r="BF516" s="127"/>
      <c r="BG516" s="127"/>
      <c r="BH516" s="118"/>
      <c r="BI516" s="119"/>
      <c r="BJ516" s="127"/>
      <c r="BK516" s="127"/>
    </row>
    <row r="517" spans="1:63" ht="16.5">
      <c r="A517" s="105"/>
      <c r="B517" s="106"/>
      <c r="C517" s="107"/>
      <c r="D517" s="108"/>
      <c r="E517" s="114"/>
      <c r="F517" s="108"/>
      <c r="G517" s="115"/>
      <c r="H517" s="115"/>
      <c r="I517" s="115"/>
      <c r="J517" s="115"/>
      <c r="K517" s="115"/>
      <c r="L517" s="115"/>
      <c r="M517" s="115"/>
      <c r="N517" s="115"/>
      <c r="O517" s="111"/>
      <c r="P517" s="115"/>
      <c r="Q517" s="115"/>
      <c r="R517" s="115"/>
      <c r="S517" s="116"/>
      <c r="T517" s="116"/>
      <c r="U517" s="115"/>
      <c r="V517" s="116"/>
      <c r="W517" s="116"/>
      <c r="X517" s="116"/>
      <c r="Y517" s="116"/>
      <c r="Z517" s="116"/>
      <c r="AA517" s="116"/>
      <c r="AB517" s="116"/>
      <c r="AC517" s="116"/>
      <c r="AD517" s="116"/>
      <c r="AE517" s="116"/>
      <c r="AF517" s="116"/>
      <c r="AG517" s="116"/>
      <c r="AH517" s="116"/>
      <c r="AI517" s="116"/>
      <c r="AJ517" s="116"/>
      <c r="AK517" s="117"/>
      <c r="AL517" s="117"/>
      <c r="AM517" s="117"/>
      <c r="AN517" s="117"/>
      <c r="AO517" s="117"/>
      <c r="AP517" s="130"/>
      <c r="AQ517" s="131"/>
      <c r="AR517" s="130"/>
      <c r="AS517" s="131"/>
      <c r="AT517" s="130"/>
      <c r="AU517" s="81"/>
      <c r="AV517" s="81"/>
      <c r="AW517" s="81"/>
      <c r="AX517" s="130"/>
      <c r="AY517" s="130"/>
      <c r="AZ517" s="93"/>
      <c r="BA517" s="93"/>
      <c r="BB517" s="130"/>
      <c r="BC517" s="130"/>
      <c r="BD517" s="118"/>
      <c r="BE517" s="119"/>
      <c r="BF517" s="127"/>
      <c r="BG517" s="127"/>
      <c r="BH517" s="118"/>
      <c r="BI517" s="119"/>
      <c r="BJ517" s="127"/>
      <c r="BK517" s="127"/>
    </row>
    <row r="518" spans="1:63" s="5" customFormat="1" ht="60.75">
      <c r="A518" s="85">
        <v>917</v>
      </c>
      <c r="B518" s="86" t="s">
        <v>49</v>
      </c>
      <c r="C518" s="161"/>
      <c r="D518" s="89"/>
      <c r="E518" s="133"/>
      <c r="F518" s="89"/>
      <c r="G518" s="162">
        <f>G519+G524+G529</f>
        <v>152579</v>
      </c>
      <c r="H518" s="162">
        <f aca="true" t="shared" si="559" ref="H518:N518">H519+H524+H529</f>
        <v>152579</v>
      </c>
      <c r="I518" s="162">
        <f t="shared" si="559"/>
        <v>0</v>
      </c>
      <c r="J518" s="162">
        <f t="shared" si="559"/>
        <v>45362</v>
      </c>
      <c r="K518" s="162">
        <f t="shared" si="559"/>
        <v>197941</v>
      </c>
      <c r="L518" s="162">
        <f t="shared" si="559"/>
        <v>0</v>
      </c>
      <c r="M518" s="162"/>
      <c r="N518" s="162">
        <f t="shared" si="559"/>
        <v>217280</v>
      </c>
      <c r="O518" s="162">
        <f>O519+O524+O529</f>
        <v>0</v>
      </c>
      <c r="P518" s="162">
        <f>P519+P524+P529</f>
        <v>0</v>
      </c>
      <c r="Q518" s="162">
        <f>Q519+Q524+Q529</f>
        <v>217280</v>
      </c>
      <c r="R518" s="162">
        <f>R519+R524+R529</f>
        <v>0</v>
      </c>
      <c r="S518" s="163">
        <f aca="true" t="shared" si="560" ref="S518:Z518">S519+S524+S529+S540</f>
        <v>-52183</v>
      </c>
      <c r="T518" s="163">
        <f t="shared" si="560"/>
        <v>165097</v>
      </c>
      <c r="U518" s="163">
        <f t="shared" si="560"/>
        <v>0</v>
      </c>
      <c r="V518" s="163">
        <f t="shared" si="560"/>
        <v>165097</v>
      </c>
      <c r="W518" s="163">
        <f t="shared" si="560"/>
        <v>0</v>
      </c>
      <c r="X518" s="163">
        <f t="shared" si="560"/>
        <v>0</v>
      </c>
      <c r="Y518" s="163">
        <f t="shared" si="560"/>
        <v>165097</v>
      </c>
      <c r="Z518" s="163">
        <f t="shared" si="560"/>
        <v>165097</v>
      </c>
      <c r="AA518" s="163">
        <f aca="true" t="shared" si="561" ref="AA518:AJ518">AA519+AA524+AA529+AA540</f>
        <v>0</v>
      </c>
      <c r="AB518" s="163">
        <f t="shared" si="561"/>
        <v>0</v>
      </c>
      <c r="AC518" s="163">
        <f t="shared" si="561"/>
        <v>165097</v>
      </c>
      <c r="AD518" s="163">
        <f t="shared" si="561"/>
        <v>165097</v>
      </c>
      <c r="AE518" s="163">
        <f t="shared" si="561"/>
        <v>0</v>
      </c>
      <c r="AF518" s="163"/>
      <c r="AG518" s="163">
        <f t="shared" si="561"/>
        <v>0</v>
      </c>
      <c r="AH518" s="163">
        <f t="shared" si="561"/>
        <v>165097</v>
      </c>
      <c r="AI518" s="163"/>
      <c r="AJ518" s="163">
        <f t="shared" si="561"/>
        <v>165097</v>
      </c>
      <c r="AK518" s="163">
        <f>AK519+AK524+AK529+AK540</f>
        <v>-875</v>
      </c>
      <c r="AL518" s="163">
        <f>AL519+AL524+AL529+AL540</f>
        <v>-875</v>
      </c>
      <c r="AM518" s="163">
        <f>AM519+AM524+AM529+AM540</f>
        <v>164222</v>
      </c>
      <c r="AN518" s="163">
        <f>AN519+AN524+AN529+AN540</f>
        <v>0</v>
      </c>
      <c r="AO518" s="163">
        <f aca="true" t="shared" si="562" ref="AO518:AT518">AO519+AO529+AO545+AO548</f>
        <v>164222</v>
      </c>
      <c r="AP518" s="163">
        <f t="shared" si="562"/>
        <v>27148</v>
      </c>
      <c r="AQ518" s="163">
        <f t="shared" si="562"/>
        <v>0</v>
      </c>
      <c r="AR518" s="163">
        <f t="shared" si="562"/>
        <v>191370</v>
      </c>
      <c r="AS518" s="163">
        <f t="shared" si="562"/>
        <v>0</v>
      </c>
      <c r="AT518" s="163">
        <f t="shared" si="562"/>
        <v>191370</v>
      </c>
      <c r="AU518" s="81"/>
      <c r="AV518" s="81"/>
      <c r="AW518" s="81"/>
      <c r="AX518" s="163">
        <f>AX519+AX529+AX545+AX548</f>
        <v>191370</v>
      </c>
      <c r="AY518" s="163">
        <f>AY519+AY529+AY545+AY548</f>
        <v>191370</v>
      </c>
      <c r="AZ518" s="93"/>
      <c r="BA518" s="93"/>
      <c r="BB518" s="163">
        <f aca="true" t="shared" si="563" ref="BB518:BG518">BB519+BB529+BB545+BB548</f>
        <v>191370</v>
      </c>
      <c r="BC518" s="163">
        <f t="shared" si="563"/>
        <v>191370</v>
      </c>
      <c r="BD518" s="163">
        <f t="shared" si="563"/>
        <v>0</v>
      </c>
      <c r="BE518" s="163">
        <f t="shared" si="563"/>
        <v>0</v>
      </c>
      <c r="BF518" s="163">
        <f t="shared" si="563"/>
        <v>191370</v>
      </c>
      <c r="BG518" s="163">
        <f t="shared" si="563"/>
        <v>191370</v>
      </c>
      <c r="BH518" s="163">
        <f>BH519+BH529+BH545+BH548</f>
        <v>0</v>
      </c>
      <c r="BI518" s="163">
        <f>BI519+BI529+BI545+BI548</f>
        <v>0</v>
      </c>
      <c r="BJ518" s="163">
        <f>BJ519+BJ529+BJ545+BJ548</f>
        <v>191370</v>
      </c>
      <c r="BK518" s="163">
        <f>BK519+BK529+BK545+BK548</f>
        <v>191370</v>
      </c>
    </row>
    <row r="519" spans="1:63" s="2" customFormat="1" ht="36.75" customHeight="1">
      <c r="A519" s="97"/>
      <c r="B519" s="98" t="s">
        <v>61</v>
      </c>
      <c r="C519" s="99" t="s">
        <v>43</v>
      </c>
      <c r="D519" s="100" t="s">
        <v>31</v>
      </c>
      <c r="E519" s="101"/>
      <c r="F519" s="100"/>
      <c r="G519" s="102">
        <f aca="true" t="shared" si="564" ref="G519:N519">G520+G522</f>
        <v>84656</v>
      </c>
      <c r="H519" s="102">
        <f t="shared" si="564"/>
        <v>84656</v>
      </c>
      <c r="I519" s="102">
        <f t="shared" si="564"/>
        <v>0</v>
      </c>
      <c r="J519" s="102">
        <f t="shared" si="564"/>
        <v>45045</v>
      </c>
      <c r="K519" s="102">
        <f t="shared" si="564"/>
        <v>129701</v>
      </c>
      <c r="L519" s="102">
        <f t="shared" si="564"/>
        <v>0</v>
      </c>
      <c r="M519" s="102"/>
      <c r="N519" s="102">
        <f t="shared" si="564"/>
        <v>142940</v>
      </c>
      <c r="O519" s="102">
        <f aca="true" t="shared" si="565" ref="O519:V519">O520+O522</f>
        <v>0</v>
      </c>
      <c r="P519" s="102">
        <f t="shared" si="565"/>
        <v>0</v>
      </c>
      <c r="Q519" s="102">
        <f t="shared" si="565"/>
        <v>142940</v>
      </c>
      <c r="R519" s="102">
        <f t="shared" si="565"/>
        <v>0</v>
      </c>
      <c r="S519" s="104">
        <f t="shared" si="565"/>
        <v>-41852</v>
      </c>
      <c r="T519" s="104">
        <f t="shared" si="565"/>
        <v>101088</v>
      </c>
      <c r="U519" s="102">
        <f t="shared" si="565"/>
        <v>0</v>
      </c>
      <c r="V519" s="104">
        <f t="shared" si="565"/>
        <v>101088</v>
      </c>
      <c r="W519" s="104">
        <f aca="true" t="shared" si="566" ref="W519:AD519">W520+W522</f>
        <v>6490</v>
      </c>
      <c r="X519" s="104">
        <f t="shared" si="566"/>
        <v>6490</v>
      </c>
      <c r="Y519" s="104">
        <f t="shared" si="566"/>
        <v>107578</v>
      </c>
      <c r="Z519" s="104">
        <f t="shared" si="566"/>
        <v>107578</v>
      </c>
      <c r="AA519" s="104">
        <f t="shared" si="566"/>
        <v>0</v>
      </c>
      <c r="AB519" s="104">
        <f t="shared" si="566"/>
        <v>0</v>
      </c>
      <c r="AC519" s="104">
        <f t="shared" si="566"/>
        <v>107578</v>
      </c>
      <c r="AD519" s="104">
        <f t="shared" si="566"/>
        <v>107578</v>
      </c>
      <c r="AE519" s="104">
        <f>AE520+AE522</f>
        <v>0</v>
      </c>
      <c r="AF519" s="104"/>
      <c r="AG519" s="104">
        <f>AG520+AG522</f>
        <v>0</v>
      </c>
      <c r="AH519" s="104">
        <f>AH520+AH522</f>
        <v>107578</v>
      </c>
      <c r="AI519" s="104"/>
      <c r="AJ519" s="104">
        <f aca="true" t="shared" si="567" ref="AJ519:AO519">AJ520+AJ522</f>
        <v>107578</v>
      </c>
      <c r="AK519" s="104">
        <f t="shared" si="567"/>
        <v>0</v>
      </c>
      <c r="AL519" s="104">
        <f t="shared" si="567"/>
        <v>0</v>
      </c>
      <c r="AM519" s="104">
        <f t="shared" si="567"/>
        <v>107578</v>
      </c>
      <c r="AN519" s="104">
        <f t="shared" si="567"/>
        <v>0</v>
      </c>
      <c r="AO519" s="104">
        <f t="shared" si="567"/>
        <v>107578</v>
      </c>
      <c r="AP519" s="104">
        <f>AP520+AP522</f>
        <v>49421</v>
      </c>
      <c r="AQ519" s="102">
        <f>AQ520+AQ522</f>
        <v>0</v>
      </c>
      <c r="AR519" s="104">
        <f>AR520+AR522</f>
        <v>156999</v>
      </c>
      <c r="AS519" s="102">
        <f>AS520+AS522</f>
        <v>0</v>
      </c>
      <c r="AT519" s="104">
        <f>AT520+AT522</f>
        <v>156999</v>
      </c>
      <c r="AU519" s="81"/>
      <c r="AV519" s="81"/>
      <c r="AW519" s="81"/>
      <c r="AX519" s="104">
        <f>AX520+AX522</f>
        <v>156999</v>
      </c>
      <c r="AY519" s="104">
        <f>AY520+AY522</f>
        <v>156999</v>
      </c>
      <c r="AZ519" s="93"/>
      <c r="BA519" s="93"/>
      <c r="BB519" s="104">
        <f aca="true" t="shared" si="568" ref="BB519:BG519">BB520+BB522</f>
        <v>156999</v>
      </c>
      <c r="BC519" s="104">
        <f t="shared" si="568"/>
        <v>156999</v>
      </c>
      <c r="BD519" s="104">
        <f t="shared" si="568"/>
        <v>0</v>
      </c>
      <c r="BE519" s="104">
        <f t="shared" si="568"/>
        <v>0</v>
      </c>
      <c r="BF519" s="104">
        <f t="shared" si="568"/>
        <v>156999</v>
      </c>
      <c r="BG519" s="104">
        <f t="shared" si="568"/>
        <v>156999</v>
      </c>
      <c r="BH519" s="104">
        <f>BH520+BH522</f>
        <v>0</v>
      </c>
      <c r="BI519" s="104">
        <f>BI520+BI522</f>
        <v>0</v>
      </c>
      <c r="BJ519" s="104">
        <f>BJ520+BJ522</f>
        <v>156999</v>
      </c>
      <c r="BK519" s="104">
        <f>BK520+BK522</f>
        <v>156999</v>
      </c>
    </row>
    <row r="520" spans="1:63" ht="33" hidden="1">
      <c r="A520" s="105"/>
      <c r="B520" s="106" t="s">
        <v>272</v>
      </c>
      <c r="C520" s="107" t="s">
        <v>43</v>
      </c>
      <c r="D520" s="108" t="s">
        <v>31</v>
      </c>
      <c r="E520" s="114" t="s">
        <v>156</v>
      </c>
      <c r="F520" s="108"/>
      <c r="G520" s="115">
        <f aca="true" t="shared" si="569" ref="G520:AT520">G521</f>
        <v>12336</v>
      </c>
      <c r="H520" s="115">
        <f t="shared" si="569"/>
        <v>12336</v>
      </c>
      <c r="I520" s="115">
        <f t="shared" si="569"/>
        <v>0</v>
      </c>
      <c r="J520" s="115">
        <f t="shared" si="569"/>
        <v>72</v>
      </c>
      <c r="K520" s="115">
        <f t="shared" si="569"/>
        <v>12408</v>
      </c>
      <c r="L520" s="115">
        <f t="shared" si="569"/>
        <v>0</v>
      </c>
      <c r="M520" s="115"/>
      <c r="N520" s="115">
        <f t="shared" si="569"/>
        <v>13753</v>
      </c>
      <c r="O520" s="115">
        <f t="shared" si="569"/>
        <v>0</v>
      </c>
      <c r="P520" s="115">
        <f t="shared" si="569"/>
        <v>0</v>
      </c>
      <c r="Q520" s="115">
        <f t="shared" si="569"/>
        <v>13753</v>
      </c>
      <c r="R520" s="115">
        <f t="shared" si="569"/>
        <v>0</v>
      </c>
      <c r="S520" s="116">
        <f t="shared" si="569"/>
        <v>-4899</v>
      </c>
      <c r="T520" s="116">
        <f t="shared" si="569"/>
        <v>8854</v>
      </c>
      <c r="U520" s="115">
        <f t="shared" si="569"/>
        <v>0</v>
      </c>
      <c r="V520" s="116">
        <f t="shared" si="569"/>
        <v>8854</v>
      </c>
      <c r="W520" s="116">
        <f t="shared" si="569"/>
        <v>0</v>
      </c>
      <c r="X520" s="116">
        <f t="shared" si="569"/>
        <v>0</v>
      </c>
      <c r="Y520" s="116">
        <f t="shared" si="569"/>
        <v>8854</v>
      </c>
      <c r="Z520" s="116">
        <f t="shared" si="569"/>
        <v>8854</v>
      </c>
      <c r="AA520" s="116">
        <f t="shared" si="569"/>
        <v>0</v>
      </c>
      <c r="AB520" s="116">
        <f t="shared" si="569"/>
        <v>0</v>
      </c>
      <c r="AC520" s="116">
        <f t="shared" si="569"/>
        <v>8854</v>
      </c>
      <c r="AD520" s="116">
        <f t="shared" si="569"/>
        <v>8854</v>
      </c>
      <c r="AE520" s="116">
        <f t="shared" si="569"/>
        <v>0</v>
      </c>
      <c r="AF520" s="116"/>
      <c r="AG520" s="116">
        <f t="shared" si="569"/>
        <v>0</v>
      </c>
      <c r="AH520" s="116">
        <f t="shared" si="569"/>
        <v>8854</v>
      </c>
      <c r="AI520" s="116"/>
      <c r="AJ520" s="116">
        <f t="shared" si="569"/>
        <v>8854</v>
      </c>
      <c r="AK520" s="116">
        <f t="shared" si="569"/>
        <v>0</v>
      </c>
      <c r="AL520" s="116">
        <f t="shared" si="569"/>
        <v>0</v>
      </c>
      <c r="AM520" s="116">
        <f t="shared" si="569"/>
        <v>8854</v>
      </c>
      <c r="AN520" s="116">
        <f t="shared" si="569"/>
        <v>0</v>
      </c>
      <c r="AO520" s="116">
        <f t="shared" si="569"/>
        <v>8854</v>
      </c>
      <c r="AP520" s="116">
        <f t="shared" si="569"/>
        <v>-8854</v>
      </c>
      <c r="AQ520" s="115">
        <f t="shared" si="569"/>
        <v>0</v>
      </c>
      <c r="AR520" s="116">
        <f t="shared" si="569"/>
        <v>0</v>
      </c>
      <c r="AS520" s="115">
        <f t="shared" si="569"/>
        <v>0</v>
      </c>
      <c r="AT520" s="116">
        <f t="shared" si="569"/>
        <v>0</v>
      </c>
      <c r="AU520" s="81"/>
      <c r="AV520" s="81"/>
      <c r="AW520" s="81"/>
      <c r="AX520" s="116">
        <f>AX521</f>
        <v>0</v>
      </c>
      <c r="AY520" s="116">
        <f>AY521</f>
        <v>0</v>
      </c>
      <c r="AZ520" s="93"/>
      <c r="BA520" s="93"/>
      <c r="BB520" s="116">
        <f aca="true" t="shared" si="570" ref="BB520:BK520">BB521</f>
        <v>0</v>
      </c>
      <c r="BC520" s="116">
        <f t="shared" si="570"/>
        <v>0</v>
      </c>
      <c r="BD520" s="116">
        <f t="shared" si="570"/>
        <v>0</v>
      </c>
      <c r="BE520" s="116">
        <f t="shared" si="570"/>
        <v>0</v>
      </c>
      <c r="BF520" s="116">
        <f t="shared" si="570"/>
        <v>0</v>
      </c>
      <c r="BG520" s="116">
        <f t="shared" si="570"/>
        <v>0</v>
      </c>
      <c r="BH520" s="116">
        <f t="shared" si="570"/>
        <v>0</v>
      </c>
      <c r="BI520" s="116">
        <f t="shared" si="570"/>
        <v>0</v>
      </c>
      <c r="BJ520" s="116">
        <f t="shared" si="570"/>
        <v>0</v>
      </c>
      <c r="BK520" s="116">
        <f t="shared" si="570"/>
        <v>0</v>
      </c>
    </row>
    <row r="521" spans="1:63" ht="33" hidden="1">
      <c r="A521" s="105"/>
      <c r="B521" s="106" t="s">
        <v>37</v>
      </c>
      <c r="C521" s="107" t="s">
        <v>43</v>
      </c>
      <c r="D521" s="108" t="s">
        <v>31</v>
      </c>
      <c r="E521" s="114" t="s">
        <v>156</v>
      </c>
      <c r="F521" s="108" t="s">
        <v>38</v>
      </c>
      <c r="G521" s="115">
        <f>H521+I521</f>
        <v>12336</v>
      </c>
      <c r="H521" s="115">
        <v>12336</v>
      </c>
      <c r="I521" s="115"/>
      <c r="J521" s="115">
        <f>K521-G521</f>
        <v>72</v>
      </c>
      <c r="K521" s="115">
        <v>12408</v>
      </c>
      <c r="L521" s="115"/>
      <c r="M521" s="115"/>
      <c r="N521" s="115">
        <v>13753</v>
      </c>
      <c r="O521" s="111"/>
      <c r="P521" s="115"/>
      <c r="Q521" s="115">
        <f>P521+N521</f>
        <v>13753</v>
      </c>
      <c r="R521" s="115">
        <f>O521</f>
        <v>0</v>
      </c>
      <c r="S521" s="116">
        <f>T521-Q521</f>
        <v>-4899</v>
      </c>
      <c r="T521" s="116">
        <v>8854</v>
      </c>
      <c r="U521" s="115">
        <f>R521</f>
        <v>0</v>
      </c>
      <c r="V521" s="116">
        <v>8854</v>
      </c>
      <c r="W521" s="116"/>
      <c r="X521" s="116"/>
      <c r="Y521" s="116">
        <f>W521+T521</f>
        <v>8854</v>
      </c>
      <c r="Z521" s="116">
        <f>X521+V521</f>
        <v>8854</v>
      </c>
      <c r="AA521" s="116"/>
      <c r="AB521" s="116"/>
      <c r="AC521" s="116">
        <f>AA521+Y521</f>
        <v>8854</v>
      </c>
      <c r="AD521" s="116">
        <f>AB521+Z521</f>
        <v>8854</v>
      </c>
      <c r="AE521" s="116"/>
      <c r="AF521" s="116"/>
      <c r="AG521" s="116"/>
      <c r="AH521" s="116">
        <f>AE521+AC521</f>
        <v>8854</v>
      </c>
      <c r="AI521" s="116"/>
      <c r="AJ521" s="116">
        <f>AG521+AD521</f>
        <v>8854</v>
      </c>
      <c r="AK521" s="117"/>
      <c r="AL521" s="117"/>
      <c r="AM521" s="116">
        <f>AK521+AH521</f>
        <v>8854</v>
      </c>
      <c r="AN521" s="116">
        <f>AI521</f>
        <v>0</v>
      </c>
      <c r="AO521" s="116">
        <f>AJ521</f>
        <v>8854</v>
      </c>
      <c r="AP521" s="116">
        <f>AR521-AO521</f>
        <v>-8854</v>
      </c>
      <c r="AQ521" s="115"/>
      <c r="AR521" s="116"/>
      <c r="AS521" s="115"/>
      <c r="AT521" s="116"/>
      <c r="AU521" s="81"/>
      <c r="AV521" s="81"/>
      <c r="AW521" s="81"/>
      <c r="AX521" s="116"/>
      <c r="AY521" s="116"/>
      <c r="AZ521" s="93"/>
      <c r="BA521" s="93"/>
      <c r="BB521" s="116"/>
      <c r="BC521" s="116"/>
      <c r="BD521" s="116"/>
      <c r="BE521" s="116"/>
      <c r="BF521" s="116"/>
      <c r="BG521" s="116"/>
      <c r="BH521" s="116"/>
      <c r="BI521" s="116"/>
      <c r="BJ521" s="116"/>
      <c r="BK521" s="116"/>
    </row>
    <row r="522" spans="1:63" ht="33">
      <c r="A522" s="105"/>
      <c r="B522" s="106" t="s">
        <v>62</v>
      </c>
      <c r="C522" s="107" t="s">
        <v>43</v>
      </c>
      <c r="D522" s="108" t="s">
        <v>31</v>
      </c>
      <c r="E522" s="114" t="s">
        <v>148</v>
      </c>
      <c r="F522" s="108"/>
      <c r="G522" s="110">
        <f aca="true" t="shared" si="571" ref="G522:AT522">G523</f>
        <v>72320</v>
      </c>
      <c r="H522" s="110">
        <f t="shared" si="571"/>
        <v>72320</v>
      </c>
      <c r="I522" s="110">
        <f t="shared" si="571"/>
        <v>0</v>
      </c>
      <c r="J522" s="110">
        <f t="shared" si="571"/>
        <v>44973</v>
      </c>
      <c r="K522" s="110">
        <f t="shared" si="571"/>
        <v>117293</v>
      </c>
      <c r="L522" s="110">
        <f t="shared" si="571"/>
        <v>0</v>
      </c>
      <c r="M522" s="110"/>
      <c r="N522" s="110">
        <f t="shared" si="571"/>
        <v>129187</v>
      </c>
      <c r="O522" s="110">
        <f t="shared" si="571"/>
        <v>0</v>
      </c>
      <c r="P522" s="110">
        <f t="shared" si="571"/>
        <v>0</v>
      </c>
      <c r="Q522" s="110">
        <f t="shared" si="571"/>
        <v>129187</v>
      </c>
      <c r="R522" s="110">
        <f t="shared" si="571"/>
        <v>0</v>
      </c>
      <c r="S522" s="112">
        <f t="shared" si="571"/>
        <v>-36953</v>
      </c>
      <c r="T522" s="112">
        <f t="shared" si="571"/>
        <v>92234</v>
      </c>
      <c r="U522" s="110">
        <f t="shared" si="571"/>
        <v>0</v>
      </c>
      <c r="V522" s="112">
        <f t="shared" si="571"/>
        <v>92234</v>
      </c>
      <c r="W522" s="112">
        <f t="shared" si="571"/>
        <v>6490</v>
      </c>
      <c r="X522" s="112">
        <f t="shared" si="571"/>
        <v>6490</v>
      </c>
      <c r="Y522" s="112">
        <f t="shared" si="571"/>
        <v>98724</v>
      </c>
      <c r="Z522" s="112">
        <f t="shared" si="571"/>
        <v>98724</v>
      </c>
      <c r="AA522" s="112">
        <f t="shared" si="571"/>
        <v>0</v>
      </c>
      <c r="AB522" s="112">
        <f t="shared" si="571"/>
        <v>0</v>
      </c>
      <c r="AC522" s="112">
        <f t="shared" si="571"/>
        <v>98724</v>
      </c>
      <c r="AD522" s="112">
        <f t="shared" si="571"/>
        <v>98724</v>
      </c>
      <c r="AE522" s="112">
        <f t="shared" si="571"/>
        <v>0</v>
      </c>
      <c r="AF522" s="112"/>
      <c r="AG522" s="112">
        <f t="shared" si="571"/>
        <v>0</v>
      </c>
      <c r="AH522" s="112">
        <f t="shared" si="571"/>
        <v>98724</v>
      </c>
      <c r="AI522" s="112"/>
      <c r="AJ522" s="112">
        <f t="shared" si="571"/>
        <v>98724</v>
      </c>
      <c r="AK522" s="112">
        <f t="shared" si="571"/>
        <v>0</v>
      </c>
      <c r="AL522" s="112">
        <f t="shared" si="571"/>
        <v>0</v>
      </c>
      <c r="AM522" s="112">
        <f t="shared" si="571"/>
        <v>98724</v>
      </c>
      <c r="AN522" s="112">
        <f t="shared" si="571"/>
        <v>0</v>
      </c>
      <c r="AO522" s="112">
        <f t="shared" si="571"/>
        <v>98724</v>
      </c>
      <c r="AP522" s="112">
        <f t="shared" si="571"/>
        <v>58275</v>
      </c>
      <c r="AQ522" s="110">
        <f t="shared" si="571"/>
        <v>0</v>
      </c>
      <c r="AR522" s="112">
        <f t="shared" si="571"/>
        <v>156999</v>
      </c>
      <c r="AS522" s="110">
        <f t="shared" si="571"/>
        <v>0</v>
      </c>
      <c r="AT522" s="112">
        <f t="shared" si="571"/>
        <v>156999</v>
      </c>
      <c r="AU522" s="81"/>
      <c r="AV522" s="81"/>
      <c r="AW522" s="81"/>
      <c r="AX522" s="112">
        <f>AX523</f>
        <v>156999</v>
      </c>
      <c r="AY522" s="112">
        <f>AY523</f>
        <v>156999</v>
      </c>
      <c r="AZ522" s="93"/>
      <c r="BA522" s="93"/>
      <c r="BB522" s="112">
        <f aca="true" t="shared" si="572" ref="BB522:BK522">BB523</f>
        <v>156999</v>
      </c>
      <c r="BC522" s="112">
        <f t="shared" si="572"/>
        <v>156999</v>
      </c>
      <c r="BD522" s="112">
        <f t="shared" si="572"/>
        <v>0</v>
      </c>
      <c r="BE522" s="112">
        <f t="shared" si="572"/>
        <v>0</v>
      </c>
      <c r="BF522" s="112">
        <f t="shared" si="572"/>
        <v>156999</v>
      </c>
      <c r="BG522" s="112">
        <f t="shared" si="572"/>
        <v>156999</v>
      </c>
      <c r="BH522" s="112">
        <f t="shared" si="572"/>
        <v>0</v>
      </c>
      <c r="BI522" s="112">
        <f t="shared" si="572"/>
        <v>0</v>
      </c>
      <c r="BJ522" s="112">
        <f t="shared" si="572"/>
        <v>156999</v>
      </c>
      <c r="BK522" s="112">
        <f t="shared" si="572"/>
        <v>156999</v>
      </c>
    </row>
    <row r="523" spans="1:63" ht="42" customHeight="1">
      <c r="A523" s="105"/>
      <c r="B523" s="106" t="s">
        <v>37</v>
      </c>
      <c r="C523" s="107" t="s">
        <v>43</v>
      </c>
      <c r="D523" s="108" t="s">
        <v>31</v>
      </c>
      <c r="E523" s="114" t="s">
        <v>148</v>
      </c>
      <c r="F523" s="108" t="s">
        <v>38</v>
      </c>
      <c r="G523" s="110">
        <f>H523+I523</f>
        <v>72320</v>
      </c>
      <c r="H523" s="110">
        <v>72320</v>
      </c>
      <c r="I523" s="110"/>
      <c r="J523" s="115">
        <f>K523-G523</f>
        <v>44973</v>
      </c>
      <c r="K523" s="115">
        <v>117293</v>
      </c>
      <c r="L523" s="115"/>
      <c r="M523" s="115"/>
      <c r="N523" s="110">
        <v>129187</v>
      </c>
      <c r="O523" s="111"/>
      <c r="P523" s="115"/>
      <c r="Q523" s="115">
        <f>P523+N523</f>
        <v>129187</v>
      </c>
      <c r="R523" s="115">
        <f>O523</f>
        <v>0</v>
      </c>
      <c r="S523" s="116">
        <f>T523-Q523</f>
        <v>-36953</v>
      </c>
      <c r="T523" s="116">
        <v>92234</v>
      </c>
      <c r="U523" s="115">
        <f>R523</f>
        <v>0</v>
      </c>
      <c r="V523" s="116">
        <v>92234</v>
      </c>
      <c r="W523" s="116">
        <v>6490</v>
      </c>
      <c r="X523" s="116">
        <v>6490</v>
      </c>
      <c r="Y523" s="116">
        <f>W523+T523</f>
        <v>98724</v>
      </c>
      <c r="Z523" s="116">
        <f>X523+V523</f>
        <v>98724</v>
      </c>
      <c r="AA523" s="116"/>
      <c r="AB523" s="116"/>
      <c r="AC523" s="116">
        <f>AA523+Y523</f>
        <v>98724</v>
      </c>
      <c r="AD523" s="116">
        <f>AB523+Z523</f>
        <v>98724</v>
      </c>
      <c r="AE523" s="116"/>
      <c r="AF523" s="116"/>
      <c r="AG523" s="116"/>
      <c r="AH523" s="116">
        <f>AE523+AC523</f>
        <v>98724</v>
      </c>
      <c r="AI523" s="116"/>
      <c r="AJ523" s="116">
        <f>AG523+AD523</f>
        <v>98724</v>
      </c>
      <c r="AK523" s="117"/>
      <c r="AL523" s="117"/>
      <c r="AM523" s="116">
        <f>AK523+AH523</f>
        <v>98724</v>
      </c>
      <c r="AN523" s="116">
        <f>AI523</f>
        <v>0</v>
      </c>
      <c r="AO523" s="116">
        <f>AJ523</f>
        <v>98724</v>
      </c>
      <c r="AP523" s="116">
        <f>AR523-AO523</f>
        <v>58275</v>
      </c>
      <c r="AQ523" s="115"/>
      <c r="AR523" s="116">
        <v>156999</v>
      </c>
      <c r="AS523" s="115"/>
      <c r="AT523" s="116">
        <v>156999</v>
      </c>
      <c r="AU523" s="81"/>
      <c r="AV523" s="81"/>
      <c r="AW523" s="81"/>
      <c r="AX523" s="116">
        <v>156999</v>
      </c>
      <c r="AY523" s="116">
        <v>156999</v>
      </c>
      <c r="AZ523" s="93"/>
      <c r="BA523" s="93"/>
      <c r="BB523" s="116">
        <v>156999</v>
      </c>
      <c r="BC523" s="116">
        <v>156999</v>
      </c>
      <c r="BD523" s="118"/>
      <c r="BE523" s="119"/>
      <c r="BF523" s="115">
        <f>BD523+BB523</f>
        <v>156999</v>
      </c>
      <c r="BG523" s="115">
        <f>BE523+BC523</f>
        <v>156999</v>
      </c>
      <c r="BH523" s="118"/>
      <c r="BI523" s="119"/>
      <c r="BJ523" s="115">
        <f>BH523+BF523</f>
        <v>156999</v>
      </c>
      <c r="BK523" s="115">
        <f>BI523+BG523</f>
        <v>156999</v>
      </c>
    </row>
    <row r="524" spans="1:63" s="2" customFormat="1" ht="37.5" customHeight="1" hidden="1">
      <c r="A524" s="120"/>
      <c r="B524" s="98" t="s">
        <v>64</v>
      </c>
      <c r="C524" s="99" t="s">
        <v>43</v>
      </c>
      <c r="D524" s="100" t="s">
        <v>54</v>
      </c>
      <c r="E524" s="101"/>
      <c r="F524" s="100"/>
      <c r="G524" s="102">
        <f aca="true" t="shared" si="573" ref="G524:W525">G525</f>
        <v>16220</v>
      </c>
      <c r="H524" s="102">
        <f t="shared" si="573"/>
        <v>16220</v>
      </c>
      <c r="I524" s="102">
        <f t="shared" si="573"/>
        <v>0</v>
      </c>
      <c r="J524" s="102">
        <f aca="true" t="shared" si="574" ref="J524:Q524">J525+J527</f>
        <v>4851</v>
      </c>
      <c r="K524" s="102">
        <f t="shared" si="574"/>
        <v>21071</v>
      </c>
      <c r="L524" s="102">
        <f t="shared" si="574"/>
        <v>0</v>
      </c>
      <c r="M524" s="102"/>
      <c r="N524" s="102">
        <f t="shared" si="574"/>
        <v>22649</v>
      </c>
      <c r="O524" s="102">
        <f t="shared" si="574"/>
        <v>0</v>
      </c>
      <c r="P524" s="102">
        <f t="shared" si="574"/>
        <v>0</v>
      </c>
      <c r="Q524" s="102">
        <f t="shared" si="574"/>
        <v>22649</v>
      </c>
      <c r="R524" s="102">
        <f aca="true" t="shared" si="575" ref="R524:Z524">R525+R527</f>
        <v>0</v>
      </c>
      <c r="S524" s="104">
        <f t="shared" si="575"/>
        <v>-16159</v>
      </c>
      <c r="T524" s="104">
        <f t="shared" si="575"/>
        <v>6490</v>
      </c>
      <c r="U524" s="102">
        <f t="shared" si="575"/>
        <v>0</v>
      </c>
      <c r="V524" s="104">
        <f t="shared" si="575"/>
        <v>6490</v>
      </c>
      <c r="W524" s="104">
        <f t="shared" si="575"/>
        <v>-6490</v>
      </c>
      <c r="X524" s="104">
        <f t="shared" si="575"/>
        <v>-6490</v>
      </c>
      <c r="Y524" s="104">
        <f t="shared" si="575"/>
        <v>0</v>
      </c>
      <c r="Z524" s="104">
        <f t="shared" si="575"/>
        <v>0</v>
      </c>
      <c r="AA524" s="104">
        <f aca="true" t="shared" si="576" ref="AA524:AJ524">AA525+AA527</f>
        <v>0</v>
      </c>
      <c r="AB524" s="104">
        <f t="shared" si="576"/>
        <v>0</v>
      </c>
      <c r="AC524" s="104">
        <f t="shared" si="576"/>
        <v>0</v>
      </c>
      <c r="AD524" s="104">
        <f t="shared" si="576"/>
        <v>0</v>
      </c>
      <c r="AE524" s="104">
        <f t="shared" si="576"/>
        <v>0</v>
      </c>
      <c r="AF524" s="104"/>
      <c r="AG524" s="104">
        <f t="shared" si="576"/>
        <v>0</v>
      </c>
      <c r="AH524" s="104">
        <f t="shared" si="576"/>
        <v>0</v>
      </c>
      <c r="AI524" s="104"/>
      <c r="AJ524" s="104">
        <f t="shared" si="576"/>
        <v>0</v>
      </c>
      <c r="AK524" s="171"/>
      <c r="AL524" s="171"/>
      <c r="AM524" s="171"/>
      <c r="AN524" s="171"/>
      <c r="AO524" s="171"/>
      <c r="AP524" s="172"/>
      <c r="AQ524" s="173"/>
      <c r="AR524" s="172"/>
      <c r="AS524" s="173"/>
      <c r="AT524" s="172"/>
      <c r="AU524" s="81"/>
      <c r="AV524" s="81"/>
      <c r="AW524" s="81"/>
      <c r="AX524" s="172"/>
      <c r="AY524" s="172"/>
      <c r="AZ524" s="93"/>
      <c r="BA524" s="93"/>
      <c r="BB524" s="172"/>
      <c r="BC524" s="172"/>
      <c r="BD524" s="146"/>
      <c r="BE524" s="147"/>
      <c r="BF524" s="164"/>
      <c r="BG524" s="164"/>
      <c r="BH524" s="146"/>
      <c r="BI524" s="147"/>
      <c r="BJ524" s="164"/>
      <c r="BK524" s="164"/>
    </row>
    <row r="525" spans="1:63" ht="49.5" customHeight="1" hidden="1">
      <c r="A525" s="105"/>
      <c r="B525" s="106" t="s">
        <v>63</v>
      </c>
      <c r="C525" s="107" t="s">
        <v>43</v>
      </c>
      <c r="D525" s="108" t="s">
        <v>54</v>
      </c>
      <c r="E525" s="114" t="s">
        <v>158</v>
      </c>
      <c r="F525" s="108"/>
      <c r="G525" s="110">
        <f t="shared" si="573"/>
        <v>16220</v>
      </c>
      <c r="H525" s="110">
        <f t="shared" si="573"/>
        <v>16220</v>
      </c>
      <c r="I525" s="110">
        <f t="shared" si="573"/>
        <v>0</v>
      </c>
      <c r="J525" s="110">
        <f t="shared" si="573"/>
        <v>4082</v>
      </c>
      <c r="K525" s="110">
        <f t="shared" si="573"/>
        <v>20302</v>
      </c>
      <c r="L525" s="110">
        <f t="shared" si="573"/>
        <v>0</v>
      </c>
      <c r="M525" s="110"/>
      <c r="N525" s="110">
        <f t="shared" si="573"/>
        <v>21827</v>
      </c>
      <c r="O525" s="110">
        <f t="shared" si="573"/>
        <v>0</v>
      </c>
      <c r="P525" s="110">
        <f t="shared" si="573"/>
        <v>0</v>
      </c>
      <c r="Q525" s="110">
        <f t="shared" si="573"/>
        <v>21827</v>
      </c>
      <c r="R525" s="110">
        <f t="shared" si="573"/>
        <v>0</v>
      </c>
      <c r="S525" s="112">
        <f t="shared" si="573"/>
        <v>-15337</v>
      </c>
      <c r="T525" s="112">
        <f t="shared" si="573"/>
        <v>6490</v>
      </c>
      <c r="U525" s="110">
        <f t="shared" si="573"/>
        <v>0</v>
      </c>
      <c r="V525" s="112">
        <f t="shared" si="573"/>
        <v>6490</v>
      </c>
      <c r="W525" s="112">
        <f t="shared" si="573"/>
        <v>-6490</v>
      </c>
      <c r="X525" s="112">
        <f aca="true" t="shared" si="577" ref="X525:AJ525">X526</f>
        <v>-6490</v>
      </c>
      <c r="Y525" s="112">
        <f t="shared" si="577"/>
        <v>0</v>
      </c>
      <c r="Z525" s="112">
        <f t="shared" si="577"/>
        <v>0</v>
      </c>
      <c r="AA525" s="112">
        <f t="shared" si="577"/>
        <v>0</v>
      </c>
      <c r="AB525" s="112">
        <f t="shared" si="577"/>
        <v>0</v>
      </c>
      <c r="AC525" s="112">
        <f t="shared" si="577"/>
        <v>0</v>
      </c>
      <c r="AD525" s="112">
        <f t="shared" si="577"/>
        <v>0</v>
      </c>
      <c r="AE525" s="112">
        <f t="shared" si="577"/>
        <v>0</v>
      </c>
      <c r="AF525" s="112"/>
      <c r="AG525" s="112">
        <f t="shared" si="577"/>
        <v>0</v>
      </c>
      <c r="AH525" s="112">
        <f t="shared" si="577"/>
        <v>0</v>
      </c>
      <c r="AI525" s="112"/>
      <c r="AJ525" s="112">
        <f t="shared" si="577"/>
        <v>0</v>
      </c>
      <c r="AK525" s="117"/>
      <c r="AL525" s="117"/>
      <c r="AM525" s="117"/>
      <c r="AN525" s="117"/>
      <c r="AO525" s="117"/>
      <c r="AP525" s="130"/>
      <c r="AQ525" s="131"/>
      <c r="AR525" s="130"/>
      <c r="AS525" s="131"/>
      <c r="AT525" s="130"/>
      <c r="AU525" s="81"/>
      <c r="AV525" s="81"/>
      <c r="AW525" s="81"/>
      <c r="AX525" s="130"/>
      <c r="AY525" s="130"/>
      <c r="AZ525" s="93"/>
      <c r="BA525" s="93"/>
      <c r="BB525" s="130"/>
      <c r="BC525" s="130"/>
      <c r="BD525" s="118"/>
      <c r="BE525" s="119"/>
      <c r="BF525" s="127"/>
      <c r="BG525" s="127"/>
      <c r="BH525" s="118"/>
      <c r="BI525" s="119"/>
      <c r="BJ525" s="127"/>
      <c r="BK525" s="127"/>
    </row>
    <row r="526" spans="1:63" ht="33" customHeight="1" hidden="1">
      <c r="A526" s="105"/>
      <c r="B526" s="106" t="s">
        <v>37</v>
      </c>
      <c r="C526" s="107" t="s">
        <v>43</v>
      </c>
      <c r="D526" s="108" t="s">
        <v>54</v>
      </c>
      <c r="E526" s="114" t="s">
        <v>158</v>
      </c>
      <c r="F526" s="108" t="s">
        <v>38</v>
      </c>
      <c r="G526" s="110">
        <f>H526+I526</f>
        <v>16220</v>
      </c>
      <c r="H526" s="110">
        <v>16220</v>
      </c>
      <c r="I526" s="110"/>
      <c r="J526" s="115">
        <f>K526-G526</f>
        <v>4082</v>
      </c>
      <c r="K526" s="115">
        <v>20302</v>
      </c>
      <c r="L526" s="115"/>
      <c r="M526" s="115"/>
      <c r="N526" s="110">
        <v>21827</v>
      </c>
      <c r="O526" s="111"/>
      <c r="P526" s="115"/>
      <c r="Q526" s="115">
        <f>P526+N526</f>
        <v>21827</v>
      </c>
      <c r="R526" s="115">
        <f>O526</f>
        <v>0</v>
      </c>
      <c r="S526" s="116">
        <f>T526-Q526</f>
        <v>-15337</v>
      </c>
      <c r="T526" s="116">
        <v>6490</v>
      </c>
      <c r="U526" s="115">
        <f>R526</f>
        <v>0</v>
      </c>
      <c r="V526" s="116">
        <v>6490</v>
      </c>
      <c r="W526" s="116">
        <v>-6490</v>
      </c>
      <c r="X526" s="116">
        <v>-6490</v>
      </c>
      <c r="Y526" s="116">
        <f>W526+T526</f>
        <v>0</v>
      </c>
      <c r="Z526" s="116">
        <f>X526+V526</f>
        <v>0</v>
      </c>
      <c r="AA526" s="116"/>
      <c r="AB526" s="116"/>
      <c r="AC526" s="116">
        <f>AA526+Y526</f>
        <v>0</v>
      </c>
      <c r="AD526" s="116">
        <f>AB526+Z526</f>
        <v>0</v>
      </c>
      <c r="AE526" s="116"/>
      <c r="AF526" s="116"/>
      <c r="AG526" s="116"/>
      <c r="AH526" s="116"/>
      <c r="AI526" s="116"/>
      <c r="AJ526" s="116"/>
      <c r="AK526" s="117"/>
      <c r="AL526" s="117"/>
      <c r="AM526" s="117"/>
      <c r="AN526" s="117"/>
      <c r="AO526" s="117"/>
      <c r="AP526" s="130"/>
      <c r="AQ526" s="131"/>
      <c r="AR526" s="130"/>
      <c r="AS526" s="131"/>
      <c r="AT526" s="130"/>
      <c r="AU526" s="81"/>
      <c r="AV526" s="81"/>
      <c r="AW526" s="81"/>
      <c r="AX526" s="130"/>
      <c r="AY526" s="130"/>
      <c r="AZ526" s="93"/>
      <c r="BA526" s="93"/>
      <c r="BB526" s="130"/>
      <c r="BC526" s="130"/>
      <c r="BD526" s="118"/>
      <c r="BE526" s="119"/>
      <c r="BF526" s="127"/>
      <c r="BG526" s="127"/>
      <c r="BH526" s="118"/>
      <c r="BI526" s="119"/>
      <c r="BJ526" s="127"/>
      <c r="BK526" s="127"/>
    </row>
    <row r="527" spans="1:63" ht="33" customHeight="1" hidden="1">
      <c r="A527" s="105"/>
      <c r="B527" s="106" t="s">
        <v>82</v>
      </c>
      <c r="C527" s="107" t="s">
        <v>43</v>
      </c>
      <c r="D527" s="108" t="s">
        <v>54</v>
      </c>
      <c r="E527" s="143" t="s">
        <v>121</v>
      </c>
      <c r="F527" s="108"/>
      <c r="G527" s="110"/>
      <c r="H527" s="110"/>
      <c r="I527" s="110"/>
      <c r="J527" s="115">
        <f aca="true" t="shared" si="578" ref="J527:AJ527">J528</f>
        <v>769</v>
      </c>
      <c r="K527" s="115">
        <f t="shared" si="578"/>
        <v>769</v>
      </c>
      <c r="L527" s="115">
        <f t="shared" si="578"/>
        <v>0</v>
      </c>
      <c r="M527" s="115"/>
      <c r="N527" s="115">
        <f t="shared" si="578"/>
        <v>822</v>
      </c>
      <c r="O527" s="115">
        <f t="shared" si="578"/>
        <v>0</v>
      </c>
      <c r="P527" s="115">
        <f t="shared" si="578"/>
        <v>0</v>
      </c>
      <c r="Q527" s="115">
        <f t="shared" si="578"/>
        <v>822</v>
      </c>
      <c r="R527" s="115">
        <f t="shared" si="578"/>
        <v>0</v>
      </c>
      <c r="S527" s="116">
        <f t="shared" si="578"/>
        <v>-822</v>
      </c>
      <c r="T527" s="116">
        <f t="shared" si="578"/>
        <v>0</v>
      </c>
      <c r="U527" s="115">
        <f t="shared" si="578"/>
        <v>0</v>
      </c>
      <c r="V527" s="116">
        <f t="shared" si="578"/>
        <v>0</v>
      </c>
      <c r="W527" s="116">
        <f t="shared" si="578"/>
        <v>0</v>
      </c>
      <c r="X527" s="116">
        <f t="shared" si="578"/>
        <v>0</v>
      </c>
      <c r="Y527" s="116">
        <f t="shared" si="578"/>
        <v>0</v>
      </c>
      <c r="Z527" s="116">
        <f t="shared" si="578"/>
        <v>0</v>
      </c>
      <c r="AA527" s="116">
        <f t="shared" si="578"/>
        <v>0</v>
      </c>
      <c r="AB527" s="116">
        <f t="shared" si="578"/>
        <v>0</v>
      </c>
      <c r="AC527" s="116">
        <f t="shared" si="578"/>
        <v>0</v>
      </c>
      <c r="AD527" s="116">
        <f t="shared" si="578"/>
        <v>0</v>
      </c>
      <c r="AE527" s="116">
        <f t="shared" si="578"/>
        <v>0</v>
      </c>
      <c r="AF527" s="116"/>
      <c r="AG527" s="116">
        <f t="shared" si="578"/>
        <v>0</v>
      </c>
      <c r="AH527" s="116">
        <f t="shared" si="578"/>
        <v>0</v>
      </c>
      <c r="AI527" s="116"/>
      <c r="AJ527" s="116">
        <f t="shared" si="578"/>
        <v>0</v>
      </c>
      <c r="AK527" s="117"/>
      <c r="AL527" s="117"/>
      <c r="AM527" s="117"/>
      <c r="AN527" s="117"/>
      <c r="AO527" s="117"/>
      <c r="AP527" s="130"/>
      <c r="AQ527" s="131"/>
      <c r="AR527" s="130"/>
      <c r="AS527" s="131"/>
      <c r="AT527" s="130"/>
      <c r="AU527" s="81"/>
      <c r="AV527" s="81"/>
      <c r="AW527" s="81"/>
      <c r="AX527" s="130"/>
      <c r="AY527" s="130"/>
      <c r="AZ527" s="93"/>
      <c r="BA527" s="93"/>
      <c r="BB527" s="130"/>
      <c r="BC527" s="130"/>
      <c r="BD527" s="118"/>
      <c r="BE527" s="119"/>
      <c r="BF527" s="127"/>
      <c r="BG527" s="127"/>
      <c r="BH527" s="118"/>
      <c r="BI527" s="119"/>
      <c r="BJ527" s="127"/>
      <c r="BK527" s="127"/>
    </row>
    <row r="528" spans="1:63" ht="66" customHeight="1" hidden="1">
      <c r="A528" s="105"/>
      <c r="B528" s="106" t="s">
        <v>41</v>
      </c>
      <c r="C528" s="107" t="s">
        <v>43</v>
      </c>
      <c r="D528" s="108" t="s">
        <v>54</v>
      </c>
      <c r="E528" s="143" t="s">
        <v>121</v>
      </c>
      <c r="F528" s="108" t="s">
        <v>42</v>
      </c>
      <c r="G528" s="110"/>
      <c r="H528" s="110"/>
      <c r="I528" s="110"/>
      <c r="J528" s="115">
        <f>K528-G528</f>
        <v>769</v>
      </c>
      <c r="K528" s="115">
        <v>769</v>
      </c>
      <c r="L528" s="115"/>
      <c r="M528" s="115"/>
      <c r="N528" s="110">
        <v>822</v>
      </c>
      <c r="O528" s="111"/>
      <c r="P528" s="115"/>
      <c r="Q528" s="115">
        <f>P528+N528</f>
        <v>822</v>
      </c>
      <c r="R528" s="115">
        <f>O528</f>
        <v>0</v>
      </c>
      <c r="S528" s="116">
        <f>T528-Q528</f>
        <v>-822</v>
      </c>
      <c r="T528" s="116"/>
      <c r="U528" s="115">
        <f>R528</f>
        <v>0</v>
      </c>
      <c r="V528" s="116"/>
      <c r="W528" s="116"/>
      <c r="X528" s="116"/>
      <c r="Y528" s="116"/>
      <c r="Z528" s="116"/>
      <c r="AA528" s="116"/>
      <c r="AB528" s="116"/>
      <c r="AC528" s="116"/>
      <c r="AD528" s="116"/>
      <c r="AE528" s="116"/>
      <c r="AF528" s="116"/>
      <c r="AG528" s="116"/>
      <c r="AH528" s="116"/>
      <c r="AI528" s="116"/>
      <c r="AJ528" s="116"/>
      <c r="AK528" s="117"/>
      <c r="AL528" s="117"/>
      <c r="AM528" s="117"/>
      <c r="AN528" s="117"/>
      <c r="AO528" s="117"/>
      <c r="AP528" s="130"/>
      <c r="AQ528" s="131"/>
      <c r="AR528" s="130"/>
      <c r="AS528" s="131"/>
      <c r="AT528" s="130"/>
      <c r="AU528" s="81"/>
      <c r="AV528" s="81"/>
      <c r="AW528" s="81"/>
      <c r="AX528" s="130"/>
      <c r="AY528" s="130"/>
      <c r="AZ528" s="93"/>
      <c r="BA528" s="93"/>
      <c r="BB528" s="130"/>
      <c r="BC528" s="130"/>
      <c r="BD528" s="118"/>
      <c r="BE528" s="119"/>
      <c r="BF528" s="127"/>
      <c r="BG528" s="127"/>
      <c r="BH528" s="118"/>
      <c r="BI528" s="119"/>
      <c r="BJ528" s="127"/>
      <c r="BK528" s="127"/>
    </row>
    <row r="529" spans="1:63" s="2" customFormat="1" ht="18.75" hidden="1">
      <c r="A529" s="120"/>
      <c r="B529" s="98" t="s">
        <v>65</v>
      </c>
      <c r="C529" s="99" t="s">
        <v>54</v>
      </c>
      <c r="D529" s="100" t="s">
        <v>56</v>
      </c>
      <c r="E529" s="101"/>
      <c r="F529" s="100"/>
      <c r="G529" s="102">
        <f aca="true" t="shared" si="579" ref="G529:L529">G530+G532+G534</f>
        <v>51703</v>
      </c>
      <c r="H529" s="102">
        <f t="shared" si="579"/>
        <v>51703</v>
      </c>
      <c r="I529" s="102">
        <f t="shared" si="579"/>
        <v>0</v>
      </c>
      <c r="J529" s="102">
        <f>J530+J532+J534</f>
        <v>-4534</v>
      </c>
      <c r="K529" s="102">
        <f t="shared" si="579"/>
        <v>47169</v>
      </c>
      <c r="L529" s="102">
        <f t="shared" si="579"/>
        <v>0</v>
      </c>
      <c r="M529" s="102"/>
      <c r="N529" s="102">
        <f aca="true" t="shared" si="580" ref="N529:V529">N530+N532+N534</f>
        <v>51691</v>
      </c>
      <c r="O529" s="102">
        <f t="shared" si="580"/>
        <v>0</v>
      </c>
      <c r="P529" s="102">
        <f t="shared" si="580"/>
        <v>0</v>
      </c>
      <c r="Q529" s="102">
        <f t="shared" si="580"/>
        <v>51691</v>
      </c>
      <c r="R529" s="102">
        <f t="shared" si="580"/>
        <v>0</v>
      </c>
      <c r="S529" s="104">
        <f t="shared" si="580"/>
        <v>5559</v>
      </c>
      <c r="T529" s="104">
        <f t="shared" si="580"/>
        <v>57250</v>
      </c>
      <c r="U529" s="104">
        <f t="shared" si="580"/>
        <v>0</v>
      </c>
      <c r="V529" s="104">
        <f t="shared" si="580"/>
        <v>57250</v>
      </c>
      <c r="W529" s="104">
        <f aca="true" t="shared" si="581" ref="W529:AD529">W530+W532+W534</f>
        <v>0</v>
      </c>
      <c r="X529" s="104">
        <f t="shared" si="581"/>
        <v>0</v>
      </c>
      <c r="Y529" s="104">
        <f t="shared" si="581"/>
        <v>57250</v>
      </c>
      <c r="Z529" s="104">
        <f t="shared" si="581"/>
        <v>57250</v>
      </c>
      <c r="AA529" s="104">
        <f t="shared" si="581"/>
        <v>0</v>
      </c>
      <c r="AB529" s="104">
        <f t="shared" si="581"/>
        <v>0</v>
      </c>
      <c r="AC529" s="104">
        <f t="shared" si="581"/>
        <v>57250</v>
      </c>
      <c r="AD529" s="104">
        <f t="shared" si="581"/>
        <v>57250</v>
      </c>
      <c r="AE529" s="104">
        <f>AE530+AE532+AE534</f>
        <v>0</v>
      </c>
      <c r="AF529" s="104"/>
      <c r="AG529" s="104">
        <f>AG530+AG532+AG534</f>
        <v>0</v>
      </c>
      <c r="AH529" s="104">
        <f>AH530+AH532+AH534</f>
        <v>57250</v>
      </c>
      <c r="AI529" s="104"/>
      <c r="AJ529" s="104">
        <f>AJ530+AJ532+AJ534</f>
        <v>57250</v>
      </c>
      <c r="AK529" s="104">
        <f>AK530+AK532+AK534</f>
        <v>-606</v>
      </c>
      <c r="AL529" s="104">
        <f>AL530+AL532+AL534</f>
        <v>-606</v>
      </c>
      <c r="AM529" s="104">
        <f>AM530+AM532+AM534</f>
        <v>56644</v>
      </c>
      <c r="AN529" s="104">
        <f>AN530+AN532+AN534</f>
        <v>0</v>
      </c>
      <c r="AO529" s="104">
        <f>AO530</f>
        <v>56644</v>
      </c>
      <c r="AP529" s="104">
        <f>AP530+AP532</f>
        <v>-56644</v>
      </c>
      <c r="AQ529" s="104">
        <f>AQ530+AQ532</f>
        <v>0</v>
      </c>
      <c r="AR529" s="104">
        <f>AR530+AR532</f>
        <v>0</v>
      </c>
      <c r="AS529" s="104">
        <f>AS530+AS532</f>
        <v>0</v>
      </c>
      <c r="AT529" s="104">
        <f>AT530+AT532</f>
        <v>0</v>
      </c>
      <c r="AU529" s="81"/>
      <c r="AV529" s="81"/>
      <c r="AW529" s="81"/>
      <c r="AX529" s="104">
        <f>AX530+AX532</f>
        <v>0</v>
      </c>
      <c r="AY529" s="104">
        <f>AY530+AY532</f>
        <v>0</v>
      </c>
      <c r="AZ529" s="93"/>
      <c r="BA529" s="93"/>
      <c r="BB529" s="104">
        <f>BB530+BB532</f>
        <v>0</v>
      </c>
      <c r="BC529" s="104">
        <f>BC530+BC532</f>
        <v>0</v>
      </c>
      <c r="BD529" s="146"/>
      <c r="BE529" s="147"/>
      <c r="BF529" s="164"/>
      <c r="BG529" s="164"/>
      <c r="BH529" s="146"/>
      <c r="BI529" s="147"/>
      <c r="BJ529" s="164"/>
      <c r="BK529" s="164"/>
    </row>
    <row r="530" spans="1:63" ht="33" hidden="1">
      <c r="A530" s="105"/>
      <c r="B530" s="106" t="s">
        <v>66</v>
      </c>
      <c r="C530" s="107" t="s">
        <v>54</v>
      </c>
      <c r="D530" s="108" t="s">
        <v>56</v>
      </c>
      <c r="E530" s="114" t="s">
        <v>162</v>
      </c>
      <c r="F530" s="108"/>
      <c r="G530" s="110">
        <f aca="true" t="shared" si="582" ref="G530:AN530">G531</f>
        <v>26085</v>
      </c>
      <c r="H530" s="110">
        <f t="shared" si="582"/>
        <v>26085</v>
      </c>
      <c r="I530" s="110">
        <f t="shared" si="582"/>
        <v>0</v>
      </c>
      <c r="J530" s="110">
        <f t="shared" si="582"/>
        <v>1792</v>
      </c>
      <c r="K530" s="110">
        <f t="shared" si="582"/>
        <v>27877</v>
      </c>
      <c r="L530" s="110">
        <f t="shared" si="582"/>
        <v>0</v>
      </c>
      <c r="M530" s="110"/>
      <c r="N530" s="110">
        <f t="shared" si="582"/>
        <v>31107</v>
      </c>
      <c r="O530" s="110">
        <f t="shared" si="582"/>
        <v>0</v>
      </c>
      <c r="P530" s="110">
        <f t="shared" si="582"/>
        <v>0</v>
      </c>
      <c r="Q530" s="110">
        <f t="shared" si="582"/>
        <v>31107</v>
      </c>
      <c r="R530" s="110">
        <f t="shared" si="582"/>
        <v>0</v>
      </c>
      <c r="S530" s="112">
        <f t="shared" si="582"/>
        <v>25537</v>
      </c>
      <c r="T530" s="112">
        <f t="shared" si="582"/>
        <v>56644</v>
      </c>
      <c r="U530" s="110">
        <f t="shared" si="582"/>
        <v>0</v>
      </c>
      <c r="V530" s="112">
        <f t="shared" si="582"/>
        <v>56644</v>
      </c>
      <c r="W530" s="112">
        <f t="shared" si="582"/>
        <v>0</v>
      </c>
      <c r="X530" s="112">
        <f t="shared" si="582"/>
        <v>0</v>
      </c>
      <c r="Y530" s="112">
        <f t="shared" si="582"/>
        <v>56644</v>
      </c>
      <c r="Z530" s="112">
        <f t="shared" si="582"/>
        <v>56644</v>
      </c>
      <c r="AA530" s="112">
        <f t="shared" si="582"/>
        <v>0</v>
      </c>
      <c r="AB530" s="112">
        <f t="shared" si="582"/>
        <v>0</v>
      </c>
      <c r="AC530" s="112">
        <f t="shared" si="582"/>
        <v>56644</v>
      </c>
      <c r="AD530" s="112">
        <f t="shared" si="582"/>
        <v>56644</v>
      </c>
      <c r="AE530" s="112">
        <f t="shared" si="582"/>
        <v>0</v>
      </c>
      <c r="AF530" s="112"/>
      <c r="AG530" s="112">
        <f t="shared" si="582"/>
        <v>0</v>
      </c>
      <c r="AH530" s="112">
        <f t="shared" si="582"/>
        <v>56644</v>
      </c>
      <c r="AI530" s="112"/>
      <c r="AJ530" s="112">
        <f t="shared" si="582"/>
        <v>56644</v>
      </c>
      <c r="AK530" s="112">
        <f t="shared" si="582"/>
        <v>0</v>
      </c>
      <c r="AL530" s="112">
        <f t="shared" si="582"/>
        <v>0</v>
      </c>
      <c r="AM530" s="112">
        <f t="shared" si="582"/>
        <v>56644</v>
      </c>
      <c r="AN530" s="112">
        <f t="shared" si="582"/>
        <v>0</v>
      </c>
      <c r="AO530" s="112">
        <f>AO531</f>
        <v>56644</v>
      </c>
      <c r="AP530" s="112">
        <f>AP531</f>
        <v>-56644</v>
      </c>
      <c r="AQ530" s="110">
        <f>AQ531</f>
        <v>0</v>
      </c>
      <c r="AR530" s="112">
        <f>AR531</f>
        <v>0</v>
      </c>
      <c r="AS530" s="110">
        <f>AS531</f>
        <v>0</v>
      </c>
      <c r="AT530" s="112">
        <f>AT531</f>
        <v>0</v>
      </c>
      <c r="AU530" s="81"/>
      <c r="AV530" s="81"/>
      <c r="AW530" s="81"/>
      <c r="AX530" s="112">
        <f>AX531</f>
        <v>0</v>
      </c>
      <c r="AY530" s="112">
        <f>AY531</f>
        <v>0</v>
      </c>
      <c r="AZ530" s="93"/>
      <c r="BA530" s="93"/>
      <c r="BB530" s="112">
        <f>BB531</f>
        <v>0</v>
      </c>
      <c r="BC530" s="112">
        <f>BC531</f>
        <v>0</v>
      </c>
      <c r="BD530" s="118"/>
      <c r="BE530" s="119"/>
      <c r="BF530" s="127"/>
      <c r="BG530" s="127"/>
      <c r="BH530" s="118"/>
      <c r="BI530" s="119"/>
      <c r="BJ530" s="127"/>
      <c r="BK530" s="127"/>
    </row>
    <row r="531" spans="1:63" ht="33" hidden="1">
      <c r="A531" s="105"/>
      <c r="B531" s="106" t="s">
        <v>37</v>
      </c>
      <c r="C531" s="107" t="s">
        <v>54</v>
      </c>
      <c r="D531" s="108" t="s">
        <v>56</v>
      </c>
      <c r="E531" s="114" t="s">
        <v>162</v>
      </c>
      <c r="F531" s="108" t="s">
        <v>38</v>
      </c>
      <c r="G531" s="110">
        <f>H531+I531</f>
        <v>26085</v>
      </c>
      <c r="H531" s="110">
        <v>26085</v>
      </c>
      <c r="I531" s="110"/>
      <c r="J531" s="115">
        <f>K531-G531</f>
        <v>1792</v>
      </c>
      <c r="K531" s="115">
        <v>27877</v>
      </c>
      <c r="L531" s="115"/>
      <c r="M531" s="115"/>
      <c r="N531" s="110">
        <v>31107</v>
      </c>
      <c r="O531" s="111"/>
      <c r="P531" s="115"/>
      <c r="Q531" s="115">
        <f>P531+N531</f>
        <v>31107</v>
      </c>
      <c r="R531" s="115">
        <f>O531</f>
        <v>0</v>
      </c>
      <c r="S531" s="116">
        <f>T531-Q531</f>
        <v>25537</v>
      </c>
      <c r="T531" s="116">
        <v>56644</v>
      </c>
      <c r="U531" s="115">
        <f>R531</f>
        <v>0</v>
      </c>
      <c r="V531" s="116">
        <v>56644</v>
      </c>
      <c r="W531" s="116"/>
      <c r="X531" s="116"/>
      <c r="Y531" s="116">
        <f>W531+T531</f>
        <v>56644</v>
      </c>
      <c r="Z531" s="116">
        <f>X531+V531</f>
        <v>56644</v>
      </c>
      <c r="AA531" s="116"/>
      <c r="AB531" s="116"/>
      <c r="AC531" s="116">
        <f>AA531+Y531</f>
        <v>56644</v>
      </c>
      <c r="AD531" s="116">
        <f>AB531+Z531</f>
        <v>56644</v>
      </c>
      <c r="AE531" s="116"/>
      <c r="AF531" s="116"/>
      <c r="AG531" s="116"/>
      <c r="AH531" s="116">
        <f>AE531+AC531</f>
        <v>56644</v>
      </c>
      <c r="AI531" s="116"/>
      <c r="AJ531" s="116">
        <f>AG531+AD531</f>
        <v>56644</v>
      </c>
      <c r="AK531" s="117"/>
      <c r="AL531" s="117"/>
      <c r="AM531" s="116">
        <f>AK531+AH531</f>
        <v>56644</v>
      </c>
      <c r="AN531" s="116">
        <f>AI531</f>
        <v>0</v>
      </c>
      <c r="AO531" s="116">
        <f>AJ531</f>
        <v>56644</v>
      </c>
      <c r="AP531" s="116">
        <f>AR531-AO531</f>
        <v>-56644</v>
      </c>
      <c r="AQ531" s="115"/>
      <c r="AR531" s="116"/>
      <c r="AS531" s="115"/>
      <c r="AT531" s="116"/>
      <c r="AU531" s="81"/>
      <c r="AV531" s="81"/>
      <c r="AW531" s="81"/>
      <c r="AX531" s="116"/>
      <c r="AY531" s="116"/>
      <c r="AZ531" s="93"/>
      <c r="BA531" s="93"/>
      <c r="BB531" s="116"/>
      <c r="BC531" s="116"/>
      <c r="BD531" s="118"/>
      <c r="BE531" s="119"/>
      <c r="BF531" s="127"/>
      <c r="BG531" s="127"/>
      <c r="BH531" s="118"/>
      <c r="BI531" s="119"/>
      <c r="BJ531" s="127"/>
      <c r="BK531" s="127"/>
    </row>
    <row r="532" spans="1:63" s="11" customFormat="1" ht="33" customHeight="1" hidden="1">
      <c r="A532" s="105"/>
      <c r="B532" s="106" t="s">
        <v>67</v>
      </c>
      <c r="C532" s="107" t="s">
        <v>54</v>
      </c>
      <c r="D532" s="108" t="s">
        <v>56</v>
      </c>
      <c r="E532" s="114" t="s">
        <v>163</v>
      </c>
      <c r="F532" s="108"/>
      <c r="G532" s="110">
        <f aca="true" t="shared" si="583" ref="G532:AJ532">G533</f>
        <v>23949</v>
      </c>
      <c r="H532" s="110">
        <f t="shared" si="583"/>
        <v>23949</v>
      </c>
      <c r="I532" s="110">
        <f t="shared" si="583"/>
        <v>0</v>
      </c>
      <c r="J532" s="110">
        <f t="shared" si="583"/>
        <v>-6765</v>
      </c>
      <c r="K532" s="110">
        <f t="shared" si="583"/>
        <v>17184</v>
      </c>
      <c r="L532" s="110">
        <f t="shared" si="583"/>
        <v>0</v>
      </c>
      <c r="M532" s="110"/>
      <c r="N532" s="110">
        <f t="shared" si="583"/>
        <v>18327</v>
      </c>
      <c r="O532" s="110">
        <f t="shared" si="583"/>
        <v>0</v>
      </c>
      <c r="P532" s="110">
        <f t="shared" si="583"/>
        <v>0</v>
      </c>
      <c r="Q532" s="110">
        <f t="shared" si="583"/>
        <v>18327</v>
      </c>
      <c r="R532" s="110">
        <f t="shared" si="583"/>
        <v>0</v>
      </c>
      <c r="S532" s="112">
        <f t="shared" si="583"/>
        <v>-18327</v>
      </c>
      <c r="T532" s="112">
        <f t="shared" si="583"/>
        <v>0</v>
      </c>
      <c r="U532" s="110">
        <f t="shared" si="583"/>
        <v>0</v>
      </c>
      <c r="V532" s="112">
        <f t="shared" si="583"/>
        <v>0</v>
      </c>
      <c r="W532" s="112">
        <f t="shared" si="583"/>
        <v>0</v>
      </c>
      <c r="X532" s="112">
        <f t="shared" si="583"/>
        <v>0</v>
      </c>
      <c r="Y532" s="112">
        <f t="shared" si="583"/>
        <v>0</v>
      </c>
      <c r="Z532" s="112">
        <f t="shared" si="583"/>
        <v>0</v>
      </c>
      <c r="AA532" s="112">
        <f t="shared" si="583"/>
        <v>0</v>
      </c>
      <c r="AB532" s="112">
        <f t="shared" si="583"/>
        <v>0</v>
      </c>
      <c r="AC532" s="112">
        <f t="shared" si="583"/>
        <v>0</v>
      </c>
      <c r="AD532" s="112">
        <f t="shared" si="583"/>
        <v>0</v>
      </c>
      <c r="AE532" s="112">
        <f t="shared" si="583"/>
        <v>0</v>
      </c>
      <c r="AF532" s="112"/>
      <c r="AG532" s="112">
        <f t="shared" si="583"/>
        <v>0</v>
      </c>
      <c r="AH532" s="112">
        <f t="shared" si="583"/>
        <v>0</v>
      </c>
      <c r="AI532" s="112"/>
      <c r="AJ532" s="112">
        <f t="shared" si="583"/>
        <v>0</v>
      </c>
      <c r="AK532" s="158"/>
      <c r="AL532" s="158"/>
      <c r="AM532" s="158"/>
      <c r="AN532" s="158"/>
      <c r="AO532" s="158"/>
      <c r="AP532" s="116">
        <f>AP533</f>
        <v>0</v>
      </c>
      <c r="AQ532" s="116">
        <f>AQ533</f>
        <v>0</v>
      </c>
      <c r="AR532" s="116">
        <f>AR533</f>
        <v>0</v>
      </c>
      <c r="AS532" s="116">
        <f>AS533</f>
        <v>0</v>
      </c>
      <c r="AT532" s="116">
        <f>AT533</f>
        <v>0</v>
      </c>
      <c r="AU532" s="170"/>
      <c r="AV532" s="170"/>
      <c r="AW532" s="170"/>
      <c r="AX532" s="116">
        <f>AX533</f>
        <v>0</v>
      </c>
      <c r="AY532" s="116">
        <f>AY533</f>
        <v>0</v>
      </c>
      <c r="AZ532" s="93"/>
      <c r="BA532" s="93"/>
      <c r="BB532" s="116">
        <f>BB533</f>
        <v>0</v>
      </c>
      <c r="BC532" s="116">
        <f>BC533</f>
        <v>0</v>
      </c>
      <c r="BD532" s="159"/>
      <c r="BE532" s="160"/>
      <c r="BF532" s="128"/>
      <c r="BG532" s="128"/>
      <c r="BH532" s="159"/>
      <c r="BI532" s="160"/>
      <c r="BJ532" s="128"/>
      <c r="BK532" s="128"/>
    </row>
    <row r="533" spans="1:63" s="11" customFormat="1" ht="66" customHeight="1" hidden="1">
      <c r="A533" s="105"/>
      <c r="B533" s="106" t="s">
        <v>41</v>
      </c>
      <c r="C533" s="107" t="s">
        <v>54</v>
      </c>
      <c r="D533" s="108" t="s">
        <v>56</v>
      </c>
      <c r="E533" s="114" t="s">
        <v>163</v>
      </c>
      <c r="F533" s="108" t="s">
        <v>42</v>
      </c>
      <c r="G533" s="110">
        <f>H533+I533</f>
        <v>23949</v>
      </c>
      <c r="H533" s="110">
        <v>23949</v>
      </c>
      <c r="I533" s="110"/>
      <c r="J533" s="115">
        <f>K533-G533</f>
        <v>-6765</v>
      </c>
      <c r="K533" s="115">
        <v>17184</v>
      </c>
      <c r="L533" s="115"/>
      <c r="M533" s="115"/>
      <c r="N533" s="110">
        <v>18327</v>
      </c>
      <c r="O533" s="115"/>
      <c r="P533" s="115"/>
      <c r="Q533" s="115">
        <f>P533+N533</f>
        <v>18327</v>
      </c>
      <c r="R533" s="115">
        <f>O533</f>
        <v>0</v>
      </c>
      <c r="S533" s="116">
        <f>T533-Q533</f>
        <v>-18327</v>
      </c>
      <c r="T533" s="116"/>
      <c r="U533" s="115">
        <f>R533</f>
        <v>0</v>
      </c>
      <c r="V533" s="116"/>
      <c r="W533" s="116"/>
      <c r="X533" s="116"/>
      <c r="Y533" s="116"/>
      <c r="Z533" s="116"/>
      <c r="AA533" s="116"/>
      <c r="AB533" s="116"/>
      <c r="AC533" s="116"/>
      <c r="AD533" s="116"/>
      <c r="AE533" s="116"/>
      <c r="AF533" s="116"/>
      <c r="AG533" s="116"/>
      <c r="AH533" s="116"/>
      <c r="AI533" s="116"/>
      <c r="AJ533" s="116"/>
      <c r="AK533" s="158"/>
      <c r="AL533" s="158"/>
      <c r="AM533" s="158"/>
      <c r="AN533" s="158"/>
      <c r="AO533" s="158"/>
      <c r="AP533" s="116">
        <f>AR533-AO533</f>
        <v>0</v>
      </c>
      <c r="AQ533" s="115"/>
      <c r="AR533" s="116"/>
      <c r="AS533" s="115"/>
      <c r="AT533" s="116"/>
      <c r="AU533" s="170"/>
      <c r="AV533" s="170"/>
      <c r="AW533" s="170"/>
      <c r="AX533" s="116"/>
      <c r="AY533" s="116"/>
      <c r="AZ533" s="93"/>
      <c r="BA533" s="93"/>
      <c r="BB533" s="116"/>
      <c r="BC533" s="116"/>
      <c r="BD533" s="159"/>
      <c r="BE533" s="160"/>
      <c r="BF533" s="128"/>
      <c r="BG533" s="128"/>
      <c r="BH533" s="159"/>
      <c r="BI533" s="160"/>
      <c r="BJ533" s="128"/>
      <c r="BK533" s="128"/>
    </row>
    <row r="534" spans="1:63" ht="33" customHeight="1" hidden="1">
      <c r="A534" s="105"/>
      <c r="B534" s="106" t="s">
        <v>82</v>
      </c>
      <c r="C534" s="107" t="s">
        <v>54</v>
      </c>
      <c r="D534" s="108" t="s">
        <v>56</v>
      </c>
      <c r="E534" s="114" t="s">
        <v>121</v>
      </c>
      <c r="F534" s="108"/>
      <c r="G534" s="110">
        <f aca="true" t="shared" si="584" ref="G534:Q534">G535+G536</f>
        <v>1669</v>
      </c>
      <c r="H534" s="110">
        <f t="shared" si="584"/>
        <v>1669</v>
      </c>
      <c r="I534" s="110">
        <f t="shared" si="584"/>
        <v>0</v>
      </c>
      <c r="J534" s="110">
        <f t="shared" si="584"/>
        <v>439</v>
      </c>
      <c r="K534" s="110">
        <f t="shared" si="584"/>
        <v>2108</v>
      </c>
      <c r="L534" s="110">
        <f t="shared" si="584"/>
        <v>0</v>
      </c>
      <c r="M534" s="110"/>
      <c r="N534" s="110">
        <f t="shared" si="584"/>
        <v>2257</v>
      </c>
      <c r="O534" s="110">
        <f t="shared" si="584"/>
        <v>0</v>
      </c>
      <c r="P534" s="110">
        <f t="shared" si="584"/>
        <v>0</v>
      </c>
      <c r="Q534" s="110">
        <f t="shared" si="584"/>
        <v>2257</v>
      </c>
      <c r="R534" s="110">
        <f>R535+R536</f>
        <v>0</v>
      </c>
      <c r="S534" s="112">
        <f aca="true" t="shared" si="585" ref="S534:Z534">S535+S536+S537</f>
        <v>-1651</v>
      </c>
      <c r="T534" s="112">
        <f t="shared" si="585"/>
        <v>606</v>
      </c>
      <c r="U534" s="110">
        <f t="shared" si="585"/>
        <v>0</v>
      </c>
      <c r="V534" s="112">
        <f t="shared" si="585"/>
        <v>606</v>
      </c>
      <c r="W534" s="112">
        <f t="shared" si="585"/>
        <v>0</v>
      </c>
      <c r="X534" s="112">
        <f t="shared" si="585"/>
        <v>0</v>
      </c>
      <c r="Y534" s="112">
        <f t="shared" si="585"/>
        <v>606</v>
      </c>
      <c r="Z534" s="112">
        <f t="shared" si="585"/>
        <v>606</v>
      </c>
      <c r="AA534" s="112">
        <f aca="true" t="shared" si="586" ref="AA534:AJ534">AA535+AA536+AA537</f>
        <v>0</v>
      </c>
      <c r="AB534" s="112">
        <f t="shared" si="586"/>
        <v>0</v>
      </c>
      <c r="AC534" s="112">
        <f t="shared" si="586"/>
        <v>606</v>
      </c>
      <c r="AD534" s="112">
        <f t="shared" si="586"/>
        <v>606</v>
      </c>
      <c r="AE534" s="112">
        <f t="shared" si="586"/>
        <v>0</v>
      </c>
      <c r="AF534" s="112"/>
      <c r="AG534" s="112">
        <f t="shared" si="586"/>
        <v>0</v>
      </c>
      <c r="AH534" s="112">
        <f t="shared" si="586"/>
        <v>606</v>
      </c>
      <c r="AI534" s="112"/>
      <c r="AJ534" s="112">
        <f t="shared" si="586"/>
        <v>606</v>
      </c>
      <c r="AK534" s="112">
        <f>AK535+AK536+AK537</f>
        <v>-606</v>
      </c>
      <c r="AL534" s="112">
        <f>AL535+AL536+AL537</f>
        <v>-606</v>
      </c>
      <c r="AM534" s="112">
        <f>AM535+AM536+AM537</f>
        <v>0</v>
      </c>
      <c r="AN534" s="112"/>
      <c r="AO534" s="112">
        <f>AO535+AO536+AO537</f>
        <v>0</v>
      </c>
      <c r="AP534" s="112"/>
      <c r="AQ534" s="110"/>
      <c r="AR534" s="112">
        <f>AR535+AR536+AR537</f>
        <v>0</v>
      </c>
      <c r="AS534" s="110"/>
      <c r="AT534" s="112"/>
      <c r="AU534" s="81"/>
      <c r="AV534" s="81"/>
      <c r="AW534" s="81"/>
      <c r="AX534" s="112">
        <f>AX535+AX536+AX537</f>
        <v>0</v>
      </c>
      <c r="AY534" s="112"/>
      <c r="AZ534" s="93"/>
      <c r="BA534" s="93"/>
      <c r="BB534" s="112">
        <f>BB535+BB536+BB537</f>
        <v>0</v>
      </c>
      <c r="BC534" s="112"/>
      <c r="BD534" s="118"/>
      <c r="BE534" s="119"/>
      <c r="BF534" s="127"/>
      <c r="BG534" s="127"/>
      <c r="BH534" s="118"/>
      <c r="BI534" s="119"/>
      <c r="BJ534" s="127"/>
      <c r="BK534" s="127"/>
    </row>
    <row r="535" spans="1:63" ht="66" customHeight="1" hidden="1">
      <c r="A535" s="105"/>
      <c r="B535" s="106" t="s">
        <v>41</v>
      </c>
      <c r="C535" s="107" t="s">
        <v>54</v>
      </c>
      <c r="D535" s="108" t="s">
        <v>56</v>
      </c>
      <c r="E535" s="114" t="s">
        <v>121</v>
      </c>
      <c r="F535" s="108" t="s">
        <v>42</v>
      </c>
      <c r="G535" s="110">
        <f>H535+I535</f>
        <v>214</v>
      </c>
      <c r="H535" s="110">
        <v>214</v>
      </c>
      <c r="I535" s="110"/>
      <c r="J535" s="115">
        <f>K535-G535</f>
        <v>225</v>
      </c>
      <c r="K535" s="115">
        <v>439</v>
      </c>
      <c r="L535" s="115"/>
      <c r="M535" s="115"/>
      <c r="N535" s="110">
        <v>470</v>
      </c>
      <c r="O535" s="111"/>
      <c r="P535" s="115"/>
      <c r="Q535" s="115">
        <f>P535+N535</f>
        <v>470</v>
      </c>
      <c r="R535" s="115">
        <f>O535</f>
        <v>0</v>
      </c>
      <c r="S535" s="116">
        <f>T535-Q535</f>
        <v>-470</v>
      </c>
      <c r="T535" s="116"/>
      <c r="U535" s="115">
        <f>R535</f>
        <v>0</v>
      </c>
      <c r="V535" s="116"/>
      <c r="W535" s="116"/>
      <c r="X535" s="116"/>
      <c r="Y535" s="116"/>
      <c r="Z535" s="116"/>
      <c r="AA535" s="116"/>
      <c r="AB535" s="116"/>
      <c r="AC535" s="116"/>
      <c r="AD535" s="116"/>
      <c r="AE535" s="116"/>
      <c r="AF535" s="116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116"/>
      <c r="AQ535" s="115"/>
      <c r="AR535" s="116"/>
      <c r="AS535" s="115"/>
      <c r="AT535" s="116"/>
      <c r="AU535" s="81"/>
      <c r="AV535" s="81"/>
      <c r="AW535" s="81"/>
      <c r="AX535" s="116"/>
      <c r="AY535" s="116"/>
      <c r="AZ535" s="93"/>
      <c r="BA535" s="93"/>
      <c r="BB535" s="116"/>
      <c r="BC535" s="116"/>
      <c r="BD535" s="118"/>
      <c r="BE535" s="119"/>
      <c r="BF535" s="127"/>
      <c r="BG535" s="127"/>
      <c r="BH535" s="118"/>
      <c r="BI535" s="119"/>
      <c r="BJ535" s="127"/>
      <c r="BK535" s="127"/>
    </row>
    <row r="536" spans="1:63" ht="16.5" customHeight="1" hidden="1">
      <c r="A536" s="105"/>
      <c r="B536" s="106" t="s">
        <v>191</v>
      </c>
      <c r="C536" s="107" t="s">
        <v>54</v>
      </c>
      <c r="D536" s="108" t="s">
        <v>56</v>
      </c>
      <c r="E536" s="114" t="s">
        <v>121</v>
      </c>
      <c r="F536" s="108" t="s">
        <v>79</v>
      </c>
      <c r="G536" s="110">
        <f>H536+I536</f>
        <v>1455</v>
      </c>
      <c r="H536" s="110">
        <v>1455</v>
      </c>
      <c r="I536" s="110"/>
      <c r="J536" s="115">
        <f>K536-G536</f>
        <v>214</v>
      </c>
      <c r="K536" s="115">
        <v>1669</v>
      </c>
      <c r="L536" s="115"/>
      <c r="M536" s="115"/>
      <c r="N536" s="110">
        <v>1787</v>
      </c>
      <c r="O536" s="111"/>
      <c r="P536" s="115"/>
      <c r="Q536" s="115">
        <f>P536+N536</f>
        <v>1787</v>
      </c>
      <c r="R536" s="115">
        <f>O536</f>
        <v>0</v>
      </c>
      <c r="S536" s="116">
        <f>T536-Q536</f>
        <v>-1787</v>
      </c>
      <c r="T536" s="116"/>
      <c r="U536" s="115">
        <f>R536</f>
        <v>0</v>
      </c>
      <c r="V536" s="116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6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116"/>
      <c r="AQ536" s="115"/>
      <c r="AR536" s="116"/>
      <c r="AS536" s="115"/>
      <c r="AT536" s="116"/>
      <c r="AU536" s="81"/>
      <c r="AV536" s="81"/>
      <c r="AW536" s="81"/>
      <c r="AX536" s="116"/>
      <c r="AY536" s="116"/>
      <c r="AZ536" s="93"/>
      <c r="BA536" s="93"/>
      <c r="BB536" s="116"/>
      <c r="BC536" s="116"/>
      <c r="BD536" s="118"/>
      <c r="BE536" s="119"/>
      <c r="BF536" s="127"/>
      <c r="BG536" s="127"/>
      <c r="BH536" s="118"/>
      <c r="BI536" s="119"/>
      <c r="BJ536" s="127"/>
      <c r="BK536" s="127"/>
    </row>
    <row r="537" spans="1:63" ht="99" customHeight="1" hidden="1">
      <c r="A537" s="105"/>
      <c r="B537" s="106" t="s">
        <v>292</v>
      </c>
      <c r="C537" s="107" t="s">
        <v>54</v>
      </c>
      <c r="D537" s="108" t="s">
        <v>56</v>
      </c>
      <c r="E537" s="114" t="s">
        <v>293</v>
      </c>
      <c r="F537" s="108"/>
      <c r="G537" s="110"/>
      <c r="H537" s="110"/>
      <c r="I537" s="110"/>
      <c r="J537" s="115"/>
      <c r="K537" s="115"/>
      <c r="L537" s="115"/>
      <c r="M537" s="115"/>
      <c r="N537" s="110"/>
      <c r="O537" s="111"/>
      <c r="P537" s="115"/>
      <c r="Q537" s="115"/>
      <c r="R537" s="115"/>
      <c r="S537" s="116">
        <f aca="true" t="shared" si="587" ref="S537:AL538">S538</f>
        <v>606</v>
      </c>
      <c r="T537" s="116">
        <f t="shared" si="587"/>
        <v>606</v>
      </c>
      <c r="U537" s="115">
        <f t="shared" si="587"/>
        <v>0</v>
      </c>
      <c r="V537" s="116">
        <f t="shared" si="587"/>
        <v>606</v>
      </c>
      <c r="W537" s="116">
        <f t="shared" si="587"/>
        <v>0</v>
      </c>
      <c r="X537" s="116">
        <f t="shared" si="587"/>
        <v>0</v>
      </c>
      <c r="Y537" s="116">
        <f t="shared" si="587"/>
        <v>606</v>
      </c>
      <c r="Z537" s="116">
        <f t="shared" si="587"/>
        <v>606</v>
      </c>
      <c r="AA537" s="116">
        <f t="shared" si="587"/>
        <v>0</v>
      </c>
      <c r="AB537" s="116">
        <f t="shared" si="587"/>
        <v>0</v>
      </c>
      <c r="AC537" s="116">
        <f t="shared" si="587"/>
        <v>606</v>
      </c>
      <c r="AD537" s="116">
        <f t="shared" si="587"/>
        <v>606</v>
      </c>
      <c r="AE537" s="116">
        <f t="shared" si="587"/>
        <v>0</v>
      </c>
      <c r="AF537" s="116"/>
      <c r="AG537" s="116">
        <f t="shared" si="587"/>
        <v>0</v>
      </c>
      <c r="AH537" s="116">
        <f t="shared" si="587"/>
        <v>606</v>
      </c>
      <c r="AI537" s="116"/>
      <c r="AJ537" s="116">
        <f t="shared" si="587"/>
        <v>606</v>
      </c>
      <c r="AK537" s="116">
        <f t="shared" si="587"/>
        <v>-606</v>
      </c>
      <c r="AL537" s="116">
        <f t="shared" si="587"/>
        <v>-606</v>
      </c>
      <c r="AM537" s="116">
        <f aca="true" t="shared" si="588" ref="AM537:AR538">AM538</f>
        <v>0</v>
      </c>
      <c r="AN537" s="116">
        <f t="shared" si="588"/>
        <v>0</v>
      </c>
      <c r="AO537" s="116">
        <f t="shared" si="588"/>
        <v>0</v>
      </c>
      <c r="AP537" s="116"/>
      <c r="AQ537" s="115"/>
      <c r="AR537" s="116">
        <f t="shared" si="588"/>
        <v>0</v>
      </c>
      <c r="AS537" s="115"/>
      <c r="AT537" s="116"/>
      <c r="AU537" s="81"/>
      <c r="AV537" s="81"/>
      <c r="AW537" s="81"/>
      <c r="AX537" s="116">
        <f>AX538</f>
        <v>0</v>
      </c>
      <c r="AY537" s="116"/>
      <c r="AZ537" s="93"/>
      <c r="BA537" s="93"/>
      <c r="BB537" s="116">
        <f>BB538</f>
        <v>0</v>
      </c>
      <c r="BC537" s="116"/>
      <c r="BD537" s="118"/>
      <c r="BE537" s="119"/>
      <c r="BF537" s="127"/>
      <c r="BG537" s="127"/>
      <c r="BH537" s="118"/>
      <c r="BI537" s="119"/>
      <c r="BJ537" s="127"/>
      <c r="BK537" s="127"/>
    </row>
    <row r="538" spans="1:63" ht="66" customHeight="1" hidden="1">
      <c r="A538" s="105"/>
      <c r="B538" s="148" t="s">
        <v>307</v>
      </c>
      <c r="C538" s="107" t="s">
        <v>54</v>
      </c>
      <c r="D538" s="108" t="s">
        <v>56</v>
      </c>
      <c r="E538" s="114" t="s">
        <v>294</v>
      </c>
      <c r="F538" s="108"/>
      <c r="G538" s="110"/>
      <c r="H538" s="110"/>
      <c r="I538" s="110"/>
      <c r="J538" s="115"/>
      <c r="K538" s="115"/>
      <c r="L538" s="115"/>
      <c r="M538" s="115"/>
      <c r="N538" s="110"/>
      <c r="O538" s="111"/>
      <c r="P538" s="115"/>
      <c r="Q538" s="115"/>
      <c r="R538" s="115"/>
      <c r="S538" s="116">
        <f t="shared" si="587"/>
        <v>606</v>
      </c>
      <c r="T538" s="116">
        <f t="shared" si="587"/>
        <v>606</v>
      </c>
      <c r="U538" s="115">
        <f t="shared" si="587"/>
        <v>0</v>
      </c>
      <c r="V538" s="116">
        <f t="shared" si="587"/>
        <v>606</v>
      </c>
      <c r="W538" s="116">
        <f t="shared" si="587"/>
        <v>0</v>
      </c>
      <c r="X538" s="116">
        <f t="shared" si="587"/>
        <v>0</v>
      </c>
      <c r="Y538" s="116">
        <f t="shared" si="587"/>
        <v>606</v>
      </c>
      <c r="Z538" s="116">
        <f t="shared" si="587"/>
        <v>606</v>
      </c>
      <c r="AA538" s="116">
        <f t="shared" si="587"/>
        <v>0</v>
      </c>
      <c r="AB538" s="116">
        <f t="shared" si="587"/>
        <v>0</v>
      </c>
      <c r="AC538" s="116">
        <f t="shared" si="587"/>
        <v>606</v>
      </c>
      <c r="AD538" s="116">
        <f t="shared" si="587"/>
        <v>606</v>
      </c>
      <c r="AE538" s="116">
        <f t="shared" si="587"/>
        <v>0</v>
      </c>
      <c r="AF538" s="116"/>
      <c r="AG538" s="116">
        <f t="shared" si="587"/>
        <v>0</v>
      </c>
      <c r="AH538" s="116">
        <f t="shared" si="587"/>
        <v>606</v>
      </c>
      <c r="AI538" s="116"/>
      <c r="AJ538" s="116">
        <f t="shared" si="587"/>
        <v>606</v>
      </c>
      <c r="AK538" s="116">
        <f t="shared" si="587"/>
        <v>-606</v>
      </c>
      <c r="AL538" s="116">
        <f t="shared" si="587"/>
        <v>-606</v>
      </c>
      <c r="AM538" s="116">
        <f t="shared" si="588"/>
        <v>0</v>
      </c>
      <c r="AN538" s="116">
        <f t="shared" si="588"/>
        <v>0</v>
      </c>
      <c r="AO538" s="116">
        <f t="shared" si="588"/>
        <v>0</v>
      </c>
      <c r="AP538" s="116"/>
      <c r="AQ538" s="115"/>
      <c r="AR538" s="116">
        <f t="shared" si="588"/>
        <v>0</v>
      </c>
      <c r="AS538" s="115"/>
      <c r="AT538" s="116"/>
      <c r="AU538" s="81"/>
      <c r="AV538" s="81"/>
      <c r="AW538" s="81"/>
      <c r="AX538" s="116">
        <f>AX539</f>
        <v>0</v>
      </c>
      <c r="AY538" s="116"/>
      <c r="AZ538" s="93"/>
      <c r="BA538" s="93"/>
      <c r="BB538" s="116">
        <f>BB539</f>
        <v>0</v>
      </c>
      <c r="BC538" s="116"/>
      <c r="BD538" s="118"/>
      <c r="BE538" s="119"/>
      <c r="BF538" s="127"/>
      <c r="BG538" s="127"/>
      <c r="BH538" s="118"/>
      <c r="BI538" s="119"/>
      <c r="BJ538" s="127"/>
      <c r="BK538" s="127"/>
    </row>
    <row r="539" spans="1:63" ht="16.5" customHeight="1" hidden="1">
      <c r="A539" s="134"/>
      <c r="B539" s="106" t="s">
        <v>191</v>
      </c>
      <c r="C539" s="107" t="s">
        <v>54</v>
      </c>
      <c r="D539" s="108" t="s">
        <v>56</v>
      </c>
      <c r="E539" s="114" t="s">
        <v>294</v>
      </c>
      <c r="F539" s="108" t="s">
        <v>79</v>
      </c>
      <c r="G539" s="178"/>
      <c r="H539" s="178"/>
      <c r="I539" s="178"/>
      <c r="J539" s="128"/>
      <c r="K539" s="178"/>
      <c r="L539" s="178"/>
      <c r="M539" s="178"/>
      <c r="N539" s="178"/>
      <c r="O539" s="111"/>
      <c r="P539" s="111"/>
      <c r="Q539" s="129"/>
      <c r="R539" s="129"/>
      <c r="S539" s="116">
        <f>T539-Q539</f>
        <v>606</v>
      </c>
      <c r="T539" s="116">
        <v>606</v>
      </c>
      <c r="U539" s="115"/>
      <c r="V539" s="116">
        <v>606</v>
      </c>
      <c r="W539" s="116"/>
      <c r="X539" s="116"/>
      <c r="Y539" s="116">
        <f>W539+T539</f>
        <v>606</v>
      </c>
      <c r="Z539" s="116">
        <f>X539+V539</f>
        <v>606</v>
      </c>
      <c r="AA539" s="116"/>
      <c r="AB539" s="116"/>
      <c r="AC539" s="116">
        <f>AA539+Y539</f>
        <v>606</v>
      </c>
      <c r="AD539" s="116">
        <f>AB539+Z539</f>
        <v>606</v>
      </c>
      <c r="AE539" s="116"/>
      <c r="AF539" s="116"/>
      <c r="AG539" s="116"/>
      <c r="AH539" s="116">
        <f>AE539+AC539</f>
        <v>606</v>
      </c>
      <c r="AI539" s="116"/>
      <c r="AJ539" s="116">
        <f>AG539+AD539</f>
        <v>606</v>
      </c>
      <c r="AK539" s="158">
        <v>-606</v>
      </c>
      <c r="AL539" s="158">
        <v>-606</v>
      </c>
      <c r="AM539" s="116">
        <f>AK539+AH539</f>
        <v>0</v>
      </c>
      <c r="AN539" s="116"/>
      <c r="AO539" s="116">
        <f>AJ539+AL539</f>
        <v>0</v>
      </c>
      <c r="AP539" s="116"/>
      <c r="AQ539" s="115"/>
      <c r="AR539" s="116">
        <f>AM539+AO539</f>
        <v>0</v>
      </c>
      <c r="AS539" s="115"/>
      <c r="AT539" s="116"/>
      <c r="AU539" s="81"/>
      <c r="AV539" s="81"/>
      <c r="AW539" s="81"/>
      <c r="AX539" s="116">
        <f>AS539+AU539</f>
        <v>0</v>
      </c>
      <c r="AY539" s="116"/>
      <c r="AZ539" s="93"/>
      <c r="BA539" s="93"/>
      <c r="BB539" s="116">
        <f>AV539+AX539</f>
        <v>0</v>
      </c>
      <c r="BC539" s="116"/>
      <c r="BD539" s="118"/>
      <c r="BE539" s="119"/>
      <c r="BF539" s="127"/>
      <c r="BG539" s="127"/>
      <c r="BH539" s="118"/>
      <c r="BI539" s="119"/>
      <c r="BJ539" s="127"/>
      <c r="BK539" s="127"/>
    </row>
    <row r="540" spans="1:63" ht="37.5" customHeight="1" hidden="1">
      <c r="A540" s="134"/>
      <c r="B540" s="98" t="s">
        <v>78</v>
      </c>
      <c r="C540" s="99" t="s">
        <v>2</v>
      </c>
      <c r="D540" s="100" t="s">
        <v>32</v>
      </c>
      <c r="E540" s="114"/>
      <c r="F540" s="108"/>
      <c r="G540" s="178"/>
      <c r="H540" s="178"/>
      <c r="I540" s="178"/>
      <c r="J540" s="128"/>
      <c r="K540" s="178"/>
      <c r="L540" s="178"/>
      <c r="M540" s="178"/>
      <c r="N540" s="178"/>
      <c r="O540" s="111"/>
      <c r="P540" s="111"/>
      <c r="Q540" s="129"/>
      <c r="R540" s="129"/>
      <c r="S540" s="83">
        <f aca="true" t="shared" si="589" ref="S540:AL541">S541</f>
        <v>269</v>
      </c>
      <c r="T540" s="83">
        <f t="shared" si="589"/>
        <v>269</v>
      </c>
      <c r="U540" s="83">
        <f t="shared" si="589"/>
        <v>0</v>
      </c>
      <c r="V540" s="83">
        <f t="shared" si="589"/>
        <v>269</v>
      </c>
      <c r="W540" s="83">
        <f t="shared" si="589"/>
        <v>0</v>
      </c>
      <c r="X540" s="83">
        <f t="shared" si="589"/>
        <v>0</v>
      </c>
      <c r="Y540" s="83">
        <f t="shared" si="589"/>
        <v>269</v>
      </c>
      <c r="Z540" s="83">
        <f t="shared" si="589"/>
        <v>269</v>
      </c>
      <c r="AA540" s="83">
        <f t="shared" si="589"/>
        <v>0</v>
      </c>
      <c r="AB540" s="83">
        <f t="shared" si="589"/>
        <v>0</v>
      </c>
      <c r="AC540" s="83">
        <f t="shared" si="589"/>
        <v>269</v>
      </c>
      <c r="AD540" s="83">
        <f t="shared" si="589"/>
        <v>269</v>
      </c>
      <c r="AE540" s="83">
        <f t="shared" si="589"/>
        <v>0</v>
      </c>
      <c r="AF540" s="83"/>
      <c r="AG540" s="83">
        <f t="shared" si="589"/>
        <v>0</v>
      </c>
      <c r="AH540" s="83">
        <f t="shared" si="589"/>
        <v>269</v>
      </c>
      <c r="AI540" s="83"/>
      <c r="AJ540" s="83">
        <f t="shared" si="589"/>
        <v>269</v>
      </c>
      <c r="AK540" s="83">
        <f t="shared" si="589"/>
        <v>-269</v>
      </c>
      <c r="AL540" s="83">
        <f t="shared" si="589"/>
        <v>-269</v>
      </c>
      <c r="AM540" s="83">
        <f aca="true" t="shared" si="590" ref="AK540:AT543">AM541</f>
        <v>0</v>
      </c>
      <c r="AN540" s="83">
        <f t="shared" si="590"/>
        <v>0</v>
      </c>
      <c r="AO540" s="83">
        <f t="shared" si="590"/>
        <v>0</v>
      </c>
      <c r="AP540" s="83">
        <f t="shared" si="590"/>
        <v>0</v>
      </c>
      <c r="AQ540" s="121">
        <f t="shared" si="590"/>
        <v>0</v>
      </c>
      <c r="AR540" s="83">
        <f t="shared" si="590"/>
        <v>0</v>
      </c>
      <c r="AS540" s="121">
        <f t="shared" si="590"/>
        <v>0</v>
      </c>
      <c r="AT540" s="83">
        <f t="shared" si="590"/>
        <v>0</v>
      </c>
      <c r="AU540" s="81"/>
      <c r="AV540" s="81"/>
      <c r="AW540" s="81"/>
      <c r="AX540" s="83">
        <f>AX541</f>
        <v>0</v>
      </c>
      <c r="AY540" s="83">
        <f>AY541</f>
        <v>0</v>
      </c>
      <c r="AZ540" s="93"/>
      <c r="BA540" s="93"/>
      <c r="BB540" s="83">
        <f>BB541</f>
        <v>0</v>
      </c>
      <c r="BC540" s="83">
        <f>BC541</f>
        <v>0</v>
      </c>
      <c r="BD540" s="118"/>
      <c r="BE540" s="119"/>
      <c r="BF540" s="127"/>
      <c r="BG540" s="127"/>
      <c r="BH540" s="118"/>
      <c r="BI540" s="119"/>
      <c r="BJ540" s="127"/>
      <c r="BK540" s="127"/>
    </row>
    <row r="541" spans="1:63" ht="33" customHeight="1" hidden="1">
      <c r="A541" s="134"/>
      <c r="B541" s="106" t="s">
        <v>82</v>
      </c>
      <c r="C541" s="107" t="s">
        <v>2</v>
      </c>
      <c r="D541" s="108" t="s">
        <v>32</v>
      </c>
      <c r="E541" s="114" t="s">
        <v>121</v>
      </c>
      <c r="F541" s="108"/>
      <c r="G541" s="178"/>
      <c r="H541" s="178"/>
      <c r="I541" s="178"/>
      <c r="J541" s="128"/>
      <c r="K541" s="178"/>
      <c r="L541" s="178"/>
      <c r="M541" s="178"/>
      <c r="N541" s="178"/>
      <c r="O541" s="111"/>
      <c r="P541" s="111"/>
      <c r="Q541" s="129"/>
      <c r="R541" s="129"/>
      <c r="S541" s="116">
        <f t="shared" si="589"/>
        <v>269</v>
      </c>
      <c r="T541" s="116">
        <f t="shared" si="589"/>
        <v>269</v>
      </c>
      <c r="U541" s="116">
        <f t="shared" si="589"/>
        <v>0</v>
      </c>
      <c r="V541" s="116">
        <f t="shared" si="589"/>
        <v>269</v>
      </c>
      <c r="W541" s="116">
        <f t="shared" si="589"/>
        <v>0</v>
      </c>
      <c r="X541" s="116">
        <f t="shared" si="589"/>
        <v>0</v>
      </c>
      <c r="Y541" s="116">
        <f t="shared" si="589"/>
        <v>269</v>
      </c>
      <c r="Z541" s="116">
        <f t="shared" si="589"/>
        <v>269</v>
      </c>
      <c r="AA541" s="116">
        <f t="shared" si="589"/>
        <v>0</v>
      </c>
      <c r="AB541" s="116">
        <f t="shared" si="589"/>
        <v>0</v>
      </c>
      <c r="AC541" s="116">
        <f t="shared" si="589"/>
        <v>269</v>
      </c>
      <c r="AD541" s="116">
        <f t="shared" si="589"/>
        <v>269</v>
      </c>
      <c r="AE541" s="116">
        <f t="shared" si="589"/>
        <v>0</v>
      </c>
      <c r="AF541" s="116"/>
      <c r="AG541" s="116">
        <f t="shared" si="589"/>
        <v>0</v>
      </c>
      <c r="AH541" s="116">
        <f t="shared" si="589"/>
        <v>269</v>
      </c>
      <c r="AI541" s="116"/>
      <c r="AJ541" s="116">
        <f t="shared" si="589"/>
        <v>269</v>
      </c>
      <c r="AK541" s="116">
        <f t="shared" si="590"/>
        <v>-269</v>
      </c>
      <c r="AL541" s="116">
        <f t="shared" si="590"/>
        <v>-269</v>
      </c>
      <c r="AM541" s="116">
        <f t="shared" si="590"/>
        <v>0</v>
      </c>
      <c r="AN541" s="116">
        <f t="shared" si="590"/>
        <v>0</v>
      </c>
      <c r="AO541" s="116">
        <f t="shared" si="590"/>
        <v>0</v>
      </c>
      <c r="AP541" s="116"/>
      <c r="AQ541" s="115"/>
      <c r="AR541" s="116"/>
      <c r="AS541" s="115"/>
      <c r="AT541" s="116"/>
      <c r="AU541" s="81"/>
      <c r="AV541" s="81"/>
      <c r="AW541" s="81"/>
      <c r="AX541" s="116"/>
      <c r="AY541" s="116"/>
      <c r="AZ541" s="93"/>
      <c r="BA541" s="93"/>
      <c r="BB541" s="116"/>
      <c r="BC541" s="116"/>
      <c r="BD541" s="118"/>
      <c r="BE541" s="119"/>
      <c r="BF541" s="127"/>
      <c r="BG541" s="127"/>
      <c r="BH541" s="118"/>
      <c r="BI541" s="119"/>
      <c r="BJ541" s="127"/>
      <c r="BK541" s="127"/>
    </row>
    <row r="542" spans="1:63" ht="99" customHeight="1" hidden="1">
      <c r="A542" s="134"/>
      <c r="B542" s="106" t="s">
        <v>292</v>
      </c>
      <c r="C542" s="107" t="s">
        <v>2</v>
      </c>
      <c r="D542" s="108" t="s">
        <v>32</v>
      </c>
      <c r="E542" s="114" t="s">
        <v>293</v>
      </c>
      <c r="F542" s="108"/>
      <c r="G542" s="178"/>
      <c r="H542" s="178"/>
      <c r="I542" s="178"/>
      <c r="J542" s="128"/>
      <c r="K542" s="178"/>
      <c r="L542" s="178"/>
      <c r="M542" s="178"/>
      <c r="N542" s="178"/>
      <c r="O542" s="111"/>
      <c r="P542" s="111"/>
      <c r="Q542" s="129"/>
      <c r="R542" s="129"/>
      <c r="S542" s="116">
        <f>S543</f>
        <v>269</v>
      </c>
      <c r="T542" s="116">
        <f aca="true" t="shared" si="591" ref="T542:AL543">T543</f>
        <v>269</v>
      </c>
      <c r="U542" s="116">
        <f t="shared" si="591"/>
        <v>0</v>
      </c>
      <c r="V542" s="116">
        <f t="shared" si="591"/>
        <v>269</v>
      </c>
      <c r="W542" s="116">
        <f t="shared" si="591"/>
        <v>0</v>
      </c>
      <c r="X542" s="116">
        <f t="shared" si="591"/>
        <v>0</v>
      </c>
      <c r="Y542" s="116">
        <f t="shared" si="591"/>
        <v>269</v>
      </c>
      <c r="Z542" s="116">
        <f t="shared" si="591"/>
        <v>269</v>
      </c>
      <c r="AA542" s="116">
        <f t="shared" si="591"/>
        <v>0</v>
      </c>
      <c r="AB542" s="116">
        <f t="shared" si="591"/>
        <v>0</v>
      </c>
      <c r="AC542" s="116">
        <f t="shared" si="591"/>
        <v>269</v>
      </c>
      <c r="AD542" s="116">
        <f t="shared" si="591"/>
        <v>269</v>
      </c>
      <c r="AE542" s="116">
        <f t="shared" si="591"/>
        <v>0</v>
      </c>
      <c r="AF542" s="116"/>
      <c r="AG542" s="116">
        <f t="shared" si="591"/>
        <v>0</v>
      </c>
      <c r="AH542" s="116">
        <f t="shared" si="591"/>
        <v>269</v>
      </c>
      <c r="AI542" s="116"/>
      <c r="AJ542" s="116">
        <f t="shared" si="591"/>
        <v>269</v>
      </c>
      <c r="AK542" s="116">
        <f t="shared" si="591"/>
        <v>-269</v>
      </c>
      <c r="AL542" s="116">
        <f t="shared" si="591"/>
        <v>-269</v>
      </c>
      <c r="AM542" s="116">
        <f t="shared" si="590"/>
        <v>0</v>
      </c>
      <c r="AN542" s="116">
        <f t="shared" si="590"/>
        <v>0</v>
      </c>
      <c r="AO542" s="116">
        <f t="shared" si="590"/>
        <v>0</v>
      </c>
      <c r="AP542" s="116"/>
      <c r="AQ542" s="115"/>
      <c r="AR542" s="116"/>
      <c r="AS542" s="115"/>
      <c r="AT542" s="116"/>
      <c r="AU542" s="81"/>
      <c r="AV542" s="81"/>
      <c r="AW542" s="81"/>
      <c r="AX542" s="116"/>
      <c r="AY542" s="116"/>
      <c r="AZ542" s="93"/>
      <c r="BA542" s="93"/>
      <c r="BB542" s="116"/>
      <c r="BC542" s="116"/>
      <c r="BD542" s="118"/>
      <c r="BE542" s="119"/>
      <c r="BF542" s="127"/>
      <c r="BG542" s="127"/>
      <c r="BH542" s="118"/>
      <c r="BI542" s="119"/>
      <c r="BJ542" s="127"/>
      <c r="BK542" s="127"/>
    </row>
    <row r="543" spans="1:63" ht="66" customHeight="1" hidden="1">
      <c r="A543" s="134"/>
      <c r="B543" s="148" t="s">
        <v>309</v>
      </c>
      <c r="C543" s="107" t="s">
        <v>2</v>
      </c>
      <c r="D543" s="108" t="s">
        <v>32</v>
      </c>
      <c r="E543" s="114" t="s">
        <v>294</v>
      </c>
      <c r="F543" s="108"/>
      <c r="G543" s="178"/>
      <c r="H543" s="178"/>
      <c r="I543" s="178"/>
      <c r="J543" s="128"/>
      <c r="K543" s="178"/>
      <c r="L543" s="178"/>
      <c r="M543" s="178"/>
      <c r="N543" s="178"/>
      <c r="O543" s="111"/>
      <c r="P543" s="111"/>
      <c r="Q543" s="129"/>
      <c r="R543" s="129"/>
      <c r="S543" s="116">
        <f>S544</f>
        <v>269</v>
      </c>
      <c r="T543" s="116">
        <f t="shared" si="591"/>
        <v>269</v>
      </c>
      <c r="U543" s="116">
        <f t="shared" si="591"/>
        <v>0</v>
      </c>
      <c r="V543" s="116">
        <f t="shared" si="591"/>
        <v>269</v>
      </c>
      <c r="W543" s="116">
        <f t="shared" si="591"/>
        <v>0</v>
      </c>
      <c r="X543" s="116">
        <f t="shared" si="591"/>
        <v>0</v>
      </c>
      <c r="Y543" s="116">
        <f t="shared" si="591"/>
        <v>269</v>
      </c>
      <c r="Z543" s="116">
        <f t="shared" si="591"/>
        <v>269</v>
      </c>
      <c r="AA543" s="116">
        <f t="shared" si="591"/>
        <v>0</v>
      </c>
      <c r="AB543" s="116">
        <f t="shared" si="591"/>
        <v>0</v>
      </c>
      <c r="AC543" s="116">
        <f t="shared" si="591"/>
        <v>269</v>
      </c>
      <c r="AD543" s="116">
        <f t="shared" si="591"/>
        <v>269</v>
      </c>
      <c r="AE543" s="116">
        <f t="shared" si="591"/>
        <v>0</v>
      </c>
      <c r="AF543" s="116"/>
      <c r="AG543" s="116">
        <f t="shared" si="591"/>
        <v>0</v>
      </c>
      <c r="AH543" s="116">
        <f t="shared" si="591"/>
        <v>269</v>
      </c>
      <c r="AI543" s="116"/>
      <c r="AJ543" s="116">
        <f t="shared" si="591"/>
        <v>269</v>
      </c>
      <c r="AK543" s="116">
        <f t="shared" si="590"/>
        <v>-269</v>
      </c>
      <c r="AL543" s="116">
        <f t="shared" si="590"/>
        <v>-269</v>
      </c>
      <c r="AM543" s="116">
        <f t="shared" si="590"/>
        <v>0</v>
      </c>
      <c r="AN543" s="116">
        <f t="shared" si="590"/>
        <v>0</v>
      </c>
      <c r="AO543" s="116">
        <f t="shared" si="590"/>
        <v>0</v>
      </c>
      <c r="AP543" s="116"/>
      <c r="AQ543" s="115"/>
      <c r="AR543" s="116"/>
      <c r="AS543" s="115"/>
      <c r="AT543" s="116"/>
      <c r="AU543" s="81"/>
      <c r="AV543" s="81"/>
      <c r="AW543" s="81"/>
      <c r="AX543" s="116"/>
      <c r="AY543" s="116"/>
      <c r="AZ543" s="93"/>
      <c r="BA543" s="93"/>
      <c r="BB543" s="116"/>
      <c r="BC543" s="116"/>
      <c r="BD543" s="118"/>
      <c r="BE543" s="119"/>
      <c r="BF543" s="127"/>
      <c r="BG543" s="127"/>
      <c r="BH543" s="118"/>
      <c r="BI543" s="119"/>
      <c r="BJ543" s="127"/>
      <c r="BK543" s="127"/>
    </row>
    <row r="544" spans="1:63" ht="16.5" customHeight="1" hidden="1">
      <c r="A544" s="134"/>
      <c r="B544" s="106" t="s">
        <v>191</v>
      </c>
      <c r="C544" s="107" t="s">
        <v>2</v>
      </c>
      <c r="D544" s="108" t="s">
        <v>32</v>
      </c>
      <c r="E544" s="114" t="s">
        <v>294</v>
      </c>
      <c r="F544" s="108" t="s">
        <v>79</v>
      </c>
      <c r="G544" s="178"/>
      <c r="H544" s="178"/>
      <c r="I544" s="178"/>
      <c r="J544" s="128"/>
      <c r="K544" s="178"/>
      <c r="L544" s="178"/>
      <c r="M544" s="178"/>
      <c r="N544" s="178"/>
      <c r="O544" s="111"/>
      <c r="P544" s="111"/>
      <c r="Q544" s="129"/>
      <c r="R544" s="129"/>
      <c r="S544" s="116">
        <f>T544-Q544</f>
        <v>269</v>
      </c>
      <c r="T544" s="116">
        <v>269</v>
      </c>
      <c r="U544" s="115"/>
      <c r="V544" s="116">
        <v>269</v>
      </c>
      <c r="W544" s="116"/>
      <c r="X544" s="116"/>
      <c r="Y544" s="116">
        <f>W544+T544</f>
        <v>269</v>
      </c>
      <c r="Z544" s="116">
        <f>X544+V544</f>
        <v>269</v>
      </c>
      <c r="AA544" s="116"/>
      <c r="AB544" s="116"/>
      <c r="AC544" s="116">
        <f>AA544+Y544</f>
        <v>269</v>
      </c>
      <c r="AD544" s="116">
        <f>AB544+Z544</f>
        <v>269</v>
      </c>
      <c r="AE544" s="116"/>
      <c r="AF544" s="116"/>
      <c r="AG544" s="116"/>
      <c r="AH544" s="116">
        <f>AE544+AC544</f>
        <v>269</v>
      </c>
      <c r="AI544" s="116"/>
      <c r="AJ544" s="116">
        <f>AG544+AD544</f>
        <v>269</v>
      </c>
      <c r="AK544" s="158">
        <v>-269</v>
      </c>
      <c r="AL544" s="158">
        <v>-269</v>
      </c>
      <c r="AM544" s="116">
        <f>AK544+AH544</f>
        <v>0</v>
      </c>
      <c r="AN544" s="116">
        <f>AI544</f>
        <v>0</v>
      </c>
      <c r="AO544" s="116">
        <f>AJ544+AL544</f>
        <v>0</v>
      </c>
      <c r="AP544" s="116"/>
      <c r="AQ544" s="115"/>
      <c r="AR544" s="116"/>
      <c r="AS544" s="115"/>
      <c r="AT544" s="116"/>
      <c r="AU544" s="81"/>
      <c r="AV544" s="81"/>
      <c r="AW544" s="81"/>
      <c r="AX544" s="116"/>
      <c r="AY544" s="116"/>
      <c r="AZ544" s="93"/>
      <c r="BA544" s="93"/>
      <c r="BB544" s="116"/>
      <c r="BC544" s="116"/>
      <c r="BD544" s="118"/>
      <c r="BE544" s="119"/>
      <c r="BF544" s="127"/>
      <c r="BG544" s="127"/>
      <c r="BH544" s="118"/>
      <c r="BI544" s="119"/>
      <c r="BJ544" s="127"/>
      <c r="BK544" s="127"/>
    </row>
    <row r="545" spans="1:63" ht="36" customHeight="1">
      <c r="A545" s="134"/>
      <c r="B545" s="155" t="s">
        <v>379</v>
      </c>
      <c r="C545" s="99" t="s">
        <v>377</v>
      </c>
      <c r="D545" s="99" t="s">
        <v>30</v>
      </c>
      <c r="E545" s="101"/>
      <c r="F545" s="99"/>
      <c r="G545" s="102"/>
      <c r="H545" s="102"/>
      <c r="I545" s="102"/>
      <c r="J545" s="206"/>
      <c r="K545" s="102"/>
      <c r="L545" s="102"/>
      <c r="M545" s="102"/>
      <c r="N545" s="102"/>
      <c r="O545" s="121"/>
      <c r="P545" s="121"/>
      <c r="Q545" s="206"/>
      <c r="R545" s="206"/>
      <c r="S545" s="83"/>
      <c r="T545" s="83"/>
      <c r="U545" s="121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183"/>
      <c r="AL545" s="183"/>
      <c r="AM545" s="83"/>
      <c r="AN545" s="83"/>
      <c r="AO545" s="83">
        <f>AO546</f>
        <v>0</v>
      </c>
      <c r="AP545" s="83">
        <f aca="true" t="shared" si="592" ref="AP545:AT546">AP546</f>
        <v>30219</v>
      </c>
      <c r="AQ545" s="83">
        <f t="shared" si="592"/>
        <v>0</v>
      </c>
      <c r="AR545" s="83">
        <f t="shared" si="592"/>
        <v>30219</v>
      </c>
      <c r="AS545" s="83">
        <f t="shared" si="592"/>
        <v>0</v>
      </c>
      <c r="AT545" s="83">
        <f t="shared" si="592"/>
        <v>30219</v>
      </c>
      <c r="AU545" s="81"/>
      <c r="AV545" s="81"/>
      <c r="AW545" s="81"/>
      <c r="AX545" s="83">
        <f>AX546</f>
        <v>30219</v>
      </c>
      <c r="AY545" s="83">
        <f>AY546</f>
        <v>30219</v>
      </c>
      <c r="AZ545" s="93"/>
      <c r="BA545" s="93"/>
      <c r="BB545" s="83">
        <f>BB546</f>
        <v>30219</v>
      </c>
      <c r="BC545" s="83">
        <f>BC546</f>
        <v>30219</v>
      </c>
      <c r="BD545" s="83">
        <f aca="true" t="shared" si="593" ref="BD545:BK546">BD546</f>
        <v>0</v>
      </c>
      <c r="BE545" s="83">
        <f t="shared" si="593"/>
        <v>0</v>
      </c>
      <c r="BF545" s="83">
        <f t="shared" si="593"/>
        <v>30219</v>
      </c>
      <c r="BG545" s="83">
        <f t="shared" si="593"/>
        <v>30219</v>
      </c>
      <c r="BH545" s="83">
        <f t="shared" si="593"/>
        <v>0</v>
      </c>
      <c r="BI545" s="83">
        <f t="shared" si="593"/>
        <v>0</v>
      </c>
      <c r="BJ545" s="83">
        <f t="shared" si="593"/>
        <v>30219</v>
      </c>
      <c r="BK545" s="83">
        <f t="shared" si="593"/>
        <v>30219</v>
      </c>
    </row>
    <row r="546" spans="1:63" ht="36" customHeight="1">
      <c r="A546" s="134"/>
      <c r="B546" s="154" t="s">
        <v>66</v>
      </c>
      <c r="C546" s="107" t="s">
        <v>50</v>
      </c>
      <c r="D546" s="107" t="s">
        <v>30</v>
      </c>
      <c r="E546" s="114" t="s">
        <v>162</v>
      </c>
      <c r="F546" s="107"/>
      <c r="G546" s="178"/>
      <c r="H546" s="178"/>
      <c r="I546" s="178"/>
      <c r="J546" s="128"/>
      <c r="K546" s="178"/>
      <c r="L546" s="178"/>
      <c r="M546" s="178"/>
      <c r="N546" s="178"/>
      <c r="O546" s="111"/>
      <c r="P546" s="111"/>
      <c r="Q546" s="129"/>
      <c r="R546" s="129"/>
      <c r="S546" s="116"/>
      <c r="T546" s="116"/>
      <c r="U546" s="115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58"/>
      <c r="AL546" s="158"/>
      <c r="AM546" s="116"/>
      <c r="AN546" s="116"/>
      <c r="AO546" s="116">
        <f>AO547</f>
        <v>0</v>
      </c>
      <c r="AP546" s="116">
        <f t="shared" si="592"/>
        <v>30219</v>
      </c>
      <c r="AQ546" s="116">
        <f t="shared" si="592"/>
        <v>0</v>
      </c>
      <c r="AR546" s="116">
        <f t="shared" si="592"/>
        <v>30219</v>
      </c>
      <c r="AS546" s="116">
        <f t="shared" si="592"/>
        <v>0</v>
      </c>
      <c r="AT546" s="116">
        <f t="shared" si="592"/>
        <v>30219</v>
      </c>
      <c r="AU546" s="81"/>
      <c r="AV546" s="81"/>
      <c r="AW546" s="81"/>
      <c r="AX546" s="116">
        <f>AX547</f>
        <v>30219</v>
      </c>
      <c r="AY546" s="116">
        <f>AY547</f>
        <v>30219</v>
      </c>
      <c r="AZ546" s="93"/>
      <c r="BA546" s="93"/>
      <c r="BB546" s="116">
        <f>BB547</f>
        <v>30219</v>
      </c>
      <c r="BC546" s="116">
        <f>BC547</f>
        <v>30219</v>
      </c>
      <c r="BD546" s="116">
        <f t="shared" si="593"/>
        <v>0</v>
      </c>
      <c r="BE546" s="116">
        <f t="shared" si="593"/>
        <v>0</v>
      </c>
      <c r="BF546" s="116">
        <f t="shared" si="593"/>
        <v>30219</v>
      </c>
      <c r="BG546" s="116">
        <f t="shared" si="593"/>
        <v>30219</v>
      </c>
      <c r="BH546" s="116">
        <f t="shared" si="593"/>
        <v>0</v>
      </c>
      <c r="BI546" s="116">
        <f t="shared" si="593"/>
        <v>0</v>
      </c>
      <c r="BJ546" s="116">
        <f t="shared" si="593"/>
        <v>30219</v>
      </c>
      <c r="BK546" s="116">
        <f t="shared" si="593"/>
        <v>30219</v>
      </c>
    </row>
    <row r="547" spans="1:63" ht="36" customHeight="1">
      <c r="A547" s="134"/>
      <c r="B547" s="154" t="s">
        <v>37</v>
      </c>
      <c r="C547" s="107" t="s">
        <v>50</v>
      </c>
      <c r="D547" s="107" t="s">
        <v>30</v>
      </c>
      <c r="E547" s="114" t="s">
        <v>162</v>
      </c>
      <c r="F547" s="107" t="s">
        <v>38</v>
      </c>
      <c r="G547" s="178"/>
      <c r="H547" s="178"/>
      <c r="I547" s="178"/>
      <c r="J547" s="128"/>
      <c r="K547" s="178"/>
      <c r="L547" s="178"/>
      <c r="M547" s="178"/>
      <c r="N547" s="178"/>
      <c r="O547" s="111"/>
      <c r="P547" s="111"/>
      <c r="Q547" s="129"/>
      <c r="R547" s="129"/>
      <c r="S547" s="116"/>
      <c r="T547" s="116"/>
      <c r="U547" s="115"/>
      <c r="V547" s="116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6"/>
      <c r="AG547" s="116"/>
      <c r="AH547" s="116"/>
      <c r="AI547" s="116"/>
      <c r="AJ547" s="116"/>
      <c r="AK547" s="158"/>
      <c r="AL547" s="158"/>
      <c r="AM547" s="116"/>
      <c r="AN547" s="116"/>
      <c r="AO547" s="116"/>
      <c r="AP547" s="116">
        <f>AR547-AO547</f>
        <v>30219</v>
      </c>
      <c r="AQ547" s="115"/>
      <c r="AR547" s="116">
        <v>30219</v>
      </c>
      <c r="AS547" s="115"/>
      <c r="AT547" s="116">
        <v>30219</v>
      </c>
      <c r="AU547" s="81"/>
      <c r="AV547" s="81"/>
      <c r="AW547" s="81"/>
      <c r="AX547" s="116">
        <v>30219</v>
      </c>
      <c r="AY547" s="116">
        <v>30219</v>
      </c>
      <c r="AZ547" s="93"/>
      <c r="BA547" s="93"/>
      <c r="BB547" s="116">
        <v>30219</v>
      </c>
      <c r="BC547" s="116">
        <v>30219</v>
      </c>
      <c r="BD547" s="118"/>
      <c r="BE547" s="119"/>
      <c r="BF547" s="115">
        <f>BD547+BB547</f>
        <v>30219</v>
      </c>
      <c r="BG547" s="115">
        <f>BE547+BC547</f>
        <v>30219</v>
      </c>
      <c r="BH547" s="118"/>
      <c r="BI547" s="119"/>
      <c r="BJ547" s="115">
        <f>BH547+BF547</f>
        <v>30219</v>
      </c>
      <c r="BK547" s="115">
        <f>BI547+BG547</f>
        <v>30219</v>
      </c>
    </row>
    <row r="548" spans="1:63" ht="36" customHeight="1">
      <c r="A548" s="134"/>
      <c r="B548" s="155" t="s">
        <v>378</v>
      </c>
      <c r="C548" s="99" t="s">
        <v>50</v>
      </c>
      <c r="D548" s="99" t="s">
        <v>31</v>
      </c>
      <c r="E548" s="101"/>
      <c r="F548" s="99"/>
      <c r="G548" s="178"/>
      <c r="H548" s="178"/>
      <c r="I548" s="178"/>
      <c r="J548" s="128"/>
      <c r="K548" s="178"/>
      <c r="L548" s="178"/>
      <c r="M548" s="178"/>
      <c r="N548" s="178"/>
      <c r="O548" s="111"/>
      <c r="P548" s="111"/>
      <c r="Q548" s="129"/>
      <c r="R548" s="129"/>
      <c r="S548" s="116"/>
      <c r="T548" s="116"/>
      <c r="U548" s="115"/>
      <c r="V548" s="116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6"/>
      <c r="AG548" s="116"/>
      <c r="AH548" s="116"/>
      <c r="AI548" s="116"/>
      <c r="AJ548" s="116"/>
      <c r="AK548" s="158"/>
      <c r="AL548" s="158"/>
      <c r="AM548" s="116"/>
      <c r="AN548" s="116"/>
      <c r="AO548" s="83">
        <f aca="true" t="shared" si="594" ref="AO548:AT549">AO549</f>
        <v>0</v>
      </c>
      <c r="AP548" s="83">
        <f t="shared" si="594"/>
        <v>4152</v>
      </c>
      <c r="AQ548" s="83">
        <f t="shared" si="594"/>
        <v>0</v>
      </c>
      <c r="AR548" s="83">
        <f t="shared" si="594"/>
        <v>4152</v>
      </c>
      <c r="AS548" s="83">
        <f t="shared" si="594"/>
        <v>0</v>
      </c>
      <c r="AT548" s="83">
        <f t="shared" si="594"/>
        <v>4152</v>
      </c>
      <c r="AU548" s="81"/>
      <c r="AV548" s="81"/>
      <c r="AW548" s="81"/>
      <c r="AX548" s="83">
        <f>AX549</f>
        <v>4152</v>
      </c>
      <c r="AY548" s="83">
        <f>AY549</f>
        <v>4152</v>
      </c>
      <c r="AZ548" s="93"/>
      <c r="BA548" s="93"/>
      <c r="BB548" s="83">
        <f>BB549</f>
        <v>4152</v>
      </c>
      <c r="BC548" s="83">
        <f>BC549</f>
        <v>4152</v>
      </c>
      <c r="BD548" s="83">
        <f aca="true" t="shared" si="595" ref="BD548:BK549">BD549</f>
        <v>0</v>
      </c>
      <c r="BE548" s="83">
        <f t="shared" si="595"/>
        <v>0</v>
      </c>
      <c r="BF548" s="83">
        <f t="shared" si="595"/>
        <v>4152</v>
      </c>
      <c r="BG548" s="83">
        <f t="shared" si="595"/>
        <v>4152</v>
      </c>
      <c r="BH548" s="83">
        <f t="shared" si="595"/>
        <v>0</v>
      </c>
      <c r="BI548" s="83">
        <f t="shared" si="595"/>
        <v>0</v>
      </c>
      <c r="BJ548" s="83">
        <f t="shared" si="595"/>
        <v>4152</v>
      </c>
      <c r="BK548" s="83">
        <f t="shared" si="595"/>
        <v>4152</v>
      </c>
    </row>
    <row r="549" spans="1:63" ht="36" customHeight="1">
      <c r="A549" s="134"/>
      <c r="B549" s="154" t="s">
        <v>67</v>
      </c>
      <c r="C549" s="107" t="s">
        <v>50</v>
      </c>
      <c r="D549" s="107" t="s">
        <v>31</v>
      </c>
      <c r="E549" s="114" t="s">
        <v>163</v>
      </c>
      <c r="F549" s="107"/>
      <c r="G549" s="178"/>
      <c r="H549" s="178"/>
      <c r="I549" s="178"/>
      <c r="J549" s="128"/>
      <c r="K549" s="178"/>
      <c r="L549" s="178"/>
      <c r="M549" s="178"/>
      <c r="N549" s="178"/>
      <c r="O549" s="111"/>
      <c r="P549" s="111"/>
      <c r="Q549" s="129"/>
      <c r="R549" s="129"/>
      <c r="S549" s="116"/>
      <c r="T549" s="116"/>
      <c r="U549" s="115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6"/>
      <c r="AI549" s="116"/>
      <c r="AJ549" s="116"/>
      <c r="AK549" s="158"/>
      <c r="AL549" s="158"/>
      <c r="AM549" s="116"/>
      <c r="AN549" s="116"/>
      <c r="AO549" s="116">
        <f t="shared" si="594"/>
        <v>0</v>
      </c>
      <c r="AP549" s="116">
        <f t="shared" si="594"/>
        <v>4152</v>
      </c>
      <c r="AQ549" s="116">
        <f t="shared" si="594"/>
        <v>0</v>
      </c>
      <c r="AR549" s="116">
        <f t="shared" si="594"/>
        <v>4152</v>
      </c>
      <c r="AS549" s="116">
        <f t="shared" si="594"/>
        <v>0</v>
      </c>
      <c r="AT549" s="116">
        <f t="shared" si="594"/>
        <v>4152</v>
      </c>
      <c r="AU549" s="81"/>
      <c r="AV549" s="81"/>
      <c r="AW549" s="81"/>
      <c r="AX549" s="116">
        <f>AX550</f>
        <v>4152</v>
      </c>
      <c r="AY549" s="116">
        <f>AY550</f>
        <v>4152</v>
      </c>
      <c r="AZ549" s="93"/>
      <c r="BA549" s="93"/>
      <c r="BB549" s="116">
        <f>BB550</f>
        <v>4152</v>
      </c>
      <c r="BC549" s="116">
        <f>BC550</f>
        <v>4152</v>
      </c>
      <c r="BD549" s="116">
        <f t="shared" si="595"/>
        <v>0</v>
      </c>
      <c r="BE549" s="116">
        <f t="shared" si="595"/>
        <v>0</v>
      </c>
      <c r="BF549" s="116">
        <f t="shared" si="595"/>
        <v>4152</v>
      </c>
      <c r="BG549" s="116">
        <f t="shared" si="595"/>
        <v>4152</v>
      </c>
      <c r="BH549" s="116">
        <f t="shared" si="595"/>
        <v>0</v>
      </c>
      <c r="BI549" s="116">
        <f t="shared" si="595"/>
        <v>0</v>
      </c>
      <c r="BJ549" s="116">
        <f t="shared" si="595"/>
        <v>4152</v>
      </c>
      <c r="BK549" s="116">
        <f t="shared" si="595"/>
        <v>4152</v>
      </c>
    </row>
    <row r="550" spans="1:63" ht="80.25" customHeight="1">
      <c r="A550" s="134"/>
      <c r="B550" s="154" t="s">
        <v>41</v>
      </c>
      <c r="C550" s="107" t="s">
        <v>50</v>
      </c>
      <c r="D550" s="107" t="s">
        <v>31</v>
      </c>
      <c r="E550" s="114" t="s">
        <v>163</v>
      </c>
      <c r="F550" s="107" t="s">
        <v>42</v>
      </c>
      <c r="G550" s="178"/>
      <c r="H550" s="178"/>
      <c r="I550" s="178"/>
      <c r="J550" s="128"/>
      <c r="K550" s="178"/>
      <c r="L550" s="178"/>
      <c r="M550" s="178"/>
      <c r="N550" s="178"/>
      <c r="O550" s="111"/>
      <c r="P550" s="111"/>
      <c r="Q550" s="129"/>
      <c r="R550" s="129"/>
      <c r="S550" s="116"/>
      <c r="T550" s="116"/>
      <c r="U550" s="115"/>
      <c r="V550" s="116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6"/>
      <c r="AG550" s="116"/>
      <c r="AH550" s="116"/>
      <c r="AI550" s="116"/>
      <c r="AJ550" s="116"/>
      <c r="AK550" s="158"/>
      <c r="AL550" s="158"/>
      <c r="AM550" s="116"/>
      <c r="AN550" s="116"/>
      <c r="AO550" s="116"/>
      <c r="AP550" s="116">
        <f>AR550-AO550</f>
        <v>4152</v>
      </c>
      <c r="AQ550" s="115"/>
      <c r="AR550" s="116">
        <v>4152</v>
      </c>
      <c r="AS550" s="115"/>
      <c r="AT550" s="116">
        <v>4152</v>
      </c>
      <c r="AU550" s="81"/>
      <c r="AV550" s="81"/>
      <c r="AW550" s="81"/>
      <c r="AX550" s="116">
        <v>4152</v>
      </c>
      <c r="AY550" s="116">
        <v>4152</v>
      </c>
      <c r="AZ550" s="93"/>
      <c r="BA550" s="93"/>
      <c r="BB550" s="116">
        <v>4152</v>
      </c>
      <c r="BC550" s="116">
        <v>4152</v>
      </c>
      <c r="BD550" s="118"/>
      <c r="BE550" s="119"/>
      <c r="BF550" s="115">
        <f>BD550+BB550</f>
        <v>4152</v>
      </c>
      <c r="BG550" s="115">
        <f>BE550+BC550</f>
        <v>4152</v>
      </c>
      <c r="BH550" s="118"/>
      <c r="BI550" s="119"/>
      <c r="BJ550" s="115">
        <f>BH550+BF550</f>
        <v>4152</v>
      </c>
      <c r="BK550" s="115">
        <f>BI550+BG550</f>
        <v>4152</v>
      </c>
    </row>
    <row r="551" spans="1:63" ht="16.5">
      <c r="A551" s="134"/>
      <c r="B551" s="106"/>
      <c r="C551" s="107"/>
      <c r="D551" s="108"/>
      <c r="E551" s="114"/>
      <c r="F551" s="108"/>
      <c r="G551" s="178"/>
      <c r="H551" s="178"/>
      <c r="I551" s="178"/>
      <c r="J551" s="128"/>
      <c r="K551" s="178"/>
      <c r="L551" s="178"/>
      <c r="M551" s="178"/>
      <c r="N551" s="178"/>
      <c r="O551" s="111"/>
      <c r="P551" s="111"/>
      <c r="Q551" s="129"/>
      <c r="R551" s="129"/>
      <c r="S551" s="116"/>
      <c r="T551" s="116"/>
      <c r="U551" s="115"/>
      <c r="V551" s="116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6"/>
      <c r="AG551" s="116"/>
      <c r="AH551" s="116"/>
      <c r="AI551" s="116"/>
      <c r="AJ551" s="116"/>
      <c r="AK551" s="117"/>
      <c r="AL551" s="117"/>
      <c r="AM551" s="117"/>
      <c r="AN551" s="117"/>
      <c r="AO551" s="117"/>
      <c r="AP551" s="130"/>
      <c r="AQ551" s="131"/>
      <c r="AR551" s="130"/>
      <c r="AS551" s="131"/>
      <c r="AT551" s="130"/>
      <c r="AU551" s="81"/>
      <c r="AV551" s="81"/>
      <c r="AW551" s="81"/>
      <c r="AX551" s="130"/>
      <c r="AY551" s="130"/>
      <c r="AZ551" s="93"/>
      <c r="BA551" s="93"/>
      <c r="BB551" s="130"/>
      <c r="BC551" s="130"/>
      <c r="BD551" s="118"/>
      <c r="BE551" s="119"/>
      <c r="BF551" s="127"/>
      <c r="BG551" s="127"/>
      <c r="BH551" s="118"/>
      <c r="BI551" s="119"/>
      <c r="BJ551" s="127"/>
      <c r="BK551" s="127"/>
    </row>
    <row r="552" spans="1:63" s="4" customFormat="1" ht="60.75">
      <c r="A552" s="85">
        <v>918</v>
      </c>
      <c r="B552" s="220" t="s">
        <v>357</v>
      </c>
      <c r="C552" s="161"/>
      <c r="D552" s="161"/>
      <c r="E552" s="133"/>
      <c r="F552" s="161"/>
      <c r="G552" s="162"/>
      <c r="H552" s="162"/>
      <c r="I552" s="162"/>
      <c r="J552" s="221"/>
      <c r="K552" s="162"/>
      <c r="L552" s="162"/>
      <c r="M552" s="162"/>
      <c r="N552" s="162"/>
      <c r="O552" s="92"/>
      <c r="P552" s="92"/>
      <c r="Q552" s="221"/>
      <c r="R552" s="221"/>
      <c r="S552" s="90"/>
      <c r="T552" s="90"/>
      <c r="U552" s="92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222"/>
      <c r="AL552" s="222"/>
      <c r="AM552" s="222"/>
      <c r="AN552" s="222"/>
      <c r="AO552" s="222"/>
      <c r="AP552" s="90">
        <f>AP553</f>
        <v>500</v>
      </c>
      <c r="AQ552" s="90">
        <f>AQ553</f>
        <v>0</v>
      </c>
      <c r="AR552" s="90">
        <f>AR553</f>
        <v>500</v>
      </c>
      <c r="AS552" s="90">
        <f>AS553</f>
        <v>0</v>
      </c>
      <c r="AT552" s="90">
        <f>AT553</f>
        <v>500</v>
      </c>
      <c r="AU552" s="122"/>
      <c r="AV552" s="122"/>
      <c r="AW552" s="122"/>
      <c r="AX552" s="90">
        <f aca="true" t="shared" si="596" ref="AX552:BK554">AX553</f>
        <v>500</v>
      </c>
      <c r="AY552" s="90">
        <f t="shared" si="596"/>
        <v>500</v>
      </c>
      <c r="AZ552" s="123"/>
      <c r="BA552" s="123"/>
      <c r="BB552" s="90">
        <f t="shared" si="596"/>
        <v>500</v>
      </c>
      <c r="BC552" s="90">
        <f t="shared" si="596"/>
        <v>500</v>
      </c>
      <c r="BD552" s="90">
        <f t="shared" si="596"/>
        <v>0</v>
      </c>
      <c r="BE552" s="90">
        <f t="shared" si="596"/>
        <v>0</v>
      </c>
      <c r="BF552" s="90">
        <f t="shared" si="596"/>
        <v>500</v>
      </c>
      <c r="BG552" s="90">
        <f t="shared" si="596"/>
        <v>500</v>
      </c>
      <c r="BH552" s="90">
        <f t="shared" si="596"/>
        <v>0</v>
      </c>
      <c r="BI552" s="90">
        <f t="shared" si="596"/>
        <v>0</v>
      </c>
      <c r="BJ552" s="90">
        <f t="shared" si="596"/>
        <v>500</v>
      </c>
      <c r="BK552" s="90">
        <f t="shared" si="596"/>
        <v>500</v>
      </c>
    </row>
    <row r="553" spans="1:63" s="6" customFormat="1" ht="37.5">
      <c r="A553" s="120"/>
      <c r="B553" s="155" t="s">
        <v>13</v>
      </c>
      <c r="C553" s="99" t="s">
        <v>30</v>
      </c>
      <c r="D553" s="99" t="s">
        <v>373</v>
      </c>
      <c r="E553" s="101"/>
      <c r="F553" s="99"/>
      <c r="G553" s="102"/>
      <c r="H553" s="102"/>
      <c r="I553" s="102"/>
      <c r="J553" s="206"/>
      <c r="K553" s="102"/>
      <c r="L553" s="102"/>
      <c r="M553" s="102"/>
      <c r="N553" s="102"/>
      <c r="O553" s="121"/>
      <c r="P553" s="121"/>
      <c r="Q553" s="206"/>
      <c r="R553" s="206"/>
      <c r="S553" s="83"/>
      <c r="T553" s="83"/>
      <c r="U553" s="121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138"/>
      <c r="AL553" s="138"/>
      <c r="AM553" s="138"/>
      <c r="AN553" s="138"/>
      <c r="AO553" s="138"/>
      <c r="AP553" s="83">
        <f>AP554</f>
        <v>500</v>
      </c>
      <c r="AQ553" s="83">
        <f aca="true" t="shared" si="597" ref="AQ553:AT554">AQ554</f>
        <v>0</v>
      </c>
      <c r="AR553" s="83">
        <f t="shared" si="597"/>
        <v>500</v>
      </c>
      <c r="AS553" s="83">
        <f t="shared" si="597"/>
        <v>0</v>
      </c>
      <c r="AT553" s="83">
        <f t="shared" si="597"/>
        <v>500</v>
      </c>
      <c r="AU553" s="122"/>
      <c r="AV553" s="122"/>
      <c r="AW553" s="122"/>
      <c r="AX553" s="83">
        <f t="shared" si="596"/>
        <v>500</v>
      </c>
      <c r="AY553" s="83">
        <f t="shared" si="596"/>
        <v>500</v>
      </c>
      <c r="AZ553" s="123"/>
      <c r="BA553" s="123"/>
      <c r="BB553" s="83">
        <f t="shared" si="596"/>
        <v>500</v>
      </c>
      <c r="BC553" s="83">
        <f t="shared" si="596"/>
        <v>500</v>
      </c>
      <c r="BD553" s="83">
        <f t="shared" si="596"/>
        <v>0</v>
      </c>
      <c r="BE553" s="83">
        <f t="shared" si="596"/>
        <v>0</v>
      </c>
      <c r="BF553" s="83">
        <f t="shared" si="596"/>
        <v>500</v>
      </c>
      <c r="BG553" s="83">
        <f t="shared" si="596"/>
        <v>500</v>
      </c>
      <c r="BH553" s="83">
        <f t="shared" si="596"/>
        <v>0</v>
      </c>
      <c r="BI553" s="83">
        <f t="shared" si="596"/>
        <v>0</v>
      </c>
      <c r="BJ553" s="83">
        <f t="shared" si="596"/>
        <v>500</v>
      </c>
      <c r="BK553" s="83">
        <f t="shared" si="596"/>
        <v>500</v>
      </c>
    </row>
    <row r="554" spans="1:63" s="4" customFormat="1" ht="55.5" customHeight="1">
      <c r="A554" s="85"/>
      <c r="B554" s="154" t="s">
        <v>14</v>
      </c>
      <c r="C554" s="107" t="s">
        <v>30</v>
      </c>
      <c r="D554" s="107" t="s">
        <v>373</v>
      </c>
      <c r="E554" s="114" t="s">
        <v>131</v>
      </c>
      <c r="F554" s="107"/>
      <c r="G554" s="162"/>
      <c r="H554" s="162"/>
      <c r="I554" s="162"/>
      <c r="J554" s="221"/>
      <c r="K554" s="162"/>
      <c r="L554" s="162"/>
      <c r="M554" s="162"/>
      <c r="N554" s="162"/>
      <c r="O554" s="92"/>
      <c r="P554" s="92"/>
      <c r="Q554" s="221"/>
      <c r="R554" s="221"/>
      <c r="S554" s="90"/>
      <c r="T554" s="90"/>
      <c r="U554" s="92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222"/>
      <c r="AL554" s="222"/>
      <c r="AM554" s="222"/>
      <c r="AN554" s="222"/>
      <c r="AO554" s="222"/>
      <c r="AP554" s="116">
        <f>AP555</f>
        <v>500</v>
      </c>
      <c r="AQ554" s="116">
        <f t="shared" si="597"/>
        <v>0</v>
      </c>
      <c r="AR554" s="116">
        <f t="shared" si="597"/>
        <v>500</v>
      </c>
      <c r="AS554" s="116">
        <f t="shared" si="597"/>
        <v>0</v>
      </c>
      <c r="AT554" s="116">
        <f t="shared" si="597"/>
        <v>500</v>
      </c>
      <c r="AU554" s="122"/>
      <c r="AV554" s="122"/>
      <c r="AW554" s="122"/>
      <c r="AX554" s="116">
        <f t="shared" si="596"/>
        <v>500</v>
      </c>
      <c r="AY554" s="116">
        <f t="shared" si="596"/>
        <v>500</v>
      </c>
      <c r="AZ554" s="123"/>
      <c r="BA554" s="123"/>
      <c r="BB554" s="116">
        <f t="shared" si="596"/>
        <v>500</v>
      </c>
      <c r="BC554" s="116">
        <f t="shared" si="596"/>
        <v>500</v>
      </c>
      <c r="BD554" s="116">
        <f t="shared" si="596"/>
        <v>0</v>
      </c>
      <c r="BE554" s="116">
        <f t="shared" si="596"/>
        <v>0</v>
      </c>
      <c r="BF554" s="116">
        <f t="shared" si="596"/>
        <v>500</v>
      </c>
      <c r="BG554" s="116">
        <f t="shared" si="596"/>
        <v>500</v>
      </c>
      <c r="BH554" s="116">
        <f t="shared" si="596"/>
        <v>0</v>
      </c>
      <c r="BI554" s="116">
        <f t="shared" si="596"/>
        <v>0</v>
      </c>
      <c r="BJ554" s="116">
        <f t="shared" si="596"/>
        <v>500</v>
      </c>
      <c r="BK554" s="116">
        <f t="shared" si="596"/>
        <v>500</v>
      </c>
    </row>
    <row r="555" spans="1:63" s="4" customFormat="1" ht="78.75" customHeight="1">
      <c r="A555" s="85"/>
      <c r="B555" s="154" t="s">
        <v>41</v>
      </c>
      <c r="C555" s="107" t="s">
        <v>30</v>
      </c>
      <c r="D555" s="107" t="s">
        <v>373</v>
      </c>
      <c r="E555" s="114" t="s">
        <v>131</v>
      </c>
      <c r="F555" s="107" t="s">
        <v>42</v>
      </c>
      <c r="G555" s="162"/>
      <c r="H555" s="162"/>
      <c r="I555" s="162"/>
      <c r="J555" s="221"/>
      <c r="K555" s="162"/>
      <c r="L555" s="162"/>
      <c r="M555" s="162"/>
      <c r="N555" s="162"/>
      <c r="O555" s="92"/>
      <c r="P555" s="92"/>
      <c r="Q555" s="221"/>
      <c r="R555" s="221"/>
      <c r="S555" s="90"/>
      <c r="T555" s="90"/>
      <c r="U555" s="92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222"/>
      <c r="AL555" s="222"/>
      <c r="AM555" s="222"/>
      <c r="AN555" s="222"/>
      <c r="AO555" s="222"/>
      <c r="AP555" s="116">
        <f>AR555-AO555</f>
        <v>500</v>
      </c>
      <c r="AQ555" s="116"/>
      <c r="AR555" s="116">
        <v>500</v>
      </c>
      <c r="AS555" s="116"/>
      <c r="AT555" s="116">
        <v>500</v>
      </c>
      <c r="AU555" s="122"/>
      <c r="AV555" s="122"/>
      <c r="AW555" s="122"/>
      <c r="AX555" s="116">
        <v>500</v>
      </c>
      <c r="AY555" s="116">
        <v>500</v>
      </c>
      <c r="AZ555" s="123"/>
      <c r="BA555" s="123"/>
      <c r="BB555" s="116">
        <v>500</v>
      </c>
      <c r="BC555" s="116">
        <v>500</v>
      </c>
      <c r="BD555" s="223"/>
      <c r="BE555" s="224"/>
      <c r="BF555" s="115">
        <f>BD555+BB555</f>
        <v>500</v>
      </c>
      <c r="BG555" s="115">
        <f>BE555+BC555</f>
        <v>500</v>
      </c>
      <c r="BH555" s="223"/>
      <c r="BI555" s="224"/>
      <c r="BJ555" s="115">
        <f>BH555+BF555</f>
        <v>500</v>
      </c>
      <c r="BK555" s="115">
        <f>BI555+BG555</f>
        <v>500</v>
      </c>
    </row>
    <row r="556" spans="1:63" s="42" customFormat="1" ht="37.5" customHeight="1" hidden="1">
      <c r="A556" s="120"/>
      <c r="B556" s="155" t="s">
        <v>13</v>
      </c>
      <c r="C556" s="99" t="s">
        <v>30</v>
      </c>
      <c r="D556" s="99" t="s">
        <v>40</v>
      </c>
      <c r="E556" s="101"/>
      <c r="F556" s="99"/>
      <c r="G556" s="102"/>
      <c r="H556" s="102"/>
      <c r="I556" s="102"/>
      <c r="J556" s="225"/>
      <c r="K556" s="102"/>
      <c r="L556" s="102"/>
      <c r="M556" s="102"/>
      <c r="N556" s="102"/>
      <c r="O556" s="103"/>
      <c r="P556" s="103"/>
      <c r="Q556" s="225"/>
      <c r="R556" s="225"/>
      <c r="S556" s="226"/>
      <c r="T556" s="226"/>
      <c r="U556" s="103"/>
      <c r="V556" s="226"/>
      <c r="W556" s="226"/>
      <c r="X556" s="226"/>
      <c r="Y556" s="226"/>
      <c r="Z556" s="226"/>
      <c r="AA556" s="226"/>
      <c r="AB556" s="226"/>
      <c r="AC556" s="226"/>
      <c r="AD556" s="226"/>
      <c r="AE556" s="226"/>
      <c r="AF556" s="226"/>
      <c r="AG556" s="226"/>
      <c r="AH556" s="226"/>
      <c r="AI556" s="226"/>
      <c r="AJ556" s="226"/>
      <c r="AK556" s="227"/>
      <c r="AL556" s="227"/>
      <c r="AM556" s="227"/>
      <c r="AN556" s="227"/>
      <c r="AO556" s="227"/>
      <c r="AP556" s="83">
        <f>AP557</f>
        <v>0</v>
      </c>
      <c r="AQ556" s="83">
        <f aca="true" t="shared" si="598" ref="AQ556:AT557">AQ557</f>
        <v>0</v>
      </c>
      <c r="AR556" s="83">
        <f t="shared" si="598"/>
        <v>0</v>
      </c>
      <c r="AS556" s="83">
        <f t="shared" si="598"/>
        <v>0</v>
      </c>
      <c r="AT556" s="83">
        <f t="shared" si="598"/>
        <v>0</v>
      </c>
      <c r="AU556" s="170"/>
      <c r="AV556" s="170"/>
      <c r="AW556" s="170"/>
      <c r="AX556" s="83">
        <f>AX557</f>
        <v>0</v>
      </c>
      <c r="AY556" s="83">
        <f>AY557</f>
        <v>0</v>
      </c>
      <c r="AZ556" s="93"/>
      <c r="BA556" s="93"/>
      <c r="BB556" s="83">
        <f>BB557</f>
        <v>0</v>
      </c>
      <c r="BC556" s="83">
        <f>BC557</f>
        <v>0</v>
      </c>
      <c r="BD556" s="228"/>
      <c r="BE556" s="229"/>
      <c r="BF556" s="225"/>
      <c r="BG556" s="225"/>
      <c r="BH556" s="228"/>
      <c r="BI556" s="229"/>
      <c r="BJ556" s="225"/>
      <c r="BK556" s="225"/>
    </row>
    <row r="557" spans="1:63" s="11" customFormat="1" ht="49.5" customHeight="1" hidden="1">
      <c r="A557" s="134"/>
      <c r="B557" s="154" t="s">
        <v>14</v>
      </c>
      <c r="C557" s="107" t="s">
        <v>30</v>
      </c>
      <c r="D557" s="107" t="s">
        <v>40</v>
      </c>
      <c r="E557" s="114" t="s">
        <v>131</v>
      </c>
      <c r="F557" s="107"/>
      <c r="G557" s="178"/>
      <c r="H557" s="178"/>
      <c r="I557" s="178"/>
      <c r="J557" s="128"/>
      <c r="K557" s="178"/>
      <c r="L557" s="178"/>
      <c r="M557" s="178"/>
      <c r="N557" s="178"/>
      <c r="O557" s="115"/>
      <c r="P557" s="115"/>
      <c r="Q557" s="128"/>
      <c r="R557" s="128"/>
      <c r="S557" s="116"/>
      <c r="T557" s="116"/>
      <c r="U557" s="115"/>
      <c r="V557" s="116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6"/>
      <c r="AG557" s="116"/>
      <c r="AH557" s="116"/>
      <c r="AI557" s="116"/>
      <c r="AJ557" s="116"/>
      <c r="AK557" s="158"/>
      <c r="AL557" s="158"/>
      <c r="AM557" s="158"/>
      <c r="AN557" s="158"/>
      <c r="AO557" s="158"/>
      <c r="AP557" s="116">
        <f>AP558</f>
        <v>0</v>
      </c>
      <c r="AQ557" s="116">
        <f t="shared" si="598"/>
        <v>0</v>
      </c>
      <c r="AR557" s="116">
        <f t="shared" si="598"/>
        <v>0</v>
      </c>
      <c r="AS557" s="116">
        <f t="shared" si="598"/>
        <v>0</v>
      </c>
      <c r="AT557" s="116">
        <f t="shared" si="598"/>
        <v>0</v>
      </c>
      <c r="AU557" s="170"/>
      <c r="AV557" s="170"/>
      <c r="AW557" s="170"/>
      <c r="AX557" s="116">
        <f>AX558</f>
        <v>0</v>
      </c>
      <c r="AY557" s="116">
        <f>AY558</f>
        <v>0</v>
      </c>
      <c r="AZ557" s="93"/>
      <c r="BA557" s="93"/>
      <c r="BB557" s="116">
        <f>BB558</f>
        <v>0</v>
      </c>
      <c r="BC557" s="116">
        <f>BC558</f>
        <v>0</v>
      </c>
      <c r="BD557" s="159"/>
      <c r="BE557" s="160"/>
      <c r="BF557" s="128"/>
      <c r="BG557" s="128"/>
      <c r="BH557" s="159"/>
      <c r="BI557" s="160"/>
      <c r="BJ557" s="128"/>
      <c r="BK557" s="128"/>
    </row>
    <row r="558" spans="1:63" s="11" customFormat="1" ht="66" customHeight="1" hidden="1">
      <c r="A558" s="134"/>
      <c r="B558" s="154" t="s">
        <v>41</v>
      </c>
      <c r="C558" s="107" t="s">
        <v>30</v>
      </c>
      <c r="D558" s="107" t="s">
        <v>40</v>
      </c>
      <c r="E558" s="114" t="s">
        <v>131</v>
      </c>
      <c r="F558" s="107" t="s">
        <v>42</v>
      </c>
      <c r="G558" s="178"/>
      <c r="H558" s="178"/>
      <c r="I558" s="178"/>
      <c r="J558" s="128"/>
      <c r="K558" s="178"/>
      <c r="L558" s="178"/>
      <c r="M558" s="178"/>
      <c r="N558" s="178"/>
      <c r="O558" s="115"/>
      <c r="P558" s="115"/>
      <c r="Q558" s="128"/>
      <c r="R558" s="128"/>
      <c r="S558" s="116"/>
      <c r="T558" s="116"/>
      <c r="U558" s="115"/>
      <c r="V558" s="116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6"/>
      <c r="AI558" s="116"/>
      <c r="AJ558" s="116"/>
      <c r="AK558" s="158"/>
      <c r="AL558" s="158"/>
      <c r="AM558" s="158"/>
      <c r="AN558" s="158"/>
      <c r="AO558" s="158"/>
      <c r="AP558" s="116">
        <f>AR558-AO558</f>
        <v>0</v>
      </c>
      <c r="AQ558" s="115"/>
      <c r="AR558" s="116"/>
      <c r="AS558" s="115"/>
      <c r="AT558" s="116"/>
      <c r="AU558" s="170"/>
      <c r="AV558" s="170"/>
      <c r="AW558" s="170"/>
      <c r="AX558" s="116"/>
      <c r="AY558" s="116"/>
      <c r="AZ558" s="93"/>
      <c r="BA558" s="93"/>
      <c r="BB558" s="116"/>
      <c r="BC558" s="116"/>
      <c r="BD558" s="159"/>
      <c r="BE558" s="160"/>
      <c r="BF558" s="128"/>
      <c r="BG558" s="128"/>
      <c r="BH558" s="159"/>
      <c r="BI558" s="160"/>
      <c r="BJ558" s="128"/>
      <c r="BK558" s="128"/>
    </row>
    <row r="559" spans="1:63" ht="16.5">
      <c r="A559" s="134"/>
      <c r="B559" s="106"/>
      <c r="C559" s="107"/>
      <c r="D559" s="108"/>
      <c r="E559" s="114"/>
      <c r="F559" s="108"/>
      <c r="G559" s="178"/>
      <c r="H559" s="178"/>
      <c r="I559" s="178"/>
      <c r="J559" s="128"/>
      <c r="K559" s="178"/>
      <c r="L559" s="178"/>
      <c r="M559" s="178"/>
      <c r="N559" s="178"/>
      <c r="O559" s="111"/>
      <c r="P559" s="111"/>
      <c r="Q559" s="129"/>
      <c r="R559" s="129"/>
      <c r="S559" s="116"/>
      <c r="T559" s="116"/>
      <c r="U559" s="115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6"/>
      <c r="AI559" s="116"/>
      <c r="AJ559" s="116"/>
      <c r="AK559" s="117"/>
      <c r="AL559" s="117"/>
      <c r="AM559" s="117"/>
      <c r="AN559" s="117"/>
      <c r="AO559" s="117"/>
      <c r="AP559" s="130"/>
      <c r="AQ559" s="131"/>
      <c r="AR559" s="130"/>
      <c r="AS559" s="131"/>
      <c r="AT559" s="130"/>
      <c r="AU559" s="81"/>
      <c r="AV559" s="81"/>
      <c r="AW559" s="81"/>
      <c r="AX559" s="130"/>
      <c r="AY559" s="130"/>
      <c r="AZ559" s="93"/>
      <c r="BA559" s="93"/>
      <c r="BB559" s="130"/>
      <c r="BC559" s="130"/>
      <c r="BD559" s="118"/>
      <c r="BE559" s="119"/>
      <c r="BF559" s="127"/>
      <c r="BG559" s="127"/>
      <c r="BH559" s="118"/>
      <c r="BI559" s="119"/>
      <c r="BJ559" s="127"/>
      <c r="BK559" s="127"/>
    </row>
    <row r="560" spans="1:63" s="5" customFormat="1" ht="63.75" customHeight="1">
      <c r="A560" s="85">
        <v>919</v>
      </c>
      <c r="B560" s="86" t="s">
        <v>127</v>
      </c>
      <c r="C560" s="161"/>
      <c r="D560" s="89"/>
      <c r="E560" s="133"/>
      <c r="F560" s="89"/>
      <c r="G560" s="162">
        <f aca="true" t="shared" si="599" ref="G560:N560">G564+G567+G572+G578+G561</f>
        <v>176787</v>
      </c>
      <c r="H560" s="162">
        <f t="shared" si="599"/>
        <v>176787</v>
      </c>
      <c r="I560" s="162">
        <f t="shared" si="599"/>
        <v>0</v>
      </c>
      <c r="J560" s="162">
        <f t="shared" si="599"/>
        <v>-95637</v>
      </c>
      <c r="K560" s="162">
        <f t="shared" si="599"/>
        <v>81150</v>
      </c>
      <c r="L560" s="162">
        <f t="shared" si="599"/>
        <v>0</v>
      </c>
      <c r="M560" s="162"/>
      <c r="N560" s="162">
        <f t="shared" si="599"/>
        <v>87392</v>
      </c>
      <c r="O560" s="162">
        <f aca="true" t="shared" si="600" ref="O560:V560">O564+O567+O572+O578+O561</f>
        <v>0</v>
      </c>
      <c r="P560" s="162">
        <f t="shared" si="600"/>
        <v>0</v>
      </c>
      <c r="Q560" s="162">
        <f t="shared" si="600"/>
        <v>87392</v>
      </c>
      <c r="R560" s="162">
        <f t="shared" si="600"/>
        <v>0</v>
      </c>
      <c r="S560" s="163">
        <f t="shared" si="600"/>
        <v>-35654</v>
      </c>
      <c r="T560" s="163">
        <f t="shared" si="600"/>
        <v>51738</v>
      </c>
      <c r="U560" s="162">
        <f t="shared" si="600"/>
        <v>0</v>
      </c>
      <c r="V560" s="163">
        <f t="shared" si="600"/>
        <v>51738</v>
      </c>
      <c r="W560" s="163">
        <f aca="true" t="shared" si="601" ref="W560:AD560">W564+W567+W572+W578+W561</f>
        <v>0</v>
      </c>
      <c r="X560" s="163">
        <f t="shared" si="601"/>
        <v>0</v>
      </c>
      <c r="Y560" s="163">
        <f t="shared" si="601"/>
        <v>51738</v>
      </c>
      <c r="Z560" s="163">
        <f t="shared" si="601"/>
        <v>51738</v>
      </c>
      <c r="AA560" s="163">
        <f t="shared" si="601"/>
        <v>0</v>
      </c>
      <c r="AB560" s="163">
        <f t="shared" si="601"/>
        <v>0</v>
      </c>
      <c r="AC560" s="163">
        <f t="shared" si="601"/>
        <v>50880</v>
      </c>
      <c r="AD560" s="163">
        <f t="shared" si="601"/>
        <v>51738</v>
      </c>
      <c r="AE560" s="163">
        <f>AE564+AE567+AE572+AE578+AE561</f>
        <v>0</v>
      </c>
      <c r="AF560" s="163"/>
      <c r="AG560" s="163">
        <f>AG564+AG567+AG572+AG578+AG561</f>
        <v>0</v>
      </c>
      <c r="AH560" s="163">
        <f>AH564+AH567+AH572+AH578+AH561</f>
        <v>50880</v>
      </c>
      <c r="AI560" s="163"/>
      <c r="AJ560" s="163">
        <f aca="true" t="shared" si="602" ref="AJ560:AO560">AJ564+AJ567+AJ572+AJ578+AJ561</f>
        <v>51738</v>
      </c>
      <c r="AK560" s="163">
        <f t="shared" si="602"/>
        <v>-18993</v>
      </c>
      <c r="AL560" s="163">
        <f t="shared" si="602"/>
        <v>0</v>
      </c>
      <c r="AM560" s="163">
        <f t="shared" si="602"/>
        <v>31887</v>
      </c>
      <c r="AN560" s="163">
        <f t="shared" si="602"/>
        <v>0</v>
      </c>
      <c r="AO560" s="163">
        <f t="shared" si="602"/>
        <v>51738</v>
      </c>
      <c r="AP560" s="163">
        <f>AP564+AP567+AP572+AP578+AP561</f>
        <v>-12117</v>
      </c>
      <c r="AQ560" s="162">
        <f>AQ564+AQ567+AQ572+AQ578+AQ561</f>
        <v>0</v>
      </c>
      <c r="AR560" s="163">
        <f>AR564+AR567+AR572+AR578+AR561</f>
        <v>39621</v>
      </c>
      <c r="AS560" s="162">
        <f>AS564+AS567+AS572+AS578+AS561</f>
        <v>0</v>
      </c>
      <c r="AT560" s="163">
        <f>AT564+AT567+AT572+AT578+AT561</f>
        <v>39621</v>
      </c>
      <c r="AU560" s="81"/>
      <c r="AV560" s="81"/>
      <c r="AW560" s="81"/>
      <c r="AX560" s="163">
        <f>AX564+AX567+AX572+AX578+AX561</f>
        <v>39621</v>
      </c>
      <c r="AY560" s="163">
        <f>AY564+AY567+AY572+AY578+AY561</f>
        <v>39621</v>
      </c>
      <c r="AZ560" s="93"/>
      <c r="BA560" s="93"/>
      <c r="BB560" s="163">
        <f aca="true" t="shared" si="603" ref="BB560:BG560">BB564+BB567+BB572+BB578+BB561</f>
        <v>39621</v>
      </c>
      <c r="BC560" s="163">
        <f t="shared" si="603"/>
        <v>39621</v>
      </c>
      <c r="BD560" s="163">
        <f t="shared" si="603"/>
        <v>0</v>
      </c>
      <c r="BE560" s="163">
        <f t="shared" si="603"/>
        <v>0</v>
      </c>
      <c r="BF560" s="163">
        <f t="shared" si="603"/>
        <v>39621</v>
      </c>
      <c r="BG560" s="163">
        <f t="shared" si="603"/>
        <v>39621</v>
      </c>
      <c r="BH560" s="163">
        <f>BH564+BH567+BH572+BH578+BH561</f>
        <v>0</v>
      </c>
      <c r="BI560" s="163">
        <f>BI564+BI567+BI572+BI578+BI561</f>
        <v>0</v>
      </c>
      <c r="BJ560" s="163">
        <f>BJ564+BJ567+BJ572+BJ578+BJ561</f>
        <v>39621</v>
      </c>
      <c r="BK560" s="163">
        <f>BK564+BK567+BK572+BK578+BK561</f>
        <v>39621</v>
      </c>
    </row>
    <row r="561" spans="1:63" s="2" customFormat="1" ht="138.75" customHeight="1">
      <c r="A561" s="120"/>
      <c r="B561" s="98" t="s">
        <v>35</v>
      </c>
      <c r="C561" s="99" t="s">
        <v>30</v>
      </c>
      <c r="D561" s="100" t="s">
        <v>33</v>
      </c>
      <c r="E561" s="101"/>
      <c r="F561" s="100"/>
      <c r="G561" s="102">
        <f>H561+I561</f>
        <v>973</v>
      </c>
      <c r="H561" s="102">
        <f>H562</f>
        <v>973</v>
      </c>
      <c r="I561" s="102">
        <f>I562</f>
        <v>0</v>
      </c>
      <c r="J561" s="102">
        <f aca="true" t="shared" si="604" ref="J561:AA562">J562</f>
        <v>3068</v>
      </c>
      <c r="K561" s="102">
        <f t="shared" si="604"/>
        <v>4041</v>
      </c>
      <c r="L561" s="102">
        <f t="shared" si="604"/>
        <v>0</v>
      </c>
      <c r="M561" s="102"/>
      <c r="N561" s="102">
        <f t="shared" si="604"/>
        <v>4329</v>
      </c>
      <c r="O561" s="102">
        <f t="shared" si="604"/>
        <v>0</v>
      </c>
      <c r="P561" s="102">
        <f t="shared" si="604"/>
        <v>0</v>
      </c>
      <c r="Q561" s="102">
        <f t="shared" si="604"/>
        <v>4329</v>
      </c>
      <c r="R561" s="102">
        <f t="shared" si="604"/>
        <v>0</v>
      </c>
      <c r="S561" s="104">
        <f t="shared" si="604"/>
        <v>-2476</v>
      </c>
      <c r="T561" s="104">
        <f t="shared" si="604"/>
        <v>1853</v>
      </c>
      <c r="U561" s="102">
        <f t="shared" si="604"/>
        <v>0</v>
      </c>
      <c r="V561" s="104">
        <f t="shared" si="604"/>
        <v>1853</v>
      </c>
      <c r="W561" s="104">
        <f t="shared" si="604"/>
        <v>0</v>
      </c>
      <c r="X561" s="104">
        <f t="shared" si="604"/>
        <v>0</v>
      </c>
      <c r="Y561" s="104">
        <f t="shared" si="604"/>
        <v>1853</v>
      </c>
      <c r="Z561" s="104">
        <f>Z562</f>
        <v>1853</v>
      </c>
      <c r="AA561" s="104">
        <f t="shared" si="604"/>
        <v>0</v>
      </c>
      <c r="AB561" s="104">
        <f aca="true" t="shared" si="605" ref="AB561:AQ562">AB562</f>
        <v>0</v>
      </c>
      <c r="AC561" s="104">
        <f t="shared" si="605"/>
        <v>1853</v>
      </c>
      <c r="AD561" s="104">
        <f t="shared" si="605"/>
        <v>1853</v>
      </c>
      <c r="AE561" s="104">
        <f t="shared" si="605"/>
        <v>0</v>
      </c>
      <c r="AF561" s="104"/>
      <c r="AG561" s="104">
        <f t="shared" si="605"/>
        <v>0</v>
      </c>
      <c r="AH561" s="104">
        <f t="shared" si="605"/>
        <v>1853</v>
      </c>
      <c r="AI561" s="104"/>
      <c r="AJ561" s="104">
        <f t="shared" si="605"/>
        <v>1853</v>
      </c>
      <c r="AK561" s="104">
        <f t="shared" si="605"/>
        <v>0</v>
      </c>
      <c r="AL561" s="104">
        <f t="shared" si="605"/>
        <v>0</v>
      </c>
      <c r="AM561" s="104">
        <f t="shared" si="605"/>
        <v>1853</v>
      </c>
      <c r="AN561" s="104">
        <f t="shared" si="605"/>
        <v>0</v>
      </c>
      <c r="AO561" s="104">
        <f t="shared" si="605"/>
        <v>1853</v>
      </c>
      <c r="AP561" s="104">
        <f t="shared" si="605"/>
        <v>50</v>
      </c>
      <c r="AQ561" s="102">
        <f t="shared" si="605"/>
        <v>0</v>
      </c>
      <c r="AR561" s="104">
        <f aca="true" t="shared" si="606" ref="AQ561:AT562">AR562</f>
        <v>1903</v>
      </c>
      <c r="AS561" s="102">
        <f t="shared" si="606"/>
        <v>0</v>
      </c>
      <c r="AT561" s="104">
        <f t="shared" si="606"/>
        <v>1903</v>
      </c>
      <c r="AU561" s="81"/>
      <c r="AV561" s="81"/>
      <c r="AW561" s="81"/>
      <c r="AX561" s="104">
        <f>AX562</f>
        <v>1903</v>
      </c>
      <c r="AY561" s="104">
        <f>AY562</f>
        <v>1903</v>
      </c>
      <c r="AZ561" s="93"/>
      <c r="BA561" s="93"/>
      <c r="BB561" s="104">
        <f>BB562</f>
        <v>1903</v>
      </c>
      <c r="BC561" s="104">
        <f>BC562</f>
        <v>1903</v>
      </c>
      <c r="BD561" s="104">
        <f aca="true" t="shared" si="607" ref="BD561:BK562">BD562</f>
        <v>0</v>
      </c>
      <c r="BE561" s="104">
        <f t="shared" si="607"/>
        <v>0</v>
      </c>
      <c r="BF561" s="104">
        <f t="shared" si="607"/>
        <v>1903</v>
      </c>
      <c r="BG561" s="104">
        <f t="shared" si="607"/>
        <v>1903</v>
      </c>
      <c r="BH561" s="104">
        <f t="shared" si="607"/>
        <v>0</v>
      </c>
      <c r="BI561" s="104">
        <f t="shared" si="607"/>
        <v>0</v>
      </c>
      <c r="BJ561" s="104">
        <f t="shared" si="607"/>
        <v>1903</v>
      </c>
      <c r="BK561" s="104">
        <f t="shared" si="607"/>
        <v>1903</v>
      </c>
    </row>
    <row r="562" spans="1:63" s="3" customFormat="1" ht="99" customHeight="1">
      <c r="A562" s="134"/>
      <c r="B562" s="106" t="s">
        <v>34</v>
      </c>
      <c r="C562" s="107" t="s">
        <v>30</v>
      </c>
      <c r="D562" s="108" t="s">
        <v>33</v>
      </c>
      <c r="E562" s="114" t="s">
        <v>114</v>
      </c>
      <c r="F562" s="176"/>
      <c r="G562" s="110">
        <f>H562+I562</f>
        <v>973</v>
      </c>
      <c r="H562" s="178">
        <f>H563</f>
        <v>973</v>
      </c>
      <c r="I562" s="178">
        <f>I563</f>
        <v>0</v>
      </c>
      <c r="J562" s="110">
        <f t="shared" si="604"/>
        <v>3068</v>
      </c>
      <c r="K562" s="110">
        <f t="shared" si="604"/>
        <v>4041</v>
      </c>
      <c r="L562" s="110">
        <f t="shared" si="604"/>
        <v>0</v>
      </c>
      <c r="M562" s="110"/>
      <c r="N562" s="110">
        <f t="shared" si="604"/>
        <v>4329</v>
      </c>
      <c r="O562" s="110">
        <f t="shared" si="604"/>
        <v>0</v>
      </c>
      <c r="P562" s="110">
        <f t="shared" si="604"/>
        <v>0</v>
      </c>
      <c r="Q562" s="110">
        <f t="shared" si="604"/>
        <v>4329</v>
      </c>
      <c r="R562" s="110">
        <f t="shared" si="604"/>
        <v>0</v>
      </c>
      <c r="S562" s="112">
        <f t="shared" si="604"/>
        <v>-2476</v>
      </c>
      <c r="T562" s="112">
        <f t="shared" si="604"/>
        <v>1853</v>
      </c>
      <c r="U562" s="110">
        <f t="shared" si="604"/>
        <v>0</v>
      </c>
      <c r="V562" s="112">
        <f t="shared" si="604"/>
        <v>1853</v>
      </c>
      <c r="W562" s="112">
        <f>W563</f>
        <v>0</v>
      </c>
      <c r="X562" s="112">
        <f>X563</f>
        <v>0</v>
      </c>
      <c r="Y562" s="112">
        <f>Y563</f>
        <v>1853</v>
      </c>
      <c r="Z562" s="112">
        <f>Z563</f>
        <v>1853</v>
      </c>
      <c r="AA562" s="112">
        <f>AA563</f>
        <v>0</v>
      </c>
      <c r="AB562" s="112">
        <f>AB563</f>
        <v>0</v>
      </c>
      <c r="AC562" s="112">
        <f>AC563</f>
        <v>1853</v>
      </c>
      <c r="AD562" s="112">
        <f>AD563</f>
        <v>1853</v>
      </c>
      <c r="AE562" s="112">
        <f>AE563</f>
        <v>0</v>
      </c>
      <c r="AF562" s="112"/>
      <c r="AG562" s="112">
        <f>AG563</f>
        <v>0</v>
      </c>
      <c r="AH562" s="112">
        <f>AH563</f>
        <v>1853</v>
      </c>
      <c r="AI562" s="112"/>
      <c r="AJ562" s="112">
        <f>AJ563</f>
        <v>1853</v>
      </c>
      <c r="AK562" s="112">
        <f t="shared" si="605"/>
        <v>0</v>
      </c>
      <c r="AL562" s="112">
        <f t="shared" si="605"/>
        <v>0</v>
      </c>
      <c r="AM562" s="112">
        <f t="shared" si="605"/>
        <v>1853</v>
      </c>
      <c r="AN562" s="112">
        <f t="shared" si="605"/>
        <v>0</v>
      </c>
      <c r="AO562" s="112">
        <f t="shared" si="605"/>
        <v>1853</v>
      </c>
      <c r="AP562" s="112">
        <f t="shared" si="605"/>
        <v>50</v>
      </c>
      <c r="AQ562" s="110">
        <f t="shared" si="606"/>
        <v>0</v>
      </c>
      <c r="AR562" s="112">
        <f t="shared" si="606"/>
        <v>1903</v>
      </c>
      <c r="AS562" s="110">
        <f t="shared" si="606"/>
        <v>0</v>
      </c>
      <c r="AT562" s="112">
        <f t="shared" si="606"/>
        <v>1903</v>
      </c>
      <c r="AU562" s="81"/>
      <c r="AV562" s="81"/>
      <c r="AW562" s="81"/>
      <c r="AX562" s="112">
        <f>AX563</f>
        <v>1903</v>
      </c>
      <c r="AY562" s="112">
        <f>AY563</f>
        <v>1903</v>
      </c>
      <c r="AZ562" s="93"/>
      <c r="BA562" s="93"/>
      <c r="BB562" s="112">
        <f>BB563</f>
        <v>1903</v>
      </c>
      <c r="BC562" s="112">
        <f>BC563</f>
        <v>1903</v>
      </c>
      <c r="BD562" s="112">
        <f t="shared" si="607"/>
        <v>0</v>
      </c>
      <c r="BE562" s="112">
        <f t="shared" si="607"/>
        <v>0</v>
      </c>
      <c r="BF562" s="112">
        <f t="shared" si="607"/>
        <v>1903</v>
      </c>
      <c r="BG562" s="112">
        <f t="shared" si="607"/>
        <v>1903</v>
      </c>
      <c r="BH562" s="112">
        <f t="shared" si="607"/>
        <v>0</v>
      </c>
      <c r="BI562" s="112">
        <f t="shared" si="607"/>
        <v>0</v>
      </c>
      <c r="BJ562" s="112">
        <f t="shared" si="607"/>
        <v>1903</v>
      </c>
      <c r="BK562" s="112">
        <f t="shared" si="607"/>
        <v>1903</v>
      </c>
    </row>
    <row r="563" spans="1:63" s="3" customFormat="1" ht="38.25" customHeight="1">
      <c r="A563" s="134"/>
      <c r="B563" s="106" t="s">
        <v>37</v>
      </c>
      <c r="C563" s="107" t="s">
        <v>30</v>
      </c>
      <c r="D563" s="108" t="s">
        <v>33</v>
      </c>
      <c r="E563" s="114" t="s">
        <v>114</v>
      </c>
      <c r="F563" s="108" t="s">
        <v>38</v>
      </c>
      <c r="G563" s="110">
        <f>H563+I563</f>
        <v>973</v>
      </c>
      <c r="H563" s="110">
        <v>973</v>
      </c>
      <c r="I563" s="178"/>
      <c r="J563" s="115">
        <f>K563-G563</f>
        <v>3068</v>
      </c>
      <c r="K563" s="115">
        <v>4041</v>
      </c>
      <c r="L563" s="115"/>
      <c r="M563" s="115"/>
      <c r="N563" s="110">
        <v>4329</v>
      </c>
      <c r="O563" s="115"/>
      <c r="P563" s="115"/>
      <c r="Q563" s="115">
        <f>P563+N563</f>
        <v>4329</v>
      </c>
      <c r="R563" s="115">
        <f>O563</f>
        <v>0</v>
      </c>
      <c r="S563" s="116">
        <f>T563-Q563</f>
        <v>-2476</v>
      </c>
      <c r="T563" s="116">
        <v>1853</v>
      </c>
      <c r="U563" s="115">
        <f>R563</f>
        <v>0</v>
      </c>
      <c r="V563" s="116">
        <v>1853</v>
      </c>
      <c r="W563" s="116"/>
      <c r="X563" s="116"/>
      <c r="Y563" s="116">
        <f>W563+T563</f>
        <v>1853</v>
      </c>
      <c r="Z563" s="116">
        <f>X563+V563</f>
        <v>1853</v>
      </c>
      <c r="AA563" s="116"/>
      <c r="AB563" s="116"/>
      <c r="AC563" s="116">
        <f>AA563+Y563</f>
        <v>1853</v>
      </c>
      <c r="AD563" s="116">
        <f>AB563+Z563</f>
        <v>1853</v>
      </c>
      <c r="AE563" s="116"/>
      <c r="AF563" s="116"/>
      <c r="AG563" s="116"/>
      <c r="AH563" s="116">
        <f>AE563+AC563</f>
        <v>1853</v>
      </c>
      <c r="AI563" s="116"/>
      <c r="AJ563" s="116">
        <f>AG563+AD563</f>
        <v>1853</v>
      </c>
      <c r="AK563" s="156"/>
      <c r="AL563" s="156"/>
      <c r="AM563" s="116">
        <f>AK563+AH563</f>
        <v>1853</v>
      </c>
      <c r="AN563" s="116">
        <f>AI563</f>
        <v>0</v>
      </c>
      <c r="AO563" s="116">
        <f>AJ563</f>
        <v>1853</v>
      </c>
      <c r="AP563" s="116">
        <f>AR563-AO563</f>
        <v>50</v>
      </c>
      <c r="AQ563" s="115"/>
      <c r="AR563" s="116">
        <v>1903</v>
      </c>
      <c r="AS563" s="115"/>
      <c r="AT563" s="116">
        <v>1903</v>
      </c>
      <c r="AU563" s="81"/>
      <c r="AV563" s="81"/>
      <c r="AW563" s="81"/>
      <c r="AX563" s="116">
        <v>1903</v>
      </c>
      <c r="AY563" s="116">
        <v>1903</v>
      </c>
      <c r="AZ563" s="93"/>
      <c r="BA563" s="93"/>
      <c r="BB563" s="116">
        <v>1903</v>
      </c>
      <c r="BC563" s="116">
        <v>1903</v>
      </c>
      <c r="BD563" s="157"/>
      <c r="BE563" s="194"/>
      <c r="BF563" s="115">
        <f>BD563+BB563</f>
        <v>1903</v>
      </c>
      <c r="BG563" s="115">
        <f>BE563+BC563</f>
        <v>1903</v>
      </c>
      <c r="BH563" s="157"/>
      <c r="BI563" s="194"/>
      <c r="BJ563" s="115">
        <f>BH563+BF563</f>
        <v>1903</v>
      </c>
      <c r="BK563" s="115">
        <f>BI563+BG563</f>
        <v>1903</v>
      </c>
    </row>
    <row r="564" spans="1:63" s="2" customFormat="1" ht="18.75" customHeight="1" hidden="1">
      <c r="A564" s="120"/>
      <c r="B564" s="98" t="s">
        <v>84</v>
      </c>
      <c r="C564" s="99" t="s">
        <v>2</v>
      </c>
      <c r="D564" s="100" t="s">
        <v>30</v>
      </c>
      <c r="E564" s="101"/>
      <c r="F564" s="100"/>
      <c r="G564" s="102">
        <f aca="true" t="shared" si="608" ref="G564:X565">G565</f>
        <v>19352</v>
      </c>
      <c r="H564" s="102">
        <f t="shared" si="608"/>
        <v>19352</v>
      </c>
      <c r="I564" s="102">
        <f t="shared" si="608"/>
        <v>0</v>
      </c>
      <c r="J564" s="102">
        <f t="shared" si="608"/>
        <v>-19352</v>
      </c>
      <c r="K564" s="102">
        <f t="shared" si="608"/>
        <v>0</v>
      </c>
      <c r="L564" s="102">
        <f t="shared" si="608"/>
        <v>0</v>
      </c>
      <c r="M564" s="102"/>
      <c r="N564" s="102">
        <f t="shared" si="608"/>
        <v>0</v>
      </c>
      <c r="O564" s="102">
        <f t="shared" si="608"/>
        <v>0</v>
      </c>
      <c r="P564" s="102">
        <f t="shared" si="608"/>
        <v>0</v>
      </c>
      <c r="Q564" s="102">
        <f t="shared" si="608"/>
        <v>0</v>
      </c>
      <c r="R564" s="102">
        <f t="shared" si="608"/>
        <v>0</v>
      </c>
      <c r="S564" s="116"/>
      <c r="T564" s="104">
        <f t="shared" si="608"/>
        <v>0</v>
      </c>
      <c r="U564" s="102">
        <f t="shared" si="608"/>
        <v>0</v>
      </c>
      <c r="V564" s="104">
        <f t="shared" si="608"/>
        <v>0</v>
      </c>
      <c r="W564" s="104">
        <f t="shared" si="608"/>
        <v>0</v>
      </c>
      <c r="X564" s="104">
        <f t="shared" si="608"/>
        <v>0</v>
      </c>
      <c r="Y564" s="104">
        <f aca="true" t="shared" si="609" ref="W564:AJ565">Y565</f>
        <v>0</v>
      </c>
      <c r="Z564" s="104">
        <f t="shared" si="609"/>
        <v>0</v>
      </c>
      <c r="AA564" s="104">
        <f t="shared" si="609"/>
        <v>0</v>
      </c>
      <c r="AB564" s="104">
        <f t="shared" si="609"/>
        <v>0</v>
      </c>
      <c r="AC564" s="104">
        <f t="shared" si="609"/>
        <v>0</v>
      </c>
      <c r="AD564" s="104">
        <f t="shared" si="609"/>
        <v>0</v>
      </c>
      <c r="AE564" s="104">
        <f t="shared" si="609"/>
        <v>0</v>
      </c>
      <c r="AF564" s="104"/>
      <c r="AG564" s="104">
        <f t="shared" si="609"/>
        <v>0</v>
      </c>
      <c r="AH564" s="104">
        <f t="shared" si="609"/>
        <v>0</v>
      </c>
      <c r="AI564" s="104"/>
      <c r="AJ564" s="104">
        <f t="shared" si="609"/>
        <v>0</v>
      </c>
      <c r="AK564" s="171"/>
      <c r="AL564" s="171"/>
      <c r="AM564" s="171"/>
      <c r="AN564" s="171"/>
      <c r="AO564" s="171"/>
      <c r="AP564" s="172"/>
      <c r="AQ564" s="173"/>
      <c r="AR564" s="172"/>
      <c r="AS564" s="173"/>
      <c r="AT564" s="172"/>
      <c r="AU564" s="81"/>
      <c r="AV564" s="81"/>
      <c r="AW564" s="81"/>
      <c r="AX564" s="172"/>
      <c r="AY564" s="172"/>
      <c r="AZ564" s="93"/>
      <c r="BA564" s="93"/>
      <c r="BB564" s="172"/>
      <c r="BC564" s="172"/>
      <c r="BD564" s="146"/>
      <c r="BE564" s="147"/>
      <c r="BF564" s="164"/>
      <c r="BG564" s="164"/>
      <c r="BH564" s="146"/>
      <c r="BI564" s="147"/>
      <c r="BJ564" s="164"/>
      <c r="BK564" s="164"/>
    </row>
    <row r="565" spans="1:63" ht="33" customHeight="1" hidden="1">
      <c r="A565" s="105"/>
      <c r="B565" s="106" t="s">
        <v>85</v>
      </c>
      <c r="C565" s="107" t="s">
        <v>2</v>
      </c>
      <c r="D565" s="108" t="s">
        <v>30</v>
      </c>
      <c r="E565" s="114" t="s">
        <v>197</v>
      </c>
      <c r="F565" s="108"/>
      <c r="G565" s="110">
        <f t="shared" si="608"/>
        <v>19352</v>
      </c>
      <c r="H565" s="110">
        <f t="shared" si="608"/>
        <v>19352</v>
      </c>
      <c r="I565" s="110">
        <f t="shared" si="608"/>
        <v>0</v>
      </c>
      <c r="J565" s="110">
        <f t="shared" si="608"/>
        <v>-19352</v>
      </c>
      <c r="K565" s="110">
        <f t="shared" si="608"/>
        <v>0</v>
      </c>
      <c r="L565" s="110">
        <f t="shared" si="608"/>
        <v>0</v>
      </c>
      <c r="M565" s="110"/>
      <c r="N565" s="110">
        <f t="shared" si="608"/>
        <v>0</v>
      </c>
      <c r="O565" s="110">
        <f t="shared" si="608"/>
        <v>0</v>
      </c>
      <c r="P565" s="110">
        <f t="shared" si="608"/>
        <v>0</v>
      </c>
      <c r="Q565" s="110">
        <f t="shared" si="608"/>
        <v>0</v>
      </c>
      <c r="R565" s="110">
        <f t="shared" si="608"/>
        <v>0</v>
      </c>
      <c r="S565" s="116"/>
      <c r="T565" s="112">
        <f t="shared" si="608"/>
        <v>0</v>
      </c>
      <c r="U565" s="110">
        <f t="shared" si="608"/>
        <v>0</v>
      </c>
      <c r="V565" s="112">
        <f t="shared" si="608"/>
        <v>0</v>
      </c>
      <c r="W565" s="112">
        <f t="shared" si="609"/>
        <v>0</v>
      </c>
      <c r="X565" s="112">
        <f t="shared" si="609"/>
        <v>0</v>
      </c>
      <c r="Y565" s="112">
        <f t="shared" si="609"/>
        <v>0</v>
      </c>
      <c r="Z565" s="112">
        <f t="shared" si="609"/>
        <v>0</v>
      </c>
      <c r="AA565" s="112">
        <f t="shared" si="609"/>
        <v>0</v>
      </c>
      <c r="AB565" s="112">
        <f t="shared" si="609"/>
        <v>0</v>
      </c>
      <c r="AC565" s="112">
        <f t="shared" si="609"/>
        <v>0</v>
      </c>
      <c r="AD565" s="112">
        <f t="shared" si="609"/>
        <v>0</v>
      </c>
      <c r="AE565" s="112">
        <f t="shared" si="609"/>
        <v>0</v>
      </c>
      <c r="AF565" s="112"/>
      <c r="AG565" s="112">
        <f t="shared" si="609"/>
        <v>0</v>
      </c>
      <c r="AH565" s="112">
        <f t="shared" si="609"/>
        <v>0</v>
      </c>
      <c r="AI565" s="112"/>
      <c r="AJ565" s="112">
        <f t="shared" si="609"/>
        <v>0</v>
      </c>
      <c r="AK565" s="117"/>
      <c r="AL565" s="117"/>
      <c r="AM565" s="117"/>
      <c r="AN565" s="117"/>
      <c r="AO565" s="117"/>
      <c r="AP565" s="130"/>
      <c r="AQ565" s="131"/>
      <c r="AR565" s="130"/>
      <c r="AS565" s="131"/>
      <c r="AT565" s="130"/>
      <c r="AU565" s="81"/>
      <c r="AV565" s="81"/>
      <c r="AW565" s="81"/>
      <c r="AX565" s="130"/>
      <c r="AY565" s="130"/>
      <c r="AZ565" s="93"/>
      <c r="BA565" s="93"/>
      <c r="BB565" s="130"/>
      <c r="BC565" s="130"/>
      <c r="BD565" s="118"/>
      <c r="BE565" s="119"/>
      <c r="BF565" s="127"/>
      <c r="BG565" s="127"/>
      <c r="BH565" s="118"/>
      <c r="BI565" s="119"/>
      <c r="BJ565" s="127"/>
      <c r="BK565" s="127"/>
    </row>
    <row r="566" spans="1:63" ht="16.5" customHeight="1" hidden="1">
      <c r="A566" s="105"/>
      <c r="B566" s="106" t="s">
        <v>191</v>
      </c>
      <c r="C566" s="107" t="s">
        <v>2</v>
      </c>
      <c r="D566" s="108" t="s">
        <v>30</v>
      </c>
      <c r="E566" s="114" t="s">
        <v>197</v>
      </c>
      <c r="F566" s="108" t="s">
        <v>79</v>
      </c>
      <c r="G566" s="110">
        <f>H566+I566</f>
        <v>19352</v>
      </c>
      <c r="H566" s="110">
        <v>19352</v>
      </c>
      <c r="I566" s="110"/>
      <c r="J566" s="115">
        <f>K566-G566</f>
        <v>-19352</v>
      </c>
      <c r="K566" s="115"/>
      <c r="L566" s="115"/>
      <c r="M566" s="115"/>
      <c r="N566" s="110"/>
      <c r="O566" s="111"/>
      <c r="P566" s="115"/>
      <c r="Q566" s="115">
        <f>P566+N566</f>
        <v>0</v>
      </c>
      <c r="R566" s="115">
        <f>O566</f>
        <v>0</v>
      </c>
      <c r="S566" s="116"/>
      <c r="T566" s="116">
        <f aca="true" t="shared" si="610" ref="T566:Z566">Q566</f>
        <v>0</v>
      </c>
      <c r="U566" s="115">
        <f t="shared" si="610"/>
        <v>0</v>
      </c>
      <c r="V566" s="116">
        <f t="shared" si="610"/>
        <v>0</v>
      </c>
      <c r="W566" s="116">
        <f t="shared" si="610"/>
        <v>0</v>
      </c>
      <c r="X566" s="116">
        <f t="shared" si="610"/>
        <v>0</v>
      </c>
      <c r="Y566" s="116">
        <f t="shared" si="610"/>
        <v>0</v>
      </c>
      <c r="Z566" s="116">
        <f t="shared" si="610"/>
        <v>0</v>
      </c>
      <c r="AA566" s="116">
        <f>X566</f>
        <v>0</v>
      </c>
      <c r="AB566" s="116">
        <f>Y566</f>
        <v>0</v>
      </c>
      <c r="AC566" s="116">
        <f>Z566</f>
        <v>0</v>
      </c>
      <c r="AD566" s="116">
        <f>AA566</f>
        <v>0</v>
      </c>
      <c r="AE566" s="116">
        <f>AB566</f>
        <v>0</v>
      </c>
      <c r="AF566" s="116"/>
      <c r="AG566" s="116">
        <f>AC566</f>
        <v>0</v>
      </c>
      <c r="AH566" s="116">
        <f>AD566</f>
        <v>0</v>
      </c>
      <c r="AI566" s="116"/>
      <c r="AJ566" s="116">
        <f>AE566</f>
        <v>0</v>
      </c>
      <c r="AK566" s="117"/>
      <c r="AL566" s="117"/>
      <c r="AM566" s="117"/>
      <c r="AN566" s="117"/>
      <c r="AO566" s="117"/>
      <c r="AP566" s="130"/>
      <c r="AQ566" s="131"/>
      <c r="AR566" s="130"/>
      <c r="AS566" s="131"/>
      <c r="AT566" s="130"/>
      <c r="AU566" s="81"/>
      <c r="AV566" s="81"/>
      <c r="AW566" s="81"/>
      <c r="AX566" s="130"/>
      <c r="AY566" s="130"/>
      <c r="AZ566" s="93"/>
      <c r="BA566" s="93"/>
      <c r="BB566" s="130"/>
      <c r="BC566" s="130"/>
      <c r="BD566" s="118"/>
      <c r="BE566" s="119"/>
      <c r="BF566" s="127"/>
      <c r="BG566" s="127"/>
      <c r="BH566" s="118"/>
      <c r="BI566" s="119"/>
      <c r="BJ566" s="127"/>
      <c r="BK566" s="127"/>
    </row>
    <row r="567" spans="1:63" s="2" customFormat="1" ht="39" customHeight="1">
      <c r="A567" s="120"/>
      <c r="B567" s="98" t="s">
        <v>80</v>
      </c>
      <c r="C567" s="99" t="s">
        <v>2</v>
      </c>
      <c r="D567" s="100" t="s">
        <v>31</v>
      </c>
      <c r="E567" s="101"/>
      <c r="F567" s="100"/>
      <c r="G567" s="102">
        <f aca="true" t="shared" si="611" ref="G567:X568">G568</f>
        <v>43934</v>
      </c>
      <c r="H567" s="102">
        <f t="shared" si="611"/>
        <v>43934</v>
      </c>
      <c r="I567" s="102">
        <f t="shared" si="611"/>
        <v>0</v>
      </c>
      <c r="J567" s="102">
        <f t="shared" si="611"/>
        <v>-21871</v>
      </c>
      <c r="K567" s="102">
        <f t="shared" si="611"/>
        <v>22063</v>
      </c>
      <c r="L567" s="102">
        <f t="shared" si="611"/>
        <v>0</v>
      </c>
      <c r="M567" s="102"/>
      <c r="N567" s="102">
        <f t="shared" si="611"/>
        <v>24207</v>
      </c>
      <c r="O567" s="102">
        <f t="shared" si="611"/>
        <v>0</v>
      </c>
      <c r="P567" s="102">
        <f t="shared" si="611"/>
        <v>0</v>
      </c>
      <c r="Q567" s="102">
        <f t="shared" si="611"/>
        <v>24207</v>
      </c>
      <c r="R567" s="102">
        <f t="shared" si="611"/>
        <v>0</v>
      </c>
      <c r="S567" s="104">
        <f aca="true" t="shared" si="612" ref="S567:Z567">S568+S570</f>
        <v>-4433</v>
      </c>
      <c r="T567" s="104">
        <f t="shared" si="612"/>
        <v>19774</v>
      </c>
      <c r="U567" s="102">
        <f t="shared" si="612"/>
        <v>0</v>
      </c>
      <c r="V567" s="104">
        <f t="shared" si="612"/>
        <v>19813</v>
      </c>
      <c r="W567" s="104">
        <f t="shared" si="612"/>
        <v>0</v>
      </c>
      <c r="X567" s="104">
        <f t="shared" si="612"/>
        <v>0</v>
      </c>
      <c r="Y567" s="104">
        <f t="shared" si="612"/>
        <v>19774</v>
      </c>
      <c r="Z567" s="104">
        <f t="shared" si="612"/>
        <v>19813</v>
      </c>
      <c r="AA567" s="104">
        <f aca="true" t="shared" si="613" ref="AA567:AJ567">AA568+AA570</f>
        <v>0</v>
      </c>
      <c r="AB567" s="104">
        <f t="shared" si="613"/>
        <v>0</v>
      </c>
      <c r="AC567" s="104">
        <f t="shared" si="613"/>
        <v>19774</v>
      </c>
      <c r="AD567" s="104">
        <f t="shared" si="613"/>
        <v>19813</v>
      </c>
      <c r="AE567" s="104">
        <f t="shared" si="613"/>
        <v>0</v>
      </c>
      <c r="AF567" s="104"/>
      <c r="AG567" s="104">
        <f t="shared" si="613"/>
        <v>0</v>
      </c>
      <c r="AH567" s="104">
        <f t="shared" si="613"/>
        <v>19774</v>
      </c>
      <c r="AI567" s="104"/>
      <c r="AJ567" s="104">
        <f t="shared" si="613"/>
        <v>19813</v>
      </c>
      <c r="AK567" s="104">
        <f aca="true" t="shared" si="614" ref="AK567:AT567">AK568+AK570</f>
        <v>0</v>
      </c>
      <c r="AL567" s="104">
        <f t="shared" si="614"/>
        <v>0</v>
      </c>
      <c r="AM567" s="104">
        <f t="shared" si="614"/>
        <v>19774</v>
      </c>
      <c r="AN567" s="104">
        <f t="shared" si="614"/>
        <v>0</v>
      </c>
      <c r="AO567" s="104">
        <f t="shared" si="614"/>
        <v>19813</v>
      </c>
      <c r="AP567" s="104">
        <f t="shared" si="614"/>
        <v>8355</v>
      </c>
      <c r="AQ567" s="102">
        <f t="shared" si="614"/>
        <v>0</v>
      </c>
      <c r="AR567" s="104">
        <f t="shared" si="614"/>
        <v>28168</v>
      </c>
      <c r="AS567" s="102">
        <f t="shared" si="614"/>
        <v>0</v>
      </c>
      <c r="AT567" s="104">
        <f t="shared" si="614"/>
        <v>28168</v>
      </c>
      <c r="AU567" s="81"/>
      <c r="AV567" s="81"/>
      <c r="AW567" s="81"/>
      <c r="AX567" s="104">
        <f>AX568+AX570</f>
        <v>28168</v>
      </c>
      <c r="AY567" s="104">
        <f>AY568+AY570</f>
        <v>28168</v>
      </c>
      <c r="AZ567" s="93"/>
      <c r="BA567" s="93"/>
      <c r="BB567" s="104">
        <f aca="true" t="shared" si="615" ref="BB567:BG567">BB568+BB570</f>
        <v>28168</v>
      </c>
      <c r="BC567" s="104">
        <f t="shared" si="615"/>
        <v>28168</v>
      </c>
      <c r="BD567" s="104">
        <f t="shared" si="615"/>
        <v>0</v>
      </c>
      <c r="BE567" s="104">
        <f t="shared" si="615"/>
        <v>0</v>
      </c>
      <c r="BF567" s="104">
        <f t="shared" si="615"/>
        <v>28168</v>
      </c>
      <c r="BG567" s="104">
        <f t="shared" si="615"/>
        <v>28168</v>
      </c>
      <c r="BH567" s="104">
        <f>BH568+BH570</f>
        <v>0</v>
      </c>
      <c r="BI567" s="104">
        <f>BI568+BI570</f>
        <v>0</v>
      </c>
      <c r="BJ567" s="104">
        <f>BJ568+BJ570</f>
        <v>28168</v>
      </c>
      <c r="BK567" s="104">
        <f>BK568+BK570</f>
        <v>28168</v>
      </c>
    </row>
    <row r="568" spans="1:63" ht="16.5" customHeight="1" hidden="1">
      <c r="A568" s="105"/>
      <c r="B568" s="106" t="s">
        <v>86</v>
      </c>
      <c r="C568" s="107" t="s">
        <v>2</v>
      </c>
      <c r="D568" s="108" t="s">
        <v>31</v>
      </c>
      <c r="E568" s="114" t="s">
        <v>160</v>
      </c>
      <c r="F568" s="108"/>
      <c r="G568" s="110">
        <f t="shared" si="611"/>
        <v>43934</v>
      </c>
      <c r="H568" s="110">
        <f t="shared" si="611"/>
        <v>43934</v>
      </c>
      <c r="I568" s="110">
        <f t="shared" si="611"/>
        <v>0</v>
      </c>
      <c r="J568" s="110">
        <f t="shared" si="611"/>
        <v>-21871</v>
      </c>
      <c r="K568" s="110">
        <f t="shared" si="611"/>
        <v>22063</v>
      </c>
      <c r="L568" s="110">
        <f t="shared" si="611"/>
        <v>0</v>
      </c>
      <c r="M568" s="110"/>
      <c r="N568" s="110">
        <f t="shared" si="611"/>
        <v>24207</v>
      </c>
      <c r="O568" s="110">
        <f t="shared" si="611"/>
        <v>0</v>
      </c>
      <c r="P568" s="110">
        <f t="shared" si="611"/>
        <v>0</v>
      </c>
      <c r="Q568" s="110">
        <f t="shared" si="611"/>
        <v>24207</v>
      </c>
      <c r="R568" s="110">
        <f t="shared" si="611"/>
        <v>0</v>
      </c>
      <c r="S568" s="112">
        <f>S569</f>
        <v>-24207</v>
      </c>
      <c r="T568" s="112">
        <f t="shared" si="611"/>
        <v>0</v>
      </c>
      <c r="U568" s="110">
        <f t="shared" si="611"/>
        <v>0</v>
      </c>
      <c r="V568" s="112">
        <f t="shared" si="611"/>
        <v>0</v>
      </c>
      <c r="W568" s="112">
        <f t="shared" si="611"/>
        <v>0</v>
      </c>
      <c r="X568" s="112">
        <f t="shared" si="611"/>
        <v>0</v>
      </c>
      <c r="Y568" s="112">
        <f aca="true" t="shared" si="616" ref="Y568:AT568">Y569</f>
        <v>0</v>
      </c>
      <c r="Z568" s="112">
        <f t="shared" si="616"/>
        <v>0</v>
      </c>
      <c r="AA568" s="112">
        <f t="shared" si="616"/>
        <v>0</v>
      </c>
      <c r="AB568" s="112">
        <f t="shared" si="616"/>
        <v>0</v>
      </c>
      <c r="AC568" s="112">
        <f t="shared" si="616"/>
        <v>0</v>
      </c>
      <c r="AD568" s="112">
        <f t="shared" si="616"/>
        <v>0</v>
      </c>
      <c r="AE568" s="112">
        <f t="shared" si="616"/>
        <v>0</v>
      </c>
      <c r="AF568" s="112"/>
      <c r="AG568" s="112">
        <f t="shared" si="616"/>
        <v>0</v>
      </c>
      <c r="AH568" s="112">
        <f t="shared" si="616"/>
        <v>0</v>
      </c>
      <c r="AI568" s="112"/>
      <c r="AJ568" s="112">
        <f t="shared" si="616"/>
        <v>0</v>
      </c>
      <c r="AK568" s="112">
        <f t="shared" si="616"/>
        <v>0</v>
      </c>
      <c r="AL568" s="112">
        <f t="shared" si="616"/>
        <v>0</v>
      </c>
      <c r="AM568" s="112">
        <f t="shared" si="616"/>
        <v>0</v>
      </c>
      <c r="AN568" s="112">
        <f t="shared" si="616"/>
        <v>0</v>
      </c>
      <c r="AO568" s="112">
        <f t="shared" si="616"/>
        <v>0</v>
      </c>
      <c r="AP568" s="112">
        <f t="shared" si="616"/>
        <v>0</v>
      </c>
      <c r="AQ568" s="110">
        <f t="shared" si="616"/>
        <v>0</v>
      </c>
      <c r="AR568" s="112">
        <f t="shared" si="616"/>
        <v>0</v>
      </c>
      <c r="AS568" s="110">
        <f t="shared" si="616"/>
        <v>0</v>
      </c>
      <c r="AT568" s="112">
        <f t="shared" si="616"/>
        <v>0</v>
      </c>
      <c r="AU568" s="81"/>
      <c r="AV568" s="81"/>
      <c r="AW568" s="81"/>
      <c r="AX568" s="112">
        <f>AX569</f>
        <v>0</v>
      </c>
      <c r="AY568" s="112">
        <f>AY569</f>
        <v>0</v>
      </c>
      <c r="AZ568" s="93"/>
      <c r="BA568" s="93"/>
      <c r="BB568" s="112">
        <f aca="true" t="shared" si="617" ref="BB568:BK568">BB569</f>
        <v>0</v>
      </c>
      <c r="BC568" s="112">
        <f t="shared" si="617"/>
        <v>0</v>
      </c>
      <c r="BD568" s="112">
        <f t="shared" si="617"/>
        <v>0</v>
      </c>
      <c r="BE568" s="112">
        <f t="shared" si="617"/>
        <v>0</v>
      </c>
      <c r="BF568" s="112">
        <f t="shared" si="617"/>
        <v>0</v>
      </c>
      <c r="BG568" s="112">
        <f t="shared" si="617"/>
        <v>0</v>
      </c>
      <c r="BH568" s="112">
        <f t="shared" si="617"/>
        <v>0</v>
      </c>
      <c r="BI568" s="112">
        <f t="shared" si="617"/>
        <v>0</v>
      </c>
      <c r="BJ568" s="112">
        <f t="shared" si="617"/>
        <v>0</v>
      </c>
      <c r="BK568" s="112">
        <f t="shared" si="617"/>
        <v>0</v>
      </c>
    </row>
    <row r="569" spans="1:63" ht="33" customHeight="1" hidden="1">
      <c r="A569" s="105"/>
      <c r="B569" s="106" t="s">
        <v>37</v>
      </c>
      <c r="C569" s="107" t="s">
        <v>2</v>
      </c>
      <c r="D569" s="108" t="s">
        <v>31</v>
      </c>
      <c r="E569" s="114" t="s">
        <v>160</v>
      </c>
      <c r="F569" s="108" t="s">
        <v>38</v>
      </c>
      <c r="G569" s="110">
        <f>H569+I569</f>
        <v>43934</v>
      </c>
      <c r="H569" s="110">
        <f>26434+17500</f>
        <v>43934</v>
      </c>
      <c r="I569" s="110"/>
      <c r="J569" s="115">
        <f>K569-G569</f>
        <v>-21871</v>
      </c>
      <c r="K569" s="115">
        <v>22063</v>
      </c>
      <c r="L569" s="115"/>
      <c r="M569" s="115"/>
      <c r="N569" s="110">
        <v>24207</v>
      </c>
      <c r="O569" s="111"/>
      <c r="P569" s="115"/>
      <c r="Q569" s="115">
        <f>P569+N569</f>
        <v>24207</v>
      </c>
      <c r="R569" s="115">
        <f>O569</f>
        <v>0</v>
      </c>
      <c r="S569" s="116">
        <f>T569-Q569</f>
        <v>-24207</v>
      </c>
      <c r="T569" s="116"/>
      <c r="U569" s="115">
        <f>R569</f>
        <v>0</v>
      </c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16"/>
      <c r="AQ569" s="115"/>
      <c r="AR569" s="116"/>
      <c r="AS569" s="115"/>
      <c r="AT569" s="116"/>
      <c r="AU569" s="81"/>
      <c r="AV569" s="81"/>
      <c r="AW569" s="81"/>
      <c r="AX569" s="116"/>
      <c r="AY569" s="116"/>
      <c r="AZ569" s="93"/>
      <c r="BA569" s="93"/>
      <c r="BB569" s="116"/>
      <c r="BC569" s="116"/>
      <c r="BD569" s="116"/>
      <c r="BE569" s="116"/>
      <c r="BF569" s="116"/>
      <c r="BG569" s="116"/>
      <c r="BH569" s="116"/>
      <c r="BI569" s="116"/>
      <c r="BJ569" s="116"/>
      <c r="BK569" s="116"/>
    </row>
    <row r="570" spans="1:63" ht="15.75" customHeight="1">
      <c r="A570" s="105"/>
      <c r="B570" s="106" t="s">
        <v>86</v>
      </c>
      <c r="C570" s="107" t="s">
        <v>2</v>
      </c>
      <c r="D570" s="108" t="s">
        <v>31</v>
      </c>
      <c r="E570" s="114" t="s">
        <v>250</v>
      </c>
      <c r="F570" s="108"/>
      <c r="G570" s="110"/>
      <c r="H570" s="110"/>
      <c r="I570" s="110"/>
      <c r="J570" s="115"/>
      <c r="K570" s="115"/>
      <c r="L570" s="115"/>
      <c r="M570" s="115"/>
      <c r="N570" s="110"/>
      <c r="O570" s="111"/>
      <c r="P570" s="115"/>
      <c r="Q570" s="115"/>
      <c r="R570" s="115"/>
      <c r="S570" s="116">
        <f aca="true" t="shared" si="618" ref="S570:AT570">S571</f>
        <v>19774</v>
      </c>
      <c r="T570" s="116">
        <f t="shared" si="618"/>
        <v>19774</v>
      </c>
      <c r="U570" s="115">
        <f t="shared" si="618"/>
        <v>0</v>
      </c>
      <c r="V570" s="116">
        <f t="shared" si="618"/>
        <v>19813</v>
      </c>
      <c r="W570" s="116">
        <f t="shared" si="618"/>
        <v>0</v>
      </c>
      <c r="X570" s="116">
        <f t="shared" si="618"/>
        <v>0</v>
      </c>
      <c r="Y570" s="116">
        <f t="shared" si="618"/>
        <v>19774</v>
      </c>
      <c r="Z570" s="116">
        <f t="shared" si="618"/>
        <v>19813</v>
      </c>
      <c r="AA570" s="116">
        <f t="shared" si="618"/>
        <v>0</v>
      </c>
      <c r="AB570" s="116">
        <f t="shared" si="618"/>
        <v>0</v>
      </c>
      <c r="AC570" s="116">
        <f t="shared" si="618"/>
        <v>19774</v>
      </c>
      <c r="AD570" s="116">
        <f t="shared" si="618"/>
        <v>19813</v>
      </c>
      <c r="AE570" s="116">
        <f t="shared" si="618"/>
        <v>0</v>
      </c>
      <c r="AF570" s="116"/>
      <c r="AG570" s="116">
        <f t="shared" si="618"/>
        <v>0</v>
      </c>
      <c r="AH570" s="116">
        <f t="shared" si="618"/>
        <v>19774</v>
      </c>
      <c r="AI570" s="116"/>
      <c r="AJ570" s="116">
        <f t="shared" si="618"/>
        <v>19813</v>
      </c>
      <c r="AK570" s="116">
        <f t="shared" si="618"/>
        <v>0</v>
      </c>
      <c r="AL570" s="116">
        <f t="shared" si="618"/>
        <v>0</v>
      </c>
      <c r="AM570" s="116">
        <f t="shared" si="618"/>
        <v>19774</v>
      </c>
      <c r="AN570" s="116">
        <f t="shared" si="618"/>
        <v>0</v>
      </c>
      <c r="AO570" s="116">
        <f t="shared" si="618"/>
        <v>19813</v>
      </c>
      <c r="AP570" s="116">
        <f t="shared" si="618"/>
        <v>8355</v>
      </c>
      <c r="AQ570" s="115">
        <f t="shared" si="618"/>
        <v>0</v>
      </c>
      <c r="AR570" s="116">
        <f t="shared" si="618"/>
        <v>28168</v>
      </c>
      <c r="AS570" s="115">
        <f t="shared" si="618"/>
        <v>0</v>
      </c>
      <c r="AT570" s="116">
        <f t="shared" si="618"/>
        <v>28168</v>
      </c>
      <c r="AU570" s="81"/>
      <c r="AV570" s="81"/>
      <c r="AW570" s="81"/>
      <c r="AX570" s="116">
        <f>AX571</f>
        <v>28168</v>
      </c>
      <c r="AY570" s="116">
        <f>AY571</f>
        <v>28168</v>
      </c>
      <c r="AZ570" s="93"/>
      <c r="BA570" s="93"/>
      <c r="BB570" s="116">
        <f aca="true" t="shared" si="619" ref="BB570:BK570">BB571</f>
        <v>28168</v>
      </c>
      <c r="BC570" s="116">
        <f t="shared" si="619"/>
        <v>28168</v>
      </c>
      <c r="BD570" s="116">
        <f t="shared" si="619"/>
        <v>0</v>
      </c>
      <c r="BE570" s="116">
        <f t="shared" si="619"/>
        <v>0</v>
      </c>
      <c r="BF570" s="116">
        <f t="shared" si="619"/>
        <v>28168</v>
      </c>
      <c r="BG570" s="116">
        <f t="shared" si="619"/>
        <v>28168</v>
      </c>
      <c r="BH570" s="116">
        <f t="shared" si="619"/>
        <v>0</v>
      </c>
      <c r="BI570" s="116">
        <f t="shared" si="619"/>
        <v>0</v>
      </c>
      <c r="BJ570" s="116">
        <f t="shared" si="619"/>
        <v>28168</v>
      </c>
      <c r="BK570" s="116">
        <f t="shared" si="619"/>
        <v>28168</v>
      </c>
    </row>
    <row r="571" spans="1:63" ht="50.25" customHeight="1">
      <c r="A571" s="105"/>
      <c r="B571" s="106" t="s">
        <v>37</v>
      </c>
      <c r="C571" s="107" t="s">
        <v>2</v>
      </c>
      <c r="D571" s="108" t="s">
        <v>31</v>
      </c>
      <c r="E571" s="114" t="s">
        <v>250</v>
      </c>
      <c r="F571" s="108" t="s">
        <v>38</v>
      </c>
      <c r="G571" s="110"/>
      <c r="H571" s="110"/>
      <c r="I571" s="110"/>
      <c r="J571" s="115"/>
      <c r="K571" s="115"/>
      <c r="L571" s="115"/>
      <c r="M571" s="115"/>
      <c r="N571" s="110"/>
      <c r="O571" s="111"/>
      <c r="P571" s="115"/>
      <c r="Q571" s="115"/>
      <c r="R571" s="115"/>
      <c r="S571" s="116">
        <f>T571-Q571</f>
        <v>19774</v>
      </c>
      <c r="T571" s="116">
        <v>19774</v>
      </c>
      <c r="U571" s="115"/>
      <c r="V571" s="116">
        <v>19813</v>
      </c>
      <c r="W571" s="116"/>
      <c r="X571" s="116"/>
      <c r="Y571" s="116">
        <f>W571+T571</f>
        <v>19774</v>
      </c>
      <c r="Z571" s="116">
        <f>X571+V571</f>
        <v>19813</v>
      </c>
      <c r="AA571" s="116"/>
      <c r="AB571" s="116"/>
      <c r="AC571" s="116">
        <f>AA571+Y571</f>
        <v>19774</v>
      </c>
      <c r="AD571" s="116">
        <f>AB571+Z571</f>
        <v>19813</v>
      </c>
      <c r="AE571" s="116"/>
      <c r="AF571" s="116"/>
      <c r="AG571" s="116"/>
      <c r="AH571" s="116">
        <f>AE571+AC571</f>
        <v>19774</v>
      </c>
      <c r="AI571" s="116"/>
      <c r="AJ571" s="116">
        <f>AG571+AD571</f>
        <v>19813</v>
      </c>
      <c r="AK571" s="117"/>
      <c r="AL571" s="117"/>
      <c r="AM571" s="116">
        <f>AK571+AH571</f>
        <v>19774</v>
      </c>
      <c r="AN571" s="116">
        <f>AI571</f>
        <v>0</v>
      </c>
      <c r="AO571" s="116">
        <f>AJ571</f>
        <v>19813</v>
      </c>
      <c r="AP571" s="116">
        <f>AR571-AO571</f>
        <v>8355</v>
      </c>
      <c r="AQ571" s="115"/>
      <c r="AR571" s="116">
        <f>28129+39</f>
        <v>28168</v>
      </c>
      <c r="AS571" s="115"/>
      <c r="AT571" s="116">
        <f>28129+39</f>
        <v>28168</v>
      </c>
      <c r="AU571" s="81"/>
      <c r="AV571" s="81"/>
      <c r="AW571" s="81"/>
      <c r="AX571" s="116">
        <f>28129+39</f>
        <v>28168</v>
      </c>
      <c r="AY571" s="116">
        <f>28129+39</f>
        <v>28168</v>
      </c>
      <c r="AZ571" s="93"/>
      <c r="BA571" s="93"/>
      <c r="BB571" s="116">
        <f>28129+39</f>
        <v>28168</v>
      </c>
      <c r="BC571" s="116">
        <f>28129+39</f>
        <v>28168</v>
      </c>
      <c r="BD571" s="118"/>
      <c r="BE571" s="119"/>
      <c r="BF571" s="115">
        <f>BD571+BB571</f>
        <v>28168</v>
      </c>
      <c r="BG571" s="115">
        <f>BE571+BC571</f>
        <v>28168</v>
      </c>
      <c r="BH571" s="118"/>
      <c r="BI571" s="119"/>
      <c r="BJ571" s="115">
        <f>BH571+BF571</f>
        <v>28168</v>
      </c>
      <c r="BK571" s="115">
        <f>BI571+BG571</f>
        <v>28168</v>
      </c>
    </row>
    <row r="572" spans="1:63" s="2" customFormat="1" ht="24.75" customHeight="1">
      <c r="A572" s="120"/>
      <c r="B572" s="98" t="s">
        <v>78</v>
      </c>
      <c r="C572" s="99" t="s">
        <v>2</v>
      </c>
      <c r="D572" s="100" t="s">
        <v>32</v>
      </c>
      <c r="E572" s="101"/>
      <c r="F572" s="100"/>
      <c r="G572" s="102">
        <f aca="true" t="shared" si="620" ref="G572:N572">G573+G576</f>
        <v>53494</v>
      </c>
      <c r="H572" s="102">
        <f t="shared" si="620"/>
        <v>53494</v>
      </c>
      <c r="I572" s="102">
        <f t="shared" si="620"/>
        <v>0</v>
      </c>
      <c r="J572" s="102">
        <f t="shared" si="620"/>
        <v>-43344</v>
      </c>
      <c r="K572" s="102">
        <f t="shared" si="620"/>
        <v>10150</v>
      </c>
      <c r="L572" s="102">
        <f t="shared" si="620"/>
        <v>0</v>
      </c>
      <c r="M572" s="102"/>
      <c r="N572" s="102">
        <f t="shared" si="620"/>
        <v>10150</v>
      </c>
      <c r="O572" s="102">
        <f aca="true" t="shared" si="621" ref="O572:V572">O573+O576</f>
        <v>0</v>
      </c>
      <c r="P572" s="102">
        <f t="shared" si="621"/>
        <v>0</v>
      </c>
      <c r="Q572" s="102">
        <f t="shared" si="621"/>
        <v>10150</v>
      </c>
      <c r="R572" s="102">
        <f t="shared" si="621"/>
        <v>0</v>
      </c>
      <c r="S572" s="104">
        <f t="shared" si="621"/>
        <v>-600</v>
      </c>
      <c r="T572" s="104">
        <f t="shared" si="621"/>
        <v>9550</v>
      </c>
      <c r="U572" s="102">
        <f t="shared" si="621"/>
        <v>0</v>
      </c>
      <c r="V572" s="104">
        <f t="shared" si="621"/>
        <v>9550</v>
      </c>
      <c r="W572" s="104">
        <f aca="true" t="shared" si="622" ref="W572:AD572">W573+W576</f>
        <v>0</v>
      </c>
      <c r="X572" s="104">
        <f t="shared" si="622"/>
        <v>0</v>
      </c>
      <c r="Y572" s="104">
        <f t="shared" si="622"/>
        <v>9550</v>
      </c>
      <c r="Z572" s="104">
        <f t="shared" si="622"/>
        <v>9550</v>
      </c>
      <c r="AA572" s="104">
        <f t="shared" si="622"/>
        <v>0</v>
      </c>
      <c r="AB572" s="104">
        <f t="shared" si="622"/>
        <v>0</v>
      </c>
      <c r="AC572" s="104">
        <f t="shared" si="622"/>
        <v>9550</v>
      </c>
      <c r="AD572" s="104">
        <f t="shared" si="622"/>
        <v>9550</v>
      </c>
      <c r="AE572" s="104">
        <f>AE573+AE576</f>
        <v>0</v>
      </c>
      <c r="AF572" s="104"/>
      <c r="AG572" s="104">
        <f>AG573+AG576</f>
        <v>0</v>
      </c>
      <c r="AH572" s="104">
        <f>AH573+AH576</f>
        <v>9550</v>
      </c>
      <c r="AI572" s="104"/>
      <c r="AJ572" s="104">
        <f aca="true" t="shared" si="623" ref="AJ572:AO572">AJ573+AJ576</f>
        <v>9550</v>
      </c>
      <c r="AK572" s="104">
        <f t="shared" si="623"/>
        <v>0</v>
      </c>
      <c r="AL572" s="104">
        <f t="shared" si="623"/>
        <v>0</v>
      </c>
      <c r="AM572" s="104">
        <f t="shared" si="623"/>
        <v>9550</v>
      </c>
      <c r="AN572" s="104">
        <f t="shared" si="623"/>
        <v>0</v>
      </c>
      <c r="AO572" s="104">
        <f t="shared" si="623"/>
        <v>9550</v>
      </c>
      <c r="AP572" s="104">
        <f>AP573+AP576</f>
        <v>0</v>
      </c>
      <c r="AQ572" s="102">
        <f>AQ573+AQ576</f>
        <v>0</v>
      </c>
      <c r="AR572" s="104">
        <f>AR573+AR576</f>
        <v>9550</v>
      </c>
      <c r="AS572" s="102">
        <f>AS573+AS576</f>
        <v>0</v>
      </c>
      <c r="AT572" s="104">
        <f>AT573+AT576</f>
        <v>9550</v>
      </c>
      <c r="AU572" s="81"/>
      <c r="AV572" s="81"/>
      <c r="AW572" s="81"/>
      <c r="AX572" s="104">
        <f>AX573+AX576</f>
        <v>9550</v>
      </c>
      <c r="AY572" s="104">
        <f>AY573+AY576</f>
        <v>9550</v>
      </c>
      <c r="AZ572" s="93"/>
      <c r="BA572" s="93"/>
      <c r="BB572" s="104">
        <f aca="true" t="shared" si="624" ref="BB572:BG572">BB573+BB576</f>
        <v>9550</v>
      </c>
      <c r="BC572" s="104">
        <f t="shared" si="624"/>
        <v>9550</v>
      </c>
      <c r="BD572" s="104">
        <f t="shared" si="624"/>
        <v>0</v>
      </c>
      <c r="BE572" s="104">
        <f t="shared" si="624"/>
        <v>0</v>
      </c>
      <c r="BF572" s="104">
        <f t="shared" si="624"/>
        <v>9550</v>
      </c>
      <c r="BG572" s="104">
        <f t="shared" si="624"/>
        <v>9550</v>
      </c>
      <c r="BH572" s="104">
        <f>BH573+BH576</f>
        <v>0</v>
      </c>
      <c r="BI572" s="104">
        <f>BI573+BI576</f>
        <v>0</v>
      </c>
      <c r="BJ572" s="104">
        <f>BJ573+BJ576</f>
        <v>9550</v>
      </c>
      <c r="BK572" s="104">
        <f>BK573+BK576</f>
        <v>9550</v>
      </c>
    </row>
    <row r="573" spans="1:63" ht="21.75" customHeight="1">
      <c r="A573" s="105"/>
      <c r="B573" s="106" t="s">
        <v>87</v>
      </c>
      <c r="C573" s="107" t="s">
        <v>2</v>
      </c>
      <c r="D573" s="108" t="s">
        <v>32</v>
      </c>
      <c r="E573" s="114" t="s">
        <v>165</v>
      </c>
      <c r="F573" s="108"/>
      <c r="G573" s="110">
        <f aca="true" t="shared" si="625" ref="G573:N573">G575+G574</f>
        <v>10132</v>
      </c>
      <c r="H573" s="110">
        <f t="shared" si="625"/>
        <v>10132</v>
      </c>
      <c r="I573" s="110">
        <f t="shared" si="625"/>
        <v>0</v>
      </c>
      <c r="J573" s="110">
        <f t="shared" si="625"/>
        <v>18</v>
      </c>
      <c r="K573" s="110">
        <f t="shared" si="625"/>
        <v>10150</v>
      </c>
      <c r="L573" s="110">
        <f t="shared" si="625"/>
        <v>0</v>
      </c>
      <c r="M573" s="110"/>
      <c r="N573" s="110">
        <f t="shared" si="625"/>
        <v>10150</v>
      </c>
      <c r="O573" s="110">
        <f aca="true" t="shared" si="626" ref="O573:V573">O575+O574</f>
        <v>0</v>
      </c>
      <c r="P573" s="110">
        <f t="shared" si="626"/>
        <v>0</v>
      </c>
      <c r="Q573" s="110">
        <f t="shared" si="626"/>
        <v>10150</v>
      </c>
      <c r="R573" s="110">
        <f t="shared" si="626"/>
        <v>0</v>
      </c>
      <c r="S573" s="112">
        <f t="shared" si="626"/>
        <v>-600</v>
      </c>
      <c r="T573" s="112">
        <f t="shared" si="626"/>
        <v>9550</v>
      </c>
      <c r="U573" s="110">
        <f t="shared" si="626"/>
        <v>0</v>
      </c>
      <c r="V573" s="112">
        <f t="shared" si="626"/>
        <v>9550</v>
      </c>
      <c r="W573" s="112">
        <f aca="true" t="shared" si="627" ref="W573:AD573">W575+W574</f>
        <v>0</v>
      </c>
      <c r="X573" s="112">
        <f t="shared" si="627"/>
        <v>0</v>
      </c>
      <c r="Y573" s="112">
        <f t="shared" si="627"/>
        <v>9550</v>
      </c>
      <c r="Z573" s="112">
        <f t="shared" si="627"/>
        <v>9550</v>
      </c>
      <c r="AA573" s="112">
        <f t="shared" si="627"/>
        <v>0</v>
      </c>
      <c r="AB573" s="112">
        <f t="shared" si="627"/>
        <v>0</v>
      </c>
      <c r="AC573" s="112">
        <f t="shared" si="627"/>
        <v>9550</v>
      </c>
      <c r="AD573" s="112">
        <f t="shared" si="627"/>
        <v>9550</v>
      </c>
      <c r="AE573" s="112">
        <f>AE575+AE574</f>
        <v>0</v>
      </c>
      <c r="AF573" s="112"/>
      <c r="AG573" s="112">
        <f>AG575+AG574</f>
        <v>0</v>
      </c>
      <c r="AH573" s="112">
        <f>AH575+AH574</f>
        <v>9550</v>
      </c>
      <c r="AI573" s="112"/>
      <c r="AJ573" s="112">
        <f aca="true" t="shared" si="628" ref="AJ573:AO573">AJ575+AJ574</f>
        <v>9550</v>
      </c>
      <c r="AK573" s="112">
        <f t="shared" si="628"/>
        <v>0</v>
      </c>
      <c r="AL573" s="112">
        <f t="shared" si="628"/>
        <v>0</v>
      </c>
      <c r="AM573" s="112">
        <f t="shared" si="628"/>
        <v>9550</v>
      </c>
      <c r="AN573" s="112">
        <f t="shared" si="628"/>
        <v>0</v>
      </c>
      <c r="AO573" s="112">
        <f t="shared" si="628"/>
        <v>9550</v>
      </c>
      <c r="AP573" s="112">
        <f>AP575+AP574</f>
        <v>0</v>
      </c>
      <c r="AQ573" s="110">
        <f>AQ575+AQ574</f>
        <v>0</v>
      </c>
      <c r="AR573" s="112">
        <f>AR575+AR574</f>
        <v>9550</v>
      </c>
      <c r="AS573" s="110">
        <f>AS575+AS574</f>
        <v>0</v>
      </c>
      <c r="AT573" s="112">
        <f>AT575+AT574</f>
        <v>9550</v>
      </c>
      <c r="AU573" s="81"/>
      <c r="AV573" s="81"/>
      <c r="AW573" s="81"/>
      <c r="AX573" s="112">
        <f>AX575+AX574</f>
        <v>9550</v>
      </c>
      <c r="AY573" s="112">
        <f>AY575+AY574</f>
        <v>9550</v>
      </c>
      <c r="AZ573" s="93"/>
      <c r="BA573" s="93"/>
      <c r="BB573" s="112">
        <f aca="true" t="shared" si="629" ref="BB573:BG573">BB575+BB574</f>
        <v>9550</v>
      </c>
      <c r="BC573" s="112">
        <f t="shared" si="629"/>
        <v>9550</v>
      </c>
      <c r="BD573" s="112">
        <f t="shared" si="629"/>
        <v>0</v>
      </c>
      <c r="BE573" s="112">
        <f t="shared" si="629"/>
        <v>0</v>
      </c>
      <c r="BF573" s="112">
        <f t="shared" si="629"/>
        <v>9550</v>
      </c>
      <c r="BG573" s="112">
        <f t="shared" si="629"/>
        <v>9550</v>
      </c>
      <c r="BH573" s="112">
        <f>BH575+BH574</f>
        <v>0</v>
      </c>
      <c r="BI573" s="112">
        <f>BI575+BI574</f>
        <v>0</v>
      </c>
      <c r="BJ573" s="112">
        <f>BJ575+BJ574</f>
        <v>9550</v>
      </c>
      <c r="BK573" s="112">
        <f>BK575+BK574</f>
        <v>9550</v>
      </c>
    </row>
    <row r="574" spans="1:63" ht="66" customHeight="1" hidden="1">
      <c r="A574" s="105"/>
      <c r="B574" s="106" t="s">
        <v>41</v>
      </c>
      <c r="C574" s="107" t="s">
        <v>2</v>
      </c>
      <c r="D574" s="108" t="s">
        <v>32</v>
      </c>
      <c r="E574" s="114" t="s">
        <v>165</v>
      </c>
      <c r="F574" s="108" t="s">
        <v>42</v>
      </c>
      <c r="G574" s="110">
        <f>H574+I574</f>
        <v>760</v>
      </c>
      <c r="H574" s="110">
        <v>760</v>
      </c>
      <c r="I574" s="110"/>
      <c r="J574" s="115">
        <f>K574-G574</f>
        <v>-160</v>
      </c>
      <c r="K574" s="115">
        <v>600</v>
      </c>
      <c r="L574" s="115"/>
      <c r="M574" s="115"/>
      <c r="N574" s="110">
        <v>600</v>
      </c>
      <c r="O574" s="111"/>
      <c r="P574" s="115"/>
      <c r="Q574" s="115">
        <f>P574+N574</f>
        <v>600</v>
      </c>
      <c r="R574" s="115">
        <f>O574</f>
        <v>0</v>
      </c>
      <c r="S574" s="116">
        <f>T574-Q574</f>
        <v>-600</v>
      </c>
      <c r="T574" s="116"/>
      <c r="U574" s="115">
        <f>R574</f>
        <v>0</v>
      </c>
      <c r="V574" s="116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6"/>
      <c r="AG574" s="116"/>
      <c r="AH574" s="116"/>
      <c r="AI574" s="116"/>
      <c r="AJ574" s="116"/>
      <c r="AK574" s="117"/>
      <c r="AL574" s="117"/>
      <c r="AM574" s="158"/>
      <c r="AN574" s="158"/>
      <c r="AO574" s="158"/>
      <c r="AP574" s="116"/>
      <c r="AQ574" s="115"/>
      <c r="AR574" s="116"/>
      <c r="AS574" s="115"/>
      <c r="AT574" s="116"/>
      <c r="AU574" s="81"/>
      <c r="AV574" s="81"/>
      <c r="AW574" s="81"/>
      <c r="AX574" s="116"/>
      <c r="AY574" s="116"/>
      <c r="AZ574" s="93"/>
      <c r="BA574" s="93"/>
      <c r="BB574" s="116"/>
      <c r="BC574" s="116"/>
      <c r="BD574" s="118"/>
      <c r="BE574" s="119"/>
      <c r="BF574" s="127"/>
      <c r="BG574" s="127"/>
      <c r="BH574" s="118"/>
      <c r="BI574" s="119"/>
      <c r="BJ574" s="127"/>
      <c r="BK574" s="127"/>
    </row>
    <row r="575" spans="1:63" ht="34.5" customHeight="1">
      <c r="A575" s="105"/>
      <c r="B575" s="106" t="s">
        <v>191</v>
      </c>
      <c r="C575" s="107" t="s">
        <v>2</v>
      </c>
      <c r="D575" s="108" t="s">
        <v>32</v>
      </c>
      <c r="E575" s="114" t="s">
        <v>165</v>
      </c>
      <c r="F575" s="108" t="s">
        <v>79</v>
      </c>
      <c r="G575" s="110">
        <f>H575+I575</f>
        <v>9372</v>
      </c>
      <c r="H575" s="110">
        <f>9372</f>
        <v>9372</v>
      </c>
      <c r="I575" s="110"/>
      <c r="J575" s="115">
        <f>K575-G575</f>
        <v>178</v>
      </c>
      <c r="K575" s="115">
        <v>9550</v>
      </c>
      <c r="L575" s="115"/>
      <c r="M575" s="115"/>
      <c r="N575" s="110">
        <v>9550</v>
      </c>
      <c r="O575" s="111"/>
      <c r="P575" s="115"/>
      <c r="Q575" s="115">
        <f>P575+N575</f>
        <v>9550</v>
      </c>
      <c r="R575" s="115">
        <f>O575</f>
        <v>0</v>
      </c>
      <c r="S575" s="116"/>
      <c r="T575" s="116">
        <v>9550</v>
      </c>
      <c r="U575" s="115">
        <f>R575</f>
        <v>0</v>
      </c>
      <c r="V575" s="116">
        <v>9550</v>
      </c>
      <c r="W575" s="116"/>
      <c r="X575" s="116"/>
      <c r="Y575" s="116">
        <f>W575+T575</f>
        <v>9550</v>
      </c>
      <c r="Z575" s="116">
        <f>X575+V575</f>
        <v>9550</v>
      </c>
      <c r="AA575" s="116"/>
      <c r="AB575" s="116"/>
      <c r="AC575" s="116">
        <f>AA575+Y575</f>
        <v>9550</v>
      </c>
      <c r="AD575" s="116">
        <f>AB575+Z575</f>
        <v>9550</v>
      </c>
      <c r="AE575" s="116"/>
      <c r="AF575" s="116"/>
      <c r="AG575" s="116"/>
      <c r="AH575" s="116">
        <f>AE575+AC575</f>
        <v>9550</v>
      </c>
      <c r="AI575" s="116"/>
      <c r="AJ575" s="116">
        <f>AG575+AD575</f>
        <v>9550</v>
      </c>
      <c r="AK575" s="117"/>
      <c r="AL575" s="117"/>
      <c r="AM575" s="116">
        <f>AK575+AH575</f>
        <v>9550</v>
      </c>
      <c r="AN575" s="116">
        <f>AI575</f>
        <v>0</v>
      </c>
      <c r="AO575" s="116">
        <f>AJ575</f>
        <v>9550</v>
      </c>
      <c r="AP575" s="116">
        <f>AR575-AO575</f>
        <v>0</v>
      </c>
      <c r="AQ575" s="115"/>
      <c r="AR575" s="116">
        <v>9550</v>
      </c>
      <c r="AS575" s="115"/>
      <c r="AT575" s="116">
        <v>9550</v>
      </c>
      <c r="AU575" s="81"/>
      <c r="AV575" s="81"/>
      <c r="AW575" s="81"/>
      <c r="AX575" s="116">
        <v>9550</v>
      </c>
      <c r="AY575" s="116">
        <v>9550</v>
      </c>
      <c r="AZ575" s="93"/>
      <c r="BA575" s="93"/>
      <c r="BB575" s="116">
        <v>9550</v>
      </c>
      <c r="BC575" s="116">
        <v>9550</v>
      </c>
      <c r="BD575" s="118"/>
      <c r="BE575" s="119"/>
      <c r="BF575" s="115">
        <f>BD575+BB575</f>
        <v>9550</v>
      </c>
      <c r="BG575" s="115">
        <f>BE575+BC575</f>
        <v>9550</v>
      </c>
      <c r="BH575" s="118"/>
      <c r="BI575" s="119"/>
      <c r="BJ575" s="115">
        <f>BH575+BF575</f>
        <v>9550</v>
      </c>
      <c r="BK575" s="115">
        <f>BI575+BG575</f>
        <v>9550</v>
      </c>
    </row>
    <row r="576" spans="1:63" ht="33" customHeight="1" hidden="1">
      <c r="A576" s="105"/>
      <c r="B576" s="106" t="s">
        <v>82</v>
      </c>
      <c r="C576" s="107" t="s">
        <v>2</v>
      </c>
      <c r="D576" s="108" t="s">
        <v>32</v>
      </c>
      <c r="E576" s="114" t="s">
        <v>121</v>
      </c>
      <c r="F576" s="108"/>
      <c r="G576" s="110">
        <f aca="true" t="shared" si="630" ref="G576:AJ576">G577</f>
        <v>43362</v>
      </c>
      <c r="H576" s="110">
        <f t="shared" si="630"/>
        <v>43362</v>
      </c>
      <c r="I576" s="110">
        <f t="shared" si="630"/>
        <v>0</v>
      </c>
      <c r="J576" s="110">
        <f t="shared" si="630"/>
        <v>-43362</v>
      </c>
      <c r="K576" s="110">
        <f t="shared" si="630"/>
        <v>0</v>
      </c>
      <c r="L576" s="110">
        <f t="shared" si="630"/>
        <v>0</v>
      </c>
      <c r="M576" s="110"/>
      <c r="N576" s="110">
        <f t="shared" si="630"/>
        <v>0</v>
      </c>
      <c r="O576" s="110">
        <f t="shared" si="630"/>
        <v>0</v>
      </c>
      <c r="P576" s="110">
        <f t="shared" si="630"/>
        <v>0</v>
      </c>
      <c r="Q576" s="110">
        <f t="shared" si="630"/>
        <v>0</v>
      </c>
      <c r="R576" s="110">
        <f t="shared" si="630"/>
        <v>0</v>
      </c>
      <c r="S576" s="116"/>
      <c r="T576" s="112">
        <f t="shared" si="630"/>
        <v>0</v>
      </c>
      <c r="U576" s="110">
        <f t="shared" si="630"/>
        <v>0</v>
      </c>
      <c r="V576" s="112">
        <f t="shared" si="630"/>
        <v>0</v>
      </c>
      <c r="W576" s="112">
        <f t="shared" si="630"/>
        <v>0</v>
      </c>
      <c r="X576" s="112">
        <f t="shared" si="630"/>
        <v>0</v>
      </c>
      <c r="Y576" s="112">
        <f t="shared" si="630"/>
        <v>0</v>
      </c>
      <c r="Z576" s="112">
        <f t="shared" si="630"/>
        <v>0</v>
      </c>
      <c r="AA576" s="112">
        <f t="shared" si="630"/>
        <v>0</v>
      </c>
      <c r="AB576" s="112">
        <f t="shared" si="630"/>
        <v>0</v>
      </c>
      <c r="AC576" s="112">
        <f t="shared" si="630"/>
        <v>0</v>
      </c>
      <c r="AD576" s="112">
        <f t="shared" si="630"/>
        <v>0</v>
      </c>
      <c r="AE576" s="112">
        <f t="shared" si="630"/>
        <v>0</v>
      </c>
      <c r="AF576" s="112"/>
      <c r="AG576" s="112">
        <f t="shared" si="630"/>
        <v>0</v>
      </c>
      <c r="AH576" s="112">
        <f t="shared" si="630"/>
        <v>0</v>
      </c>
      <c r="AI576" s="112"/>
      <c r="AJ576" s="112">
        <f t="shared" si="630"/>
        <v>0</v>
      </c>
      <c r="AK576" s="117"/>
      <c r="AL576" s="117"/>
      <c r="AM576" s="117"/>
      <c r="AN576" s="117"/>
      <c r="AO576" s="117"/>
      <c r="AP576" s="130"/>
      <c r="AQ576" s="131"/>
      <c r="AR576" s="130"/>
      <c r="AS576" s="131"/>
      <c r="AT576" s="130"/>
      <c r="AU576" s="81"/>
      <c r="AV576" s="81"/>
      <c r="AW576" s="81"/>
      <c r="AX576" s="130"/>
      <c r="AY576" s="130"/>
      <c r="AZ576" s="93"/>
      <c r="BA576" s="93"/>
      <c r="BB576" s="130"/>
      <c r="BC576" s="130"/>
      <c r="BD576" s="118"/>
      <c r="BE576" s="119"/>
      <c r="BF576" s="127"/>
      <c r="BG576" s="127"/>
      <c r="BH576" s="118"/>
      <c r="BI576" s="119"/>
      <c r="BJ576" s="127"/>
      <c r="BK576" s="127"/>
    </row>
    <row r="577" spans="1:63" ht="16.5" customHeight="1" hidden="1">
      <c r="A577" s="105"/>
      <c r="B577" s="106" t="s">
        <v>191</v>
      </c>
      <c r="C577" s="107" t="s">
        <v>2</v>
      </c>
      <c r="D577" s="108" t="s">
        <v>32</v>
      </c>
      <c r="E577" s="114" t="s">
        <v>121</v>
      </c>
      <c r="F577" s="108" t="s">
        <v>79</v>
      </c>
      <c r="G577" s="110">
        <f>H577+I577</f>
        <v>43362</v>
      </c>
      <c r="H577" s="110">
        <v>43362</v>
      </c>
      <c r="I577" s="110"/>
      <c r="J577" s="115">
        <f>K577-G577</f>
        <v>-43362</v>
      </c>
      <c r="K577" s="115"/>
      <c r="L577" s="115"/>
      <c r="M577" s="115"/>
      <c r="N577" s="110"/>
      <c r="O577" s="111"/>
      <c r="P577" s="115"/>
      <c r="Q577" s="115">
        <f>P577+N577</f>
        <v>0</v>
      </c>
      <c r="R577" s="115">
        <f>O577</f>
        <v>0</v>
      </c>
      <c r="S577" s="116"/>
      <c r="T577" s="116">
        <f aca="true" t="shared" si="631" ref="T577:Z577">Q577</f>
        <v>0</v>
      </c>
      <c r="U577" s="115">
        <f t="shared" si="631"/>
        <v>0</v>
      </c>
      <c r="V577" s="116">
        <f t="shared" si="631"/>
        <v>0</v>
      </c>
      <c r="W577" s="116">
        <f t="shared" si="631"/>
        <v>0</v>
      </c>
      <c r="X577" s="116">
        <f t="shared" si="631"/>
        <v>0</v>
      </c>
      <c r="Y577" s="116">
        <f t="shared" si="631"/>
        <v>0</v>
      </c>
      <c r="Z577" s="116">
        <f t="shared" si="631"/>
        <v>0</v>
      </c>
      <c r="AA577" s="116">
        <f>X577</f>
        <v>0</v>
      </c>
      <c r="AB577" s="116">
        <f>Y577</f>
        <v>0</v>
      </c>
      <c r="AC577" s="116">
        <f>Z577</f>
        <v>0</v>
      </c>
      <c r="AD577" s="116">
        <f>AA577</f>
        <v>0</v>
      </c>
      <c r="AE577" s="116">
        <f>AB577</f>
        <v>0</v>
      </c>
      <c r="AF577" s="116"/>
      <c r="AG577" s="116">
        <f>AC577</f>
        <v>0</v>
      </c>
      <c r="AH577" s="116">
        <f>AD577</f>
        <v>0</v>
      </c>
      <c r="AI577" s="116"/>
      <c r="AJ577" s="116">
        <f>AE577</f>
        <v>0</v>
      </c>
      <c r="AK577" s="117"/>
      <c r="AL577" s="117"/>
      <c r="AM577" s="117"/>
      <c r="AN577" s="117"/>
      <c r="AO577" s="117"/>
      <c r="AP577" s="130"/>
      <c r="AQ577" s="131"/>
      <c r="AR577" s="130"/>
      <c r="AS577" s="131"/>
      <c r="AT577" s="130"/>
      <c r="AU577" s="81"/>
      <c r="AV577" s="81"/>
      <c r="AW577" s="81"/>
      <c r="AX577" s="130"/>
      <c r="AY577" s="130"/>
      <c r="AZ577" s="93"/>
      <c r="BA577" s="93"/>
      <c r="BB577" s="130"/>
      <c r="BC577" s="130"/>
      <c r="BD577" s="118"/>
      <c r="BE577" s="119"/>
      <c r="BF577" s="127"/>
      <c r="BG577" s="127"/>
      <c r="BH577" s="118"/>
      <c r="BI577" s="119"/>
      <c r="BJ577" s="127"/>
      <c r="BK577" s="127"/>
    </row>
    <row r="578" spans="1:63" s="2" customFormat="1" ht="37.5" hidden="1">
      <c r="A578" s="120"/>
      <c r="B578" s="98" t="s">
        <v>83</v>
      </c>
      <c r="C578" s="99" t="s">
        <v>2</v>
      </c>
      <c r="D578" s="100" t="s">
        <v>57</v>
      </c>
      <c r="E578" s="101"/>
      <c r="F578" s="100"/>
      <c r="G578" s="102">
        <f aca="true" t="shared" si="632" ref="G578:AT578">G579</f>
        <v>59034</v>
      </c>
      <c r="H578" s="102">
        <f t="shared" si="632"/>
        <v>59034</v>
      </c>
      <c r="I578" s="102">
        <f t="shared" si="632"/>
        <v>0</v>
      </c>
      <c r="J578" s="102">
        <f t="shared" si="632"/>
        <v>-14138</v>
      </c>
      <c r="K578" s="102">
        <f t="shared" si="632"/>
        <v>44896</v>
      </c>
      <c r="L578" s="102">
        <f t="shared" si="632"/>
        <v>0</v>
      </c>
      <c r="M578" s="102"/>
      <c r="N578" s="102">
        <f t="shared" si="632"/>
        <v>48706</v>
      </c>
      <c r="O578" s="102">
        <f t="shared" si="632"/>
        <v>0</v>
      </c>
      <c r="P578" s="102">
        <f t="shared" si="632"/>
        <v>0</v>
      </c>
      <c r="Q578" s="102">
        <f t="shared" si="632"/>
        <v>48706</v>
      </c>
      <c r="R578" s="102">
        <f t="shared" si="632"/>
        <v>0</v>
      </c>
      <c r="S578" s="104">
        <f t="shared" si="632"/>
        <v>-28145</v>
      </c>
      <c r="T578" s="104">
        <f t="shared" si="632"/>
        <v>20561</v>
      </c>
      <c r="U578" s="102">
        <f t="shared" si="632"/>
        <v>0</v>
      </c>
      <c r="V578" s="104">
        <f t="shared" si="632"/>
        <v>20522</v>
      </c>
      <c r="W578" s="104">
        <f t="shared" si="632"/>
        <v>0</v>
      </c>
      <c r="X578" s="104">
        <f t="shared" si="632"/>
        <v>0</v>
      </c>
      <c r="Y578" s="104">
        <f t="shared" si="632"/>
        <v>20561</v>
      </c>
      <c r="Z578" s="104">
        <f t="shared" si="632"/>
        <v>20522</v>
      </c>
      <c r="AA578" s="104">
        <f t="shared" si="632"/>
        <v>0</v>
      </c>
      <c r="AB578" s="104">
        <f t="shared" si="632"/>
        <v>0</v>
      </c>
      <c r="AC578" s="104">
        <f t="shared" si="632"/>
        <v>19703</v>
      </c>
      <c r="AD578" s="104">
        <f t="shared" si="632"/>
        <v>20522</v>
      </c>
      <c r="AE578" s="104">
        <f t="shared" si="632"/>
        <v>0</v>
      </c>
      <c r="AF578" s="104"/>
      <c r="AG578" s="104">
        <f t="shared" si="632"/>
        <v>0</v>
      </c>
      <c r="AH578" s="104">
        <f t="shared" si="632"/>
        <v>19703</v>
      </c>
      <c r="AI578" s="104"/>
      <c r="AJ578" s="104">
        <f t="shared" si="632"/>
        <v>20522</v>
      </c>
      <c r="AK578" s="104">
        <f t="shared" si="632"/>
        <v>-18993</v>
      </c>
      <c r="AL578" s="104">
        <f t="shared" si="632"/>
        <v>0</v>
      </c>
      <c r="AM578" s="104">
        <f t="shared" si="632"/>
        <v>710</v>
      </c>
      <c r="AN578" s="104">
        <f t="shared" si="632"/>
        <v>0</v>
      </c>
      <c r="AO578" s="104">
        <f t="shared" si="632"/>
        <v>20522</v>
      </c>
      <c r="AP578" s="104">
        <f t="shared" si="632"/>
        <v>-20522</v>
      </c>
      <c r="AQ578" s="102">
        <f t="shared" si="632"/>
        <v>0</v>
      </c>
      <c r="AR578" s="104">
        <f t="shared" si="632"/>
        <v>0</v>
      </c>
      <c r="AS578" s="102">
        <f t="shared" si="632"/>
        <v>0</v>
      </c>
      <c r="AT578" s="104">
        <f t="shared" si="632"/>
        <v>0</v>
      </c>
      <c r="AU578" s="81"/>
      <c r="AV578" s="81"/>
      <c r="AW578" s="81"/>
      <c r="AX578" s="104">
        <f>AX579</f>
        <v>0</v>
      </c>
      <c r="AY578" s="104">
        <f>AY579</f>
        <v>0</v>
      </c>
      <c r="AZ578" s="93"/>
      <c r="BA578" s="93"/>
      <c r="BB578" s="104">
        <f>BB579</f>
        <v>0</v>
      </c>
      <c r="BC578" s="104">
        <f>BC579</f>
        <v>0</v>
      </c>
      <c r="BD578" s="146"/>
      <c r="BE578" s="147"/>
      <c r="BF578" s="164"/>
      <c r="BG578" s="164"/>
      <c r="BH578" s="146"/>
      <c r="BI578" s="147"/>
      <c r="BJ578" s="164"/>
      <c r="BK578" s="164"/>
    </row>
    <row r="579" spans="1:63" ht="33" customHeight="1" hidden="1">
      <c r="A579" s="105"/>
      <c r="B579" s="106" t="s">
        <v>82</v>
      </c>
      <c r="C579" s="107" t="s">
        <v>2</v>
      </c>
      <c r="D579" s="108" t="s">
        <v>57</v>
      </c>
      <c r="E579" s="114" t="s">
        <v>121</v>
      </c>
      <c r="F579" s="108"/>
      <c r="G579" s="110">
        <f aca="true" t="shared" si="633" ref="G579:N579">G580+G581+G585</f>
        <v>59034</v>
      </c>
      <c r="H579" s="110">
        <f t="shared" si="633"/>
        <v>59034</v>
      </c>
      <c r="I579" s="110">
        <f t="shared" si="633"/>
        <v>0</v>
      </c>
      <c r="J579" s="110">
        <f>J580+J581+J585</f>
        <v>-14138</v>
      </c>
      <c r="K579" s="110">
        <f t="shared" si="633"/>
        <v>44896</v>
      </c>
      <c r="L579" s="110">
        <f t="shared" si="633"/>
        <v>0</v>
      </c>
      <c r="M579" s="110"/>
      <c r="N579" s="110">
        <f t="shared" si="633"/>
        <v>48706</v>
      </c>
      <c r="O579" s="110">
        <f>O580+O581+O585</f>
        <v>0</v>
      </c>
      <c r="P579" s="110">
        <f>P580+P581+P585</f>
        <v>0</v>
      </c>
      <c r="Q579" s="110">
        <f>Q580+Q581+Q585</f>
        <v>48706</v>
      </c>
      <c r="R579" s="110">
        <f>R580+R581+R585</f>
        <v>0</v>
      </c>
      <c r="S579" s="112">
        <f aca="true" t="shared" si="634" ref="S579:Z579">S580+S581+S585+S583+S587+S594</f>
        <v>-28145</v>
      </c>
      <c r="T579" s="112">
        <f t="shared" si="634"/>
        <v>20561</v>
      </c>
      <c r="U579" s="110">
        <f t="shared" si="634"/>
        <v>0</v>
      </c>
      <c r="V579" s="112">
        <f t="shared" si="634"/>
        <v>20522</v>
      </c>
      <c r="W579" s="112">
        <f t="shared" si="634"/>
        <v>0</v>
      </c>
      <c r="X579" s="112">
        <f t="shared" si="634"/>
        <v>0</v>
      </c>
      <c r="Y579" s="112">
        <f t="shared" si="634"/>
        <v>20561</v>
      </c>
      <c r="Z579" s="112">
        <f t="shared" si="634"/>
        <v>20522</v>
      </c>
      <c r="AA579" s="112">
        <f aca="true" t="shared" si="635" ref="AA579:AJ579">AA580+AA581+AA585+AA583+AA587+AA594</f>
        <v>0</v>
      </c>
      <c r="AB579" s="112">
        <f t="shared" si="635"/>
        <v>0</v>
      </c>
      <c r="AC579" s="112">
        <f t="shared" si="635"/>
        <v>19703</v>
      </c>
      <c r="AD579" s="112">
        <f t="shared" si="635"/>
        <v>20522</v>
      </c>
      <c r="AE579" s="112">
        <f t="shared" si="635"/>
        <v>0</v>
      </c>
      <c r="AF579" s="112"/>
      <c r="AG579" s="112">
        <f t="shared" si="635"/>
        <v>0</v>
      </c>
      <c r="AH579" s="112">
        <f t="shared" si="635"/>
        <v>19703</v>
      </c>
      <c r="AI579" s="112"/>
      <c r="AJ579" s="112">
        <f t="shared" si="635"/>
        <v>20522</v>
      </c>
      <c r="AK579" s="112">
        <f aca="true" t="shared" si="636" ref="AK579:AT579">AK580+AK581+AK585+AK583+AK587+AK594</f>
        <v>-18993</v>
      </c>
      <c r="AL579" s="112">
        <f t="shared" si="636"/>
        <v>0</v>
      </c>
      <c r="AM579" s="112">
        <f t="shared" si="636"/>
        <v>710</v>
      </c>
      <c r="AN579" s="112">
        <f t="shared" si="636"/>
        <v>0</v>
      </c>
      <c r="AO579" s="112">
        <f t="shared" si="636"/>
        <v>20522</v>
      </c>
      <c r="AP579" s="112">
        <f t="shared" si="636"/>
        <v>-20522</v>
      </c>
      <c r="AQ579" s="110">
        <f t="shared" si="636"/>
        <v>0</v>
      </c>
      <c r="AR579" s="112">
        <f t="shared" si="636"/>
        <v>0</v>
      </c>
      <c r="AS579" s="110">
        <f t="shared" si="636"/>
        <v>0</v>
      </c>
      <c r="AT579" s="112">
        <f t="shared" si="636"/>
        <v>0</v>
      </c>
      <c r="AU579" s="81"/>
      <c r="AV579" s="81"/>
      <c r="AW579" s="81"/>
      <c r="AX579" s="112">
        <f>AX580+AX581+AX585+AX583+AX587+AX594</f>
        <v>0</v>
      </c>
      <c r="AY579" s="112">
        <f>AY580+AY581+AY585+AY583+AY587+AY594</f>
        <v>0</v>
      </c>
      <c r="AZ579" s="93"/>
      <c r="BA579" s="93"/>
      <c r="BB579" s="112">
        <f>BB580+BB581+BB585+BB583+BB587+BB594</f>
        <v>0</v>
      </c>
      <c r="BC579" s="112">
        <f>BC580+BC581+BC585+BC583+BC587+BC594</f>
        <v>0</v>
      </c>
      <c r="BD579" s="118"/>
      <c r="BE579" s="119"/>
      <c r="BF579" s="127"/>
      <c r="BG579" s="127"/>
      <c r="BH579" s="118"/>
      <c r="BI579" s="119"/>
      <c r="BJ579" s="127"/>
      <c r="BK579" s="127"/>
    </row>
    <row r="580" spans="1:63" ht="66" customHeight="1" hidden="1">
      <c r="A580" s="105"/>
      <c r="B580" s="106" t="s">
        <v>41</v>
      </c>
      <c r="C580" s="107" t="s">
        <v>2</v>
      </c>
      <c r="D580" s="108" t="s">
        <v>57</v>
      </c>
      <c r="E580" s="114" t="s">
        <v>121</v>
      </c>
      <c r="F580" s="108" t="s">
        <v>42</v>
      </c>
      <c r="G580" s="110">
        <f>H580+I580</f>
        <v>56029</v>
      </c>
      <c r="H580" s="110">
        <f>84034-1500-1505-25000</f>
        <v>56029</v>
      </c>
      <c r="I580" s="110"/>
      <c r="J580" s="115">
        <f>K580-G580</f>
        <v>-14133</v>
      </c>
      <c r="K580" s="115">
        <v>41896</v>
      </c>
      <c r="L580" s="115"/>
      <c r="M580" s="115"/>
      <c r="N580" s="110">
        <v>45506</v>
      </c>
      <c r="O580" s="111"/>
      <c r="P580" s="115"/>
      <c r="Q580" s="115">
        <f>P580+N580</f>
        <v>45506</v>
      </c>
      <c r="R580" s="115">
        <f>O580</f>
        <v>0</v>
      </c>
      <c r="S580" s="116">
        <f>T580-Q580</f>
        <v>-45506</v>
      </c>
      <c r="T580" s="116"/>
      <c r="U580" s="115">
        <f>R580</f>
        <v>0</v>
      </c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6"/>
      <c r="AI580" s="116"/>
      <c r="AJ580" s="116"/>
      <c r="AK580" s="117"/>
      <c r="AL580" s="117"/>
      <c r="AM580" s="158"/>
      <c r="AN580" s="158"/>
      <c r="AO580" s="158"/>
      <c r="AP580" s="116"/>
      <c r="AQ580" s="115"/>
      <c r="AR580" s="116"/>
      <c r="AS580" s="115"/>
      <c r="AT580" s="116"/>
      <c r="AU580" s="81"/>
      <c r="AV580" s="81"/>
      <c r="AW580" s="81"/>
      <c r="AX580" s="116"/>
      <c r="AY580" s="116"/>
      <c r="AZ580" s="93"/>
      <c r="BA580" s="93"/>
      <c r="BB580" s="116"/>
      <c r="BC580" s="116"/>
      <c r="BD580" s="118"/>
      <c r="BE580" s="119"/>
      <c r="BF580" s="127"/>
      <c r="BG580" s="127"/>
      <c r="BH580" s="118"/>
      <c r="BI580" s="119"/>
      <c r="BJ580" s="127"/>
      <c r="BK580" s="127"/>
    </row>
    <row r="581" spans="1:63" ht="66" customHeight="1" hidden="1">
      <c r="A581" s="105"/>
      <c r="B581" s="106" t="s">
        <v>277</v>
      </c>
      <c r="C581" s="107" t="s">
        <v>2</v>
      </c>
      <c r="D581" s="108" t="s">
        <v>57</v>
      </c>
      <c r="E581" s="153" t="s">
        <v>174</v>
      </c>
      <c r="F581" s="108"/>
      <c r="G581" s="110">
        <f>H581+I581</f>
        <v>1500</v>
      </c>
      <c r="H581" s="110">
        <f aca="true" t="shared" si="637" ref="H581:R581">H582</f>
        <v>1500</v>
      </c>
      <c r="I581" s="110">
        <f t="shared" si="637"/>
        <v>0</v>
      </c>
      <c r="J581" s="110">
        <f t="shared" si="637"/>
        <v>0</v>
      </c>
      <c r="K581" s="110">
        <f t="shared" si="637"/>
        <v>1500</v>
      </c>
      <c r="L581" s="110">
        <f t="shared" si="637"/>
        <v>0</v>
      </c>
      <c r="M581" s="110"/>
      <c r="N581" s="110">
        <f t="shared" si="637"/>
        <v>1600</v>
      </c>
      <c r="O581" s="110">
        <f t="shared" si="637"/>
        <v>0</v>
      </c>
      <c r="P581" s="110">
        <f t="shared" si="637"/>
        <v>0</v>
      </c>
      <c r="Q581" s="110">
        <f t="shared" si="637"/>
        <v>1600</v>
      </c>
      <c r="R581" s="110">
        <f t="shared" si="637"/>
        <v>0</v>
      </c>
      <c r="S581" s="116">
        <f>S582</f>
        <v>-1600</v>
      </c>
      <c r="T581" s="116">
        <f>T582</f>
        <v>0</v>
      </c>
      <c r="U581" s="115">
        <f>U582</f>
        <v>0</v>
      </c>
      <c r="V581" s="112"/>
      <c r="W581" s="116">
        <f aca="true" t="shared" si="638" ref="W581:AJ581">W582</f>
        <v>0</v>
      </c>
      <c r="X581" s="116">
        <f t="shared" si="638"/>
        <v>0</v>
      </c>
      <c r="Y581" s="116">
        <f t="shared" si="638"/>
        <v>0</v>
      </c>
      <c r="Z581" s="116">
        <f t="shared" si="638"/>
        <v>0</v>
      </c>
      <c r="AA581" s="116">
        <f t="shared" si="638"/>
        <v>0</v>
      </c>
      <c r="AB581" s="116">
        <f t="shared" si="638"/>
        <v>0</v>
      </c>
      <c r="AC581" s="116">
        <f t="shared" si="638"/>
        <v>0</v>
      </c>
      <c r="AD581" s="116">
        <f t="shared" si="638"/>
        <v>0</v>
      </c>
      <c r="AE581" s="116">
        <f t="shared" si="638"/>
        <v>0</v>
      </c>
      <c r="AF581" s="116"/>
      <c r="AG581" s="116">
        <f t="shared" si="638"/>
        <v>0</v>
      </c>
      <c r="AH581" s="116">
        <f t="shared" si="638"/>
        <v>0</v>
      </c>
      <c r="AI581" s="116"/>
      <c r="AJ581" s="116">
        <f t="shared" si="638"/>
        <v>0</v>
      </c>
      <c r="AK581" s="117"/>
      <c r="AL581" s="117"/>
      <c r="AM581" s="158"/>
      <c r="AN581" s="158"/>
      <c r="AO581" s="158"/>
      <c r="AP581" s="116"/>
      <c r="AQ581" s="115"/>
      <c r="AR581" s="116"/>
      <c r="AS581" s="115"/>
      <c r="AT581" s="116"/>
      <c r="AU581" s="81"/>
      <c r="AV581" s="81"/>
      <c r="AW581" s="81"/>
      <c r="AX581" s="116"/>
      <c r="AY581" s="116"/>
      <c r="AZ581" s="93"/>
      <c r="BA581" s="93"/>
      <c r="BB581" s="116"/>
      <c r="BC581" s="116"/>
      <c r="BD581" s="118"/>
      <c r="BE581" s="119"/>
      <c r="BF581" s="127"/>
      <c r="BG581" s="127"/>
      <c r="BH581" s="118"/>
      <c r="BI581" s="119"/>
      <c r="BJ581" s="127"/>
      <c r="BK581" s="127"/>
    </row>
    <row r="582" spans="1:63" ht="99" customHeight="1" hidden="1">
      <c r="A582" s="105"/>
      <c r="B582" s="144" t="s">
        <v>241</v>
      </c>
      <c r="C582" s="107" t="s">
        <v>2</v>
      </c>
      <c r="D582" s="108" t="s">
        <v>57</v>
      </c>
      <c r="E582" s="153" t="s">
        <v>174</v>
      </c>
      <c r="F582" s="108" t="s">
        <v>53</v>
      </c>
      <c r="G582" s="110">
        <f>H582</f>
        <v>1500</v>
      </c>
      <c r="H582" s="110">
        <v>1500</v>
      </c>
      <c r="I582" s="110"/>
      <c r="J582" s="115">
        <f>K582-G582</f>
        <v>0</v>
      </c>
      <c r="K582" s="115">
        <v>1500</v>
      </c>
      <c r="L582" s="115"/>
      <c r="M582" s="115"/>
      <c r="N582" s="110">
        <v>1600</v>
      </c>
      <c r="O582" s="111"/>
      <c r="P582" s="115"/>
      <c r="Q582" s="115">
        <f>P582+N582</f>
        <v>1600</v>
      </c>
      <c r="R582" s="115">
        <f>O582</f>
        <v>0</v>
      </c>
      <c r="S582" s="116">
        <f>T582-Q582</f>
        <v>-1600</v>
      </c>
      <c r="T582" s="116"/>
      <c r="U582" s="115">
        <f>R582</f>
        <v>0</v>
      </c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6"/>
      <c r="AI582" s="116"/>
      <c r="AJ582" s="116"/>
      <c r="AK582" s="117"/>
      <c r="AL582" s="117"/>
      <c r="AM582" s="158"/>
      <c r="AN582" s="158"/>
      <c r="AO582" s="158"/>
      <c r="AP582" s="116"/>
      <c r="AQ582" s="115"/>
      <c r="AR582" s="116"/>
      <c r="AS582" s="115"/>
      <c r="AT582" s="116"/>
      <c r="AU582" s="81"/>
      <c r="AV582" s="81"/>
      <c r="AW582" s="81"/>
      <c r="AX582" s="116"/>
      <c r="AY582" s="116"/>
      <c r="AZ582" s="93"/>
      <c r="BA582" s="93"/>
      <c r="BB582" s="116"/>
      <c r="BC582" s="116"/>
      <c r="BD582" s="118"/>
      <c r="BE582" s="119"/>
      <c r="BF582" s="127"/>
      <c r="BG582" s="127"/>
      <c r="BH582" s="118"/>
      <c r="BI582" s="119"/>
      <c r="BJ582" s="127"/>
      <c r="BK582" s="127"/>
    </row>
    <row r="583" spans="1:63" s="7" customFormat="1" ht="82.5" customHeight="1" hidden="1">
      <c r="A583" s="105"/>
      <c r="B583" s="144" t="s">
        <v>289</v>
      </c>
      <c r="C583" s="107" t="s">
        <v>2</v>
      </c>
      <c r="D583" s="108" t="s">
        <v>57</v>
      </c>
      <c r="E583" s="153" t="s">
        <v>174</v>
      </c>
      <c r="F583" s="108"/>
      <c r="G583" s="110"/>
      <c r="H583" s="110"/>
      <c r="I583" s="110"/>
      <c r="J583" s="115"/>
      <c r="K583" s="115"/>
      <c r="L583" s="115"/>
      <c r="M583" s="115"/>
      <c r="N583" s="110"/>
      <c r="O583" s="111"/>
      <c r="P583" s="115"/>
      <c r="Q583" s="115"/>
      <c r="R583" s="115"/>
      <c r="S583" s="116">
        <f aca="true" t="shared" si="639" ref="S583:AJ583">S584</f>
        <v>0</v>
      </c>
      <c r="T583" s="116">
        <f t="shared" si="639"/>
        <v>0</v>
      </c>
      <c r="U583" s="115">
        <f t="shared" si="639"/>
        <v>0</v>
      </c>
      <c r="V583" s="116">
        <f t="shared" si="639"/>
        <v>0</v>
      </c>
      <c r="W583" s="116">
        <f t="shared" si="639"/>
        <v>0</v>
      </c>
      <c r="X583" s="116">
        <f t="shared" si="639"/>
        <v>0</v>
      </c>
      <c r="Y583" s="116">
        <f t="shared" si="639"/>
        <v>0</v>
      </c>
      <c r="Z583" s="116">
        <f t="shared" si="639"/>
        <v>0</v>
      </c>
      <c r="AA583" s="116">
        <f t="shared" si="639"/>
        <v>0</v>
      </c>
      <c r="AB583" s="116">
        <f t="shared" si="639"/>
        <v>0</v>
      </c>
      <c r="AC583" s="116">
        <f t="shared" si="639"/>
        <v>0</v>
      </c>
      <c r="AD583" s="116">
        <f t="shared" si="639"/>
        <v>0</v>
      </c>
      <c r="AE583" s="116">
        <f t="shared" si="639"/>
        <v>0</v>
      </c>
      <c r="AF583" s="116"/>
      <c r="AG583" s="116">
        <f t="shared" si="639"/>
        <v>0</v>
      </c>
      <c r="AH583" s="116">
        <f t="shared" si="639"/>
        <v>0</v>
      </c>
      <c r="AI583" s="116"/>
      <c r="AJ583" s="116">
        <f t="shared" si="639"/>
        <v>0</v>
      </c>
      <c r="AK583" s="117"/>
      <c r="AL583" s="117"/>
      <c r="AM583" s="158"/>
      <c r="AN583" s="158"/>
      <c r="AO583" s="158"/>
      <c r="AP583" s="116"/>
      <c r="AQ583" s="115"/>
      <c r="AR583" s="116"/>
      <c r="AS583" s="115"/>
      <c r="AT583" s="116"/>
      <c r="AU583" s="81"/>
      <c r="AV583" s="81"/>
      <c r="AW583" s="81"/>
      <c r="AX583" s="116"/>
      <c r="AY583" s="116"/>
      <c r="AZ583" s="93"/>
      <c r="BA583" s="93"/>
      <c r="BB583" s="116"/>
      <c r="BC583" s="116"/>
      <c r="BD583" s="197"/>
      <c r="BE583" s="198"/>
      <c r="BF583" s="199"/>
      <c r="BG583" s="199"/>
      <c r="BH583" s="197"/>
      <c r="BI583" s="198"/>
      <c r="BJ583" s="199"/>
      <c r="BK583" s="199"/>
    </row>
    <row r="584" spans="1:63" ht="99" customHeight="1" hidden="1">
      <c r="A584" s="105"/>
      <c r="B584" s="144" t="s">
        <v>241</v>
      </c>
      <c r="C584" s="107" t="s">
        <v>2</v>
      </c>
      <c r="D584" s="108" t="s">
        <v>57</v>
      </c>
      <c r="E584" s="153" t="s">
        <v>174</v>
      </c>
      <c r="F584" s="108" t="s">
        <v>53</v>
      </c>
      <c r="G584" s="110"/>
      <c r="H584" s="110"/>
      <c r="I584" s="110"/>
      <c r="J584" s="115"/>
      <c r="K584" s="115"/>
      <c r="L584" s="115"/>
      <c r="M584" s="115"/>
      <c r="N584" s="110"/>
      <c r="O584" s="111"/>
      <c r="P584" s="115"/>
      <c r="Q584" s="115"/>
      <c r="R584" s="115"/>
      <c r="S584" s="116">
        <f>T584-Q584</f>
        <v>0</v>
      </c>
      <c r="T584" s="116"/>
      <c r="U584" s="115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6"/>
      <c r="AI584" s="116"/>
      <c r="AJ584" s="116"/>
      <c r="AK584" s="117"/>
      <c r="AL584" s="117"/>
      <c r="AM584" s="158"/>
      <c r="AN584" s="158"/>
      <c r="AO584" s="158"/>
      <c r="AP584" s="116"/>
      <c r="AQ584" s="115"/>
      <c r="AR584" s="116"/>
      <c r="AS584" s="115"/>
      <c r="AT584" s="116"/>
      <c r="AU584" s="81"/>
      <c r="AV584" s="81"/>
      <c r="AW584" s="81"/>
      <c r="AX584" s="116"/>
      <c r="AY584" s="116"/>
      <c r="AZ584" s="93"/>
      <c r="BA584" s="93"/>
      <c r="BB584" s="116"/>
      <c r="BC584" s="116"/>
      <c r="BD584" s="118"/>
      <c r="BE584" s="119"/>
      <c r="BF584" s="127"/>
      <c r="BG584" s="127"/>
      <c r="BH584" s="118"/>
      <c r="BI584" s="119"/>
      <c r="BJ584" s="127"/>
      <c r="BK584" s="127"/>
    </row>
    <row r="585" spans="1:63" ht="99" customHeight="1" hidden="1">
      <c r="A585" s="105"/>
      <c r="B585" s="106" t="s">
        <v>278</v>
      </c>
      <c r="C585" s="107" t="s">
        <v>2</v>
      </c>
      <c r="D585" s="108" t="s">
        <v>57</v>
      </c>
      <c r="E585" s="153" t="s">
        <v>175</v>
      </c>
      <c r="F585" s="108"/>
      <c r="G585" s="110">
        <f>H585+I585</f>
        <v>1505</v>
      </c>
      <c r="H585" s="110">
        <f aca="true" t="shared" si="640" ref="H585:AJ585">H586</f>
        <v>1505</v>
      </c>
      <c r="I585" s="110">
        <f t="shared" si="640"/>
        <v>0</v>
      </c>
      <c r="J585" s="110">
        <f t="shared" si="640"/>
        <v>-5</v>
      </c>
      <c r="K585" s="110">
        <f t="shared" si="640"/>
        <v>1500</v>
      </c>
      <c r="L585" s="110">
        <f t="shared" si="640"/>
        <v>0</v>
      </c>
      <c r="M585" s="110"/>
      <c r="N585" s="110">
        <f t="shared" si="640"/>
        <v>1600</v>
      </c>
      <c r="O585" s="110">
        <f t="shared" si="640"/>
        <v>0</v>
      </c>
      <c r="P585" s="110">
        <f t="shared" si="640"/>
        <v>0</v>
      </c>
      <c r="Q585" s="110">
        <f t="shared" si="640"/>
        <v>1600</v>
      </c>
      <c r="R585" s="110">
        <f t="shared" si="640"/>
        <v>0</v>
      </c>
      <c r="S585" s="112">
        <f t="shared" si="640"/>
        <v>-1600</v>
      </c>
      <c r="T585" s="112">
        <f t="shared" si="640"/>
        <v>0</v>
      </c>
      <c r="U585" s="110">
        <f t="shared" si="640"/>
        <v>0</v>
      </c>
      <c r="V585" s="112">
        <f t="shared" si="640"/>
        <v>0</v>
      </c>
      <c r="W585" s="112">
        <f t="shared" si="640"/>
        <v>0</v>
      </c>
      <c r="X585" s="112">
        <f t="shared" si="640"/>
        <v>0</v>
      </c>
      <c r="Y585" s="112">
        <f t="shared" si="640"/>
        <v>0</v>
      </c>
      <c r="Z585" s="112">
        <f t="shared" si="640"/>
        <v>0</v>
      </c>
      <c r="AA585" s="112">
        <f t="shared" si="640"/>
        <v>0</v>
      </c>
      <c r="AB585" s="112">
        <f t="shared" si="640"/>
        <v>0</v>
      </c>
      <c r="AC585" s="112">
        <f t="shared" si="640"/>
        <v>0</v>
      </c>
      <c r="AD585" s="112">
        <f t="shared" si="640"/>
        <v>0</v>
      </c>
      <c r="AE585" s="112">
        <f t="shared" si="640"/>
        <v>0</v>
      </c>
      <c r="AF585" s="112"/>
      <c r="AG585" s="112">
        <f t="shared" si="640"/>
        <v>0</v>
      </c>
      <c r="AH585" s="112">
        <f t="shared" si="640"/>
        <v>0</v>
      </c>
      <c r="AI585" s="112"/>
      <c r="AJ585" s="112">
        <f t="shared" si="640"/>
        <v>0</v>
      </c>
      <c r="AK585" s="117"/>
      <c r="AL585" s="117"/>
      <c r="AM585" s="158"/>
      <c r="AN585" s="158"/>
      <c r="AO585" s="158"/>
      <c r="AP585" s="116"/>
      <c r="AQ585" s="115"/>
      <c r="AR585" s="116"/>
      <c r="AS585" s="115"/>
      <c r="AT585" s="116"/>
      <c r="AU585" s="81"/>
      <c r="AV585" s="81"/>
      <c r="AW585" s="81"/>
      <c r="AX585" s="116"/>
      <c r="AY585" s="116"/>
      <c r="AZ585" s="93"/>
      <c r="BA585" s="93"/>
      <c r="BB585" s="116"/>
      <c r="BC585" s="116"/>
      <c r="BD585" s="118"/>
      <c r="BE585" s="119"/>
      <c r="BF585" s="127"/>
      <c r="BG585" s="127"/>
      <c r="BH585" s="118"/>
      <c r="BI585" s="119"/>
      <c r="BJ585" s="127"/>
      <c r="BK585" s="127"/>
    </row>
    <row r="586" spans="1:63" ht="99" customHeight="1" hidden="1">
      <c r="A586" s="105"/>
      <c r="B586" s="144" t="s">
        <v>241</v>
      </c>
      <c r="C586" s="107" t="s">
        <v>2</v>
      </c>
      <c r="D586" s="108" t="s">
        <v>57</v>
      </c>
      <c r="E586" s="153" t="s">
        <v>175</v>
      </c>
      <c r="F586" s="108" t="s">
        <v>53</v>
      </c>
      <c r="G586" s="110">
        <f>H586</f>
        <v>1505</v>
      </c>
      <c r="H586" s="110">
        <v>1505</v>
      </c>
      <c r="I586" s="110"/>
      <c r="J586" s="115">
        <f>K586-G586</f>
        <v>-5</v>
      </c>
      <c r="K586" s="115">
        <v>1500</v>
      </c>
      <c r="L586" s="115"/>
      <c r="M586" s="115"/>
      <c r="N586" s="110">
        <v>1600</v>
      </c>
      <c r="O586" s="111"/>
      <c r="P586" s="115"/>
      <c r="Q586" s="115">
        <f>P586+N586</f>
        <v>1600</v>
      </c>
      <c r="R586" s="115">
        <f>O586</f>
        <v>0</v>
      </c>
      <c r="S586" s="116">
        <f>T586-Q586</f>
        <v>-1600</v>
      </c>
      <c r="T586" s="116"/>
      <c r="U586" s="115">
        <f>R586</f>
        <v>0</v>
      </c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6"/>
      <c r="AI586" s="116"/>
      <c r="AJ586" s="116"/>
      <c r="AK586" s="117"/>
      <c r="AL586" s="117"/>
      <c r="AM586" s="158"/>
      <c r="AN586" s="158"/>
      <c r="AO586" s="158"/>
      <c r="AP586" s="116"/>
      <c r="AQ586" s="115"/>
      <c r="AR586" s="116"/>
      <c r="AS586" s="115"/>
      <c r="AT586" s="116"/>
      <c r="AU586" s="81"/>
      <c r="AV586" s="81"/>
      <c r="AW586" s="81"/>
      <c r="AX586" s="116"/>
      <c r="AY586" s="116"/>
      <c r="AZ586" s="93"/>
      <c r="BA586" s="93"/>
      <c r="BB586" s="116"/>
      <c r="BC586" s="116"/>
      <c r="BD586" s="118"/>
      <c r="BE586" s="119"/>
      <c r="BF586" s="127"/>
      <c r="BG586" s="127"/>
      <c r="BH586" s="118"/>
      <c r="BI586" s="119"/>
      <c r="BJ586" s="127"/>
      <c r="BK586" s="127"/>
    </row>
    <row r="587" spans="1:63" ht="99" customHeight="1" hidden="1">
      <c r="A587" s="134"/>
      <c r="B587" s="106" t="s">
        <v>292</v>
      </c>
      <c r="C587" s="107" t="s">
        <v>2</v>
      </c>
      <c r="D587" s="108" t="s">
        <v>57</v>
      </c>
      <c r="E587" s="153" t="s">
        <v>293</v>
      </c>
      <c r="F587" s="108"/>
      <c r="G587" s="178"/>
      <c r="H587" s="178"/>
      <c r="I587" s="178"/>
      <c r="J587" s="178"/>
      <c r="K587" s="178"/>
      <c r="L587" s="178"/>
      <c r="M587" s="178"/>
      <c r="N587" s="178"/>
      <c r="O587" s="111"/>
      <c r="P587" s="111"/>
      <c r="Q587" s="129"/>
      <c r="R587" s="129"/>
      <c r="S587" s="116">
        <f aca="true" t="shared" si="641" ref="S587:Z587">S588+S590+S592</f>
        <v>20522</v>
      </c>
      <c r="T587" s="116">
        <f t="shared" si="641"/>
        <v>20522</v>
      </c>
      <c r="U587" s="115">
        <f t="shared" si="641"/>
        <v>0</v>
      </c>
      <c r="V587" s="116">
        <f t="shared" si="641"/>
        <v>20522</v>
      </c>
      <c r="W587" s="116">
        <f t="shared" si="641"/>
        <v>0</v>
      </c>
      <c r="X587" s="116">
        <f t="shared" si="641"/>
        <v>0</v>
      </c>
      <c r="Y587" s="116">
        <f t="shared" si="641"/>
        <v>20522</v>
      </c>
      <c r="Z587" s="116">
        <f t="shared" si="641"/>
        <v>20522</v>
      </c>
      <c r="AA587" s="116">
        <f aca="true" t="shared" si="642" ref="AA587:AO587">AA588+AA590+AA592</f>
        <v>0</v>
      </c>
      <c r="AB587" s="116">
        <f t="shared" si="642"/>
        <v>0</v>
      </c>
      <c r="AC587" s="116">
        <f t="shared" si="642"/>
        <v>19664</v>
      </c>
      <c r="AD587" s="116">
        <f t="shared" si="642"/>
        <v>20522</v>
      </c>
      <c r="AE587" s="116">
        <f t="shared" si="642"/>
        <v>0</v>
      </c>
      <c r="AF587" s="116"/>
      <c r="AG587" s="116">
        <f t="shared" si="642"/>
        <v>0</v>
      </c>
      <c r="AH587" s="116">
        <f t="shared" si="642"/>
        <v>19664</v>
      </c>
      <c r="AI587" s="116"/>
      <c r="AJ587" s="116">
        <f t="shared" si="642"/>
        <v>20522</v>
      </c>
      <c r="AK587" s="116">
        <f t="shared" si="642"/>
        <v>-18993</v>
      </c>
      <c r="AL587" s="116">
        <f>AL588+AL590+AL592</f>
        <v>0</v>
      </c>
      <c r="AM587" s="116">
        <f t="shared" si="642"/>
        <v>671</v>
      </c>
      <c r="AN587" s="116">
        <f t="shared" si="642"/>
        <v>0</v>
      </c>
      <c r="AO587" s="116">
        <f t="shared" si="642"/>
        <v>20522</v>
      </c>
      <c r="AP587" s="116">
        <f>AP588+AP590+AP592</f>
        <v>-20522</v>
      </c>
      <c r="AQ587" s="115">
        <f>AQ588+AQ590+AQ592</f>
        <v>0</v>
      </c>
      <c r="AR587" s="116">
        <f>AR588+AR590+AR592</f>
        <v>0</v>
      </c>
      <c r="AS587" s="115">
        <f>AS588+AS590+AS592</f>
        <v>0</v>
      </c>
      <c r="AT587" s="116">
        <f>AT588+AT590+AT592</f>
        <v>0</v>
      </c>
      <c r="AU587" s="81"/>
      <c r="AV587" s="81"/>
      <c r="AW587" s="81"/>
      <c r="AX587" s="116">
        <f>AX588+AX590+AX592</f>
        <v>0</v>
      </c>
      <c r="AY587" s="116">
        <f>AY588+AY590+AY592</f>
        <v>0</v>
      </c>
      <c r="AZ587" s="93"/>
      <c r="BA587" s="93"/>
      <c r="BB587" s="116">
        <f>BB588+BB590+BB592</f>
        <v>0</v>
      </c>
      <c r="BC587" s="116">
        <f>BC588+BC590+BC592</f>
        <v>0</v>
      </c>
      <c r="BD587" s="118"/>
      <c r="BE587" s="119"/>
      <c r="BF587" s="127"/>
      <c r="BG587" s="127"/>
      <c r="BH587" s="118"/>
      <c r="BI587" s="119"/>
      <c r="BJ587" s="127"/>
      <c r="BK587" s="127"/>
    </row>
    <row r="588" spans="1:63" ht="82.5" customHeight="1" hidden="1">
      <c r="A588" s="134"/>
      <c r="B588" s="106" t="s">
        <v>289</v>
      </c>
      <c r="C588" s="107" t="s">
        <v>2</v>
      </c>
      <c r="D588" s="108" t="s">
        <v>57</v>
      </c>
      <c r="E588" s="153" t="s">
        <v>305</v>
      </c>
      <c r="F588" s="108"/>
      <c r="G588" s="178"/>
      <c r="H588" s="178"/>
      <c r="I588" s="178"/>
      <c r="J588" s="178"/>
      <c r="K588" s="178"/>
      <c r="L588" s="178"/>
      <c r="M588" s="178"/>
      <c r="N588" s="178"/>
      <c r="O588" s="111"/>
      <c r="P588" s="111"/>
      <c r="Q588" s="129"/>
      <c r="R588" s="129"/>
      <c r="S588" s="116">
        <f aca="true" t="shared" si="643" ref="S588:AT588">S589</f>
        <v>250</v>
      </c>
      <c r="T588" s="116">
        <f t="shared" si="643"/>
        <v>250</v>
      </c>
      <c r="U588" s="115">
        <f t="shared" si="643"/>
        <v>0</v>
      </c>
      <c r="V588" s="116">
        <f t="shared" si="643"/>
        <v>250</v>
      </c>
      <c r="W588" s="116">
        <f t="shared" si="643"/>
        <v>0</v>
      </c>
      <c r="X588" s="116">
        <f t="shared" si="643"/>
        <v>0</v>
      </c>
      <c r="Y588" s="116">
        <f t="shared" si="643"/>
        <v>250</v>
      </c>
      <c r="Z588" s="116">
        <f t="shared" si="643"/>
        <v>250</v>
      </c>
      <c r="AA588" s="116">
        <f t="shared" si="643"/>
        <v>0</v>
      </c>
      <c r="AB588" s="116">
        <f t="shared" si="643"/>
        <v>0</v>
      </c>
      <c r="AC588" s="116">
        <f t="shared" si="643"/>
        <v>250</v>
      </c>
      <c r="AD588" s="116">
        <f t="shared" si="643"/>
        <v>250</v>
      </c>
      <c r="AE588" s="116">
        <f t="shared" si="643"/>
        <v>0</v>
      </c>
      <c r="AF588" s="116"/>
      <c r="AG588" s="116">
        <f t="shared" si="643"/>
        <v>0</v>
      </c>
      <c r="AH588" s="116">
        <f t="shared" si="643"/>
        <v>250</v>
      </c>
      <c r="AI588" s="116"/>
      <c r="AJ588" s="116">
        <f t="shared" si="643"/>
        <v>250</v>
      </c>
      <c r="AK588" s="116">
        <f t="shared" si="643"/>
        <v>0</v>
      </c>
      <c r="AL588" s="116">
        <f t="shared" si="643"/>
        <v>0</v>
      </c>
      <c r="AM588" s="116">
        <f t="shared" si="643"/>
        <v>250</v>
      </c>
      <c r="AN588" s="116">
        <f t="shared" si="643"/>
        <v>0</v>
      </c>
      <c r="AO588" s="116">
        <f t="shared" si="643"/>
        <v>250</v>
      </c>
      <c r="AP588" s="116">
        <f t="shared" si="643"/>
        <v>-250</v>
      </c>
      <c r="AQ588" s="115">
        <f t="shared" si="643"/>
        <v>0</v>
      </c>
      <c r="AR588" s="116">
        <f t="shared" si="643"/>
        <v>0</v>
      </c>
      <c r="AS588" s="115">
        <f t="shared" si="643"/>
        <v>0</v>
      </c>
      <c r="AT588" s="116">
        <f t="shared" si="643"/>
        <v>0</v>
      </c>
      <c r="AU588" s="81"/>
      <c r="AV588" s="81"/>
      <c r="AW588" s="81"/>
      <c r="AX588" s="116">
        <f>AX589</f>
        <v>0</v>
      </c>
      <c r="AY588" s="116">
        <f>AY589</f>
        <v>0</v>
      </c>
      <c r="AZ588" s="93"/>
      <c r="BA588" s="93"/>
      <c r="BB588" s="116">
        <f>BB589</f>
        <v>0</v>
      </c>
      <c r="BC588" s="116">
        <f>BC589</f>
        <v>0</v>
      </c>
      <c r="BD588" s="118"/>
      <c r="BE588" s="119"/>
      <c r="BF588" s="127"/>
      <c r="BG588" s="127"/>
      <c r="BH588" s="118"/>
      <c r="BI588" s="119"/>
      <c r="BJ588" s="127"/>
      <c r="BK588" s="127"/>
    </row>
    <row r="589" spans="1:63" ht="99" customHeight="1" hidden="1">
      <c r="A589" s="134"/>
      <c r="B589" s="144" t="s">
        <v>241</v>
      </c>
      <c r="C589" s="107" t="s">
        <v>2</v>
      </c>
      <c r="D589" s="108" t="s">
        <v>57</v>
      </c>
      <c r="E589" s="153" t="s">
        <v>305</v>
      </c>
      <c r="F589" s="108" t="s">
        <v>53</v>
      </c>
      <c r="G589" s="178"/>
      <c r="H589" s="178"/>
      <c r="I589" s="178"/>
      <c r="J589" s="178"/>
      <c r="K589" s="178"/>
      <c r="L589" s="178"/>
      <c r="M589" s="178"/>
      <c r="N589" s="178"/>
      <c r="O589" s="111"/>
      <c r="P589" s="111"/>
      <c r="Q589" s="129"/>
      <c r="R589" s="129"/>
      <c r="S589" s="116">
        <f>T589-Q589</f>
        <v>250</v>
      </c>
      <c r="T589" s="116">
        <v>250</v>
      </c>
      <c r="U589" s="111"/>
      <c r="V589" s="116">
        <v>250</v>
      </c>
      <c r="W589" s="116"/>
      <c r="X589" s="116"/>
      <c r="Y589" s="116">
        <f>W589+T589</f>
        <v>250</v>
      </c>
      <c r="Z589" s="116">
        <f>X589+V589</f>
        <v>250</v>
      </c>
      <c r="AA589" s="116"/>
      <c r="AB589" s="116"/>
      <c r="AC589" s="116">
        <f>AA589+Y589</f>
        <v>250</v>
      </c>
      <c r="AD589" s="116">
        <f>AB589+Z589</f>
        <v>250</v>
      </c>
      <c r="AE589" s="116"/>
      <c r="AF589" s="116"/>
      <c r="AG589" s="116"/>
      <c r="AH589" s="116">
        <f>AE589+AC589</f>
        <v>250</v>
      </c>
      <c r="AI589" s="116"/>
      <c r="AJ589" s="116">
        <f>AG589+AD589</f>
        <v>250</v>
      </c>
      <c r="AK589" s="117"/>
      <c r="AL589" s="117"/>
      <c r="AM589" s="116">
        <f>AK589+AH589</f>
        <v>250</v>
      </c>
      <c r="AN589" s="116">
        <f>AI589</f>
        <v>0</v>
      </c>
      <c r="AO589" s="116">
        <f>AJ589</f>
        <v>250</v>
      </c>
      <c r="AP589" s="116">
        <f>AR589-AO589</f>
        <v>-250</v>
      </c>
      <c r="AQ589" s="115"/>
      <c r="AR589" s="116"/>
      <c r="AS589" s="115"/>
      <c r="AT589" s="116"/>
      <c r="AU589" s="81"/>
      <c r="AV589" s="81"/>
      <c r="AW589" s="81"/>
      <c r="AX589" s="116"/>
      <c r="AY589" s="116"/>
      <c r="AZ589" s="93"/>
      <c r="BA589" s="93"/>
      <c r="BB589" s="116"/>
      <c r="BC589" s="116"/>
      <c r="BD589" s="118"/>
      <c r="BE589" s="119"/>
      <c r="BF589" s="127"/>
      <c r="BG589" s="127"/>
      <c r="BH589" s="118"/>
      <c r="BI589" s="119"/>
      <c r="BJ589" s="127"/>
      <c r="BK589" s="127"/>
    </row>
    <row r="590" spans="1:63" ht="132" customHeight="1" hidden="1">
      <c r="A590" s="134"/>
      <c r="B590" s="106" t="s">
        <v>333</v>
      </c>
      <c r="C590" s="107" t="s">
        <v>2</v>
      </c>
      <c r="D590" s="108" t="s">
        <v>57</v>
      </c>
      <c r="E590" s="153" t="s">
        <v>306</v>
      </c>
      <c r="F590" s="108"/>
      <c r="G590" s="178"/>
      <c r="H590" s="178"/>
      <c r="I590" s="178"/>
      <c r="J590" s="178"/>
      <c r="K590" s="178"/>
      <c r="L590" s="178"/>
      <c r="M590" s="178"/>
      <c r="N590" s="178"/>
      <c r="O590" s="111"/>
      <c r="P590" s="111"/>
      <c r="Q590" s="129"/>
      <c r="R590" s="129"/>
      <c r="S590" s="116">
        <f aca="true" t="shared" si="644" ref="S590:AT590">S591</f>
        <v>250</v>
      </c>
      <c r="T590" s="116">
        <f t="shared" si="644"/>
        <v>250</v>
      </c>
      <c r="U590" s="115">
        <f t="shared" si="644"/>
        <v>0</v>
      </c>
      <c r="V590" s="116">
        <f t="shared" si="644"/>
        <v>250</v>
      </c>
      <c r="W590" s="116">
        <f t="shared" si="644"/>
        <v>0</v>
      </c>
      <c r="X590" s="116">
        <f t="shared" si="644"/>
        <v>0</v>
      </c>
      <c r="Y590" s="116">
        <f t="shared" si="644"/>
        <v>250</v>
      </c>
      <c r="Z590" s="116">
        <f t="shared" si="644"/>
        <v>250</v>
      </c>
      <c r="AA590" s="116">
        <f t="shared" si="644"/>
        <v>0</v>
      </c>
      <c r="AB590" s="116">
        <f t="shared" si="644"/>
        <v>0</v>
      </c>
      <c r="AC590" s="116">
        <f t="shared" si="644"/>
        <v>250</v>
      </c>
      <c r="AD590" s="116">
        <f t="shared" si="644"/>
        <v>250</v>
      </c>
      <c r="AE590" s="116">
        <f t="shared" si="644"/>
        <v>0</v>
      </c>
      <c r="AF590" s="116"/>
      <c r="AG590" s="116">
        <f t="shared" si="644"/>
        <v>0</v>
      </c>
      <c r="AH590" s="116">
        <f t="shared" si="644"/>
        <v>250</v>
      </c>
      <c r="AI590" s="116"/>
      <c r="AJ590" s="116">
        <f t="shared" si="644"/>
        <v>250</v>
      </c>
      <c r="AK590" s="116">
        <f t="shared" si="644"/>
        <v>0</v>
      </c>
      <c r="AL590" s="116">
        <f t="shared" si="644"/>
        <v>0</v>
      </c>
      <c r="AM590" s="116">
        <f t="shared" si="644"/>
        <v>250</v>
      </c>
      <c r="AN590" s="116">
        <f t="shared" si="644"/>
        <v>0</v>
      </c>
      <c r="AO590" s="116">
        <f t="shared" si="644"/>
        <v>250</v>
      </c>
      <c r="AP590" s="116">
        <f t="shared" si="644"/>
        <v>-250</v>
      </c>
      <c r="AQ590" s="115">
        <f t="shared" si="644"/>
        <v>0</v>
      </c>
      <c r="AR590" s="116">
        <f t="shared" si="644"/>
        <v>0</v>
      </c>
      <c r="AS590" s="115">
        <f t="shared" si="644"/>
        <v>0</v>
      </c>
      <c r="AT590" s="116">
        <f t="shared" si="644"/>
        <v>0</v>
      </c>
      <c r="AU590" s="81"/>
      <c r="AV590" s="81"/>
      <c r="AW590" s="81"/>
      <c r="AX590" s="116">
        <f>AX591</f>
        <v>0</v>
      </c>
      <c r="AY590" s="116">
        <f>AY591</f>
        <v>0</v>
      </c>
      <c r="AZ590" s="93"/>
      <c r="BA590" s="93"/>
      <c r="BB590" s="116">
        <f>BB591</f>
        <v>0</v>
      </c>
      <c r="BC590" s="116">
        <f>BC591</f>
        <v>0</v>
      </c>
      <c r="BD590" s="118"/>
      <c r="BE590" s="119"/>
      <c r="BF590" s="127"/>
      <c r="BG590" s="127"/>
      <c r="BH590" s="118"/>
      <c r="BI590" s="119"/>
      <c r="BJ590" s="127"/>
      <c r="BK590" s="127"/>
    </row>
    <row r="591" spans="1:63" ht="99" hidden="1">
      <c r="A591" s="134"/>
      <c r="B591" s="144" t="s">
        <v>241</v>
      </c>
      <c r="C591" s="107" t="s">
        <v>2</v>
      </c>
      <c r="D591" s="108" t="s">
        <v>57</v>
      </c>
      <c r="E591" s="153" t="s">
        <v>306</v>
      </c>
      <c r="F591" s="108" t="s">
        <v>53</v>
      </c>
      <c r="G591" s="178"/>
      <c r="H591" s="178"/>
      <c r="I591" s="178"/>
      <c r="J591" s="178"/>
      <c r="K591" s="178"/>
      <c r="L591" s="178"/>
      <c r="M591" s="178"/>
      <c r="N591" s="178"/>
      <c r="O591" s="111"/>
      <c r="P591" s="111"/>
      <c r="Q591" s="129"/>
      <c r="R591" s="129"/>
      <c r="S591" s="116">
        <f>T591-Q591</f>
        <v>250</v>
      </c>
      <c r="T591" s="116">
        <v>250</v>
      </c>
      <c r="U591" s="111"/>
      <c r="V591" s="116">
        <v>250</v>
      </c>
      <c r="W591" s="116"/>
      <c r="X591" s="116"/>
      <c r="Y591" s="116">
        <f>W591+T591</f>
        <v>250</v>
      </c>
      <c r="Z591" s="116">
        <f>X591+V591</f>
        <v>250</v>
      </c>
      <c r="AA591" s="116"/>
      <c r="AB591" s="116"/>
      <c r="AC591" s="116">
        <f>AA591+Y591</f>
        <v>250</v>
      </c>
      <c r="AD591" s="116">
        <f>AB591+Z591</f>
        <v>250</v>
      </c>
      <c r="AE591" s="116"/>
      <c r="AF591" s="116"/>
      <c r="AG591" s="116"/>
      <c r="AH591" s="116">
        <f>AE591+AC591</f>
        <v>250</v>
      </c>
      <c r="AI591" s="116"/>
      <c r="AJ591" s="116">
        <f>AG591+AD591</f>
        <v>250</v>
      </c>
      <c r="AK591" s="117"/>
      <c r="AL591" s="117"/>
      <c r="AM591" s="116">
        <f>AK591+AH591</f>
        <v>250</v>
      </c>
      <c r="AN591" s="116">
        <f>AI591</f>
        <v>0</v>
      </c>
      <c r="AO591" s="116">
        <f>AJ591</f>
        <v>250</v>
      </c>
      <c r="AP591" s="116">
        <f>AR591-AO591</f>
        <v>-250</v>
      </c>
      <c r="AQ591" s="115"/>
      <c r="AR591" s="116"/>
      <c r="AS591" s="115"/>
      <c r="AT591" s="116"/>
      <c r="AU591" s="81"/>
      <c r="AV591" s="81"/>
      <c r="AW591" s="81"/>
      <c r="AX591" s="116"/>
      <c r="AY591" s="116"/>
      <c r="AZ591" s="93"/>
      <c r="BA591" s="93"/>
      <c r="BB591" s="116"/>
      <c r="BC591" s="116"/>
      <c r="BD591" s="118"/>
      <c r="BE591" s="119"/>
      <c r="BF591" s="127"/>
      <c r="BG591" s="127"/>
      <c r="BH591" s="118"/>
      <c r="BI591" s="119"/>
      <c r="BJ591" s="127"/>
      <c r="BK591" s="127"/>
    </row>
    <row r="592" spans="1:63" ht="66" customHeight="1" hidden="1">
      <c r="A592" s="134"/>
      <c r="B592" s="148" t="s">
        <v>307</v>
      </c>
      <c r="C592" s="107" t="s">
        <v>2</v>
      </c>
      <c r="D592" s="108" t="s">
        <v>57</v>
      </c>
      <c r="E592" s="114" t="s">
        <v>294</v>
      </c>
      <c r="F592" s="108"/>
      <c r="G592" s="178"/>
      <c r="H592" s="178"/>
      <c r="I592" s="178"/>
      <c r="J592" s="178"/>
      <c r="K592" s="178"/>
      <c r="L592" s="178"/>
      <c r="M592" s="178"/>
      <c r="N592" s="178"/>
      <c r="O592" s="111"/>
      <c r="P592" s="111"/>
      <c r="Q592" s="129"/>
      <c r="R592" s="129"/>
      <c r="S592" s="116">
        <f aca="true" t="shared" si="645" ref="S592:AT592">S593</f>
        <v>20022</v>
      </c>
      <c r="T592" s="116">
        <f t="shared" si="645"/>
        <v>20022</v>
      </c>
      <c r="U592" s="115">
        <f t="shared" si="645"/>
        <v>0</v>
      </c>
      <c r="V592" s="116">
        <f t="shared" si="645"/>
        <v>20022</v>
      </c>
      <c r="W592" s="116">
        <f t="shared" si="645"/>
        <v>0</v>
      </c>
      <c r="X592" s="116">
        <f t="shared" si="645"/>
        <v>0</v>
      </c>
      <c r="Y592" s="116">
        <f t="shared" si="645"/>
        <v>20022</v>
      </c>
      <c r="Z592" s="116">
        <f t="shared" si="645"/>
        <v>20022</v>
      </c>
      <c r="AA592" s="116">
        <f t="shared" si="645"/>
        <v>0</v>
      </c>
      <c r="AB592" s="116">
        <f t="shared" si="645"/>
        <v>0</v>
      </c>
      <c r="AC592" s="116">
        <f t="shared" si="645"/>
        <v>19164</v>
      </c>
      <c r="AD592" s="116">
        <f t="shared" si="645"/>
        <v>20022</v>
      </c>
      <c r="AE592" s="116">
        <f t="shared" si="645"/>
        <v>0</v>
      </c>
      <c r="AF592" s="116"/>
      <c r="AG592" s="116">
        <f t="shared" si="645"/>
        <v>0</v>
      </c>
      <c r="AH592" s="116">
        <f t="shared" si="645"/>
        <v>19164</v>
      </c>
      <c r="AI592" s="116"/>
      <c r="AJ592" s="116">
        <f t="shared" si="645"/>
        <v>20022</v>
      </c>
      <c r="AK592" s="116">
        <f t="shared" si="645"/>
        <v>-18993</v>
      </c>
      <c r="AL592" s="116">
        <f t="shared" si="645"/>
        <v>0</v>
      </c>
      <c r="AM592" s="116">
        <f>AM593</f>
        <v>171</v>
      </c>
      <c r="AN592" s="116">
        <f t="shared" si="645"/>
        <v>0</v>
      </c>
      <c r="AO592" s="116">
        <f t="shared" si="645"/>
        <v>20022</v>
      </c>
      <c r="AP592" s="116">
        <f t="shared" si="645"/>
        <v>-20022</v>
      </c>
      <c r="AQ592" s="115">
        <f t="shared" si="645"/>
        <v>0</v>
      </c>
      <c r="AR592" s="116">
        <f t="shared" si="645"/>
        <v>0</v>
      </c>
      <c r="AS592" s="115">
        <f t="shared" si="645"/>
        <v>0</v>
      </c>
      <c r="AT592" s="116">
        <f t="shared" si="645"/>
        <v>0</v>
      </c>
      <c r="AU592" s="81"/>
      <c r="AV592" s="81"/>
      <c r="AW592" s="81"/>
      <c r="AX592" s="116">
        <f>AX593</f>
        <v>0</v>
      </c>
      <c r="AY592" s="116">
        <f>AY593</f>
        <v>0</v>
      </c>
      <c r="AZ592" s="93"/>
      <c r="BA592" s="93"/>
      <c r="BB592" s="116">
        <f>BB593</f>
        <v>0</v>
      </c>
      <c r="BC592" s="116">
        <f>BC593</f>
        <v>0</v>
      </c>
      <c r="BD592" s="118"/>
      <c r="BE592" s="119"/>
      <c r="BF592" s="127"/>
      <c r="BG592" s="127"/>
      <c r="BH592" s="118"/>
      <c r="BI592" s="119"/>
      <c r="BJ592" s="127"/>
      <c r="BK592" s="127"/>
    </row>
    <row r="593" spans="1:63" ht="66" customHeight="1" hidden="1">
      <c r="A593" s="134"/>
      <c r="B593" s="106" t="s">
        <v>41</v>
      </c>
      <c r="C593" s="107" t="s">
        <v>2</v>
      </c>
      <c r="D593" s="108" t="s">
        <v>57</v>
      </c>
      <c r="E593" s="114" t="s">
        <v>294</v>
      </c>
      <c r="F593" s="108" t="s">
        <v>42</v>
      </c>
      <c r="G593" s="178"/>
      <c r="H593" s="178"/>
      <c r="I593" s="178"/>
      <c r="J593" s="178"/>
      <c r="K593" s="178"/>
      <c r="L593" s="178"/>
      <c r="M593" s="178"/>
      <c r="N593" s="178"/>
      <c r="O593" s="111"/>
      <c r="P593" s="111"/>
      <c r="Q593" s="129"/>
      <c r="R593" s="129"/>
      <c r="S593" s="116">
        <f>T593-Q593</f>
        <v>20022</v>
      </c>
      <c r="T593" s="116">
        <v>20022</v>
      </c>
      <c r="U593" s="115"/>
      <c r="V593" s="116">
        <v>20022</v>
      </c>
      <c r="W593" s="116"/>
      <c r="X593" s="116"/>
      <c r="Y593" s="116">
        <f>W593+T593</f>
        <v>20022</v>
      </c>
      <c r="Z593" s="116">
        <f>X593+V593</f>
        <v>20022</v>
      </c>
      <c r="AA593" s="116"/>
      <c r="AB593" s="116"/>
      <c r="AC593" s="116">
        <f>AA593+Y593-858</f>
        <v>19164</v>
      </c>
      <c r="AD593" s="116">
        <f>AB593+Z593</f>
        <v>20022</v>
      </c>
      <c r="AE593" s="116"/>
      <c r="AF593" s="116"/>
      <c r="AG593" s="116"/>
      <c r="AH593" s="116">
        <f>AE593+AC593</f>
        <v>19164</v>
      </c>
      <c r="AI593" s="116"/>
      <c r="AJ593" s="116">
        <f>AG593+AD593</f>
        <v>20022</v>
      </c>
      <c r="AK593" s="116">
        <v>-18993</v>
      </c>
      <c r="AL593" s="116"/>
      <c r="AM593" s="116">
        <f>AK593+AH593</f>
        <v>171</v>
      </c>
      <c r="AN593" s="116">
        <f>AI593</f>
        <v>0</v>
      </c>
      <c r="AO593" s="116">
        <f>AJ593+AL593</f>
        <v>20022</v>
      </c>
      <c r="AP593" s="116">
        <f>AR593-AO593</f>
        <v>-20022</v>
      </c>
      <c r="AQ593" s="115"/>
      <c r="AR593" s="116"/>
      <c r="AS593" s="115"/>
      <c r="AT593" s="116"/>
      <c r="AU593" s="81"/>
      <c r="AV593" s="81"/>
      <c r="AW593" s="81"/>
      <c r="AX593" s="116"/>
      <c r="AY593" s="116"/>
      <c r="AZ593" s="93"/>
      <c r="BA593" s="93"/>
      <c r="BB593" s="116"/>
      <c r="BC593" s="116"/>
      <c r="BD593" s="118"/>
      <c r="BE593" s="119"/>
      <c r="BF593" s="127"/>
      <c r="BG593" s="127"/>
      <c r="BH593" s="118"/>
      <c r="BI593" s="119"/>
      <c r="BJ593" s="127"/>
      <c r="BK593" s="127"/>
    </row>
    <row r="594" spans="1:63" s="3" customFormat="1" ht="49.5" customHeight="1" hidden="1">
      <c r="A594" s="134"/>
      <c r="B594" s="148" t="s">
        <v>325</v>
      </c>
      <c r="C594" s="107" t="s">
        <v>2</v>
      </c>
      <c r="D594" s="108" t="s">
        <v>57</v>
      </c>
      <c r="E594" s="114" t="s">
        <v>296</v>
      </c>
      <c r="F594" s="108"/>
      <c r="G594" s="178"/>
      <c r="H594" s="178"/>
      <c r="I594" s="178"/>
      <c r="J594" s="178"/>
      <c r="K594" s="178"/>
      <c r="L594" s="178"/>
      <c r="M594" s="178"/>
      <c r="N594" s="178"/>
      <c r="O594" s="111"/>
      <c r="P594" s="111"/>
      <c r="Q594" s="129"/>
      <c r="R594" s="129"/>
      <c r="S594" s="116">
        <f>S595</f>
        <v>39</v>
      </c>
      <c r="T594" s="116">
        <f aca="true" t="shared" si="646" ref="T594:AL595">T595</f>
        <v>39</v>
      </c>
      <c r="U594" s="115">
        <f t="shared" si="646"/>
        <v>0</v>
      </c>
      <c r="V594" s="116">
        <f t="shared" si="646"/>
        <v>0</v>
      </c>
      <c r="W594" s="116">
        <f t="shared" si="646"/>
        <v>0</v>
      </c>
      <c r="X594" s="116">
        <f t="shared" si="646"/>
        <v>0</v>
      </c>
      <c r="Y594" s="116">
        <f t="shared" si="646"/>
        <v>39</v>
      </c>
      <c r="Z594" s="116">
        <f t="shared" si="646"/>
        <v>0</v>
      </c>
      <c r="AA594" s="116">
        <f t="shared" si="646"/>
        <v>0</v>
      </c>
      <c r="AB594" s="116">
        <f t="shared" si="646"/>
        <v>0</v>
      </c>
      <c r="AC594" s="116">
        <f t="shared" si="646"/>
        <v>39</v>
      </c>
      <c r="AD594" s="116">
        <f t="shared" si="646"/>
        <v>0</v>
      </c>
      <c r="AE594" s="116">
        <f t="shared" si="646"/>
        <v>0</v>
      </c>
      <c r="AF594" s="116"/>
      <c r="AG594" s="116">
        <f t="shared" si="646"/>
        <v>0</v>
      </c>
      <c r="AH594" s="116">
        <f t="shared" si="646"/>
        <v>39</v>
      </c>
      <c r="AI594" s="116"/>
      <c r="AJ594" s="116">
        <f t="shared" si="646"/>
        <v>0</v>
      </c>
      <c r="AK594" s="116">
        <f t="shared" si="646"/>
        <v>0</v>
      </c>
      <c r="AL594" s="116">
        <f t="shared" si="646"/>
        <v>0</v>
      </c>
      <c r="AM594" s="116">
        <f aca="true" t="shared" si="647" ref="AK594:AT595">AM595</f>
        <v>39</v>
      </c>
      <c r="AN594" s="116">
        <f t="shared" si="647"/>
        <v>0</v>
      </c>
      <c r="AO594" s="116">
        <f t="shared" si="647"/>
        <v>0</v>
      </c>
      <c r="AP594" s="116">
        <f t="shared" si="647"/>
        <v>0</v>
      </c>
      <c r="AQ594" s="115">
        <f t="shared" si="647"/>
        <v>0</v>
      </c>
      <c r="AR594" s="116">
        <f t="shared" si="647"/>
        <v>0</v>
      </c>
      <c r="AS594" s="115">
        <f t="shared" si="647"/>
        <v>0</v>
      </c>
      <c r="AT594" s="116">
        <f t="shared" si="647"/>
        <v>0</v>
      </c>
      <c r="AU594" s="81"/>
      <c r="AV594" s="81"/>
      <c r="AW594" s="81"/>
      <c r="AX594" s="116">
        <f>AX595</f>
        <v>0</v>
      </c>
      <c r="AY594" s="116">
        <f>AY595</f>
        <v>0</v>
      </c>
      <c r="AZ594" s="93"/>
      <c r="BA594" s="93"/>
      <c r="BB594" s="116">
        <f>BB595</f>
        <v>0</v>
      </c>
      <c r="BC594" s="116">
        <f>BC595</f>
        <v>0</v>
      </c>
      <c r="BD594" s="157"/>
      <c r="BE594" s="194"/>
      <c r="BF594" s="195"/>
      <c r="BG594" s="195"/>
      <c r="BH594" s="157"/>
      <c r="BI594" s="194"/>
      <c r="BJ594" s="195"/>
      <c r="BK594" s="195"/>
    </row>
    <row r="595" spans="1:63" ht="66" customHeight="1" hidden="1">
      <c r="A595" s="134"/>
      <c r="B595" s="196" t="s">
        <v>324</v>
      </c>
      <c r="C595" s="107" t="s">
        <v>2</v>
      </c>
      <c r="D595" s="108" t="s">
        <v>57</v>
      </c>
      <c r="E595" s="114" t="s">
        <v>300</v>
      </c>
      <c r="F595" s="108"/>
      <c r="G595" s="178"/>
      <c r="H595" s="178"/>
      <c r="I595" s="178"/>
      <c r="J595" s="178"/>
      <c r="K595" s="178"/>
      <c r="L595" s="178"/>
      <c r="M595" s="178"/>
      <c r="N595" s="178"/>
      <c r="O595" s="111"/>
      <c r="P595" s="111"/>
      <c r="Q595" s="129"/>
      <c r="R595" s="129"/>
      <c r="S595" s="116">
        <f>S596</f>
        <v>39</v>
      </c>
      <c r="T595" s="116">
        <f t="shared" si="646"/>
        <v>39</v>
      </c>
      <c r="U595" s="115">
        <f t="shared" si="646"/>
        <v>0</v>
      </c>
      <c r="V595" s="116">
        <f t="shared" si="646"/>
        <v>0</v>
      </c>
      <c r="W595" s="116">
        <f t="shared" si="646"/>
        <v>0</v>
      </c>
      <c r="X595" s="116">
        <f t="shared" si="646"/>
        <v>0</v>
      </c>
      <c r="Y595" s="116">
        <f t="shared" si="646"/>
        <v>39</v>
      </c>
      <c r="Z595" s="116">
        <f t="shared" si="646"/>
        <v>0</v>
      </c>
      <c r="AA595" s="116">
        <f t="shared" si="646"/>
        <v>0</v>
      </c>
      <c r="AB595" s="116">
        <f t="shared" si="646"/>
        <v>0</v>
      </c>
      <c r="AC595" s="116">
        <f t="shared" si="646"/>
        <v>39</v>
      </c>
      <c r="AD595" s="116">
        <f t="shared" si="646"/>
        <v>0</v>
      </c>
      <c r="AE595" s="116">
        <f t="shared" si="646"/>
        <v>0</v>
      </c>
      <c r="AF595" s="116"/>
      <c r="AG595" s="116">
        <f t="shared" si="646"/>
        <v>0</v>
      </c>
      <c r="AH595" s="116">
        <f t="shared" si="646"/>
        <v>39</v>
      </c>
      <c r="AI595" s="116"/>
      <c r="AJ595" s="116">
        <f t="shared" si="646"/>
        <v>0</v>
      </c>
      <c r="AK595" s="116">
        <f t="shared" si="647"/>
        <v>0</v>
      </c>
      <c r="AL595" s="116">
        <f t="shared" si="647"/>
        <v>0</v>
      </c>
      <c r="AM595" s="116">
        <f t="shared" si="647"/>
        <v>39</v>
      </c>
      <c r="AN595" s="116">
        <f t="shared" si="647"/>
        <v>0</v>
      </c>
      <c r="AO595" s="116">
        <f t="shared" si="647"/>
        <v>0</v>
      </c>
      <c r="AP595" s="116">
        <f t="shared" si="647"/>
        <v>0</v>
      </c>
      <c r="AQ595" s="115">
        <f t="shared" si="647"/>
        <v>0</v>
      </c>
      <c r="AR595" s="116">
        <f t="shared" si="647"/>
        <v>0</v>
      </c>
      <c r="AS595" s="115">
        <f t="shared" si="647"/>
        <v>0</v>
      </c>
      <c r="AT595" s="116">
        <f t="shared" si="647"/>
        <v>0</v>
      </c>
      <c r="AU595" s="81"/>
      <c r="AV595" s="81"/>
      <c r="AW595" s="81"/>
      <c r="AX595" s="116">
        <f>AX596</f>
        <v>0</v>
      </c>
      <c r="AY595" s="116">
        <f>AY596</f>
        <v>0</v>
      </c>
      <c r="AZ595" s="93"/>
      <c r="BA595" s="93"/>
      <c r="BB595" s="116">
        <f>BB596</f>
        <v>0</v>
      </c>
      <c r="BC595" s="116">
        <f>BC596</f>
        <v>0</v>
      </c>
      <c r="BD595" s="118"/>
      <c r="BE595" s="119"/>
      <c r="BF595" s="127"/>
      <c r="BG595" s="127"/>
      <c r="BH595" s="118"/>
      <c r="BI595" s="119"/>
      <c r="BJ595" s="127"/>
      <c r="BK595" s="127"/>
    </row>
    <row r="596" spans="1:63" ht="66" customHeight="1" hidden="1">
      <c r="A596" s="134"/>
      <c r="B596" s="106" t="s">
        <v>41</v>
      </c>
      <c r="C596" s="107" t="s">
        <v>2</v>
      </c>
      <c r="D596" s="108" t="s">
        <v>57</v>
      </c>
      <c r="E596" s="114" t="s">
        <v>300</v>
      </c>
      <c r="F596" s="108" t="s">
        <v>42</v>
      </c>
      <c r="G596" s="178"/>
      <c r="H596" s="178"/>
      <c r="I596" s="178"/>
      <c r="J596" s="178"/>
      <c r="K596" s="178"/>
      <c r="L596" s="178"/>
      <c r="M596" s="178"/>
      <c r="N596" s="178"/>
      <c r="O596" s="111"/>
      <c r="P596" s="111"/>
      <c r="Q596" s="129"/>
      <c r="R596" s="129"/>
      <c r="S596" s="116">
        <f>T596-Q596</f>
        <v>39</v>
      </c>
      <c r="T596" s="116">
        <v>39</v>
      </c>
      <c r="U596" s="115"/>
      <c r="V596" s="116"/>
      <c r="W596" s="116"/>
      <c r="X596" s="116"/>
      <c r="Y596" s="116">
        <f>W596+T596</f>
        <v>39</v>
      </c>
      <c r="Z596" s="116">
        <f>X596+V596</f>
        <v>0</v>
      </c>
      <c r="AA596" s="116"/>
      <c r="AB596" s="116"/>
      <c r="AC596" s="116">
        <f>AA596+Y596</f>
        <v>39</v>
      </c>
      <c r="AD596" s="116">
        <f>AB596+Z596</f>
        <v>0</v>
      </c>
      <c r="AE596" s="116"/>
      <c r="AF596" s="116"/>
      <c r="AG596" s="116"/>
      <c r="AH596" s="116">
        <f>AE596+AC596</f>
        <v>39</v>
      </c>
      <c r="AI596" s="116"/>
      <c r="AJ596" s="116">
        <f>AG596+AD596</f>
        <v>0</v>
      </c>
      <c r="AK596" s="117"/>
      <c r="AL596" s="117"/>
      <c r="AM596" s="116">
        <f>AK596+AH596</f>
        <v>39</v>
      </c>
      <c r="AN596" s="116">
        <f>AI596</f>
        <v>0</v>
      </c>
      <c r="AO596" s="116">
        <f>AJ596</f>
        <v>0</v>
      </c>
      <c r="AP596" s="116">
        <f>AR596-AO596</f>
        <v>0</v>
      </c>
      <c r="AQ596" s="115"/>
      <c r="AR596" s="116"/>
      <c r="AS596" s="115"/>
      <c r="AT596" s="116"/>
      <c r="AU596" s="81"/>
      <c r="AV596" s="81"/>
      <c r="AW596" s="81"/>
      <c r="AX596" s="116"/>
      <c r="AY596" s="116"/>
      <c r="AZ596" s="93"/>
      <c r="BA596" s="93"/>
      <c r="BB596" s="116"/>
      <c r="BC596" s="116"/>
      <c r="BD596" s="118"/>
      <c r="BE596" s="119"/>
      <c r="BF596" s="127"/>
      <c r="BG596" s="127"/>
      <c r="BH596" s="118"/>
      <c r="BI596" s="119"/>
      <c r="BJ596" s="127"/>
      <c r="BK596" s="127"/>
    </row>
    <row r="597" spans="1:63" ht="15.75" customHeight="1">
      <c r="A597" s="134"/>
      <c r="B597" s="174"/>
      <c r="C597" s="175"/>
      <c r="D597" s="176"/>
      <c r="E597" s="177"/>
      <c r="F597" s="176"/>
      <c r="G597" s="178"/>
      <c r="H597" s="178"/>
      <c r="I597" s="178"/>
      <c r="J597" s="178"/>
      <c r="K597" s="178"/>
      <c r="L597" s="178"/>
      <c r="M597" s="178"/>
      <c r="N597" s="178"/>
      <c r="O597" s="111"/>
      <c r="P597" s="111"/>
      <c r="Q597" s="129"/>
      <c r="R597" s="129"/>
      <c r="S597" s="116"/>
      <c r="T597" s="84"/>
      <c r="U597" s="111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117"/>
      <c r="AL597" s="117"/>
      <c r="AM597" s="117"/>
      <c r="AN597" s="117"/>
      <c r="AO597" s="117"/>
      <c r="AP597" s="130"/>
      <c r="AQ597" s="131"/>
      <c r="AR597" s="130"/>
      <c r="AS597" s="131"/>
      <c r="AT597" s="130"/>
      <c r="AU597" s="81"/>
      <c r="AV597" s="81"/>
      <c r="AW597" s="81"/>
      <c r="AX597" s="130"/>
      <c r="AY597" s="130"/>
      <c r="AZ597" s="93"/>
      <c r="BA597" s="93"/>
      <c r="BB597" s="130"/>
      <c r="BC597" s="130"/>
      <c r="BD597" s="118"/>
      <c r="BE597" s="119"/>
      <c r="BF597" s="127"/>
      <c r="BG597" s="127"/>
      <c r="BH597" s="118"/>
      <c r="BI597" s="119"/>
      <c r="BJ597" s="127"/>
      <c r="BK597" s="127"/>
    </row>
    <row r="598" spans="1:63" s="5" customFormat="1" ht="60.75">
      <c r="A598" s="85">
        <v>920</v>
      </c>
      <c r="B598" s="86" t="s">
        <v>203</v>
      </c>
      <c r="C598" s="161"/>
      <c r="D598" s="89"/>
      <c r="E598" s="133"/>
      <c r="F598" s="89"/>
      <c r="G598" s="162" t="e">
        <f aca="true" t="shared" si="648" ref="G598:L598">G602+G647+G666+G630+G672+G679+G599</f>
        <v>#REF!</v>
      </c>
      <c r="H598" s="162" t="e">
        <f t="shared" si="648"/>
        <v>#REF!</v>
      </c>
      <c r="I598" s="162" t="e">
        <f t="shared" si="648"/>
        <v>#REF!</v>
      </c>
      <c r="J598" s="162">
        <f t="shared" si="648"/>
        <v>453509</v>
      </c>
      <c r="K598" s="162">
        <f t="shared" si="648"/>
        <v>1299085</v>
      </c>
      <c r="L598" s="162">
        <f t="shared" si="648"/>
        <v>0</v>
      </c>
      <c r="M598" s="162"/>
      <c r="N598" s="162">
        <f aca="true" t="shared" si="649" ref="N598:V598">N602+N647+N666+N630+N672+N679+N599</f>
        <v>1444196</v>
      </c>
      <c r="O598" s="162">
        <f t="shared" si="649"/>
        <v>0</v>
      </c>
      <c r="P598" s="162">
        <f t="shared" si="649"/>
        <v>0</v>
      </c>
      <c r="Q598" s="162">
        <f t="shared" si="649"/>
        <v>1444196</v>
      </c>
      <c r="R598" s="162">
        <f t="shared" si="649"/>
        <v>0</v>
      </c>
      <c r="S598" s="163">
        <f t="shared" si="649"/>
        <v>-856809</v>
      </c>
      <c r="T598" s="163">
        <f t="shared" si="649"/>
        <v>587387</v>
      </c>
      <c r="U598" s="162">
        <f t="shared" si="649"/>
        <v>0</v>
      </c>
      <c r="V598" s="163">
        <f t="shared" si="649"/>
        <v>587387</v>
      </c>
      <c r="W598" s="163">
        <f aca="true" t="shared" si="650" ref="W598:AB598">W602+W647+W666+W630+W672+W679+W599</f>
        <v>0</v>
      </c>
      <c r="X598" s="163">
        <f t="shared" si="650"/>
        <v>0</v>
      </c>
      <c r="Y598" s="163">
        <f t="shared" si="650"/>
        <v>587387</v>
      </c>
      <c r="Z598" s="163">
        <f t="shared" si="650"/>
        <v>587387</v>
      </c>
      <c r="AA598" s="163">
        <f t="shared" si="650"/>
        <v>0</v>
      </c>
      <c r="AB598" s="163">
        <f t="shared" si="650"/>
        <v>0</v>
      </c>
      <c r="AC598" s="163">
        <f aca="true" t="shared" si="651" ref="AC598:AO598">AC602+AC647+AC666+AC630+AC672+AC679+AC599+AC685</f>
        <v>588245</v>
      </c>
      <c r="AD598" s="163">
        <f t="shared" si="651"/>
        <v>587387</v>
      </c>
      <c r="AE598" s="163">
        <f t="shared" si="651"/>
        <v>3566</v>
      </c>
      <c r="AF598" s="163">
        <f t="shared" si="651"/>
        <v>3566</v>
      </c>
      <c r="AG598" s="163">
        <f t="shared" si="651"/>
        <v>0</v>
      </c>
      <c r="AH598" s="163">
        <f t="shared" si="651"/>
        <v>591811</v>
      </c>
      <c r="AI598" s="163">
        <f t="shared" si="651"/>
        <v>3566</v>
      </c>
      <c r="AJ598" s="163">
        <f t="shared" si="651"/>
        <v>587387</v>
      </c>
      <c r="AK598" s="163">
        <f t="shared" si="651"/>
        <v>0</v>
      </c>
      <c r="AL598" s="163">
        <f t="shared" si="651"/>
        <v>0</v>
      </c>
      <c r="AM598" s="163">
        <f t="shared" si="651"/>
        <v>591811</v>
      </c>
      <c r="AN598" s="163">
        <f t="shared" si="651"/>
        <v>3566</v>
      </c>
      <c r="AO598" s="163">
        <f t="shared" si="651"/>
        <v>587387</v>
      </c>
      <c r="AP598" s="163">
        <f>AP602+AP647+AP666+AP630+AP672+AP679+AP599+AP685+AP669</f>
        <v>157192</v>
      </c>
      <c r="AQ598" s="163">
        <f>AQ602+AQ647+AQ666+AQ630+AQ672+AQ679+AQ599+AQ685+AQ669</f>
        <v>0</v>
      </c>
      <c r="AR598" s="163">
        <f>AR602+AR647+AR666+AR630+AR672+AR679+AR599+AR685+AR669</f>
        <v>744579</v>
      </c>
      <c r="AS598" s="163">
        <f>AS602+AS647+AS666+AS630+AS672+AS679+AS599+AS685+AS669</f>
        <v>0</v>
      </c>
      <c r="AT598" s="163">
        <f>AT602+AT647+AT666+AT630+AT672+AT679+AT599+AT685+AT669</f>
        <v>744579</v>
      </c>
      <c r="AU598" s="81"/>
      <c r="AV598" s="81"/>
      <c r="AW598" s="81"/>
      <c r="AX598" s="163">
        <f>AX602+AX647+AX666+AX630+AX672+AX679+AX599+AX685+AX669</f>
        <v>744579</v>
      </c>
      <c r="AY598" s="163">
        <f>AY602+AY647+AY666+AY630+AY672+AY679+AY599+AY685+AY669</f>
        <v>744579</v>
      </c>
      <c r="AZ598" s="93"/>
      <c r="BA598" s="93"/>
      <c r="BB598" s="163">
        <f aca="true" t="shared" si="652" ref="BB598:BG598">BB602+BB647+BB666+BB630+BB672+BB679+BB599+BB685+BB669</f>
        <v>744579</v>
      </c>
      <c r="BC598" s="163">
        <f t="shared" si="652"/>
        <v>744579</v>
      </c>
      <c r="BD598" s="163">
        <f t="shared" si="652"/>
        <v>0</v>
      </c>
      <c r="BE598" s="163">
        <f t="shared" si="652"/>
        <v>0</v>
      </c>
      <c r="BF598" s="163">
        <f t="shared" si="652"/>
        <v>744579</v>
      </c>
      <c r="BG598" s="163">
        <f t="shared" si="652"/>
        <v>744579</v>
      </c>
      <c r="BH598" s="163">
        <f>BH602+BH647+BH666+BH630+BH672+BH679+BH599+BH685+BH669</f>
        <v>0</v>
      </c>
      <c r="BI598" s="163">
        <f>BI602+BI647+BI666+BI630+BI672+BI679+BI599+BI685+BI669</f>
        <v>0</v>
      </c>
      <c r="BJ598" s="163">
        <f>BJ602+BJ647+BJ666+BJ630+BJ672+BJ679+BJ599+BJ685+BJ669</f>
        <v>744579</v>
      </c>
      <c r="BK598" s="163">
        <f>BK602+BK647+BK666+BK630+BK672+BK679+BK599+BK685+BK669</f>
        <v>744579</v>
      </c>
    </row>
    <row r="599" spans="1:63" s="5" customFormat="1" ht="35.25" customHeight="1">
      <c r="A599" s="85"/>
      <c r="B599" s="98" t="s">
        <v>59</v>
      </c>
      <c r="C599" s="99" t="s">
        <v>33</v>
      </c>
      <c r="D599" s="100" t="s">
        <v>43</v>
      </c>
      <c r="E599" s="152"/>
      <c r="F599" s="100"/>
      <c r="G599" s="102">
        <f>G600</f>
        <v>0</v>
      </c>
      <c r="H599" s="102">
        <f aca="true" t="shared" si="653" ref="H599:AT599">H600</f>
        <v>0</v>
      </c>
      <c r="I599" s="102">
        <f t="shared" si="653"/>
        <v>0</v>
      </c>
      <c r="J599" s="102">
        <f t="shared" si="653"/>
        <v>3469</v>
      </c>
      <c r="K599" s="102">
        <f t="shared" si="653"/>
        <v>3469</v>
      </c>
      <c r="L599" s="102">
        <f t="shared" si="653"/>
        <v>0</v>
      </c>
      <c r="M599" s="102"/>
      <c r="N599" s="102">
        <f t="shared" si="653"/>
        <v>3715</v>
      </c>
      <c r="O599" s="102">
        <f t="shared" si="653"/>
        <v>0</v>
      </c>
      <c r="P599" s="102">
        <f t="shared" si="653"/>
        <v>0</v>
      </c>
      <c r="Q599" s="102">
        <f t="shared" si="653"/>
        <v>3715</v>
      </c>
      <c r="R599" s="102">
        <f t="shared" si="653"/>
        <v>0</v>
      </c>
      <c r="S599" s="104">
        <f t="shared" si="653"/>
        <v>-408</v>
      </c>
      <c r="T599" s="104">
        <f t="shared" si="653"/>
        <v>3307</v>
      </c>
      <c r="U599" s="102">
        <f t="shared" si="653"/>
        <v>0</v>
      </c>
      <c r="V599" s="104">
        <f t="shared" si="653"/>
        <v>3307</v>
      </c>
      <c r="W599" s="104">
        <f t="shared" si="653"/>
        <v>0</v>
      </c>
      <c r="X599" s="104">
        <f t="shared" si="653"/>
        <v>0</v>
      </c>
      <c r="Y599" s="104">
        <f t="shared" si="653"/>
        <v>3307</v>
      </c>
      <c r="Z599" s="104">
        <f t="shared" si="653"/>
        <v>3307</v>
      </c>
      <c r="AA599" s="104">
        <f t="shared" si="653"/>
        <v>0</v>
      </c>
      <c r="AB599" s="104">
        <f t="shared" si="653"/>
        <v>0</v>
      </c>
      <c r="AC599" s="104">
        <f t="shared" si="653"/>
        <v>3307</v>
      </c>
      <c r="AD599" s="104">
        <f t="shared" si="653"/>
        <v>3307</v>
      </c>
      <c r="AE599" s="104">
        <f t="shared" si="653"/>
        <v>0</v>
      </c>
      <c r="AF599" s="104"/>
      <c r="AG599" s="104">
        <f t="shared" si="653"/>
        <v>0</v>
      </c>
      <c r="AH599" s="104">
        <f t="shared" si="653"/>
        <v>3307</v>
      </c>
      <c r="AI599" s="104"/>
      <c r="AJ599" s="104">
        <f t="shared" si="653"/>
        <v>3307</v>
      </c>
      <c r="AK599" s="104">
        <f t="shared" si="653"/>
        <v>0</v>
      </c>
      <c r="AL599" s="104">
        <f t="shared" si="653"/>
        <v>0</v>
      </c>
      <c r="AM599" s="104">
        <f t="shared" si="653"/>
        <v>3307</v>
      </c>
      <c r="AN599" s="104">
        <f t="shared" si="653"/>
        <v>0</v>
      </c>
      <c r="AO599" s="104">
        <f t="shared" si="653"/>
        <v>3307</v>
      </c>
      <c r="AP599" s="104">
        <f t="shared" si="653"/>
        <v>0</v>
      </c>
      <c r="AQ599" s="102">
        <f t="shared" si="653"/>
        <v>0</v>
      </c>
      <c r="AR599" s="104">
        <f t="shared" si="653"/>
        <v>3307</v>
      </c>
      <c r="AS599" s="102">
        <f t="shared" si="653"/>
        <v>0</v>
      </c>
      <c r="AT599" s="104">
        <f t="shared" si="653"/>
        <v>3307</v>
      </c>
      <c r="AU599" s="81"/>
      <c r="AV599" s="81"/>
      <c r="AW599" s="81"/>
      <c r="AX599" s="104">
        <f>AX600</f>
        <v>3307</v>
      </c>
      <c r="AY599" s="104">
        <f>AY600</f>
        <v>3307</v>
      </c>
      <c r="AZ599" s="93"/>
      <c r="BA599" s="93"/>
      <c r="BB599" s="104">
        <f>BB600</f>
        <v>3307</v>
      </c>
      <c r="BC599" s="104">
        <f>BC600</f>
        <v>3307</v>
      </c>
      <c r="BD599" s="104">
        <f aca="true" t="shared" si="654" ref="BD599:BK600">BD600</f>
        <v>0</v>
      </c>
      <c r="BE599" s="104">
        <f t="shared" si="654"/>
        <v>0</v>
      </c>
      <c r="BF599" s="104">
        <f t="shared" si="654"/>
        <v>3307</v>
      </c>
      <c r="BG599" s="104">
        <f t="shared" si="654"/>
        <v>3307</v>
      </c>
      <c r="BH599" s="104">
        <f t="shared" si="654"/>
        <v>0</v>
      </c>
      <c r="BI599" s="104">
        <f t="shared" si="654"/>
        <v>0</v>
      </c>
      <c r="BJ599" s="104">
        <f t="shared" si="654"/>
        <v>3307</v>
      </c>
      <c r="BK599" s="104">
        <f t="shared" si="654"/>
        <v>3307</v>
      </c>
    </row>
    <row r="600" spans="1:63" s="5" customFormat="1" ht="36" customHeight="1">
      <c r="A600" s="85"/>
      <c r="B600" s="106" t="s">
        <v>60</v>
      </c>
      <c r="C600" s="107" t="s">
        <v>33</v>
      </c>
      <c r="D600" s="108" t="s">
        <v>43</v>
      </c>
      <c r="E600" s="153" t="s">
        <v>132</v>
      </c>
      <c r="F600" s="108"/>
      <c r="G600" s="110">
        <f>G601</f>
        <v>0</v>
      </c>
      <c r="H600" s="110">
        <f aca="true" t="shared" si="655" ref="H600:AT600">H601</f>
        <v>0</v>
      </c>
      <c r="I600" s="110">
        <f t="shared" si="655"/>
        <v>0</v>
      </c>
      <c r="J600" s="110">
        <f t="shared" si="655"/>
        <v>3469</v>
      </c>
      <c r="K600" s="110">
        <f t="shared" si="655"/>
        <v>3469</v>
      </c>
      <c r="L600" s="110">
        <f t="shared" si="655"/>
        <v>0</v>
      </c>
      <c r="M600" s="110"/>
      <c r="N600" s="110">
        <f t="shared" si="655"/>
        <v>3715</v>
      </c>
      <c r="O600" s="110">
        <f t="shared" si="655"/>
        <v>0</v>
      </c>
      <c r="P600" s="110">
        <f t="shared" si="655"/>
        <v>0</v>
      </c>
      <c r="Q600" s="110">
        <f t="shared" si="655"/>
        <v>3715</v>
      </c>
      <c r="R600" s="110">
        <f t="shared" si="655"/>
        <v>0</v>
      </c>
      <c r="S600" s="112">
        <f t="shared" si="655"/>
        <v>-408</v>
      </c>
      <c r="T600" s="112">
        <f t="shared" si="655"/>
        <v>3307</v>
      </c>
      <c r="U600" s="110">
        <f t="shared" si="655"/>
        <v>0</v>
      </c>
      <c r="V600" s="112">
        <f t="shared" si="655"/>
        <v>3307</v>
      </c>
      <c r="W600" s="112">
        <f t="shared" si="655"/>
        <v>0</v>
      </c>
      <c r="X600" s="112">
        <f t="shared" si="655"/>
        <v>0</v>
      </c>
      <c r="Y600" s="112">
        <f t="shared" si="655"/>
        <v>3307</v>
      </c>
      <c r="Z600" s="112">
        <f t="shared" si="655"/>
        <v>3307</v>
      </c>
      <c r="AA600" s="112">
        <f t="shared" si="655"/>
        <v>0</v>
      </c>
      <c r="AB600" s="112">
        <f t="shared" si="655"/>
        <v>0</v>
      </c>
      <c r="AC600" s="112">
        <f t="shared" si="655"/>
        <v>3307</v>
      </c>
      <c r="AD600" s="112">
        <f t="shared" si="655"/>
        <v>3307</v>
      </c>
      <c r="AE600" s="112">
        <f t="shared" si="655"/>
        <v>0</v>
      </c>
      <c r="AF600" s="112"/>
      <c r="AG600" s="112">
        <f t="shared" si="655"/>
        <v>0</v>
      </c>
      <c r="AH600" s="112">
        <f t="shared" si="655"/>
        <v>3307</v>
      </c>
      <c r="AI600" s="112"/>
      <c r="AJ600" s="112">
        <f t="shared" si="655"/>
        <v>3307</v>
      </c>
      <c r="AK600" s="112">
        <f t="shared" si="655"/>
        <v>0</v>
      </c>
      <c r="AL600" s="112">
        <f t="shared" si="655"/>
        <v>0</v>
      </c>
      <c r="AM600" s="112">
        <f t="shared" si="655"/>
        <v>3307</v>
      </c>
      <c r="AN600" s="112">
        <f t="shared" si="655"/>
        <v>0</v>
      </c>
      <c r="AO600" s="112">
        <f t="shared" si="655"/>
        <v>3307</v>
      </c>
      <c r="AP600" s="112">
        <f t="shared" si="655"/>
        <v>0</v>
      </c>
      <c r="AQ600" s="110">
        <f t="shared" si="655"/>
        <v>0</v>
      </c>
      <c r="AR600" s="112">
        <f t="shared" si="655"/>
        <v>3307</v>
      </c>
      <c r="AS600" s="110">
        <f t="shared" si="655"/>
        <v>0</v>
      </c>
      <c r="AT600" s="112">
        <f t="shared" si="655"/>
        <v>3307</v>
      </c>
      <c r="AU600" s="81"/>
      <c r="AV600" s="81"/>
      <c r="AW600" s="81"/>
      <c r="AX600" s="112">
        <f>AX601</f>
        <v>3307</v>
      </c>
      <c r="AY600" s="112">
        <f>AY601</f>
        <v>3307</v>
      </c>
      <c r="AZ600" s="93"/>
      <c r="BA600" s="93"/>
      <c r="BB600" s="112">
        <f>BB601</f>
        <v>3307</v>
      </c>
      <c r="BC600" s="112">
        <f>BC601</f>
        <v>3307</v>
      </c>
      <c r="BD600" s="112">
        <f t="shared" si="654"/>
        <v>0</v>
      </c>
      <c r="BE600" s="112">
        <f t="shared" si="654"/>
        <v>0</v>
      </c>
      <c r="BF600" s="112">
        <f t="shared" si="654"/>
        <v>3307</v>
      </c>
      <c r="BG600" s="112">
        <f t="shared" si="654"/>
        <v>3307</v>
      </c>
      <c r="BH600" s="112">
        <f t="shared" si="654"/>
        <v>0</v>
      </c>
      <c r="BI600" s="112">
        <f t="shared" si="654"/>
        <v>0</v>
      </c>
      <c r="BJ600" s="112">
        <f t="shared" si="654"/>
        <v>3307</v>
      </c>
      <c r="BK600" s="112">
        <f t="shared" si="654"/>
        <v>3307</v>
      </c>
    </row>
    <row r="601" spans="1:63" s="5" customFormat="1" ht="81" customHeight="1">
      <c r="A601" s="85"/>
      <c r="B601" s="106" t="s">
        <v>41</v>
      </c>
      <c r="C601" s="107" t="s">
        <v>33</v>
      </c>
      <c r="D601" s="108" t="s">
        <v>43</v>
      </c>
      <c r="E601" s="153" t="s">
        <v>132</v>
      </c>
      <c r="F601" s="108" t="s">
        <v>42</v>
      </c>
      <c r="G601" s="110"/>
      <c r="H601" s="110"/>
      <c r="I601" s="110"/>
      <c r="J601" s="115">
        <f>K601-G601</f>
        <v>3469</v>
      </c>
      <c r="K601" s="110">
        <v>3469</v>
      </c>
      <c r="L601" s="110"/>
      <c r="M601" s="110"/>
      <c r="N601" s="110">
        <v>3715</v>
      </c>
      <c r="O601" s="179"/>
      <c r="P601" s="115"/>
      <c r="Q601" s="115">
        <f>P601+N601</f>
        <v>3715</v>
      </c>
      <c r="R601" s="115">
        <f>O601</f>
        <v>0</v>
      </c>
      <c r="S601" s="116">
        <f>T601-Q601</f>
        <v>-408</v>
      </c>
      <c r="T601" s="116">
        <v>3307</v>
      </c>
      <c r="U601" s="115">
        <f>R601</f>
        <v>0</v>
      </c>
      <c r="V601" s="116">
        <v>3307</v>
      </c>
      <c r="W601" s="116"/>
      <c r="X601" s="116"/>
      <c r="Y601" s="116">
        <f>W601+T601</f>
        <v>3307</v>
      </c>
      <c r="Z601" s="116">
        <f>X601+V601</f>
        <v>3307</v>
      </c>
      <c r="AA601" s="116"/>
      <c r="AB601" s="116"/>
      <c r="AC601" s="116">
        <f>AA601+Y601</f>
        <v>3307</v>
      </c>
      <c r="AD601" s="116">
        <f>AB601+Z601</f>
        <v>3307</v>
      </c>
      <c r="AE601" s="116"/>
      <c r="AF601" s="116"/>
      <c r="AG601" s="116"/>
      <c r="AH601" s="116">
        <f>AE601+AC601</f>
        <v>3307</v>
      </c>
      <c r="AI601" s="116"/>
      <c r="AJ601" s="116">
        <f>AG601+AD601</f>
        <v>3307</v>
      </c>
      <c r="AK601" s="181"/>
      <c r="AL601" s="181"/>
      <c r="AM601" s="116">
        <f>AK601+AH601</f>
        <v>3307</v>
      </c>
      <c r="AN601" s="116">
        <f>AI601</f>
        <v>0</v>
      </c>
      <c r="AO601" s="116">
        <f>AJ601</f>
        <v>3307</v>
      </c>
      <c r="AP601" s="116">
        <f>AR601-AO601</f>
        <v>0</v>
      </c>
      <c r="AQ601" s="115"/>
      <c r="AR601" s="116">
        <v>3307</v>
      </c>
      <c r="AS601" s="115"/>
      <c r="AT601" s="116">
        <v>3307</v>
      </c>
      <c r="AU601" s="81"/>
      <c r="AV601" s="81"/>
      <c r="AW601" s="81"/>
      <c r="AX601" s="116">
        <v>3307</v>
      </c>
      <c r="AY601" s="116">
        <v>3307</v>
      </c>
      <c r="AZ601" s="93"/>
      <c r="BA601" s="93"/>
      <c r="BB601" s="116">
        <v>3307</v>
      </c>
      <c r="BC601" s="116">
        <v>3307</v>
      </c>
      <c r="BD601" s="168"/>
      <c r="BE601" s="169"/>
      <c r="BF601" s="115">
        <f>BD601+BB601</f>
        <v>3307</v>
      </c>
      <c r="BG601" s="115">
        <f>BE601+BC601</f>
        <v>3307</v>
      </c>
      <c r="BH601" s="168"/>
      <c r="BI601" s="169"/>
      <c r="BJ601" s="115">
        <f>BH601+BF601</f>
        <v>3307</v>
      </c>
      <c r="BK601" s="115">
        <f>BI601+BG601</f>
        <v>3307</v>
      </c>
    </row>
    <row r="602" spans="1:63" s="2" customFormat="1" ht="30" customHeight="1">
      <c r="A602" s="120"/>
      <c r="B602" s="191" t="s">
        <v>106</v>
      </c>
      <c r="C602" s="99" t="s">
        <v>58</v>
      </c>
      <c r="D602" s="100" t="s">
        <v>30</v>
      </c>
      <c r="E602" s="101"/>
      <c r="F602" s="100"/>
      <c r="G602" s="102" t="e">
        <f>G606</f>
        <v>#REF!</v>
      </c>
      <c r="H602" s="102" t="e">
        <f>H606</f>
        <v>#REF!</v>
      </c>
      <c r="I602" s="102" t="e">
        <f>I606</f>
        <v>#REF!</v>
      </c>
      <c r="J602" s="102">
        <f>J606+J603+J618</f>
        <v>-6100</v>
      </c>
      <c r="K602" s="102">
        <f>K606+K603+K618</f>
        <v>205982</v>
      </c>
      <c r="L602" s="102">
        <f>L606+L603+L618</f>
        <v>0</v>
      </c>
      <c r="M602" s="102"/>
      <c r="N602" s="102">
        <f>N606+N603+N618</f>
        <v>222894</v>
      </c>
      <c r="O602" s="102">
        <f>O606+O603+O618</f>
        <v>0</v>
      </c>
      <c r="P602" s="102">
        <f>P606+P603+P618</f>
        <v>0</v>
      </c>
      <c r="Q602" s="102">
        <f>Q606+Q603+Q618</f>
        <v>222894</v>
      </c>
      <c r="R602" s="102">
        <f>R606+R603+R618</f>
        <v>0</v>
      </c>
      <c r="S602" s="83">
        <f aca="true" t="shared" si="656" ref="S602:Z602">S603+S606+S618</f>
        <v>-174626</v>
      </c>
      <c r="T602" s="83">
        <f t="shared" si="656"/>
        <v>48268</v>
      </c>
      <c r="U602" s="121">
        <f t="shared" si="656"/>
        <v>0</v>
      </c>
      <c r="V602" s="83">
        <f t="shared" si="656"/>
        <v>48268</v>
      </c>
      <c r="W602" s="83">
        <f t="shared" si="656"/>
        <v>0</v>
      </c>
      <c r="X602" s="83">
        <f t="shared" si="656"/>
        <v>0</v>
      </c>
      <c r="Y602" s="83">
        <f t="shared" si="656"/>
        <v>48268</v>
      </c>
      <c r="Z602" s="83">
        <f t="shared" si="656"/>
        <v>48268</v>
      </c>
      <c r="AA602" s="83">
        <f aca="true" t="shared" si="657" ref="AA602:AJ602">AA603+AA606+AA618</f>
        <v>0</v>
      </c>
      <c r="AB602" s="83">
        <f t="shared" si="657"/>
        <v>0</v>
      </c>
      <c r="AC602" s="83">
        <f t="shared" si="657"/>
        <v>48268</v>
      </c>
      <c r="AD602" s="83">
        <f t="shared" si="657"/>
        <v>48268</v>
      </c>
      <c r="AE602" s="83">
        <f t="shared" si="657"/>
        <v>0</v>
      </c>
      <c r="AF602" s="83"/>
      <c r="AG602" s="83">
        <f t="shared" si="657"/>
        <v>0</v>
      </c>
      <c r="AH602" s="83">
        <f t="shared" si="657"/>
        <v>48268</v>
      </c>
      <c r="AI602" s="83"/>
      <c r="AJ602" s="83">
        <f t="shared" si="657"/>
        <v>48268</v>
      </c>
      <c r="AK602" s="83">
        <f aca="true" t="shared" si="658" ref="AK602:AT602">AK603+AK606+AK618</f>
        <v>0</v>
      </c>
      <c r="AL602" s="83">
        <f t="shared" si="658"/>
        <v>0</v>
      </c>
      <c r="AM602" s="83">
        <f t="shared" si="658"/>
        <v>48268</v>
      </c>
      <c r="AN602" s="83">
        <f t="shared" si="658"/>
        <v>0</v>
      </c>
      <c r="AO602" s="83">
        <f t="shared" si="658"/>
        <v>48268</v>
      </c>
      <c r="AP602" s="83">
        <f t="shared" si="658"/>
        <v>-30074</v>
      </c>
      <c r="AQ602" s="121">
        <f t="shared" si="658"/>
        <v>0</v>
      </c>
      <c r="AR602" s="83">
        <f t="shared" si="658"/>
        <v>18194</v>
      </c>
      <c r="AS602" s="121">
        <f t="shared" si="658"/>
        <v>0</v>
      </c>
      <c r="AT602" s="83">
        <f t="shared" si="658"/>
        <v>18194</v>
      </c>
      <c r="AU602" s="81"/>
      <c r="AV602" s="81"/>
      <c r="AW602" s="81"/>
      <c r="AX602" s="83">
        <f>AX603+AX606+AX618</f>
        <v>18194</v>
      </c>
      <c r="AY602" s="83">
        <f>AY603+AY606+AY618</f>
        <v>18194</v>
      </c>
      <c r="AZ602" s="93"/>
      <c r="BA602" s="93"/>
      <c r="BB602" s="83">
        <f aca="true" t="shared" si="659" ref="BB602:BG602">BB603+BB606+BB618</f>
        <v>18194</v>
      </c>
      <c r="BC602" s="83">
        <f t="shared" si="659"/>
        <v>18194</v>
      </c>
      <c r="BD602" s="83">
        <f t="shared" si="659"/>
        <v>0</v>
      </c>
      <c r="BE602" s="83">
        <f t="shared" si="659"/>
        <v>0</v>
      </c>
      <c r="BF602" s="83">
        <f t="shared" si="659"/>
        <v>18194</v>
      </c>
      <c r="BG602" s="83">
        <f t="shared" si="659"/>
        <v>18194</v>
      </c>
      <c r="BH602" s="83">
        <f>BH603+BH606+BH618</f>
        <v>0</v>
      </c>
      <c r="BI602" s="83">
        <f>BI603+BI606+BI618</f>
        <v>0</v>
      </c>
      <c r="BJ602" s="83">
        <f>BJ603+BJ606+BJ618</f>
        <v>18194</v>
      </c>
      <c r="BK602" s="83">
        <f>BK603+BK606+BK618</f>
        <v>18194</v>
      </c>
    </row>
    <row r="603" spans="1:63" s="2" customFormat="1" ht="99.75" customHeight="1" hidden="1">
      <c r="A603" s="120"/>
      <c r="B603" s="230" t="s">
        <v>239</v>
      </c>
      <c r="C603" s="107" t="s">
        <v>58</v>
      </c>
      <c r="D603" s="108" t="s">
        <v>30</v>
      </c>
      <c r="E603" s="107" t="s">
        <v>282</v>
      </c>
      <c r="F603" s="108"/>
      <c r="G603" s="102"/>
      <c r="H603" s="102"/>
      <c r="I603" s="102"/>
      <c r="J603" s="110">
        <f>J604</f>
        <v>98400</v>
      </c>
      <c r="K603" s="110">
        <f aca="true" t="shared" si="660" ref="K603:AA604">K604</f>
        <v>98400</v>
      </c>
      <c r="L603" s="110">
        <f t="shared" si="660"/>
        <v>0</v>
      </c>
      <c r="M603" s="110"/>
      <c r="N603" s="110">
        <f t="shared" si="660"/>
        <v>105000</v>
      </c>
      <c r="O603" s="110">
        <f t="shared" si="660"/>
        <v>0</v>
      </c>
      <c r="P603" s="110">
        <f t="shared" si="660"/>
        <v>0</v>
      </c>
      <c r="Q603" s="110">
        <f t="shared" si="660"/>
        <v>105000</v>
      </c>
      <c r="R603" s="110">
        <f t="shared" si="660"/>
        <v>0</v>
      </c>
      <c r="S603" s="112">
        <f t="shared" si="660"/>
        <v>-105000</v>
      </c>
      <c r="T603" s="112">
        <f t="shared" si="660"/>
        <v>0</v>
      </c>
      <c r="U603" s="110">
        <f t="shared" si="660"/>
        <v>0</v>
      </c>
      <c r="V603" s="112">
        <f t="shared" si="660"/>
        <v>0</v>
      </c>
      <c r="W603" s="112">
        <f t="shared" si="660"/>
        <v>0</v>
      </c>
      <c r="X603" s="112">
        <f t="shared" si="660"/>
        <v>0</v>
      </c>
      <c r="Y603" s="112">
        <f t="shared" si="660"/>
        <v>0</v>
      </c>
      <c r="Z603" s="112">
        <f t="shared" si="660"/>
        <v>0</v>
      </c>
      <c r="AA603" s="112">
        <f t="shared" si="660"/>
        <v>0</v>
      </c>
      <c r="AB603" s="112">
        <f aca="true" t="shared" si="661" ref="AA603:AQ604">AB604</f>
        <v>0</v>
      </c>
      <c r="AC603" s="112">
        <f t="shared" si="661"/>
        <v>0</v>
      </c>
      <c r="AD603" s="112">
        <f t="shared" si="661"/>
        <v>0</v>
      </c>
      <c r="AE603" s="112">
        <f t="shared" si="661"/>
        <v>0</v>
      </c>
      <c r="AF603" s="112"/>
      <c r="AG603" s="112">
        <f t="shared" si="661"/>
        <v>0</v>
      </c>
      <c r="AH603" s="112">
        <f t="shared" si="661"/>
        <v>0</v>
      </c>
      <c r="AI603" s="112"/>
      <c r="AJ603" s="112">
        <f t="shared" si="661"/>
        <v>0</v>
      </c>
      <c r="AK603" s="112">
        <f t="shared" si="661"/>
        <v>0</v>
      </c>
      <c r="AL603" s="112">
        <f t="shared" si="661"/>
        <v>0</v>
      </c>
      <c r="AM603" s="112">
        <f t="shared" si="661"/>
        <v>0</v>
      </c>
      <c r="AN603" s="112">
        <f t="shared" si="661"/>
        <v>0</v>
      </c>
      <c r="AO603" s="112">
        <f t="shared" si="661"/>
        <v>0</v>
      </c>
      <c r="AP603" s="112">
        <f t="shared" si="661"/>
        <v>0</v>
      </c>
      <c r="AQ603" s="110">
        <f t="shared" si="661"/>
        <v>0</v>
      </c>
      <c r="AR603" s="112">
        <f aca="true" t="shared" si="662" ref="AQ603:AT604">AR604</f>
        <v>0</v>
      </c>
      <c r="AS603" s="110">
        <f t="shared" si="662"/>
        <v>0</v>
      </c>
      <c r="AT603" s="112">
        <f t="shared" si="662"/>
        <v>0</v>
      </c>
      <c r="AU603" s="81"/>
      <c r="AV603" s="81"/>
      <c r="AW603" s="81"/>
      <c r="AX603" s="112">
        <f>AX604</f>
        <v>0</v>
      </c>
      <c r="AY603" s="112">
        <f>AY604</f>
        <v>0</v>
      </c>
      <c r="AZ603" s="93"/>
      <c r="BA603" s="93"/>
      <c r="BB603" s="112">
        <f>BB604</f>
        <v>0</v>
      </c>
      <c r="BC603" s="112">
        <f>BC604</f>
        <v>0</v>
      </c>
      <c r="BD603" s="112">
        <f aca="true" t="shared" si="663" ref="BD603:BK604">BD604</f>
        <v>0</v>
      </c>
      <c r="BE603" s="112">
        <f t="shared" si="663"/>
        <v>0</v>
      </c>
      <c r="BF603" s="112">
        <f t="shared" si="663"/>
        <v>0</v>
      </c>
      <c r="BG603" s="112">
        <f t="shared" si="663"/>
        <v>0</v>
      </c>
      <c r="BH603" s="112">
        <f t="shared" si="663"/>
        <v>0</v>
      </c>
      <c r="BI603" s="112">
        <f t="shared" si="663"/>
        <v>0</v>
      </c>
      <c r="BJ603" s="112">
        <f t="shared" si="663"/>
        <v>0</v>
      </c>
      <c r="BK603" s="112">
        <f t="shared" si="663"/>
        <v>0</v>
      </c>
    </row>
    <row r="604" spans="1:63" s="9" customFormat="1" ht="66.75" customHeight="1" hidden="1">
      <c r="A604" s="231"/>
      <c r="B604" s="230" t="s">
        <v>240</v>
      </c>
      <c r="C604" s="107" t="s">
        <v>58</v>
      </c>
      <c r="D604" s="108" t="s">
        <v>30</v>
      </c>
      <c r="E604" s="107" t="s">
        <v>281</v>
      </c>
      <c r="F604" s="108"/>
      <c r="G604" s="102"/>
      <c r="H604" s="102"/>
      <c r="I604" s="102"/>
      <c r="J604" s="110">
        <f>J605</f>
        <v>98400</v>
      </c>
      <c r="K604" s="110">
        <f t="shared" si="660"/>
        <v>98400</v>
      </c>
      <c r="L604" s="110">
        <f t="shared" si="660"/>
        <v>0</v>
      </c>
      <c r="M604" s="110"/>
      <c r="N604" s="110">
        <f t="shared" si="660"/>
        <v>105000</v>
      </c>
      <c r="O604" s="110">
        <f t="shared" si="660"/>
        <v>0</v>
      </c>
      <c r="P604" s="110">
        <f t="shared" si="660"/>
        <v>0</v>
      </c>
      <c r="Q604" s="110">
        <f t="shared" si="660"/>
        <v>105000</v>
      </c>
      <c r="R604" s="110">
        <f t="shared" si="660"/>
        <v>0</v>
      </c>
      <c r="S604" s="112">
        <f t="shared" si="660"/>
        <v>-105000</v>
      </c>
      <c r="T604" s="112">
        <f t="shared" si="660"/>
        <v>0</v>
      </c>
      <c r="U604" s="110">
        <f t="shared" si="660"/>
        <v>0</v>
      </c>
      <c r="V604" s="112">
        <f t="shared" si="660"/>
        <v>0</v>
      </c>
      <c r="W604" s="112">
        <f t="shared" si="660"/>
        <v>0</v>
      </c>
      <c r="X604" s="112">
        <f t="shared" si="660"/>
        <v>0</v>
      </c>
      <c r="Y604" s="112">
        <f t="shared" si="660"/>
        <v>0</v>
      </c>
      <c r="Z604" s="112">
        <f t="shared" si="660"/>
        <v>0</v>
      </c>
      <c r="AA604" s="112">
        <f t="shared" si="661"/>
        <v>0</v>
      </c>
      <c r="AB604" s="112">
        <f t="shared" si="661"/>
        <v>0</v>
      </c>
      <c r="AC604" s="112">
        <f t="shared" si="661"/>
        <v>0</v>
      </c>
      <c r="AD604" s="112">
        <f t="shared" si="661"/>
        <v>0</v>
      </c>
      <c r="AE604" s="112">
        <f t="shared" si="661"/>
        <v>0</v>
      </c>
      <c r="AF604" s="112"/>
      <c r="AG604" s="112">
        <f t="shared" si="661"/>
        <v>0</v>
      </c>
      <c r="AH604" s="112">
        <f t="shared" si="661"/>
        <v>0</v>
      </c>
      <c r="AI604" s="112"/>
      <c r="AJ604" s="112">
        <f t="shared" si="661"/>
        <v>0</v>
      </c>
      <c r="AK604" s="112">
        <f t="shared" si="661"/>
        <v>0</v>
      </c>
      <c r="AL604" s="112">
        <f t="shared" si="661"/>
        <v>0</v>
      </c>
      <c r="AM604" s="112">
        <f t="shared" si="661"/>
        <v>0</v>
      </c>
      <c r="AN604" s="112">
        <f t="shared" si="661"/>
        <v>0</v>
      </c>
      <c r="AO604" s="112">
        <f t="shared" si="661"/>
        <v>0</v>
      </c>
      <c r="AP604" s="112">
        <f t="shared" si="661"/>
        <v>0</v>
      </c>
      <c r="AQ604" s="110">
        <f t="shared" si="662"/>
        <v>0</v>
      </c>
      <c r="AR604" s="112">
        <f t="shared" si="662"/>
        <v>0</v>
      </c>
      <c r="AS604" s="110">
        <f t="shared" si="662"/>
        <v>0</v>
      </c>
      <c r="AT604" s="112">
        <f t="shared" si="662"/>
        <v>0</v>
      </c>
      <c r="AU604" s="81"/>
      <c r="AV604" s="81"/>
      <c r="AW604" s="81"/>
      <c r="AX604" s="112">
        <f>AX605</f>
        <v>0</v>
      </c>
      <c r="AY604" s="112">
        <f>AY605</f>
        <v>0</v>
      </c>
      <c r="AZ604" s="93"/>
      <c r="BA604" s="93"/>
      <c r="BB604" s="112">
        <f>BB605</f>
        <v>0</v>
      </c>
      <c r="BC604" s="112">
        <f>BC605</f>
        <v>0</v>
      </c>
      <c r="BD604" s="112">
        <f t="shared" si="663"/>
        <v>0</v>
      </c>
      <c r="BE604" s="112">
        <f t="shared" si="663"/>
        <v>0</v>
      </c>
      <c r="BF604" s="112">
        <f t="shared" si="663"/>
        <v>0</v>
      </c>
      <c r="BG604" s="112">
        <f t="shared" si="663"/>
        <v>0</v>
      </c>
      <c r="BH604" s="112">
        <f t="shared" si="663"/>
        <v>0</v>
      </c>
      <c r="BI604" s="112">
        <f t="shared" si="663"/>
        <v>0</v>
      </c>
      <c r="BJ604" s="112">
        <f t="shared" si="663"/>
        <v>0</v>
      </c>
      <c r="BK604" s="112">
        <f t="shared" si="663"/>
        <v>0</v>
      </c>
    </row>
    <row r="605" spans="1:63" s="9" customFormat="1" ht="99.75" customHeight="1" hidden="1">
      <c r="A605" s="231"/>
      <c r="B605" s="230" t="s">
        <v>241</v>
      </c>
      <c r="C605" s="107" t="s">
        <v>58</v>
      </c>
      <c r="D605" s="108" t="s">
        <v>30</v>
      </c>
      <c r="E605" s="107" t="s">
        <v>281</v>
      </c>
      <c r="F605" s="108" t="s">
        <v>53</v>
      </c>
      <c r="G605" s="102"/>
      <c r="H605" s="102"/>
      <c r="I605" s="102"/>
      <c r="J605" s="115">
        <f>K605-G605</f>
        <v>98400</v>
      </c>
      <c r="K605" s="232">
        <v>98400</v>
      </c>
      <c r="L605" s="232"/>
      <c r="M605" s="232"/>
      <c r="N605" s="232">
        <v>105000</v>
      </c>
      <c r="O605" s="103"/>
      <c r="P605" s="115"/>
      <c r="Q605" s="115">
        <f>P605+N605</f>
        <v>105000</v>
      </c>
      <c r="R605" s="115">
        <f>O605</f>
        <v>0</v>
      </c>
      <c r="S605" s="116">
        <f>T605-Q605</f>
        <v>-105000</v>
      </c>
      <c r="T605" s="116"/>
      <c r="U605" s="115">
        <f>R605</f>
        <v>0</v>
      </c>
      <c r="V605" s="116"/>
      <c r="W605" s="116"/>
      <c r="X605" s="116"/>
      <c r="Y605" s="116"/>
      <c r="Z605" s="116"/>
      <c r="AA605" s="116"/>
      <c r="AB605" s="116"/>
      <c r="AC605" s="116"/>
      <c r="AD605" s="116"/>
      <c r="AE605" s="116"/>
      <c r="AF605" s="116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116"/>
      <c r="AQ605" s="115"/>
      <c r="AR605" s="116"/>
      <c r="AS605" s="115"/>
      <c r="AT605" s="116"/>
      <c r="AU605" s="81"/>
      <c r="AV605" s="81"/>
      <c r="AW605" s="81"/>
      <c r="AX605" s="116"/>
      <c r="AY605" s="116"/>
      <c r="AZ605" s="93"/>
      <c r="BA605" s="93"/>
      <c r="BB605" s="116"/>
      <c r="BC605" s="116"/>
      <c r="BD605" s="116"/>
      <c r="BE605" s="116"/>
      <c r="BF605" s="116"/>
      <c r="BG605" s="116"/>
      <c r="BH605" s="116"/>
      <c r="BI605" s="116"/>
      <c r="BJ605" s="116"/>
      <c r="BK605" s="116"/>
    </row>
    <row r="606" spans="1:63" s="2" customFormat="1" ht="39.75" customHeight="1">
      <c r="A606" s="120"/>
      <c r="B606" s="144" t="s">
        <v>279</v>
      </c>
      <c r="C606" s="107" t="s">
        <v>58</v>
      </c>
      <c r="D606" s="108" t="s">
        <v>30</v>
      </c>
      <c r="E606" s="114" t="s">
        <v>107</v>
      </c>
      <c r="F606" s="108"/>
      <c r="G606" s="110" t="e">
        <f>G607+G608+G610+G616+#REF!</f>
        <v>#REF!</v>
      </c>
      <c r="H606" s="110" t="e">
        <f>H607+H608+H610+H616+#REF!</f>
        <v>#REF!</v>
      </c>
      <c r="I606" s="110" t="e">
        <f>I607+I608+I610+I616+#REF!</f>
        <v>#REF!</v>
      </c>
      <c r="J606" s="110">
        <f>J607+J608+J610+J616</f>
        <v>-158807</v>
      </c>
      <c r="K606" s="110">
        <f>K607+K608+K610+K616</f>
        <v>53275</v>
      </c>
      <c r="L606" s="110">
        <f>L607+L608+L610+L616</f>
        <v>0</v>
      </c>
      <c r="M606" s="110"/>
      <c r="N606" s="110">
        <f>N607+N608+N610+N616</f>
        <v>59731</v>
      </c>
      <c r="O606" s="110">
        <f>O607+O608+O610+O616</f>
        <v>0</v>
      </c>
      <c r="P606" s="110">
        <f>P607+P608+P610+P616</f>
        <v>0</v>
      </c>
      <c r="Q606" s="110">
        <f>Q607+Q608+Q610+Q616</f>
        <v>59731</v>
      </c>
      <c r="R606" s="110">
        <f>R607+R608+R610+R616</f>
        <v>0</v>
      </c>
      <c r="S606" s="112">
        <f>S607+S608+S612+S614+S616</f>
        <v>-17583</v>
      </c>
      <c r="T606" s="112">
        <f>T607+T608+T612+T614+T616</f>
        <v>42148</v>
      </c>
      <c r="U606" s="110">
        <f>U607+U612+U614</f>
        <v>0</v>
      </c>
      <c r="V606" s="112">
        <f>V607+V612+V614</f>
        <v>42148</v>
      </c>
      <c r="W606" s="112">
        <f aca="true" t="shared" si="664" ref="W606:AD606">W607+W608+W612+W614+W616</f>
        <v>0</v>
      </c>
      <c r="X606" s="112">
        <f t="shared" si="664"/>
        <v>0</v>
      </c>
      <c r="Y606" s="112">
        <f t="shared" si="664"/>
        <v>42148</v>
      </c>
      <c r="Z606" s="112">
        <f t="shared" si="664"/>
        <v>42148</v>
      </c>
      <c r="AA606" s="112">
        <f t="shared" si="664"/>
        <v>0</v>
      </c>
      <c r="AB606" s="112">
        <f t="shared" si="664"/>
        <v>0</v>
      </c>
      <c r="AC606" s="112">
        <f t="shared" si="664"/>
        <v>42148</v>
      </c>
      <c r="AD606" s="112">
        <f t="shared" si="664"/>
        <v>42148</v>
      </c>
      <c r="AE606" s="112">
        <f>AE607+AE608+AE612+AE614+AE616</f>
        <v>0</v>
      </c>
      <c r="AF606" s="112"/>
      <c r="AG606" s="112">
        <f>AG607+AG608+AG612+AG614+AG616</f>
        <v>0</v>
      </c>
      <c r="AH606" s="112">
        <f>AH607+AH608+AH612+AH614+AH616</f>
        <v>42148</v>
      </c>
      <c r="AI606" s="112"/>
      <c r="AJ606" s="112">
        <f aca="true" t="shared" si="665" ref="AJ606:AO606">AJ607+AJ608+AJ612+AJ614+AJ616</f>
        <v>42148</v>
      </c>
      <c r="AK606" s="112">
        <f t="shared" si="665"/>
        <v>0</v>
      </c>
      <c r="AL606" s="112">
        <f t="shared" si="665"/>
        <v>0</v>
      </c>
      <c r="AM606" s="112">
        <f t="shared" si="665"/>
        <v>42148</v>
      </c>
      <c r="AN606" s="112">
        <f t="shared" si="665"/>
        <v>0</v>
      </c>
      <c r="AO606" s="112">
        <f t="shared" si="665"/>
        <v>42148</v>
      </c>
      <c r="AP606" s="112">
        <f>AP607+AP608+AP612+AP614+AP616</f>
        <v>-23954</v>
      </c>
      <c r="AQ606" s="110">
        <f>AQ607+AQ608+AQ612+AQ614+AQ616</f>
        <v>0</v>
      </c>
      <c r="AR606" s="112">
        <f>AR607+AR608+AR612+AR614+AR616</f>
        <v>18194</v>
      </c>
      <c r="AS606" s="110">
        <f>AS607+AS608+AS612+AS614+AS616</f>
        <v>0</v>
      </c>
      <c r="AT606" s="112">
        <f>AT607+AT608+AT612+AT614+AT616</f>
        <v>18194</v>
      </c>
      <c r="AU606" s="81"/>
      <c r="AV606" s="81"/>
      <c r="AW606" s="81"/>
      <c r="AX606" s="112">
        <f>AX607+AX608+AX612+AX614+AX616</f>
        <v>18194</v>
      </c>
      <c r="AY606" s="112">
        <f>AY607+AY608+AY612+AY614+AY616</f>
        <v>18194</v>
      </c>
      <c r="AZ606" s="93"/>
      <c r="BA606" s="93"/>
      <c r="BB606" s="112">
        <f aca="true" t="shared" si="666" ref="BB606:BG606">BB607+BB608+BB612+BB614+BB616</f>
        <v>18194</v>
      </c>
      <c r="BC606" s="112">
        <f t="shared" si="666"/>
        <v>18194</v>
      </c>
      <c r="BD606" s="112">
        <f t="shared" si="666"/>
        <v>0</v>
      </c>
      <c r="BE606" s="112">
        <f t="shared" si="666"/>
        <v>0</v>
      </c>
      <c r="BF606" s="112">
        <f t="shared" si="666"/>
        <v>18194</v>
      </c>
      <c r="BG606" s="112">
        <f t="shared" si="666"/>
        <v>18194</v>
      </c>
      <c r="BH606" s="112">
        <f>BH607+BH608+BH612+BH614+BH616</f>
        <v>0</v>
      </c>
      <c r="BI606" s="112">
        <f>BI607+BI608+BI612+BI614+BI616</f>
        <v>0</v>
      </c>
      <c r="BJ606" s="112">
        <f>BJ607+BJ608+BJ612+BJ614+BJ616</f>
        <v>18194</v>
      </c>
      <c r="BK606" s="112">
        <f>BK607+BK608+BK612+BK614+BK616</f>
        <v>18194</v>
      </c>
    </row>
    <row r="607" spans="1:63" s="2" customFormat="1" ht="83.25" customHeight="1">
      <c r="A607" s="120"/>
      <c r="B607" s="106" t="s">
        <v>41</v>
      </c>
      <c r="C607" s="107" t="s">
        <v>58</v>
      </c>
      <c r="D607" s="108" t="s">
        <v>30</v>
      </c>
      <c r="E607" s="114" t="s">
        <v>107</v>
      </c>
      <c r="F607" s="108" t="s">
        <v>42</v>
      </c>
      <c r="G607" s="110">
        <f>H607</f>
        <v>68234</v>
      </c>
      <c r="H607" s="110">
        <v>68234</v>
      </c>
      <c r="I607" s="110"/>
      <c r="J607" s="115">
        <f>K607-G607</f>
        <v>-56893</v>
      </c>
      <c r="K607" s="115">
        <v>11341</v>
      </c>
      <c r="L607" s="115"/>
      <c r="M607" s="115"/>
      <c r="N607" s="110">
        <v>12549</v>
      </c>
      <c r="O607" s="103"/>
      <c r="P607" s="115"/>
      <c r="Q607" s="115">
        <f>P607+N607</f>
        <v>12549</v>
      </c>
      <c r="R607" s="115">
        <f>O607</f>
        <v>0</v>
      </c>
      <c r="S607" s="116">
        <f>T607-Q607</f>
        <v>-672</v>
      </c>
      <c r="T607" s="116">
        <v>11877</v>
      </c>
      <c r="U607" s="115">
        <f>R607</f>
        <v>0</v>
      </c>
      <c r="V607" s="116">
        <v>11877</v>
      </c>
      <c r="W607" s="116"/>
      <c r="X607" s="116"/>
      <c r="Y607" s="116">
        <f>W607+T607</f>
        <v>11877</v>
      </c>
      <c r="Z607" s="116">
        <f>X607+V607</f>
        <v>11877</v>
      </c>
      <c r="AA607" s="116"/>
      <c r="AB607" s="116"/>
      <c r="AC607" s="116">
        <f>AA607+Y607</f>
        <v>11877</v>
      </c>
      <c r="AD607" s="116">
        <f>AB607+Z607</f>
        <v>11877</v>
      </c>
      <c r="AE607" s="116"/>
      <c r="AF607" s="116"/>
      <c r="AG607" s="116"/>
      <c r="AH607" s="116">
        <f>AE607+AC607</f>
        <v>11877</v>
      </c>
      <c r="AI607" s="116"/>
      <c r="AJ607" s="116">
        <f>AG607+AD607</f>
        <v>11877</v>
      </c>
      <c r="AK607" s="171"/>
      <c r="AL607" s="171"/>
      <c r="AM607" s="116">
        <f>AK607+AH607</f>
        <v>11877</v>
      </c>
      <c r="AN607" s="116">
        <f>AI607</f>
        <v>0</v>
      </c>
      <c r="AO607" s="116">
        <f>AJ607</f>
        <v>11877</v>
      </c>
      <c r="AP607" s="116">
        <f>AR607-AO607</f>
        <v>-11766</v>
      </c>
      <c r="AQ607" s="115"/>
      <c r="AR607" s="116">
        <v>111</v>
      </c>
      <c r="AS607" s="115"/>
      <c r="AT607" s="116">
        <v>111</v>
      </c>
      <c r="AU607" s="81"/>
      <c r="AV607" s="81"/>
      <c r="AW607" s="81"/>
      <c r="AX607" s="116">
        <v>111</v>
      </c>
      <c r="AY607" s="116">
        <v>111</v>
      </c>
      <c r="AZ607" s="93"/>
      <c r="BA607" s="93"/>
      <c r="BB607" s="116">
        <v>111</v>
      </c>
      <c r="BC607" s="116">
        <v>111</v>
      </c>
      <c r="BD607" s="146"/>
      <c r="BE607" s="147"/>
      <c r="BF607" s="115">
        <f>BD607+BB607</f>
        <v>111</v>
      </c>
      <c r="BG607" s="115">
        <f>BE607+BC607</f>
        <v>111</v>
      </c>
      <c r="BH607" s="146"/>
      <c r="BI607" s="147"/>
      <c r="BJ607" s="115">
        <f>BH607+BF607</f>
        <v>111</v>
      </c>
      <c r="BK607" s="115">
        <f>BI607+BG607</f>
        <v>111</v>
      </c>
    </row>
    <row r="608" spans="1:63" s="2" customFormat="1" ht="99.75" customHeight="1" hidden="1">
      <c r="A608" s="120"/>
      <c r="B608" s="144" t="s">
        <v>204</v>
      </c>
      <c r="C608" s="107" t="s">
        <v>58</v>
      </c>
      <c r="D608" s="108" t="s">
        <v>30</v>
      </c>
      <c r="E608" s="153" t="s">
        <v>176</v>
      </c>
      <c r="F608" s="108"/>
      <c r="G608" s="110">
        <f aca="true" t="shared" si="667" ref="G608:AJ608">G609</f>
        <v>21620</v>
      </c>
      <c r="H608" s="110">
        <f t="shared" si="667"/>
        <v>21620</v>
      </c>
      <c r="I608" s="110">
        <f t="shared" si="667"/>
        <v>0</v>
      </c>
      <c r="J608" s="110">
        <f t="shared" si="667"/>
        <v>-4743</v>
      </c>
      <c r="K608" s="110">
        <f t="shared" si="667"/>
        <v>16877</v>
      </c>
      <c r="L608" s="110">
        <f t="shared" si="667"/>
        <v>0</v>
      </c>
      <c r="M608" s="110"/>
      <c r="N608" s="110">
        <f t="shared" si="667"/>
        <v>20337</v>
      </c>
      <c r="O608" s="110">
        <f t="shared" si="667"/>
        <v>0</v>
      </c>
      <c r="P608" s="110">
        <f t="shared" si="667"/>
        <v>0</v>
      </c>
      <c r="Q608" s="110">
        <f t="shared" si="667"/>
        <v>20337</v>
      </c>
      <c r="R608" s="110">
        <f t="shared" si="667"/>
        <v>0</v>
      </c>
      <c r="S608" s="112">
        <f t="shared" si="667"/>
        <v>-20337</v>
      </c>
      <c r="T608" s="112">
        <f t="shared" si="667"/>
        <v>0</v>
      </c>
      <c r="U608" s="110">
        <f t="shared" si="667"/>
        <v>0</v>
      </c>
      <c r="V608" s="112">
        <f t="shared" si="667"/>
        <v>0</v>
      </c>
      <c r="W608" s="112">
        <f t="shared" si="667"/>
        <v>0</v>
      </c>
      <c r="X608" s="112">
        <f t="shared" si="667"/>
        <v>0</v>
      </c>
      <c r="Y608" s="112">
        <f t="shared" si="667"/>
        <v>0</v>
      </c>
      <c r="Z608" s="112">
        <f t="shared" si="667"/>
        <v>0</v>
      </c>
      <c r="AA608" s="112">
        <f t="shared" si="667"/>
        <v>0</v>
      </c>
      <c r="AB608" s="112">
        <f t="shared" si="667"/>
        <v>0</v>
      </c>
      <c r="AC608" s="112">
        <f t="shared" si="667"/>
        <v>0</v>
      </c>
      <c r="AD608" s="112">
        <f t="shared" si="667"/>
        <v>0</v>
      </c>
      <c r="AE608" s="112">
        <f t="shared" si="667"/>
        <v>0</v>
      </c>
      <c r="AF608" s="112"/>
      <c r="AG608" s="112">
        <f t="shared" si="667"/>
        <v>0</v>
      </c>
      <c r="AH608" s="112">
        <f t="shared" si="667"/>
        <v>0</v>
      </c>
      <c r="AI608" s="112"/>
      <c r="AJ608" s="112">
        <f t="shared" si="667"/>
        <v>0</v>
      </c>
      <c r="AK608" s="171"/>
      <c r="AL608" s="171"/>
      <c r="AM608" s="158"/>
      <c r="AN608" s="158"/>
      <c r="AO608" s="158"/>
      <c r="AP608" s="116"/>
      <c r="AQ608" s="115"/>
      <c r="AR608" s="116"/>
      <c r="AS608" s="115"/>
      <c r="AT608" s="116"/>
      <c r="AU608" s="81"/>
      <c r="AV608" s="81"/>
      <c r="AW608" s="81"/>
      <c r="AX608" s="116"/>
      <c r="AY608" s="116"/>
      <c r="AZ608" s="93"/>
      <c r="BA608" s="93"/>
      <c r="BB608" s="116"/>
      <c r="BC608" s="116"/>
      <c r="BD608" s="146"/>
      <c r="BE608" s="147"/>
      <c r="BF608" s="164"/>
      <c r="BG608" s="164"/>
      <c r="BH608" s="146"/>
      <c r="BI608" s="147"/>
      <c r="BJ608" s="164"/>
      <c r="BK608" s="164"/>
    </row>
    <row r="609" spans="1:63" s="2" customFormat="1" ht="99.75" customHeight="1" hidden="1">
      <c r="A609" s="120"/>
      <c r="B609" s="144" t="s">
        <v>241</v>
      </c>
      <c r="C609" s="107" t="s">
        <v>58</v>
      </c>
      <c r="D609" s="108" t="s">
        <v>30</v>
      </c>
      <c r="E609" s="153" t="s">
        <v>176</v>
      </c>
      <c r="F609" s="108" t="s">
        <v>53</v>
      </c>
      <c r="G609" s="110">
        <f>H609</f>
        <v>21620</v>
      </c>
      <c r="H609" s="110">
        <v>21620</v>
      </c>
      <c r="I609" s="110"/>
      <c r="J609" s="115">
        <f>K609-G609</f>
        <v>-4743</v>
      </c>
      <c r="K609" s="115">
        <v>16877</v>
      </c>
      <c r="L609" s="115"/>
      <c r="M609" s="115"/>
      <c r="N609" s="110">
        <v>20337</v>
      </c>
      <c r="O609" s="103"/>
      <c r="P609" s="115"/>
      <c r="Q609" s="115">
        <f>P609+N609</f>
        <v>20337</v>
      </c>
      <c r="R609" s="115">
        <f>O609</f>
        <v>0</v>
      </c>
      <c r="S609" s="116">
        <f>T609-Q609</f>
        <v>-20337</v>
      </c>
      <c r="T609" s="116"/>
      <c r="U609" s="115">
        <f>R609</f>
        <v>0</v>
      </c>
      <c r="V609" s="116"/>
      <c r="W609" s="116"/>
      <c r="X609" s="116"/>
      <c r="Y609" s="116"/>
      <c r="Z609" s="116"/>
      <c r="AA609" s="116"/>
      <c r="AB609" s="116"/>
      <c r="AC609" s="116"/>
      <c r="AD609" s="116"/>
      <c r="AE609" s="116"/>
      <c r="AF609" s="116"/>
      <c r="AG609" s="116"/>
      <c r="AH609" s="116"/>
      <c r="AI609" s="116"/>
      <c r="AJ609" s="116"/>
      <c r="AK609" s="171"/>
      <c r="AL609" s="171"/>
      <c r="AM609" s="158"/>
      <c r="AN609" s="158"/>
      <c r="AO609" s="158"/>
      <c r="AP609" s="116"/>
      <c r="AQ609" s="115"/>
      <c r="AR609" s="116"/>
      <c r="AS609" s="115"/>
      <c r="AT609" s="116"/>
      <c r="AU609" s="81"/>
      <c r="AV609" s="81"/>
      <c r="AW609" s="81"/>
      <c r="AX609" s="116"/>
      <c r="AY609" s="116"/>
      <c r="AZ609" s="93"/>
      <c r="BA609" s="93"/>
      <c r="BB609" s="116"/>
      <c r="BC609" s="116"/>
      <c r="BD609" s="146"/>
      <c r="BE609" s="147"/>
      <c r="BF609" s="164"/>
      <c r="BG609" s="164"/>
      <c r="BH609" s="146"/>
      <c r="BI609" s="147"/>
      <c r="BJ609" s="164"/>
      <c r="BK609" s="164"/>
    </row>
    <row r="610" spans="1:63" s="2" customFormat="1" ht="33.75" customHeight="1" hidden="1">
      <c r="A610" s="120"/>
      <c r="B610" s="144" t="s">
        <v>205</v>
      </c>
      <c r="C610" s="107" t="s">
        <v>58</v>
      </c>
      <c r="D610" s="108" t="s">
        <v>30</v>
      </c>
      <c r="E610" s="153" t="s">
        <v>177</v>
      </c>
      <c r="F610" s="108"/>
      <c r="G610" s="110">
        <f aca="true" t="shared" si="668" ref="G610:AJ610">G611</f>
        <v>102576</v>
      </c>
      <c r="H610" s="110">
        <f t="shared" si="668"/>
        <v>102576</v>
      </c>
      <c r="I610" s="110">
        <f t="shared" si="668"/>
        <v>0</v>
      </c>
      <c r="J610" s="110">
        <f t="shared" si="668"/>
        <v>-102576</v>
      </c>
      <c r="K610" s="110">
        <f t="shared" si="668"/>
        <v>0</v>
      </c>
      <c r="L610" s="110">
        <f t="shared" si="668"/>
        <v>0</v>
      </c>
      <c r="M610" s="110"/>
      <c r="N610" s="110">
        <f t="shared" si="668"/>
        <v>0</v>
      </c>
      <c r="O610" s="110">
        <f t="shared" si="668"/>
        <v>0</v>
      </c>
      <c r="P610" s="110">
        <f t="shared" si="668"/>
        <v>0</v>
      </c>
      <c r="Q610" s="110">
        <f t="shared" si="668"/>
        <v>0</v>
      </c>
      <c r="R610" s="110">
        <f t="shared" si="668"/>
        <v>0</v>
      </c>
      <c r="S610" s="116"/>
      <c r="T610" s="112">
        <f t="shared" si="668"/>
        <v>0</v>
      </c>
      <c r="U610" s="110">
        <f t="shared" si="668"/>
        <v>0</v>
      </c>
      <c r="V610" s="112">
        <f t="shared" si="668"/>
        <v>0</v>
      </c>
      <c r="W610" s="112">
        <f t="shared" si="668"/>
        <v>0</v>
      </c>
      <c r="X610" s="112">
        <f t="shared" si="668"/>
        <v>0</v>
      </c>
      <c r="Y610" s="112">
        <f t="shared" si="668"/>
        <v>0</v>
      </c>
      <c r="Z610" s="112">
        <f t="shared" si="668"/>
        <v>0</v>
      </c>
      <c r="AA610" s="112">
        <f t="shared" si="668"/>
        <v>0</v>
      </c>
      <c r="AB610" s="112">
        <f t="shared" si="668"/>
        <v>0</v>
      </c>
      <c r="AC610" s="112">
        <f t="shared" si="668"/>
        <v>0</v>
      </c>
      <c r="AD610" s="112">
        <f t="shared" si="668"/>
        <v>0</v>
      </c>
      <c r="AE610" s="112">
        <f t="shared" si="668"/>
        <v>0</v>
      </c>
      <c r="AF610" s="112"/>
      <c r="AG610" s="112">
        <f t="shared" si="668"/>
        <v>0</v>
      </c>
      <c r="AH610" s="112">
        <f t="shared" si="668"/>
        <v>0</v>
      </c>
      <c r="AI610" s="112"/>
      <c r="AJ610" s="112">
        <f t="shared" si="668"/>
        <v>0</v>
      </c>
      <c r="AK610" s="171"/>
      <c r="AL610" s="171"/>
      <c r="AM610" s="158"/>
      <c r="AN610" s="158"/>
      <c r="AO610" s="158"/>
      <c r="AP610" s="116"/>
      <c r="AQ610" s="115"/>
      <c r="AR610" s="116"/>
      <c r="AS610" s="115"/>
      <c r="AT610" s="116"/>
      <c r="AU610" s="81"/>
      <c r="AV610" s="81"/>
      <c r="AW610" s="81"/>
      <c r="AX610" s="116"/>
      <c r="AY610" s="116"/>
      <c r="AZ610" s="93"/>
      <c r="BA610" s="93"/>
      <c r="BB610" s="116"/>
      <c r="BC610" s="116"/>
      <c r="BD610" s="146"/>
      <c r="BE610" s="147"/>
      <c r="BF610" s="164"/>
      <c r="BG610" s="164"/>
      <c r="BH610" s="146"/>
      <c r="BI610" s="147"/>
      <c r="BJ610" s="164"/>
      <c r="BK610" s="164"/>
    </row>
    <row r="611" spans="1:63" s="2" customFormat="1" ht="99.75" customHeight="1" hidden="1">
      <c r="A611" s="120"/>
      <c r="B611" s="144" t="s">
        <v>394</v>
      </c>
      <c r="C611" s="107" t="s">
        <v>58</v>
      </c>
      <c r="D611" s="108" t="s">
        <v>30</v>
      </c>
      <c r="E611" s="153" t="s">
        <v>177</v>
      </c>
      <c r="F611" s="108" t="s">
        <v>53</v>
      </c>
      <c r="G611" s="110">
        <f>H611</f>
        <v>102576</v>
      </c>
      <c r="H611" s="110">
        <v>102576</v>
      </c>
      <c r="I611" s="110"/>
      <c r="J611" s="115">
        <f>K611-G611</f>
        <v>-102576</v>
      </c>
      <c r="K611" s="115"/>
      <c r="L611" s="115"/>
      <c r="M611" s="115"/>
      <c r="N611" s="110"/>
      <c r="O611" s="103"/>
      <c r="P611" s="115"/>
      <c r="Q611" s="115">
        <f>P611+N611</f>
        <v>0</v>
      </c>
      <c r="R611" s="115">
        <f>O611</f>
        <v>0</v>
      </c>
      <c r="S611" s="116"/>
      <c r="T611" s="116">
        <f aca="true" t="shared" si="669" ref="T611:Z611">Q611</f>
        <v>0</v>
      </c>
      <c r="U611" s="115">
        <f t="shared" si="669"/>
        <v>0</v>
      </c>
      <c r="V611" s="116">
        <f t="shared" si="669"/>
        <v>0</v>
      </c>
      <c r="W611" s="116">
        <f t="shared" si="669"/>
        <v>0</v>
      </c>
      <c r="X611" s="116">
        <f t="shared" si="669"/>
        <v>0</v>
      </c>
      <c r="Y611" s="116">
        <f t="shared" si="669"/>
        <v>0</v>
      </c>
      <c r="Z611" s="116">
        <f t="shared" si="669"/>
        <v>0</v>
      </c>
      <c r="AA611" s="116">
        <f>X611</f>
        <v>0</v>
      </c>
      <c r="AB611" s="116">
        <f>Y611</f>
        <v>0</v>
      </c>
      <c r="AC611" s="116">
        <f>Z611</f>
        <v>0</v>
      </c>
      <c r="AD611" s="116">
        <f>AA611</f>
        <v>0</v>
      </c>
      <c r="AE611" s="116">
        <f>AB611</f>
        <v>0</v>
      </c>
      <c r="AF611" s="116"/>
      <c r="AG611" s="116">
        <f>AC611</f>
        <v>0</v>
      </c>
      <c r="AH611" s="116">
        <f>AD611</f>
        <v>0</v>
      </c>
      <c r="AI611" s="116"/>
      <c r="AJ611" s="116">
        <f>AE611</f>
        <v>0</v>
      </c>
      <c r="AK611" s="171"/>
      <c r="AL611" s="171"/>
      <c r="AM611" s="158"/>
      <c r="AN611" s="158"/>
      <c r="AO611" s="158"/>
      <c r="AP611" s="116"/>
      <c r="AQ611" s="115"/>
      <c r="AR611" s="116"/>
      <c r="AS611" s="115"/>
      <c r="AT611" s="116"/>
      <c r="AU611" s="81"/>
      <c r="AV611" s="81"/>
      <c r="AW611" s="81"/>
      <c r="AX611" s="116"/>
      <c r="AY611" s="116"/>
      <c r="AZ611" s="93"/>
      <c r="BA611" s="93"/>
      <c r="BB611" s="116"/>
      <c r="BC611" s="116"/>
      <c r="BD611" s="146"/>
      <c r="BE611" s="147"/>
      <c r="BF611" s="164"/>
      <c r="BG611" s="164"/>
      <c r="BH611" s="146"/>
      <c r="BI611" s="147"/>
      <c r="BJ611" s="164"/>
      <c r="BK611" s="164"/>
    </row>
    <row r="612" spans="1:63" s="2" customFormat="1" ht="166.5" customHeight="1">
      <c r="A612" s="120"/>
      <c r="B612" s="144" t="s">
        <v>255</v>
      </c>
      <c r="C612" s="107" t="s">
        <v>58</v>
      </c>
      <c r="D612" s="108" t="s">
        <v>30</v>
      </c>
      <c r="E612" s="153" t="s">
        <v>176</v>
      </c>
      <c r="F612" s="108"/>
      <c r="G612" s="110"/>
      <c r="H612" s="110"/>
      <c r="I612" s="110"/>
      <c r="J612" s="115"/>
      <c r="K612" s="115"/>
      <c r="L612" s="115"/>
      <c r="M612" s="115"/>
      <c r="N612" s="110"/>
      <c r="O612" s="103"/>
      <c r="P612" s="115"/>
      <c r="Q612" s="115"/>
      <c r="R612" s="115"/>
      <c r="S612" s="116">
        <f aca="true" t="shared" si="670" ref="S612:AT612">S613</f>
        <v>14405</v>
      </c>
      <c r="T612" s="116">
        <f t="shared" si="670"/>
        <v>14405</v>
      </c>
      <c r="U612" s="115">
        <f t="shared" si="670"/>
        <v>0</v>
      </c>
      <c r="V612" s="116">
        <f t="shared" si="670"/>
        <v>14405</v>
      </c>
      <c r="W612" s="116">
        <f t="shared" si="670"/>
        <v>0</v>
      </c>
      <c r="X612" s="116">
        <f t="shared" si="670"/>
        <v>0</v>
      </c>
      <c r="Y612" s="116">
        <f t="shared" si="670"/>
        <v>14405</v>
      </c>
      <c r="Z612" s="116">
        <f t="shared" si="670"/>
        <v>14405</v>
      </c>
      <c r="AA612" s="116">
        <f t="shared" si="670"/>
        <v>0</v>
      </c>
      <c r="AB612" s="116">
        <f t="shared" si="670"/>
        <v>0</v>
      </c>
      <c r="AC612" s="116">
        <f t="shared" si="670"/>
        <v>14405</v>
      </c>
      <c r="AD612" s="116">
        <f t="shared" si="670"/>
        <v>14405</v>
      </c>
      <c r="AE612" s="116">
        <f t="shared" si="670"/>
        <v>0</v>
      </c>
      <c r="AF612" s="116"/>
      <c r="AG612" s="116">
        <f t="shared" si="670"/>
        <v>0</v>
      </c>
      <c r="AH612" s="116">
        <f t="shared" si="670"/>
        <v>14405</v>
      </c>
      <c r="AI612" s="116"/>
      <c r="AJ612" s="116">
        <f t="shared" si="670"/>
        <v>14405</v>
      </c>
      <c r="AK612" s="116">
        <f t="shared" si="670"/>
        <v>0</v>
      </c>
      <c r="AL612" s="116">
        <f t="shared" si="670"/>
        <v>0</v>
      </c>
      <c r="AM612" s="116">
        <f t="shared" si="670"/>
        <v>14405</v>
      </c>
      <c r="AN612" s="116">
        <f t="shared" si="670"/>
        <v>0</v>
      </c>
      <c r="AO612" s="116">
        <f t="shared" si="670"/>
        <v>14405</v>
      </c>
      <c r="AP612" s="116">
        <f t="shared" si="670"/>
        <v>2904</v>
      </c>
      <c r="AQ612" s="116">
        <f t="shared" si="670"/>
        <v>0</v>
      </c>
      <c r="AR612" s="116">
        <f t="shared" si="670"/>
        <v>17309</v>
      </c>
      <c r="AS612" s="116">
        <f t="shared" si="670"/>
        <v>0</v>
      </c>
      <c r="AT612" s="116">
        <f t="shared" si="670"/>
        <v>17309</v>
      </c>
      <c r="AU612" s="81"/>
      <c r="AV612" s="81"/>
      <c r="AW612" s="81"/>
      <c r="AX612" s="116">
        <f>AX613</f>
        <v>17309</v>
      </c>
      <c r="AY612" s="116">
        <f>AY613</f>
        <v>17309</v>
      </c>
      <c r="AZ612" s="93"/>
      <c r="BA612" s="93"/>
      <c r="BB612" s="116">
        <f aca="true" t="shared" si="671" ref="BB612:BK612">BB613</f>
        <v>17309</v>
      </c>
      <c r="BC612" s="116">
        <f t="shared" si="671"/>
        <v>17309</v>
      </c>
      <c r="BD612" s="116">
        <f t="shared" si="671"/>
        <v>0</v>
      </c>
      <c r="BE612" s="116">
        <f t="shared" si="671"/>
        <v>0</v>
      </c>
      <c r="BF612" s="116">
        <f t="shared" si="671"/>
        <v>17309</v>
      </c>
      <c r="BG612" s="116">
        <f t="shared" si="671"/>
        <v>17309</v>
      </c>
      <c r="BH612" s="116">
        <f t="shared" si="671"/>
        <v>0</v>
      </c>
      <c r="BI612" s="116">
        <f t="shared" si="671"/>
        <v>0</v>
      </c>
      <c r="BJ612" s="116">
        <f t="shared" si="671"/>
        <v>17309</v>
      </c>
      <c r="BK612" s="116">
        <f t="shared" si="671"/>
        <v>17309</v>
      </c>
    </row>
    <row r="613" spans="1:63" s="2" customFormat="1" ht="104.25" customHeight="1">
      <c r="A613" s="120"/>
      <c r="B613" s="144" t="s">
        <v>241</v>
      </c>
      <c r="C613" s="107" t="s">
        <v>58</v>
      </c>
      <c r="D613" s="108" t="s">
        <v>30</v>
      </c>
      <c r="E613" s="153" t="s">
        <v>176</v>
      </c>
      <c r="F613" s="108" t="s">
        <v>53</v>
      </c>
      <c r="G613" s="110"/>
      <c r="H613" s="110"/>
      <c r="I613" s="110"/>
      <c r="J613" s="115"/>
      <c r="K613" s="115"/>
      <c r="L613" s="115"/>
      <c r="M613" s="115"/>
      <c r="N613" s="110"/>
      <c r="O613" s="103"/>
      <c r="P613" s="115"/>
      <c r="Q613" s="115"/>
      <c r="R613" s="115"/>
      <c r="S613" s="116">
        <f>T613-Q613</f>
        <v>14405</v>
      </c>
      <c r="T613" s="116">
        <v>14405</v>
      </c>
      <c r="U613" s="115"/>
      <c r="V613" s="116">
        <v>14405</v>
      </c>
      <c r="W613" s="116"/>
      <c r="X613" s="116"/>
      <c r="Y613" s="116">
        <f>W613+T613</f>
        <v>14405</v>
      </c>
      <c r="Z613" s="116">
        <f>X613+V613</f>
        <v>14405</v>
      </c>
      <c r="AA613" s="116"/>
      <c r="AB613" s="116"/>
      <c r="AC613" s="116">
        <f>AA613+Y613</f>
        <v>14405</v>
      </c>
      <c r="AD613" s="116">
        <f>AB613+Z613</f>
        <v>14405</v>
      </c>
      <c r="AE613" s="116"/>
      <c r="AF613" s="116"/>
      <c r="AG613" s="116"/>
      <c r="AH613" s="116">
        <f>AE613+AC613</f>
        <v>14405</v>
      </c>
      <c r="AI613" s="116"/>
      <c r="AJ613" s="116">
        <f>AG613+AD613</f>
        <v>14405</v>
      </c>
      <c r="AK613" s="171"/>
      <c r="AL613" s="171"/>
      <c r="AM613" s="116">
        <f>AK613+AH613</f>
        <v>14405</v>
      </c>
      <c r="AN613" s="116">
        <f>AI613</f>
        <v>0</v>
      </c>
      <c r="AO613" s="116">
        <f>AJ613</f>
        <v>14405</v>
      </c>
      <c r="AP613" s="116">
        <f>AR613-AO613</f>
        <v>2904</v>
      </c>
      <c r="AQ613" s="115"/>
      <c r="AR613" s="116">
        <v>17309</v>
      </c>
      <c r="AS613" s="115"/>
      <c r="AT613" s="116">
        <v>17309</v>
      </c>
      <c r="AU613" s="81"/>
      <c r="AV613" s="81"/>
      <c r="AW613" s="81"/>
      <c r="AX613" s="116">
        <v>17309</v>
      </c>
      <c r="AY613" s="116">
        <v>17309</v>
      </c>
      <c r="AZ613" s="93"/>
      <c r="BA613" s="93"/>
      <c r="BB613" s="116">
        <v>17309</v>
      </c>
      <c r="BC613" s="116">
        <v>17309</v>
      </c>
      <c r="BD613" s="146"/>
      <c r="BE613" s="147"/>
      <c r="BF613" s="115">
        <f>BD613+BB613</f>
        <v>17309</v>
      </c>
      <c r="BG613" s="115">
        <f>BE613+BC613</f>
        <v>17309</v>
      </c>
      <c r="BH613" s="146"/>
      <c r="BI613" s="147"/>
      <c r="BJ613" s="115">
        <f>BH613+BF613</f>
        <v>17309</v>
      </c>
      <c r="BK613" s="115">
        <f>BI613+BG613</f>
        <v>17309</v>
      </c>
    </row>
    <row r="614" spans="1:63" s="2" customFormat="1" ht="66" customHeight="1" hidden="1">
      <c r="A614" s="120"/>
      <c r="B614" s="233" t="s">
        <v>256</v>
      </c>
      <c r="C614" s="107" t="s">
        <v>58</v>
      </c>
      <c r="D614" s="108" t="s">
        <v>30</v>
      </c>
      <c r="E614" s="153" t="s">
        <v>177</v>
      </c>
      <c r="F614" s="108"/>
      <c r="G614" s="110"/>
      <c r="H614" s="110"/>
      <c r="I614" s="110"/>
      <c r="J614" s="115"/>
      <c r="K614" s="115"/>
      <c r="L614" s="115"/>
      <c r="M614" s="115"/>
      <c r="N614" s="110"/>
      <c r="O614" s="103"/>
      <c r="P614" s="115"/>
      <c r="Q614" s="115">
        <f aca="true" t="shared" si="672" ref="Q614:AT614">Q615</f>
        <v>0</v>
      </c>
      <c r="R614" s="115">
        <f t="shared" si="672"/>
        <v>0</v>
      </c>
      <c r="S614" s="116">
        <f t="shared" si="672"/>
        <v>15866</v>
      </c>
      <c r="T614" s="116">
        <f t="shared" si="672"/>
        <v>15866</v>
      </c>
      <c r="U614" s="115">
        <f t="shared" si="672"/>
        <v>0</v>
      </c>
      <c r="V614" s="116">
        <f t="shared" si="672"/>
        <v>15866</v>
      </c>
      <c r="W614" s="116">
        <f t="shared" si="672"/>
        <v>0</v>
      </c>
      <c r="X614" s="116">
        <f t="shared" si="672"/>
        <v>0</v>
      </c>
      <c r="Y614" s="116">
        <f t="shared" si="672"/>
        <v>15866</v>
      </c>
      <c r="Z614" s="116">
        <f t="shared" si="672"/>
        <v>15866</v>
      </c>
      <c r="AA614" s="116">
        <f t="shared" si="672"/>
        <v>0</v>
      </c>
      <c r="AB614" s="116">
        <f t="shared" si="672"/>
        <v>0</v>
      </c>
      <c r="AC614" s="116">
        <f t="shared" si="672"/>
        <v>15866</v>
      </c>
      <c r="AD614" s="116">
        <f t="shared" si="672"/>
        <v>15866</v>
      </c>
      <c r="AE614" s="116">
        <f t="shared" si="672"/>
        <v>0</v>
      </c>
      <c r="AF614" s="116"/>
      <c r="AG614" s="116">
        <f t="shared" si="672"/>
        <v>0</v>
      </c>
      <c r="AH614" s="116">
        <f t="shared" si="672"/>
        <v>15866</v>
      </c>
      <c r="AI614" s="116"/>
      <c r="AJ614" s="116">
        <f t="shared" si="672"/>
        <v>15866</v>
      </c>
      <c r="AK614" s="116">
        <f t="shared" si="672"/>
        <v>0</v>
      </c>
      <c r="AL614" s="116">
        <f t="shared" si="672"/>
        <v>0</v>
      </c>
      <c r="AM614" s="116">
        <f t="shared" si="672"/>
        <v>15866</v>
      </c>
      <c r="AN614" s="116">
        <f t="shared" si="672"/>
        <v>0</v>
      </c>
      <c r="AO614" s="116">
        <f t="shared" si="672"/>
        <v>15866</v>
      </c>
      <c r="AP614" s="116">
        <f t="shared" si="672"/>
        <v>-15866</v>
      </c>
      <c r="AQ614" s="115">
        <f t="shared" si="672"/>
        <v>0</v>
      </c>
      <c r="AR614" s="116">
        <f t="shared" si="672"/>
        <v>0</v>
      </c>
      <c r="AS614" s="115">
        <f t="shared" si="672"/>
        <v>0</v>
      </c>
      <c r="AT614" s="116">
        <f t="shared" si="672"/>
        <v>0</v>
      </c>
      <c r="AU614" s="81"/>
      <c r="AV614" s="81"/>
      <c r="AW614" s="81"/>
      <c r="AX614" s="116">
        <f>AX615</f>
        <v>0</v>
      </c>
      <c r="AY614" s="116">
        <f>AY615</f>
        <v>0</v>
      </c>
      <c r="AZ614" s="93"/>
      <c r="BA614" s="93"/>
      <c r="BB614" s="116">
        <f>BB615</f>
        <v>0</v>
      </c>
      <c r="BC614" s="116">
        <f>BC615</f>
        <v>0</v>
      </c>
      <c r="BD614" s="146"/>
      <c r="BE614" s="147"/>
      <c r="BF614" s="164"/>
      <c r="BG614" s="164"/>
      <c r="BH614" s="146"/>
      <c r="BI614" s="147"/>
      <c r="BJ614" s="164"/>
      <c r="BK614" s="164"/>
    </row>
    <row r="615" spans="1:63" s="2" customFormat="1" ht="99.75" customHeight="1" hidden="1">
      <c r="A615" s="120"/>
      <c r="B615" s="144" t="s">
        <v>241</v>
      </c>
      <c r="C615" s="107" t="s">
        <v>58</v>
      </c>
      <c r="D615" s="108" t="s">
        <v>30</v>
      </c>
      <c r="E615" s="153" t="s">
        <v>177</v>
      </c>
      <c r="F615" s="108" t="s">
        <v>53</v>
      </c>
      <c r="G615" s="110"/>
      <c r="H615" s="110"/>
      <c r="I615" s="110"/>
      <c r="J615" s="115"/>
      <c r="K615" s="115"/>
      <c r="L615" s="115"/>
      <c r="M615" s="115"/>
      <c r="N615" s="110"/>
      <c r="O615" s="103"/>
      <c r="P615" s="115"/>
      <c r="Q615" s="115"/>
      <c r="R615" s="115"/>
      <c r="S615" s="116">
        <f>T615-Q615</f>
        <v>15866</v>
      </c>
      <c r="T615" s="116">
        <v>15866</v>
      </c>
      <c r="U615" s="115"/>
      <c r="V615" s="116">
        <v>15866</v>
      </c>
      <c r="W615" s="116"/>
      <c r="X615" s="116"/>
      <c r="Y615" s="116">
        <f>W615+T615</f>
        <v>15866</v>
      </c>
      <c r="Z615" s="116">
        <f>X615+V615</f>
        <v>15866</v>
      </c>
      <c r="AA615" s="116"/>
      <c r="AB615" s="116"/>
      <c r="AC615" s="116">
        <f>AA615+Y615</f>
        <v>15866</v>
      </c>
      <c r="AD615" s="116">
        <f>AB615+Z615</f>
        <v>15866</v>
      </c>
      <c r="AE615" s="116"/>
      <c r="AF615" s="116"/>
      <c r="AG615" s="116"/>
      <c r="AH615" s="116">
        <f>AE615+AC615</f>
        <v>15866</v>
      </c>
      <c r="AI615" s="116"/>
      <c r="AJ615" s="116">
        <f>AG615+AD615</f>
        <v>15866</v>
      </c>
      <c r="AK615" s="171"/>
      <c r="AL615" s="171"/>
      <c r="AM615" s="116">
        <f>AK615+AH615</f>
        <v>15866</v>
      </c>
      <c r="AN615" s="116">
        <f>AI615</f>
        <v>0</v>
      </c>
      <c r="AO615" s="116">
        <f>AJ615</f>
        <v>15866</v>
      </c>
      <c r="AP615" s="116">
        <f>AR615-AO615</f>
        <v>-15866</v>
      </c>
      <c r="AQ615" s="115"/>
      <c r="AR615" s="116"/>
      <c r="AS615" s="115"/>
      <c r="AT615" s="116"/>
      <c r="AU615" s="81"/>
      <c r="AV615" s="81"/>
      <c r="AW615" s="81"/>
      <c r="AX615" s="116"/>
      <c r="AY615" s="116"/>
      <c r="AZ615" s="93"/>
      <c r="BA615" s="93"/>
      <c r="BB615" s="116"/>
      <c r="BC615" s="116"/>
      <c r="BD615" s="146"/>
      <c r="BE615" s="147"/>
      <c r="BF615" s="164"/>
      <c r="BG615" s="164"/>
      <c r="BH615" s="146"/>
      <c r="BI615" s="147"/>
      <c r="BJ615" s="164"/>
      <c r="BK615" s="164"/>
    </row>
    <row r="616" spans="1:63" s="2" customFormat="1" ht="105" customHeight="1">
      <c r="A616" s="120"/>
      <c r="B616" s="234" t="s">
        <v>382</v>
      </c>
      <c r="C616" s="107" t="s">
        <v>58</v>
      </c>
      <c r="D616" s="108" t="s">
        <v>30</v>
      </c>
      <c r="E616" s="153" t="s">
        <v>178</v>
      </c>
      <c r="F616" s="108"/>
      <c r="G616" s="110">
        <f aca="true" t="shared" si="673" ref="G616:AJ616">G617</f>
        <v>19652</v>
      </c>
      <c r="H616" s="110">
        <f t="shared" si="673"/>
        <v>19652</v>
      </c>
      <c r="I616" s="110">
        <f t="shared" si="673"/>
        <v>0</v>
      </c>
      <c r="J616" s="110">
        <f t="shared" si="673"/>
        <v>5405</v>
      </c>
      <c r="K616" s="110">
        <f t="shared" si="673"/>
        <v>25057</v>
      </c>
      <c r="L616" s="110">
        <f t="shared" si="673"/>
        <v>0</v>
      </c>
      <c r="M616" s="110"/>
      <c r="N616" s="110">
        <f t="shared" si="673"/>
        <v>26845</v>
      </c>
      <c r="O616" s="110">
        <f t="shared" si="673"/>
        <v>0</v>
      </c>
      <c r="P616" s="110">
        <f t="shared" si="673"/>
        <v>0</v>
      </c>
      <c r="Q616" s="110">
        <f t="shared" si="673"/>
        <v>26845</v>
      </c>
      <c r="R616" s="110">
        <f t="shared" si="673"/>
        <v>0</v>
      </c>
      <c r="S616" s="112">
        <f t="shared" si="673"/>
        <v>-26845</v>
      </c>
      <c r="T616" s="112">
        <f t="shared" si="673"/>
        <v>0</v>
      </c>
      <c r="U616" s="110">
        <f t="shared" si="673"/>
        <v>0</v>
      </c>
      <c r="V616" s="112">
        <f t="shared" si="673"/>
        <v>0</v>
      </c>
      <c r="W616" s="112">
        <f t="shared" si="673"/>
        <v>0</v>
      </c>
      <c r="X616" s="112">
        <f t="shared" si="673"/>
        <v>0</v>
      </c>
      <c r="Y616" s="112">
        <f t="shared" si="673"/>
        <v>0</v>
      </c>
      <c r="Z616" s="112">
        <f t="shared" si="673"/>
        <v>0</v>
      </c>
      <c r="AA616" s="112">
        <f t="shared" si="673"/>
        <v>0</v>
      </c>
      <c r="AB616" s="112">
        <f t="shared" si="673"/>
        <v>0</v>
      </c>
      <c r="AC616" s="112">
        <f t="shared" si="673"/>
        <v>0</v>
      </c>
      <c r="AD616" s="112">
        <f t="shared" si="673"/>
        <v>0</v>
      </c>
      <c r="AE616" s="112">
        <f t="shared" si="673"/>
        <v>0</v>
      </c>
      <c r="AF616" s="112"/>
      <c r="AG616" s="112">
        <f t="shared" si="673"/>
        <v>0</v>
      </c>
      <c r="AH616" s="112">
        <f t="shared" si="673"/>
        <v>0</v>
      </c>
      <c r="AI616" s="112"/>
      <c r="AJ616" s="112">
        <f t="shared" si="673"/>
        <v>0</v>
      </c>
      <c r="AK616" s="171"/>
      <c r="AL616" s="171"/>
      <c r="AM616" s="158"/>
      <c r="AN616" s="158"/>
      <c r="AO616" s="158"/>
      <c r="AP616" s="116">
        <f>AP617</f>
        <v>774</v>
      </c>
      <c r="AQ616" s="116">
        <f>AQ617</f>
        <v>0</v>
      </c>
      <c r="AR616" s="116">
        <f>AR617</f>
        <v>774</v>
      </c>
      <c r="AS616" s="116">
        <f>AS617</f>
        <v>0</v>
      </c>
      <c r="AT616" s="116">
        <f>AT617</f>
        <v>774</v>
      </c>
      <c r="AU616" s="81"/>
      <c r="AV616" s="81"/>
      <c r="AW616" s="81"/>
      <c r="AX616" s="116">
        <f>AX617</f>
        <v>774</v>
      </c>
      <c r="AY616" s="116">
        <f>AY617</f>
        <v>774</v>
      </c>
      <c r="AZ616" s="93"/>
      <c r="BA616" s="93"/>
      <c r="BB616" s="116">
        <f aca="true" t="shared" si="674" ref="BB616:BK616">BB617</f>
        <v>774</v>
      </c>
      <c r="BC616" s="116">
        <f t="shared" si="674"/>
        <v>774</v>
      </c>
      <c r="BD616" s="116">
        <f t="shared" si="674"/>
        <v>0</v>
      </c>
      <c r="BE616" s="116">
        <f t="shared" si="674"/>
        <v>0</v>
      </c>
      <c r="BF616" s="116">
        <f t="shared" si="674"/>
        <v>774</v>
      </c>
      <c r="BG616" s="116">
        <f t="shared" si="674"/>
        <v>774</v>
      </c>
      <c r="BH616" s="116">
        <f t="shared" si="674"/>
        <v>0</v>
      </c>
      <c r="BI616" s="116">
        <f t="shared" si="674"/>
        <v>0</v>
      </c>
      <c r="BJ616" s="116">
        <f t="shared" si="674"/>
        <v>774</v>
      </c>
      <c r="BK616" s="116">
        <f t="shared" si="674"/>
        <v>774</v>
      </c>
    </row>
    <row r="617" spans="1:63" s="2" customFormat="1" ht="108.75" customHeight="1">
      <c r="A617" s="120"/>
      <c r="B617" s="144" t="s">
        <v>241</v>
      </c>
      <c r="C617" s="107" t="s">
        <v>58</v>
      </c>
      <c r="D617" s="108" t="s">
        <v>30</v>
      </c>
      <c r="E617" s="153" t="s">
        <v>178</v>
      </c>
      <c r="F617" s="108" t="s">
        <v>53</v>
      </c>
      <c r="G617" s="110">
        <f>H617</f>
        <v>19652</v>
      </c>
      <c r="H617" s="110">
        <v>19652</v>
      </c>
      <c r="I617" s="110"/>
      <c r="J617" s="115">
        <f>K617-G617</f>
        <v>5405</v>
      </c>
      <c r="K617" s="115">
        <v>25057</v>
      </c>
      <c r="L617" s="115"/>
      <c r="M617" s="115"/>
      <c r="N617" s="110">
        <v>26845</v>
      </c>
      <c r="O617" s="103"/>
      <c r="P617" s="115"/>
      <c r="Q617" s="115">
        <f>P617+N617</f>
        <v>26845</v>
      </c>
      <c r="R617" s="115">
        <f>O617</f>
        <v>0</v>
      </c>
      <c r="S617" s="116">
        <f>T617-Q617</f>
        <v>-26845</v>
      </c>
      <c r="T617" s="116"/>
      <c r="U617" s="115">
        <f>R617</f>
        <v>0</v>
      </c>
      <c r="V617" s="116"/>
      <c r="W617" s="116"/>
      <c r="X617" s="116"/>
      <c r="Y617" s="116"/>
      <c r="Z617" s="116"/>
      <c r="AA617" s="116"/>
      <c r="AB617" s="116"/>
      <c r="AC617" s="116"/>
      <c r="AD617" s="116"/>
      <c r="AE617" s="116"/>
      <c r="AF617" s="116"/>
      <c r="AG617" s="116"/>
      <c r="AH617" s="116"/>
      <c r="AI617" s="116"/>
      <c r="AJ617" s="116"/>
      <c r="AK617" s="171"/>
      <c r="AL617" s="171"/>
      <c r="AM617" s="158"/>
      <c r="AN617" s="158"/>
      <c r="AO617" s="158"/>
      <c r="AP617" s="116">
        <f>AR617-AO617</f>
        <v>774</v>
      </c>
      <c r="AQ617" s="115"/>
      <c r="AR617" s="116">
        <v>774</v>
      </c>
      <c r="AS617" s="115"/>
      <c r="AT617" s="116">
        <v>774</v>
      </c>
      <c r="AU617" s="81"/>
      <c r="AV617" s="81"/>
      <c r="AW617" s="81"/>
      <c r="AX617" s="116">
        <v>774</v>
      </c>
      <c r="AY617" s="116">
        <v>774</v>
      </c>
      <c r="AZ617" s="93"/>
      <c r="BA617" s="93"/>
      <c r="BB617" s="116">
        <v>774</v>
      </c>
      <c r="BC617" s="116">
        <v>774</v>
      </c>
      <c r="BD617" s="146"/>
      <c r="BE617" s="147"/>
      <c r="BF617" s="115">
        <f>BD617+BB617</f>
        <v>774</v>
      </c>
      <c r="BG617" s="115">
        <f>BE617+BC617</f>
        <v>774</v>
      </c>
      <c r="BH617" s="146"/>
      <c r="BI617" s="147"/>
      <c r="BJ617" s="115">
        <f>BH617+BF617</f>
        <v>774</v>
      </c>
      <c r="BK617" s="115">
        <f>BI617+BG617</f>
        <v>774</v>
      </c>
    </row>
    <row r="618" spans="1:63" s="2" customFormat="1" ht="33.75" customHeight="1" hidden="1">
      <c r="A618" s="120"/>
      <c r="B618" s="106" t="s">
        <v>82</v>
      </c>
      <c r="C618" s="107" t="s">
        <v>58</v>
      </c>
      <c r="D618" s="108" t="s">
        <v>30</v>
      </c>
      <c r="E618" s="143" t="s">
        <v>121</v>
      </c>
      <c r="F618" s="108"/>
      <c r="G618" s="110"/>
      <c r="H618" s="110"/>
      <c r="I618" s="110"/>
      <c r="J618" s="115">
        <f aca="true" t="shared" si="675" ref="J618:R618">J619</f>
        <v>54307</v>
      </c>
      <c r="K618" s="115">
        <f t="shared" si="675"/>
        <v>54307</v>
      </c>
      <c r="L618" s="115">
        <f t="shared" si="675"/>
        <v>0</v>
      </c>
      <c r="M618" s="115"/>
      <c r="N618" s="115">
        <f t="shared" si="675"/>
        <v>58163</v>
      </c>
      <c r="O618" s="115">
        <f t="shared" si="675"/>
        <v>0</v>
      </c>
      <c r="P618" s="115">
        <f t="shared" si="675"/>
        <v>0</v>
      </c>
      <c r="Q618" s="115">
        <f t="shared" si="675"/>
        <v>58163</v>
      </c>
      <c r="R618" s="115">
        <f t="shared" si="675"/>
        <v>0</v>
      </c>
      <c r="S618" s="116">
        <f aca="true" t="shared" si="676" ref="S618:Z618">S619+S620+S625+S628</f>
        <v>-52043</v>
      </c>
      <c r="T618" s="116">
        <f t="shared" si="676"/>
        <v>6120</v>
      </c>
      <c r="U618" s="116">
        <f t="shared" si="676"/>
        <v>0</v>
      </c>
      <c r="V618" s="116">
        <f t="shared" si="676"/>
        <v>6120</v>
      </c>
      <c r="W618" s="116">
        <f t="shared" si="676"/>
        <v>0</v>
      </c>
      <c r="X618" s="116">
        <f t="shared" si="676"/>
        <v>0</v>
      </c>
      <c r="Y618" s="116">
        <f t="shared" si="676"/>
        <v>6120</v>
      </c>
      <c r="Z618" s="116">
        <f t="shared" si="676"/>
        <v>6120</v>
      </c>
      <c r="AA618" s="116">
        <f aca="true" t="shared" si="677" ref="AA618:AJ618">AA619+AA620+AA625+AA628</f>
        <v>0</v>
      </c>
      <c r="AB618" s="116">
        <f t="shared" si="677"/>
        <v>0</v>
      </c>
      <c r="AC618" s="116">
        <f t="shared" si="677"/>
        <v>6120</v>
      </c>
      <c r="AD618" s="116">
        <f t="shared" si="677"/>
        <v>6120</v>
      </c>
      <c r="AE618" s="116">
        <f t="shared" si="677"/>
        <v>0</v>
      </c>
      <c r="AF618" s="116"/>
      <c r="AG618" s="116">
        <f t="shared" si="677"/>
        <v>0</v>
      </c>
      <c r="AH618" s="116">
        <f t="shared" si="677"/>
        <v>6120</v>
      </c>
      <c r="AI618" s="116"/>
      <c r="AJ618" s="116">
        <f t="shared" si="677"/>
        <v>6120</v>
      </c>
      <c r="AK618" s="116">
        <f aca="true" t="shared" si="678" ref="AK618:AT618">AK619+AK620+AK625+AK628</f>
        <v>0</v>
      </c>
      <c r="AL618" s="116">
        <f t="shared" si="678"/>
        <v>0</v>
      </c>
      <c r="AM618" s="116">
        <f t="shared" si="678"/>
        <v>6120</v>
      </c>
      <c r="AN618" s="116">
        <f t="shared" si="678"/>
        <v>0</v>
      </c>
      <c r="AO618" s="116">
        <f t="shared" si="678"/>
        <v>6120</v>
      </c>
      <c r="AP618" s="116">
        <f t="shared" si="678"/>
        <v>-6120</v>
      </c>
      <c r="AQ618" s="115">
        <f t="shared" si="678"/>
        <v>0</v>
      </c>
      <c r="AR618" s="116">
        <f t="shared" si="678"/>
        <v>0</v>
      </c>
      <c r="AS618" s="115">
        <f t="shared" si="678"/>
        <v>0</v>
      </c>
      <c r="AT618" s="116">
        <f t="shared" si="678"/>
        <v>0</v>
      </c>
      <c r="AU618" s="81"/>
      <c r="AV618" s="81"/>
      <c r="AW618" s="81"/>
      <c r="AX618" s="116">
        <f>AX619+AX620+AX625+AX628</f>
        <v>0</v>
      </c>
      <c r="AY618" s="116">
        <f>AY619+AY620+AY625+AY628</f>
        <v>0</v>
      </c>
      <c r="AZ618" s="93"/>
      <c r="BA618" s="93"/>
      <c r="BB618" s="116">
        <f>BB619+BB620+BB625+BB628</f>
        <v>0</v>
      </c>
      <c r="BC618" s="116">
        <f>BC619+BC620+BC625+BC628</f>
        <v>0</v>
      </c>
      <c r="BD618" s="146"/>
      <c r="BE618" s="147"/>
      <c r="BF618" s="164"/>
      <c r="BG618" s="164"/>
      <c r="BH618" s="146"/>
      <c r="BI618" s="147"/>
      <c r="BJ618" s="164"/>
      <c r="BK618" s="164"/>
    </row>
    <row r="619" spans="1:63" s="2" customFormat="1" ht="66.75" customHeight="1" hidden="1">
      <c r="A619" s="120"/>
      <c r="B619" s="106" t="s">
        <v>41</v>
      </c>
      <c r="C619" s="107" t="s">
        <v>58</v>
      </c>
      <c r="D619" s="108" t="s">
        <v>30</v>
      </c>
      <c r="E619" s="143" t="s">
        <v>121</v>
      </c>
      <c r="F619" s="108" t="s">
        <v>42</v>
      </c>
      <c r="G619" s="110"/>
      <c r="H619" s="110"/>
      <c r="I619" s="110"/>
      <c r="J619" s="115">
        <f>K619-G619</f>
        <v>54307</v>
      </c>
      <c r="K619" s="115">
        <v>54307</v>
      </c>
      <c r="L619" s="115"/>
      <c r="M619" s="115"/>
      <c r="N619" s="110">
        <v>58163</v>
      </c>
      <c r="O619" s="103"/>
      <c r="P619" s="115"/>
      <c r="Q619" s="115">
        <f>P619+N619</f>
        <v>58163</v>
      </c>
      <c r="R619" s="115">
        <f>O619</f>
        <v>0</v>
      </c>
      <c r="S619" s="116">
        <f>T619-Q619</f>
        <v>-58163</v>
      </c>
      <c r="T619" s="116"/>
      <c r="U619" s="115">
        <f>R619</f>
        <v>0</v>
      </c>
      <c r="V619" s="116"/>
      <c r="W619" s="116"/>
      <c r="X619" s="116"/>
      <c r="Y619" s="116"/>
      <c r="Z619" s="116"/>
      <c r="AA619" s="116"/>
      <c r="AB619" s="116"/>
      <c r="AC619" s="116"/>
      <c r="AD619" s="116"/>
      <c r="AE619" s="116"/>
      <c r="AF619" s="116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116"/>
      <c r="AQ619" s="115"/>
      <c r="AR619" s="116"/>
      <c r="AS619" s="115"/>
      <c r="AT619" s="116"/>
      <c r="AU619" s="81"/>
      <c r="AV619" s="81"/>
      <c r="AW619" s="81"/>
      <c r="AX619" s="116"/>
      <c r="AY619" s="116"/>
      <c r="AZ619" s="93"/>
      <c r="BA619" s="93"/>
      <c r="BB619" s="116"/>
      <c r="BC619" s="116"/>
      <c r="BD619" s="146"/>
      <c r="BE619" s="147"/>
      <c r="BF619" s="164"/>
      <c r="BG619" s="164"/>
      <c r="BH619" s="146"/>
      <c r="BI619" s="147"/>
      <c r="BJ619" s="164"/>
      <c r="BK619" s="164"/>
    </row>
    <row r="620" spans="1:63" s="9" customFormat="1" ht="99.75" customHeight="1" hidden="1">
      <c r="A620" s="231"/>
      <c r="B620" s="144" t="s">
        <v>241</v>
      </c>
      <c r="C620" s="107" t="s">
        <v>58</v>
      </c>
      <c r="D620" s="108" t="s">
        <v>30</v>
      </c>
      <c r="E620" s="143" t="s">
        <v>257</v>
      </c>
      <c r="F620" s="235" t="s">
        <v>53</v>
      </c>
      <c r="G620" s="110"/>
      <c r="H620" s="110"/>
      <c r="I620" s="110"/>
      <c r="J620" s="115"/>
      <c r="K620" s="115"/>
      <c r="L620" s="115"/>
      <c r="M620" s="115"/>
      <c r="N620" s="110"/>
      <c r="O620" s="103"/>
      <c r="P620" s="115"/>
      <c r="Q620" s="115"/>
      <c r="R620" s="115"/>
      <c r="S620" s="116">
        <f aca="true" t="shared" si="679" ref="S620:Z620">S621+S623</f>
        <v>0</v>
      </c>
      <c r="T620" s="116">
        <f t="shared" si="679"/>
        <v>0</v>
      </c>
      <c r="U620" s="115">
        <f t="shared" si="679"/>
        <v>0</v>
      </c>
      <c r="V620" s="116">
        <f t="shared" si="679"/>
        <v>0</v>
      </c>
      <c r="W620" s="116">
        <f t="shared" si="679"/>
        <v>0</v>
      </c>
      <c r="X620" s="116">
        <f t="shared" si="679"/>
        <v>0</v>
      </c>
      <c r="Y620" s="116">
        <f t="shared" si="679"/>
        <v>0</v>
      </c>
      <c r="Z620" s="116">
        <f t="shared" si="679"/>
        <v>0</v>
      </c>
      <c r="AA620" s="116">
        <f aca="true" t="shared" si="680" ref="AA620:AJ620">AA621+AA623</f>
        <v>0</v>
      </c>
      <c r="AB620" s="116">
        <f t="shared" si="680"/>
        <v>0</v>
      </c>
      <c r="AC620" s="116">
        <f t="shared" si="680"/>
        <v>0</v>
      </c>
      <c r="AD620" s="116">
        <f t="shared" si="680"/>
        <v>0</v>
      </c>
      <c r="AE620" s="116">
        <f t="shared" si="680"/>
        <v>0</v>
      </c>
      <c r="AF620" s="116"/>
      <c r="AG620" s="116">
        <f t="shared" si="680"/>
        <v>0</v>
      </c>
      <c r="AH620" s="116">
        <f t="shared" si="680"/>
        <v>0</v>
      </c>
      <c r="AI620" s="116"/>
      <c r="AJ620" s="116">
        <f t="shared" si="680"/>
        <v>0</v>
      </c>
      <c r="AK620" s="116">
        <f aca="true" t="shared" si="681" ref="AK620:AT620">AK621+AK623</f>
        <v>0</v>
      </c>
      <c r="AL620" s="116">
        <f t="shared" si="681"/>
        <v>0</v>
      </c>
      <c r="AM620" s="116">
        <f t="shared" si="681"/>
        <v>0</v>
      </c>
      <c r="AN620" s="116">
        <f t="shared" si="681"/>
        <v>0</v>
      </c>
      <c r="AO620" s="116">
        <f t="shared" si="681"/>
        <v>0</v>
      </c>
      <c r="AP620" s="116">
        <f t="shared" si="681"/>
        <v>0</v>
      </c>
      <c r="AQ620" s="115">
        <f t="shared" si="681"/>
        <v>0</v>
      </c>
      <c r="AR620" s="116">
        <f t="shared" si="681"/>
        <v>0</v>
      </c>
      <c r="AS620" s="115">
        <f t="shared" si="681"/>
        <v>0</v>
      </c>
      <c r="AT620" s="116">
        <f t="shared" si="681"/>
        <v>0</v>
      </c>
      <c r="AU620" s="81"/>
      <c r="AV620" s="81"/>
      <c r="AW620" s="81"/>
      <c r="AX620" s="116">
        <f>AX621+AX623</f>
        <v>0</v>
      </c>
      <c r="AY620" s="116">
        <f>AY621+AY623</f>
        <v>0</v>
      </c>
      <c r="AZ620" s="93"/>
      <c r="BA620" s="93"/>
      <c r="BB620" s="116">
        <f>BB621+BB623</f>
        <v>0</v>
      </c>
      <c r="BC620" s="116">
        <f>BC621+BC623</f>
        <v>0</v>
      </c>
      <c r="BD620" s="146"/>
      <c r="BE620" s="236"/>
      <c r="BF620" s="164"/>
      <c r="BG620" s="164"/>
      <c r="BH620" s="146"/>
      <c r="BI620" s="236"/>
      <c r="BJ620" s="164"/>
      <c r="BK620" s="164"/>
    </row>
    <row r="621" spans="1:63" s="9" customFormat="1" ht="165.75" customHeight="1" hidden="1">
      <c r="A621" s="231"/>
      <c r="B621" s="237" t="s">
        <v>286</v>
      </c>
      <c r="C621" s="107" t="s">
        <v>58</v>
      </c>
      <c r="D621" s="108" t="s">
        <v>30</v>
      </c>
      <c r="E621" s="107" t="s">
        <v>258</v>
      </c>
      <c r="F621" s="108"/>
      <c r="G621" s="110"/>
      <c r="H621" s="110"/>
      <c r="I621" s="110"/>
      <c r="J621" s="115"/>
      <c r="K621" s="115"/>
      <c r="L621" s="115"/>
      <c r="M621" s="115"/>
      <c r="N621" s="110"/>
      <c r="O621" s="103"/>
      <c r="P621" s="115"/>
      <c r="Q621" s="115"/>
      <c r="R621" s="115"/>
      <c r="S621" s="116">
        <f aca="true" t="shared" si="682" ref="S621:AT621">S622</f>
        <v>0</v>
      </c>
      <c r="T621" s="116">
        <f t="shared" si="682"/>
        <v>0</v>
      </c>
      <c r="U621" s="115">
        <f t="shared" si="682"/>
        <v>0</v>
      </c>
      <c r="V621" s="116">
        <f t="shared" si="682"/>
        <v>0</v>
      </c>
      <c r="W621" s="116">
        <f t="shared" si="682"/>
        <v>0</v>
      </c>
      <c r="X621" s="116">
        <f t="shared" si="682"/>
        <v>0</v>
      </c>
      <c r="Y621" s="116">
        <f t="shared" si="682"/>
        <v>0</v>
      </c>
      <c r="Z621" s="116">
        <f t="shared" si="682"/>
        <v>0</v>
      </c>
      <c r="AA621" s="116">
        <f t="shared" si="682"/>
        <v>0</v>
      </c>
      <c r="AB621" s="116">
        <f t="shared" si="682"/>
        <v>0</v>
      </c>
      <c r="AC621" s="116">
        <f t="shared" si="682"/>
        <v>0</v>
      </c>
      <c r="AD621" s="116">
        <f t="shared" si="682"/>
        <v>0</v>
      </c>
      <c r="AE621" s="116">
        <f t="shared" si="682"/>
        <v>0</v>
      </c>
      <c r="AF621" s="116"/>
      <c r="AG621" s="116">
        <f t="shared" si="682"/>
        <v>0</v>
      </c>
      <c r="AH621" s="116">
        <f t="shared" si="682"/>
        <v>0</v>
      </c>
      <c r="AI621" s="116"/>
      <c r="AJ621" s="116">
        <f t="shared" si="682"/>
        <v>0</v>
      </c>
      <c r="AK621" s="116">
        <f t="shared" si="682"/>
        <v>0</v>
      </c>
      <c r="AL621" s="116">
        <f t="shared" si="682"/>
        <v>0</v>
      </c>
      <c r="AM621" s="116">
        <f t="shared" si="682"/>
        <v>0</v>
      </c>
      <c r="AN621" s="116">
        <f t="shared" si="682"/>
        <v>0</v>
      </c>
      <c r="AO621" s="116">
        <f t="shared" si="682"/>
        <v>0</v>
      </c>
      <c r="AP621" s="116">
        <f t="shared" si="682"/>
        <v>0</v>
      </c>
      <c r="AQ621" s="115">
        <f t="shared" si="682"/>
        <v>0</v>
      </c>
      <c r="AR621" s="116">
        <f t="shared" si="682"/>
        <v>0</v>
      </c>
      <c r="AS621" s="115">
        <f t="shared" si="682"/>
        <v>0</v>
      </c>
      <c r="AT621" s="116">
        <f t="shared" si="682"/>
        <v>0</v>
      </c>
      <c r="AU621" s="81"/>
      <c r="AV621" s="81"/>
      <c r="AW621" s="81"/>
      <c r="AX621" s="116">
        <f>AX622</f>
        <v>0</v>
      </c>
      <c r="AY621" s="116">
        <f>AY622</f>
        <v>0</v>
      </c>
      <c r="AZ621" s="93"/>
      <c r="BA621" s="93"/>
      <c r="BB621" s="116">
        <f>BB622</f>
        <v>0</v>
      </c>
      <c r="BC621" s="116">
        <f>BC622</f>
        <v>0</v>
      </c>
      <c r="BD621" s="146"/>
      <c r="BE621" s="236"/>
      <c r="BF621" s="164"/>
      <c r="BG621" s="164"/>
      <c r="BH621" s="146"/>
      <c r="BI621" s="236"/>
      <c r="BJ621" s="164"/>
      <c r="BK621" s="164"/>
    </row>
    <row r="622" spans="1:63" s="2" customFormat="1" ht="99.75" customHeight="1" hidden="1">
      <c r="A622" s="120"/>
      <c r="B622" s="144" t="s">
        <v>241</v>
      </c>
      <c r="C622" s="107" t="s">
        <v>58</v>
      </c>
      <c r="D622" s="108" t="s">
        <v>30</v>
      </c>
      <c r="E622" s="238" t="s">
        <v>258</v>
      </c>
      <c r="F622" s="235" t="s">
        <v>53</v>
      </c>
      <c r="G622" s="110"/>
      <c r="H622" s="110"/>
      <c r="I622" s="110"/>
      <c r="J622" s="115"/>
      <c r="K622" s="115"/>
      <c r="L622" s="115"/>
      <c r="M622" s="115"/>
      <c r="N622" s="110"/>
      <c r="O622" s="103"/>
      <c r="P622" s="115"/>
      <c r="Q622" s="115"/>
      <c r="R622" s="115"/>
      <c r="S622" s="116">
        <f>T622-Q622</f>
        <v>0</v>
      </c>
      <c r="T622" s="116"/>
      <c r="U622" s="115"/>
      <c r="V622" s="116"/>
      <c r="W622" s="116"/>
      <c r="X622" s="116"/>
      <c r="Y622" s="116"/>
      <c r="Z622" s="116"/>
      <c r="AA622" s="116"/>
      <c r="AB622" s="116"/>
      <c r="AC622" s="116"/>
      <c r="AD622" s="116"/>
      <c r="AE622" s="116"/>
      <c r="AF622" s="116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116"/>
      <c r="AQ622" s="115"/>
      <c r="AR622" s="116"/>
      <c r="AS622" s="115"/>
      <c r="AT622" s="116"/>
      <c r="AU622" s="81"/>
      <c r="AV622" s="81"/>
      <c r="AW622" s="81"/>
      <c r="AX622" s="116"/>
      <c r="AY622" s="116"/>
      <c r="AZ622" s="93"/>
      <c r="BA622" s="93"/>
      <c r="BB622" s="116"/>
      <c r="BC622" s="116"/>
      <c r="BD622" s="146"/>
      <c r="BE622" s="147"/>
      <c r="BF622" s="164"/>
      <c r="BG622" s="164"/>
      <c r="BH622" s="146"/>
      <c r="BI622" s="147"/>
      <c r="BJ622" s="164"/>
      <c r="BK622" s="164"/>
    </row>
    <row r="623" spans="1:63" s="2" customFormat="1" ht="116.25" customHeight="1" hidden="1">
      <c r="A623" s="120"/>
      <c r="B623" s="196" t="s">
        <v>280</v>
      </c>
      <c r="C623" s="107" t="s">
        <v>58</v>
      </c>
      <c r="D623" s="108" t="s">
        <v>30</v>
      </c>
      <c r="E623" s="238" t="s">
        <v>259</v>
      </c>
      <c r="F623" s="235"/>
      <c r="G623" s="110"/>
      <c r="H623" s="110"/>
      <c r="I623" s="110"/>
      <c r="J623" s="115"/>
      <c r="K623" s="115"/>
      <c r="L623" s="115"/>
      <c r="M623" s="115"/>
      <c r="N623" s="110"/>
      <c r="O623" s="103"/>
      <c r="P623" s="115"/>
      <c r="Q623" s="115"/>
      <c r="R623" s="115"/>
      <c r="S623" s="116">
        <f aca="true" t="shared" si="683" ref="S623:AT623">S624</f>
        <v>0</v>
      </c>
      <c r="T623" s="116">
        <f t="shared" si="683"/>
        <v>0</v>
      </c>
      <c r="U623" s="115">
        <f t="shared" si="683"/>
        <v>0</v>
      </c>
      <c r="V623" s="116">
        <f t="shared" si="683"/>
        <v>0</v>
      </c>
      <c r="W623" s="116">
        <f t="shared" si="683"/>
        <v>0</v>
      </c>
      <c r="X623" s="116">
        <f t="shared" si="683"/>
        <v>0</v>
      </c>
      <c r="Y623" s="116">
        <f t="shared" si="683"/>
        <v>0</v>
      </c>
      <c r="Z623" s="116">
        <f t="shared" si="683"/>
        <v>0</v>
      </c>
      <c r="AA623" s="116">
        <f t="shared" si="683"/>
        <v>0</v>
      </c>
      <c r="AB623" s="116">
        <f t="shared" si="683"/>
        <v>0</v>
      </c>
      <c r="AC623" s="116">
        <f t="shared" si="683"/>
        <v>0</v>
      </c>
      <c r="AD623" s="116">
        <f t="shared" si="683"/>
        <v>0</v>
      </c>
      <c r="AE623" s="116">
        <f t="shared" si="683"/>
        <v>0</v>
      </c>
      <c r="AF623" s="116"/>
      <c r="AG623" s="116">
        <f t="shared" si="683"/>
        <v>0</v>
      </c>
      <c r="AH623" s="116">
        <f t="shared" si="683"/>
        <v>0</v>
      </c>
      <c r="AI623" s="116"/>
      <c r="AJ623" s="116">
        <f t="shared" si="683"/>
        <v>0</v>
      </c>
      <c r="AK623" s="116">
        <f t="shared" si="683"/>
        <v>0</v>
      </c>
      <c r="AL623" s="116">
        <f t="shared" si="683"/>
        <v>0</v>
      </c>
      <c r="AM623" s="116">
        <f t="shared" si="683"/>
        <v>0</v>
      </c>
      <c r="AN623" s="116">
        <f t="shared" si="683"/>
        <v>0</v>
      </c>
      <c r="AO623" s="116">
        <f t="shared" si="683"/>
        <v>0</v>
      </c>
      <c r="AP623" s="116">
        <f t="shared" si="683"/>
        <v>0</v>
      </c>
      <c r="AQ623" s="115">
        <f t="shared" si="683"/>
        <v>0</v>
      </c>
      <c r="AR623" s="116">
        <f t="shared" si="683"/>
        <v>0</v>
      </c>
      <c r="AS623" s="115">
        <f t="shared" si="683"/>
        <v>0</v>
      </c>
      <c r="AT623" s="116">
        <f t="shared" si="683"/>
        <v>0</v>
      </c>
      <c r="AU623" s="81"/>
      <c r="AV623" s="81"/>
      <c r="AW623" s="81"/>
      <c r="AX623" s="116">
        <f>AX624</f>
        <v>0</v>
      </c>
      <c r="AY623" s="116">
        <f>AY624</f>
        <v>0</v>
      </c>
      <c r="AZ623" s="93"/>
      <c r="BA623" s="93"/>
      <c r="BB623" s="116">
        <f>BB624</f>
        <v>0</v>
      </c>
      <c r="BC623" s="116">
        <f>BC624</f>
        <v>0</v>
      </c>
      <c r="BD623" s="146"/>
      <c r="BE623" s="147"/>
      <c r="BF623" s="164"/>
      <c r="BG623" s="164"/>
      <c r="BH623" s="146"/>
      <c r="BI623" s="147"/>
      <c r="BJ623" s="164"/>
      <c r="BK623" s="164"/>
    </row>
    <row r="624" spans="1:63" s="2" customFormat="1" ht="99.75" customHeight="1" hidden="1">
      <c r="A624" s="120"/>
      <c r="B624" s="144" t="s">
        <v>241</v>
      </c>
      <c r="C624" s="107" t="s">
        <v>58</v>
      </c>
      <c r="D624" s="108" t="s">
        <v>30</v>
      </c>
      <c r="E624" s="238" t="s">
        <v>259</v>
      </c>
      <c r="F624" s="235" t="s">
        <v>53</v>
      </c>
      <c r="G624" s="110"/>
      <c r="H624" s="110"/>
      <c r="I624" s="110"/>
      <c r="J624" s="115"/>
      <c r="K624" s="115"/>
      <c r="L624" s="115"/>
      <c r="M624" s="115"/>
      <c r="N624" s="110"/>
      <c r="O624" s="103"/>
      <c r="P624" s="115"/>
      <c r="Q624" s="115"/>
      <c r="R624" s="115"/>
      <c r="S624" s="116">
        <f>T624-Q624</f>
        <v>0</v>
      </c>
      <c r="T624" s="116"/>
      <c r="U624" s="115"/>
      <c r="V624" s="116"/>
      <c r="W624" s="116"/>
      <c r="X624" s="116"/>
      <c r="Y624" s="116"/>
      <c r="Z624" s="116"/>
      <c r="AA624" s="116"/>
      <c r="AB624" s="116"/>
      <c r="AC624" s="116"/>
      <c r="AD624" s="116"/>
      <c r="AE624" s="116"/>
      <c r="AF624" s="116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116"/>
      <c r="AQ624" s="115"/>
      <c r="AR624" s="116"/>
      <c r="AS624" s="115"/>
      <c r="AT624" s="116"/>
      <c r="AU624" s="81"/>
      <c r="AV624" s="81"/>
      <c r="AW624" s="81"/>
      <c r="AX624" s="116"/>
      <c r="AY624" s="116"/>
      <c r="AZ624" s="93"/>
      <c r="BA624" s="93"/>
      <c r="BB624" s="116"/>
      <c r="BC624" s="116"/>
      <c r="BD624" s="146"/>
      <c r="BE624" s="147"/>
      <c r="BF624" s="164"/>
      <c r="BG624" s="164"/>
      <c r="BH624" s="146"/>
      <c r="BI624" s="147"/>
      <c r="BJ624" s="164"/>
      <c r="BK624" s="164"/>
    </row>
    <row r="625" spans="1:63" s="2" customFormat="1" ht="99.75" customHeight="1" hidden="1">
      <c r="A625" s="120"/>
      <c r="B625" s="237" t="s">
        <v>310</v>
      </c>
      <c r="C625" s="107" t="s">
        <v>58</v>
      </c>
      <c r="D625" s="108" t="s">
        <v>30</v>
      </c>
      <c r="E625" s="238" t="s">
        <v>295</v>
      </c>
      <c r="F625" s="235"/>
      <c r="G625" s="110"/>
      <c r="H625" s="110"/>
      <c r="I625" s="110"/>
      <c r="J625" s="115"/>
      <c r="K625" s="115"/>
      <c r="L625" s="115"/>
      <c r="M625" s="115"/>
      <c r="N625" s="110"/>
      <c r="O625" s="103"/>
      <c r="P625" s="115"/>
      <c r="Q625" s="115"/>
      <c r="R625" s="115"/>
      <c r="S625" s="116">
        <f aca="true" t="shared" si="684" ref="S625:AL626">S626</f>
        <v>4080</v>
      </c>
      <c r="T625" s="116">
        <f t="shared" si="684"/>
        <v>4080</v>
      </c>
      <c r="U625" s="116">
        <f t="shared" si="684"/>
        <v>0</v>
      </c>
      <c r="V625" s="116">
        <f t="shared" si="684"/>
        <v>6120</v>
      </c>
      <c r="W625" s="116">
        <f t="shared" si="684"/>
        <v>0</v>
      </c>
      <c r="X625" s="116">
        <f t="shared" si="684"/>
        <v>0</v>
      </c>
      <c r="Y625" s="116">
        <f t="shared" si="684"/>
        <v>4080</v>
      </c>
      <c r="Z625" s="116">
        <f t="shared" si="684"/>
        <v>6120</v>
      </c>
      <c r="AA625" s="116">
        <f t="shared" si="684"/>
        <v>0</v>
      </c>
      <c r="AB625" s="116">
        <f t="shared" si="684"/>
        <v>0</v>
      </c>
      <c r="AC625" s="116">
        <f t="shared" si="684"/>
        <v>4080</v>
      </c>
      <c r="AD625" s="116">
        <f t="shared" si="684"/>
        <v>6120</v>
      </c>
      <c r="AE625" s="116">
        <f t="shared" si="684"/>
        <v>0</v>
      </c>
      <c r="AF625" s="116"/>
      <c r="AG625" s="116">
        <f t="shared" si="684"/>
        <v>0</v>
      </c>
      <c r="AH625" s="116">
        <f t="shared" si="684"/>
        <v>4080</v>
      </c>
      <c r="AI625" s="116"/>
      <c r="AJ625" s="116">
        <f t="shared" si="684"/>
        <v>6120</v>
      </c>
      <c r="AK625" s="116">
        <f t="shared" si="684"/>
        <v>0</v>
      </c>
      <c r="AL625" s="116">
        <f t="shared" si="684"/>
        <v>0</v>
      </c>
      <c r="AM625" s="116">
        <f aca="true" t="shared" si="685" ref="AM625:AT626">AM626</f>
        <v>4080</v>
      </c>
      <c r="AN625" s="116">
        <f t="shared" si="685"/>
        <v>0</v>
      </c>
      <c r="AO625" s="116">
        <f t="shared" si="685"/>
        <v>6120</v>
      </c>
      <c r="AP625" s="116">
        <f t="shared" si="685"/>
        <v>-6120</v>
      </c>
      <c r="AQ625" s="115">
        <f t="shared" si="685"/>
        <v>0</v>
      </c>
      <c r="AR625" s="116">
        <f t="shared" si="685"/>
        <v>0</v>
      </c>
      <c r="AS625" s="115">
        <f t="shared" si="685"/>
        <v>0</v>
      </c>
      <c r="AT625" s="116">
        <f t="shared" si="685"/>
        <v>0</v>
      </c>
      <c r="AU625" s="81"/>
      <c r="AV625" s="81"/>
      <c r="AW625" s="81"/>
      <c r="AX625" s="116">
        <f>AX626</f>
        <v>0</v>
      </c>
      <c r="AY625" s="116">
        <f>AY626</f>
        <v>0</v>
      </c>
      <c r="AZ625" s="93"/>
      <c r="BA625" s="93"/>
      <c r="BB625" s="116">
        <f>BB626</f>
        <v>0</v>
      </c>
      <c r="BC625" s="116">
        <f>BC626</f>
        <v>0</v>
      </c>
      <c r="BD625" s="146"/>
      <c r="BE625" s="147"/>
      <c r="BF625" s="164"/>
      <c r="BG625" s="164"/>
      <c r="BH625" s="146"/>
      <c r="BI625" s="147"/>
      <c r="BJ625" s="164"/>
      <c r="BK625" s="164"/>
    </row>
    <row r="626" spans="1:63" s="2" customFormat="1" ht="165.75" customHeight="1" hidden="1">
      <c r="A626" s="120"/>
      <c r="B626" s="237" t="s">
        <v>286</v>
      </c>
      <c r="C626" s="107" t="s">
        <v>58</v>
      </c>
      <c r="D626" s="108" t="s">
        <v>30</v>
      </c>
      <c r="E626" s="238" t="s">
        <v>311</v>
      </c>
      <c r="F626" s="235"/>
      <c r="G626" s="110"/>
      <c r="H626" s="110"/>
      <c r="I626" s="110"/>
      <c r="J626" s="115"/>
      <c r="K626" s="115"/>
      <c r="L626" s="115"/>
      <c r="M626" s="115"/>
      <c r="N626" s="110"/>
      <c r="O626" s="103"/>
      <c r="P626" s="115"/>
      <c r="Q626" s="115"/>
      <c r="R626" s="115"/>
      <c r="S626" s="116">
        <f t="shared" si="684"/>
        <v>4080</v>
      </c>
      <c r="T626" s="116">
        <f t="shared" si="684"/>
        <v>4080</v>
      </c>
      <c r="U626" s="115">
        <f t="shared" si="684"/>
        <v>0</v>
      </c>
      <c r="V626" s="116">
        <f t="shared" si="684"/>
        <v>6120</v>
      </c>
      <c r="W626" s="116">
        <f t="shared" si="684"/>
        <v>0</v>
      </c>
      <c r="X626" s="116">
        <f t="shared" si="684"/>
        <v>0</v>
      </c>
      <c r="Y626" s="116">
        <f t="shared" si="684"/>
        <v>4080</v>
      </c>
      <c r="Z626" s="116">
        <f t="shared" si="684"/>
        <v>6120</v>
      </c>
      <c r="AA626" s="116">
        <f t="shared" si="684"/>
        <v>0</v>
      </c>
      <c r="AB626" s="116">
        <f t="shared" si="684"/>
        <v>0</v>
      </c>
      <c r="AC626" s="116">
        <f t="shared" si="684"/>
        <v>4080</v>
      </c>
      <c r="AD626" s="116">
        <f t="shared" si="684"/>
        <v>6120</v>
      </c>
      <c r="AE626" s="116">
        <f t="shared" si="684"/>
        <v>0</v>
      </c>
      <c r="AF626" s="116"/>
      <c r="AG626" s="116">
        <f t="shared" si="684"/>
        <v>0</v>
      </c>
      <c r="AH626" s="116">
        <f t="shared" si="684"/>
        <v>4080</v>
      </c>
      <c r="AI626" s="116"/>
      <c r="AJ626" s="116">
        <f t="shared" si="684"/>
        <v>6120</v>
      </c>
      <c r="AK626" s="116">
        <f t="shared" si="684"/>
        <v>0</v>
      </c>
      <c r="AL626" s="116">
        <f t="shared" si="684"/>
        <v>0</v>
      </c>
      <c r="AM626" s="116">
        <f t="shared" si="685"/>
        <v>4080</v>
      </c>
      <c r="AN626" s="116">
        <f t="shared" si="685"/>
        <v>0</v>
      </c>
      <c r="AO626" s="116">
        <f t="shared" si="685"/>
        <v>6120</v>
      </c>
      <c r="AP626" s="116">
        <f t="shared" si="685"/>
        <v>-6120</v>
      </c>
      <c r="AQ626" s="115">
        <f t="shared" si="685"/>
        <v>0</v>
      </c>
      <c r="AR626" s="116">
        <f t="shared" si="685"/>
        <v>0</v>
      </c>
      <c r="AS626" s="115">
        <f t="shared" si="685"/>
        <v>0</v>
      </c>
      <c r="AT626" s="116">
        <f t="shared" si="685"/>
        <v>0</v>
      </c>
      <c r="AU626" s="81"/>
      <c r="AV626" s="81"/>
      <c r="AW626" s="81"/>
      <c r="AX626" s="116">
        <f>AX627</f>
        <v>0</v>
      </c>
      <c r="AY626" s="116">
        <f>AY627</f>
        <v>0</v>
      </c>
      <c r="AZ626" s="93"/>
      <c r="BA626" s="93"/>
      <c r="BB626" s="116">
        <f>BB627</f>
        <v>0</v>
      </c>
      <c r="BC626" s="116">
        <f>BC627</f>
        <v>0</v>
      </c>
      <c r="BD626" s="146"/>
      <c r="BE626" s="147"/>
      <c r="BF626" s="164"/>
      <c r="BG626" s="164"/>
      <c r="BH626" s="146"/>
      <c r="BI626" s="147"/>
      <c r="BJ626" s="164"/>
      <c r="BK626" s="164"/>
    </row>
    <row r="627" spans="1:63" s="2" customFormat="1" ht="99.75" hidden="1">
      <c r="A627" s="120"/>
      <c r="B627" s="144" t="s">
        <v>241</v>
      </c>
      <c r="C627" s="107" t="s">
        <v>58</v>
      </c>
      <c r="D627" s="108" t="s">
        <v>30</v>
      </c>
      <c r="E627" s="238" t="s">
        <v>311</v>
      </c>
      <c r="F627" s="235" t="s">
        <v>53</v>
      </c>
      <c r="G627" s="110"/>
      <c r="H627" s="110"/>
      <c r="I627" s="110"/>
      <c r="J627" s="115"/>
      <c r="K627" s="115"/>
      <c r="L627" s="115"/>
      <c r="M627" s="115"/>
      <c r="N627" s="110"/>
      <c r="O627" s="103"/>
      <c r="P627" s="115"/>
      <c r="Q627" s="115"/>
      <c r="R627" s="115"/>
      <c r="S627" s="116">
        <f>T627-Q627</f>
        <v>4080</v>
      </c>
      <c r="T627" s="116">
        <v>4080</v>
      </c>
      <c r="U627" s="115"/>
      <c r="V627" s="116">
        <f>4080+2040</f>
        <v>6120</v>
      </c>
      <c r="W627" s="116"/>
      <c r="X627" s="116"/>
      <c r="Y627" s="116">
        <f>W627+T627</f>
        <v>4080</v>
      </c>
      <c r="Z627" s="116">
        <f>X627+V627</f>
        <v>6120</v>
      </c>
      <c r="AA627" s="116"/>
      <c r="AB627" s="116"/>
      <c r="AC627" s="116">
        <f>AA627+Y627</f>
        <v>4080</v>
      </c>
      <c r="AD627" s="116">
        <f>AB627+Z627</f>
        <v>6120</v>
      </c>
      <c r="AE627" s="116"/>
      <c r="AF627" s="116"/>
      <c r="AG627" s="116"/>
      <c r="AH627" s="116">
        <f>AE627+AC627</f>
        <v>4080</v>
      </c>
      <c r="AI627" s="116"/>
      <c r="AJ627" s="116">
        <f>AG627+AD627</f>
        <v>6120</v>
      </c>
      <c r="AK627" s="171"/>
      <c r="AL627" s="171"/>
      <c r="AM627" s="116">
        <f>AK627+AH627</f>
        <v>4080</v>
      </c>
      <c r="AN627" s="116">
        <f>AI627</f>
        <v>0</v>
      </c>
      <c r="AO627" s="116">
        <f>AJ627</f>
        <v>6120</v>
      </c>
      <c r="AP627" s="116">
        <f>AR627-AO627</f>
        <v>-6120</v>
      </c>
      <c r="AQ627" s="115"/>
      <c r="AR627" s="116"/>
      <c r="AS627" s="115"/>
      <c r="AT627" s="116"/>
      <c r="AU627" s="81"/>
      <c r="AV627" s="81"/>
      <c r="AW627" s="81"/>
      <c r="AX627" s="116"/>
      <c r="AY627" s="116"/>
      <c r="AZ627" s="93"/>
      <c r="BA627" s="93"/>
      <c r="BB627" s="116"/>
      <c r="BC627" s="116"/>
      <c r="BD627" s="146"/>
      <c r="BE627" s="147"/>
      <c r="BF627" s="164"/>
      <c r="BG627" s="164"/>
      <c r="BH627" s="146"/>
      <c r="BI627" s="147"/>
      <c r="BJ627" s="164"/>
      <c r="BK627" s="164"/>
    </row>
    <row r="628" spans="1:63" s="2" customFormat="1" ht="49.5" customHeight="1" hidden="1">
      <c r="A628" s="120"/>
      <c r="B628" s="148" t="s">
        <v>323</v>
      </c>
      <c r="C628" s="107" t="s">
        <v>58</v>
      </c>
      <c r="D628" s="108" t="s">
        <v>30</v>
      </c>
      <c r="E628" s="238" t="s">
        <v>296</v>
      </c>
      <c r="F628" s="235"/>
      <c r="G628" s="110"/>
      <c r="H628" s="110"/>
      <c r="I628" s="110"/>
      <c r="J628" s="115"/>
      <c r="K628" s="115"/>
      <c r="L628" s="115"/>
      <c r="M628" s="115"/>
      <c r="N628" s="110"/>
      <c r="O628" s="103"/>
      <c r="P628" s="115"/>
      <c r="Q628" s="115"/>
      <c r="R628" s="115"/>
      <c r="S628" s="116">
        <f aca="true" t="shared" si="686" ref="S628:AT628">S629</f>
        <v>2040</v>
      </c>
      <c r="T628" s="116">
        <f t="shared" si="686"/>
        <v>2040</v>
      </c>
      <c r="U628" s="116">
        <f t="shared" si="686"/>
        <v>0</v>
      </c>
      <c r="V628" s="116">
        <f t="shared" si="686"/>
        <v>0</v>
      </c>
      <c r="W628" s="116">
        <f t="shared" si="686"/>
        <v>0</v>
      </c>
      <c r="X628" s="116">
        <f t="shared" si="686"/>
        <v>0</v>
      </c>
      <c r="Y628" s="116">
        <f t="shared" si="686"/>
        <v>2040</v>
      </c>
      <c r="Z628" s="116">
        <f t="shared" si="686"/>
        <v>0</v>
      </c>
      <c r="AA628" s="116">
        <f t="shared" si="686"/>
        <v>0</v>
      </c>
      <c r="AB628" s="116">
        <f t="shared" si="686"/>
        <v>0</v>
      </c>
      <c r="AC628" s="116">
        <f t="shared" si="686"/>
        <v>2040</v>
      </c>
      <c r="AD628" s="116">
        <f t="shared" si="686"/>
        <v>0</v>
      </c>
      <c r="AE628" s="116">
        <f t="shared" si="686"/>
        <v>0</v>
      </c>
      <c r="AF628" s="116"/>
      <c r="AG628" s="116">
        <f t="shared" si="686"/>
        <v>0</v>
      </c>
      <c r="AH628" s="116">
        <f t="shared" si="686"/>
        <v>2040</v>
      </c>
      <c r="AI628" s="116"/>
      <c r="AJ628" s="116">
        <f t="shared" si="686"/>
        <v>0</v>
      </c>
      <c r="AK628" s="116">
        <f t="shared" si="686"/>
        <v>0</v>
      </c>
      <c r="AL628" s="116">
        <f t="shared" si="686"/>
        <v>0</v>
      </c>
      <c r="AM628" s="116">
        <f t="shared" si="686"/>
        <v>2040</v>
      </c>
      <c r="AN628" s="116">
        <f t="shared" si="686"/>
        <v>0</v>
      </c>
      <c r="AO628" s="116">
        <f t="shared" si="686"/>
        <v>0</v>
      </c>
      <c r="AP628" s="116">
        <f t="shared" si="686"/>
        <v>0</v>
      </c>
      <c r="AQ628" s="115">
        <f t="shared" si="686"/>
        <v>0</v>
      </c>
      <c r="AR628" s="116">
        <f t="shared" si="686"/>
        <v>0</v>
      </c>
      <c r="AS628" s="115">
        <f t="shared" si="686"/>
        <v>0</v>
      </c>
      <c r="AT628" s="116">
        <f t="shared" si="686"/>
        <v>0</v>
      </c>
      <c r="AU628" s="81"/>
      <c r="AV628" s="81"/>
      <c r="AW628" s="81"/>
      <c r="AX628" s="116">
        <f>AX629</f>
        <v>0</v>
      </c>
      <c r="AY628" s="116">
        <f>AY629</f>
        <v>0</v>
      </c>
      <c r="AZ628" s="93"/>
      <c r="BA628" s="93"/>
      <c r="BB628" s="116">
        <f>BB629</f>
        <v>0</v>
      </c>
      <c r="BC628" s="116">
        <f>BC629</f>
        <v>0</v>
      </c>
      <c r="BD628" s="146"/>
      <c r="BE628" s="147"/>
      <c r="BF628" s="164"/>
      <c r="BG628" s="164"/>
      <c r="BH628" s="146"/>
      <c r="BI628" s="147"/>
      <c r="BJ628" s="164"/>
      <c r="BK628" s="164"/>
    </row>
    <row r="629" spans="1:63" s="2" customFormat="1" ht="115.5" customHeight="1" hidden="1">
      <c r="A629" s="120"/>
      <c r="B629" s="149" t="s">
        <v>326</v>
      </c>
      <c r="C629" s="107" t="s">
        <v>58</v>
      </c>
      <c r="D629" s="108" t="s">
        <v>30</v>
      </c>
      <c r="E629" s="238" t="s">
        <v>297</v>
      </c>
      <c r="F629" s="235" t="s">
        <v>53</v>
      </c>
      <c r="G629" s="110"/>
      <c r="H629" s="110"/>
      <c r="I629" s="110"/>
      <c r="J629" s="115"/>
      <c r="K629" s="115"/>
      <c r="L629" s="115"/>
      <c r="M629" s="115"/>
      <c r="N629" s="110"/>
      <c r="O629" s="103"/>
      <c r="P629" s="115"/>
      <c r="Q629" s="115"/>
      <c r="R629" s="115"/>
      <c r="S629" s="116">
        <f>T629-Q629</f>
        <v>2040</v>
      </c>
      <c r="T629" s="116">
        <v>2040</v>
      </c>
      <c r="U629" s="115"/>
      <c r="V629" s="116"/>
      <c r="W629" s="116"/>
      <c r="X629" s="116"/>
      <c r="Y629" s="116">
        <f>W629+T629</f>
        <v>2040</v>
      </c>
      <c r="Z629" s="116">
        <f>X629+V629</f>
        <v>0</v>
      </c>
      <c r="AA629" s="116"/>
      <c r="AB629" s="116"/>
      <c r="AC629" s="116">
        <f>AA629+Y629</f>
        <v>2040</v>
      </c>
      <c r="AD629" s="116">
        <f>AB629+Z629</f>
        <v>0</v>
      </c>
      <c r="AE629" s="116"/>
      <c r="AF629" s="116"/>
      <c r="AG629" s="116"/>
      <c r="AH629" s="116">
        <f>AE629+AC629</f>
        <v>2040</v>
      </c>
      <c r="AI629" s="116"/>
      <c r="AJ629" s="116">
        <f>AG629+AD629</f>
        <v>0</v>
      </c>
      <c r="AK629" s="171"/>
      <c r="AL629" s="171"/>
      <c r="AM629" s="116">
        <f>AK629+AH629</f>
        <v>2040</v>
      </c>
      <c r="AN629" s="116">
        <f>AI629</f>
        <v>0</v>
      </c>
      <c r="AO629" s="116">
        <f>AJ629</f>
        <v>0</v>
      </c>
      <c r="AP629" s="116">
        <f>AR629-AO629</f>
        <v>0</v>
      </c>
      <c r="AQ629" s="115"/>
      <c r="AR629" s="116"/>
      <c r="AS629" s="115"/>
      <c r="AT629" s="116"/>
      <c r="AU629" s="81"/>
      <c r="AV629" s="81"/>
      <c r="AW629" s="81"/>
      <c r="AX629" s="116"/>
      <c r="AY629" s="116"/>
      <c r="AZ629" s="93"/>
      <c r="BA629" s="93"/>
      <c r="BB629" s="116"/>
      <c r="BC629" s="116"/>
      <c r="BD629" s="146"/>
      <c r="BE629" s="147"/>
      <c r="BF629" s="164"/>
      <c r="BG629" s="164"/>
      <c r="BH629" s="146"/>
      <c r="BI629" s="147"/>
      <c r="BJ629" s="164"/>
      <c r="BK629" s="164"/>
    </row>
    <row r="630" spans="1:63" s="2" customFormat="1" ht="20.25" customHeight="1">
      <c r="A630" s="120"/>
      <c r="B630" s="191" t="s">
        <v>108</v>
      </c>
      <c r="C630" s="99" t="s">
        <v>58</v>
      </c>
      <c r="D630" s="100" t="s">
        <v>31</v>
      </c>
      <c r="E630" s="101"/>
      <c r="F630" s="100"/>
      <c r="G630" s="102" t="e">
        <f>G632+G633+G635+#REF!</f>
        <v>#REF!</v>
      </c>
      <c r="H630" s="102" t="e">
        <f>H632+H633+H635+#REF!</f>
        <v>#REF!</v>
      </c>
      <c r="I630" s="102" t="e">
        <f>I632+I633+I635+#REF!</f>
        <v>#REF!</v>
      </c>
      <c r="J630" s="102">
        <f aca="true" t="shared" si="687" ref="J630:AT630">J631</f>
        <v>55117</v>
      </c>
      <c r="K630" s="102">
        <f t="shared" si="687"/>
        <v>200128</v>
      </c>
      <c r="L630" s="102">
        <f t="shared" si="687"/>
        <v>0</v>
      </c>
      <c r="M630" s="102"/>
      <c r="N630" s="102">
        <f t="shared" si="687"/>
        <v>214334</v>
      </c>
      <c r="O630" s="102">
        <f t="shared" si="687"/>
        <v>0</v>
      </c>
      <c r="P630" s="102">
        <f t="shared" si="687"/>
        <v>0</v>
      </c>
      <c r="Q630" s="102">
        <f t="shared" si="687"/>
        <v>214334</v>
      </c>
      <c r="R630" s="102">
        <f t="shared" si="687"/>
        <v>0</v>
      </c>
      <c r="S630" s="104">
        <f>S631</f>
        <v>-53263</v>
      </c>
      <c r="T630" s="104">
        <f t="shared" si="687"/>
        <v>161071</v>
      </c>
      <c r="U630" s="102">
        <f t="shared" si="687"/>
        <v>0</v>
      </c>
      <c r="V630" s="104">
        <f t="shared" si="687"/>
        <v>161071</v>
      </c>
      <c r="W630" s="104">
        <f t="shared" si="687"/>
        <v>0</v>
      </c>
      <c r="X630" s="104">
        <f t="shared" si="687"/>
        <v>0</v>
      </c>
      <c r="Y630" s="104">
        <f t="shared" si="687"/>
        <v>161071</v>
      </c>
      <c r="Z630" s="104">
        <f t="shared" si="687"/>
        <v>161071</v>
      </c>
      <c r="AA630" s="104">
        <f t="shared" si="687"/>
        <v>0</v>
      </c>
      <c r="AB630" s="104">
        <f t="shared" si="687"/>
        <v>0</v>
      </c>
      <c r="AC630" s="104">
        <f t="shared" si="687"/>
        <v>161071</v>
      </c>
      <c r="AD630" s="104">
        <f t="shared" si="687"/>
        <v>161071</v>
      </c>
      <c r="AE630" s="104">
        <f t="shared" si="687"/>
        <v>3566</v>
      </c>
      <c r="AF630" s="104">
        <f t="shared" si="687"/>
        <v>3566</v>
      </c>
      <c r="AG630" s="104">
        <f t="shared" si="687"/>
        <v>0</v>
      </c>
      <c r="AH630" s="104">
        <f t="shared" si="687"/>
        <v>164637</v>
      </c>
      <c r="AI630" s="104">
        <f t="shared" si="687"/>
        <v>3566</v>
      </c>
      <c r="AJ630" s="104">
        <f t="shared" si="687"/>
        <v>161071</v>
      </c>
      <c r="AK630" s="104">
        <f t="shared" si="687"/>
        <v>0</v>
      </c>
      <c r="AL630" s="104">
        <f t="shared" si="687"/>
        <v>0</v>
      </c>
      <c r="AM630" s="104">
        <f t="shared" si="687"/>
        <v>164637</v>
      </c>
      <c r="AN630" s="104">
        <f t="shared" si="687"/>
        <v>3566</v>
      </c>
      <c r="AO630" s="104">
        <f t="shared" si="687"/>
        <v>161071</v>
      </c>
      <c r="AP630" s="104">
        <f t="shared" si="687"/>
        <v>-8254</v>
      </c>
      <c r="AQ630" s="102">
        <f t="shared" si="687"/>
        <v>0</v>
      </c>
      <c r="AR630" s="104">
        <f t="shared" si="687"/>
        <v>152817</v>
      </c>
      <c r="AS630" s="102">
        <f t="shared" si="687"/>
        <v>0</v>
      </c>
      <c r="AT630" s="104">
        <f t="shared" si="687"/>
        <v>152817</v>
      </c>
      <c r="AU630" s="81"/>
      <c r="AV630" s="81"/>
      <c r="AW630" s="81"/>
      <c r="AX630" s="104">
        <f>AX631</f>
        <v>152817</v>
      </c>
      <c r="AY630" s="104">
        <f>AY631</f>
        <v>152817</v>
      </c>
      <c r="AZ630" s="93"/>
      <c r="BA630" s="93"/>
      <c r="BB630" s="104">
        <f aca="true" t="shared" si="688" ref="BB630:BK630">BB631</f>
        <v>152817</v>
      </c>
      <c r="BC630" s="104">
        <f t="shared" si="688"/>
        <v>152817</v>
      </c>
      <c r="BD630" s="104">
        <f t="shared" si="688"/>
        <v>0</v>
      </c>
      <c r="BE630" s="104">
        <f t="shared" si="688"/>
        <v>0</v>
      </c>
      <c r="BF630" s="104">
        <f t="shared" si="688"/>
        <v>152817</v>
      </c>
      <c r="BG630" s="104">
        <f t="shared" si="688"/>
        <v>152817</v>
      </c>
      <c r="BH630" s="104">
        <f t="shared" si="688"/>
        <v>0</v>
      </c>
      <c r="BI630" s="104">
        <f t="shared" si="688"/>
        <v>0</v>
      </c>
      <c r="BJ630" s="104">
        <f t="shared" si="688"/>
        <v>152817</v>
      </c>
      <c r="BK630" s="104">
        <f t="shared" si="688"/>
        <v>152817</v>
      </c>
    </row>
    <row r="631" spans="1:63" s="2" customFormat="1" ht="23.25" customHeight="1">
      <c r="A631" s="120"/>
      <c r="B631" s="144" t="s">
        <v>327</v>
      </c>
      <c r="C631" s="107" t="s">
        <v>58</v>
      </c>
      <c r="D631" s="108" t="s">
        <v>31</v>
      </c>
      <c r="E631" s="114" t="s">
        <v>109</v>
      </c>
      <c r="F631" s="100"/>
      <c r="G631" s="102"/>
      <c r="H631" s="102"/>
      <c r="I631" s="102"/>
      <c r="J631" s="110">
        <f>J632+J633+J635</f>
        <v>55117</v>
      </c>
      <c r="K631" s="110">
        <f>K632+K633+K635</f>
        <v>200128</v>
      </c>
      <c r="L631" s="110">
        <f>L632+L633+L635</f>
        <v>0</v>
      </c>
      <c r="M631" s="110"/>
      <c r="N631" s="110">
        <f>N632+N633+N635</f>
        <v>214334</v>
      </c>
      <c r="O631" s="110">
        <f>O632+O633+O635</f>
        <v>0</v>
      </c>
      <c r="P631" s="110">
        <f>P632+P633+P635</f>
        <v>0</v>
      </c>
      <c r="Q631" s="110">
        <f>Q632+Q633+Q635</f>
        <v>214334</v>
      </c>
      <c r="R631" s="110">
        <f>R632+R633+R635</f>
        <v>0</v>
      </c>
      <c r="S631" s="112">
        <f>S632+S633+S637+S641+S643+S645</f>
        <v>-53263</v>
      </c>
      <c r="T631" s="112">
        <f aca="true" t="shared" si="689" ref="T631:Z631">T632+T637+T641+T643+T645</f>
        <v>161071</v>
      </c>
      <c r="U631" s="110">
        <f t="shared" si="689"/>
        <v>0</v>
      </c>
      <c r="V631" s="112">
        <f t="shared" si="689"/>
        <v>161071</v>
      </c>
      <c r="W631" s="112">
        <f t="shared" si="689"/>
        <v>0</v>
      </c>
      <c r="X631" s="112">
        <f t="shared" si="689"/>
        <v>0</v>
      </c>
      <c r="Y631" s="112">
        <f t="shared" si="689"/>
        <v>161071</v>
      </c>
      <c r="Z631" s="112">
        <f t="shared" si="689"/>
        <v>161071</v>
      </c>
      <c r="AA631" s="112">
        <f aca="true" t="shared" si="690" ref="AA631:AJ631">AA632+AA637+AA641+AA643+AA645</f>
        <v>0</v>
      </c>
      <c r="AB631" s="112">
        <f t="shared" si="690"/>
        <v>0</v>
      </c>
      <c r="AC631" s="112">
        <f t="shared" si="690"/>
        <v>161071</v>
      </c>
      <c r="AD631" s="112">
        <f t="shared" si="690"/>
        <v>161071</v>
      </c>
      <c r="AE631" s="112">
        <f t="shared" si="690"/>
        <v>3566</v>
      </c>
      <c r="AF631" s="112">
        <f>AF632+AF637+AF641+AF643+AF645</f>
        <v>3566</v>
      </c>
      <c r="AG631" s="112">
        <f t="shared" si="690"/>
        <v>0</v>
      </c>
      <c r="AH631" s="112">
        <f t="shared" si="690"/>
        <v>164637</v>
      </c>
      <c r="AI631" s="112">
        <f>AI632+AI637+AI641+AI643+AI645</f>
        <v>3566</v>
      </c>
      <c r="AJ631" s="112">
        <f t="shared" si="690"/>
        <v>161071</v>
      </c>
      <c r="AK631" s="112">
        <f aca="true" t="shared" si="691" ref="AK631:AT631">AK632+AK637+AK641+AK643+AK645</f>
        <v>0</v>
      </c>
      <c r="AL631" s="112">
        <f t="shared" si="691"/>
        <v>0</v>
      </c>
      <c r="AM631" s="112">
        <f t="shared" si="691"/>
        <v>164637</v>
      </c>
      <c r="AN631" s="112">
        <f t="shared" si="691"/>
        <v>3566</v>
      </c>
      <c r="AO631" s="112">
        <f t="shared" si="691"/>
        <v>161071</v>
      </c>
      <c r="AP631" s="112">
        <f t="shared" si="691"/>
        <v>-8254</v>
      </c>
      <c r="AQ631" s="110">
        <f t="shared" si="691"/>
        <v>0</v>
      </c>
      <c r="AR631" s="112">
        <f t="shared" si="691"/>
        <v>152817</v>
      </c>
      <c r="AS631" s="110">
        <f t="shared" si="691"/>
        <v>0</v>
      </c>
      <c r="AT631" s="112">
        <f t="shared" si="691"/>
        <v>152817</v>
      </c>
      <c r="AU631" s="81"/>
      <c r="AV631" s="81"/>
      <c r="AW631" s="81"/>
      <c r="AX631" s="112">
        <f>AX632+AX637+AX641+AX643+AX645</f>
        <v>152817</v>
      </c>
      <c r="AY631" s="112">
        <f>AY632+AY637+AY641+AY643+AY645</f>
        <v>152817</v>
      </c>
      <c r="AZ631" s="93"/>
      <c r="BA631" s="93"/>
      <c r="BB631" s="112">
        <f aca="true" t="shared" si="692" ref="BB631:BG631">BB632+BB637+BB641+BB643+BB645</f>
        <v>152817</v>
      </c>
      <c r="BC631" s="112">
        <f t="shared" si="692"/>
        <v>152817</v>
      </c>
      <c r="BD631" s="112">
        <f t="shared" si="692"/>
        <v>0</v>
      </c>
      <c r="BE631" s="112">
        <f t="shared" si="692"/>
        <v>0</v>
      </c>
      <c r="BF631" s="112">
        <f t="shared" si="692"/>
        <v>152817</v>
      </c>
      <c r="BG631" s="112">
        <f t="shared" si="692"/>
        <v>152817</v>
      </c>
      <c r="BH631" s="112">
        <f>BH632+BH637+BH641+BH643+BH645</f>
        <v>0</v>
      </c>
      <c r="BI631" s="112">
        <f>BI632+BI637+BI641+BI643+BI645</f>
        <v>0</v>
      </c>
      <c r="BJ631" s="112">
        <f>BJ632+BJ637+BJ641+BJ643+BJ645</f>
        <v>152817</v>
      </c>
      <c r="BK631" s="112">
        <f>BK632+BK637+BK641+BK643+BK645</f>
        <v>152817</v>
      </c>
    </row>
    <row r="632" spans="1:63" s="2" customFormat="1" ht="75" customHeight="1">
      <c r="A632" s="120"/>
      <c r="B632" s="144" t="s">
        <v>41</v>
      </c>
      <c r="C632" s="107" t="s">
        <v>58</v>
      </c>
      <c r="D632" s="108" t="s">
        <v>31</v>
      </c>
      <c r="E632" s="114" t="s">
        <v>109</v>
      </c>
      <c r="F632" s="108" t="s">
        <v>42</v>
      </c>
      <c r="G632" s="110">
        <f>H632+I632</f>
        <v>78580</v>
      </c>
      <c r="H632" s="110">
        <v>78580</v>
      </c>
      <c r="I632" s="110"/>
      <c r="J632" s="115">
        <f>K632-G632</f>
        <v>47181</v>
      </c>
      <c r="K632" s="115">
        <v>125761</v>
      </c>
      <c r="L632" s="115"/>
      <c r="M632" s="115"/>
      <c r="N632" s="110">
        <v>134716</v>
      </c>
      <c r="O632" s="103"/>
      <c r="P632" s="115"/>
      <c r="Q632" s="115">
        <f>P632+N632</f>
        <v>134716</v>
      </c>
      <c r="R632" s="115">
        <f>O632</f>
        <v>0</v>
      </c>
      <c r="S632" s="116">
        <f>T632-Q632</f>
        <v>-90065</v>
      </c>
      <c r="T632" s="116">
        <v>44651</v>
      </c>
      <c r="U632" s="115">
        <f>R632</f>
        <v>0</v>
      </c>
      <c r="V632" s="116">
        <v>44651</v>
      </c>
      <c r="W632" s="116"/>
      <c r="X632" s="116"/>
      <c r="Y632" s="116">
        <f>W632+T632</f>
        <v>44651</v>
      </c>
      <c r="Z632" s="116">
        <f>X632+V632</f>
        <v>44651</v>
      </c>
      <c r="AA632" s="116"/>
      <c r="AB632" s="116"/>
      <c r="AC632" s="116">
        <f>AA632+Y632</f>
        <v>44651</v>
      </c>
      <c r="AD632" s="116">
        <f>AB632+Z632</f>
        <v>44651</v>
      </c>
      <c r="AE632" s="116">
        <v>3566</v>
      </c>
      <c r="AF632" s="116">
        <v>3566</v>
      </c>
      <c r="AG632" s="116"/>
      <c r="AH632" s="116">
        <f>AF632+AD632</f>
        <v>48217</v>
      </c>
      <c r="AI632" s="116">
        <f>AF632</f>
        <v>3566</v>
      </c>
      <c r="AJ632" s="116">
        <f>AG632+AD632</f>
        <v>44651</v>
      </c>
      <c r="AK632" s="171"/>
      <c r="AL632" s="171"/>
      <c r="AM632" s="116">
        <f>AK632+AH632</f>
        <v>48217</v>
      </c>
      <c r="AN632" s="116">
        <f>AI632</f>
        <v>3566</v>
      </c>
      <c r="AO632" s="116">
        <f>AJ632</f>
        <v>44651</v>
      </c>
      <c r="AP632" s="116">
        <f>AR632-AO632</f>
        <v>-18447</v>
      </c>
      <c r="AQ632" s="115"/>
      <c r="AR632" s="116">
        <v>26204</v>
      </c>
      <c r="AS632" s="115"/>
      <c r="AT632" s="116">
        <v>26204</v>
      </c>
      <c r="AU632" s="81"/>
      <c r="AV632" s="81"/>
      <c r="AW632" s="81"/>
      <c r="AX632" s="116">
        <v>26204</v>
      </c>
      <c r="AY632" s="116">
        <v>26204</v>
      </c>
      <c r="AZ632" s="93"/>
      <c r="BA632" s="93"/>
      <c r="BB632" s="116">
        <v>26204</v>
      </c>
      <c r="BC632" s="116">
        <v>26204</v>
      </c>
      <c r="BD632" s="146"/>
      <c r="BE632" s="147"/>
      <c r="BF632" s="115">
        <f>BD632+BB632</f>
        <v>26204</v>
      </c>
      <c r="BG632" s="115">
        <f>BE632+BC632</f>
        <v>26204</v>
      </c>
      <c r="BH632" s="146"/>
      <c r="BI632" s="147"/>
      <c r="BJ632" s="115">
        <f>BH632+BF632</f>
        <v>26204</v>
      </c>
      <c r="BK632" s="115">
        <f>BI632+BG632</f>
        <v>26204</v>
      </c>
    </row>
    <row r="633" spans="1:63" s="2" customFormat="1" ht="33.75" customHeight="1" hidden="1">
      <c r="A633" s="120"/>
      <c r="B633" s="144" t="s">
        <v>180</v>
      </c>
      <c r="C633" s="107" t="s">
        <v>58</v>
      </c>
      <c r="D633" s="108" t="s">
        <v>31</v>
      </c>
      <c r="E633" s="153" t="s">
        <v>181</v>
      </c>
      <c r="F633" s="188"/>
      <c r="G633" s="110">
        <f aca="true" t="shared" si="693" ref="G633:AJ633">G634</f>
        <v>66079</v>
      </c>
      <c r="H633" s="110">
        <f t="shared" si="693"/>
        <v>66079</v>
      </c>
      <c r="I633" s="110">
        <f t="shared" si="693"/>
        <v>0</v>
      </c>
      <c r="J633" s="110">
        <f t="shared" si="693"/>
        <v>8288</v>
      </c>
      <c r="K633" s="110">
        <f t="shared" si="693"/>
        <v>74367</v>
      </c>
      <c r="L633" s="110">
        <f t="shared" si="693"/>
        <v>0</v>
      </c>
      <c r="M633" s="110"/>
      <c r="N633" s="110">
        <f t="shared" si="693"/>
        <v>79618</v>
      </c>
      <c r="O633" s="110">
        <f t="shared" si="693"/>
        <v>0</v>
      </c>
      <c r="P633" s="110">
        <f t="shared" si="693"/>
        <v>0</v>
      </c>
      <c r="Q633" s="110">
        <f t="shared" si="693"/>
        <v>79618</v>
      </c>
      <c r="R633" s="110">
        <f t="shared" si="693"/>
        <v>0</v>
      </c>
      <c r="S633" s="112">
        <f t="shared" si="693"/>
        <v>-79618</v>
      </c>
      <c r="T633" s="112">
        <f t="shared" si="693"/>
        <v>0</v>
      </c>
      <c r="U633" s="110">
        <f t="shared" si="693"/>
        <v>0</v>
      </c>
      <c r="V633" s="112">
        <f t="shared" si="693"/>
        <v>0</v>
      </c>
      <c r="W633" s="112">
        <f t="shared" si="693"/>
        <v>0</v>
      </c>
      <c r="X633" s="112">
        <f t="shared" si="693"/>
        <v>0</v>
      </c>
      <c r="Y633" s="112">
        <f t="shared" si="693"/>
        <v>0</v>
      </c>
      <c r="Z633" s="112">
        <f t="shared" si="693"/>
        <v>0</v>
      </c>
      <c r="AA633" s="112">
        <f t="shared" si="693"/>
        <v>0</v>
      </c>
      <c r="AB633" s="112">
        <f t="shared" si="693"/>
        <v>0</v>
      </c>
      <c r="AC633" s="112">
        <f t="shared" si="693"/>
        <v>0</v>
      </c>
      <c r="AD633" s="112">
        <f t="shared" si="693"/>
        <v>0</v>
      </c>
      <c r="AE633" s="112">
        <f t="shared" si="693"/>
        <v>0</v>
      </c>
      <c r="AF633" s="112"/>
      <c r="AG633" s="112">
        <f t="shared" si="693"/>
        <v>0</v>
      </c>
      <c r="AH633" s="112">
        <f t="shared" si="693"/>
        <v>0</v>
      </c>
      <c r="AI633" s="112"/>
      <c r="AJ633" s="112">
        <f t="shared" si="693"/>
        <v>0</v>
      </c>
      <c r="AK633" s="171"/>
      <c r="AL633" s="171"/>
      <c r="AM633" s="158"/>
      <c r="AN633" s="158"/>
      <c r="AO633" s="158"/>
      <c r="AP633" s="116"/>
      <c r="AQ633" s="115"/>
      <c r="AR633" s="116"/>
      <c r="AS633" s="115"/>
      <c r="AT633" s="116"/>
      <c r="AU633" s="81"/>
      <c r="AV633" s="81"/>
      <c r="AW633" s="81"/>
      <c r="AX633" s="116"/>
      <c r="AY633" s="116"/>
      <c r="AZ633" s="93"/>
      <c r="BA633" s="93"/>
      <c r="BB633" s="116"/>
      <c r="BC633" s="116"/>
      <c r="BD633" s="146"/>
      <c r="BE633" s="147"/>
      <c r="BF633" s="164"/>
      <c r="BG633" s="164"/>
      <c r="BH633" s="146"/>
      <c r="BI633" s="147"/>
      <c r="BJ633" s="164"/>
      <c r="BK633" s="164"/>
    </row>
    <row r="634" spans="1:63" s="2" customFormat="1" ht="99.75" customHeight="1" hidden="1">
      <c r="A634" s="120"/>
      <c r="B634" s="144" t="s">
        <v>241</v>
      </c>
      <c r="C634" s="107" t="s">
        <v>58</v>
      </c>
      <c r="D634" s="108" t="s">
        <v>31</v>
      </c>
      <c r="E634" s="153" t="s">
        <v>181</v>
      </c>
      <c r="F634" s="188" t="s">
        <v>53</v>
      </c>
      <c r="G634" s="110">
        <f>H634</f>
        <v>66079</v>
      </c>
      <c r="H634" s="110">
        <v>66079</v>
      </c>
      <c r="I634" s="110"/>
      <c r="J634" s="115">
        <f>K634-G634</f>
        <v>8288</v>
      </c>
      <c r="K634" s="115">
        <v>74367</v>
      </c>
      <c r="L634" s="115"/>
      <c r="M634" s="115"/>
      <c r="N634" s="110">
        <v>79618</v>
      </c>
      <c r="O634" s="103"/>
      <c r="P634" s="115"/>
      <c r="Q634" s="115">
        <f>P634+N634</f>
        <v>79618</v>
      </c>
      <c r="R634" s="115">
        <f>O634</f>
        <v>0</v>
      </c>
      <c r="S634" s="116">
        <f>T634-Q634</f>
        <v>-79618</v>
      </c>
      <c r="T634" s="116"/>
      <c r="U634" s="115">
        <f>R634</f>
        <v>0</v>
      </c>
      <c r="V634" s="116"/>
      <c r="W634" s="116"/>
      <c r="X634" s="116"/>
      <c r="Y634" s="116"/>
      <c r="Z634" s="116"/>
      <c r="AA634" s="116"/>
      <c r="AB634" s="116"/>
      <c r="AC634" s="116"/>
      <c r="AD634" s="116"/>
      <c r="AE634" s="116"/>
      <c r="AF634" s="116"/>
      <c r="AG634" s="116"/>
      <c r="AH634" s="116"/>
      <c r="AI634" s="116"/>
      <c r="AJ634" s="116"/>
      <c r="AK634" s="171"/>
      <c r="AL634" s="171"/>
      <c r="AM634" s="158"/>
      <c r="AN634" s="158"/>
      <c r="AO634" s="158"/>
      <c r="AP634" s="116"/>
      <c r="AQ634" s="115"/>
      <c r="AR634" s="116"/>
      <c r="AS634" s="115"/>
      <c r="AT634" s="116"/>
      <c r="AU634" s="81"/>
      <c r="AV634" s="81"/>
      <c r="AW634" s="81"/>
      <c r="AX634" s="116"/>
      <c r="AY634" s="116"/>
      <c r="AZ634" s="93"/>
      <c r="BA634" s="93"/>
      <c r="BB634" s="116"/>
      <c r="BC634" s="116"/>
      <c r="BD634" s="146"/>
      <c r="BE634" s="147"/>
      <c r="BF634" s="164"/>
      <c r="BG634" s="164"/>
      <c r="BH634" s="146"/>
      <c r="BI634" s="147"/>
      <c r="BJ634" s="164"/>
      <c r="BK634" s="164"/>
    </row>
    <row r="635" spans="1:63" s="2" customFormat="1" ht="33.75" customHeight="1" hidden="1">
      <c r="A635" s="120"/>
      <c r="B635" s="144" t="s">
        <v>206</v>
      </c>
      <c r="C635" s="107" t="s">
        <v>58</v>
      </c>
      <c r="D635" s="108" t="s">
        <v>31</v>
      </c>
      <c r="E635" s="153" t="s">
        <v>182</v>
      </c>
      <c r="F635" s="108"/>
      <c r="G635" s="110">
        <f aca="true" t="shared" si="694" ref="G635:AJ635">G636</f>
        <v>352</v>
      </c>
      <c r="H635" s="110">
        <f t="shared" si="694"/>
        <v>352</v>
      </c>
      <c r="I635" s="110">
        <f t="shared" si="694"/>
        <v>0</v>
      </c>
      <c r="J635" s="110">
        <f t="shared" si="694"/>
        <v>-352</v>
      </c>
      <c r="K635" s="110">
        <f t="shared" si="694"/>
        <v>0</v>
      </c>
      <c r="L635" s="110">
        <f t="shared" si="694"/>
        <v>0</v>
      </c>
      <c r="M635" s="110"/>
      <c r="N635" s="110">
        <f t="shared" si="694"/>
        <v>0</v>
      </c>
      <c r="O635" s="110">
        <f t="shared" si="694"/>
        <v>0</v>
      </c>
      <c r="P635" s="110">
        <f t="shared" si="694"/>
        <v>0</v>
      </c>
      <c r="Q635" s="110">
        <f t="shared" si="694"/>
        <v>0</v>
      </c>
      <c r="R635" s="110">
        <f t="shared" si="694"/>
        <v>0</v>
      </c>
      <c r="S635" s="116"/>
      <c r="T635" s="112">
        <f t="shared" si="694"/>
        <v>0</v>
      </c>
      <c r="U635" s="110">
        <f t="shared" si="694"/>
        <v>0</v>
      </c>
      <c r="V635" s="112">
        <f t="shared" si="694"/>
        <v>0</v>
      </c>
      <c r="W635" s="112">
        <f t="shared" si="694"/>
        <v>0</v>
      </c>
      <c r="X635" s="112">
        <f t="shared" si="694"/>
        <v>0</v>
      </c>
      <c r="Y635" s="112">
        <f t="shared" si="694"/>
        <v>0</v>
      </c>
      <c r="Z635" s="112">
        <f t="shared" si="694"/>
        <v>0</v>
      </c>
      <c r="AA635" s="112">
        <f t="shared" si="694"/>
        <v>0</v>
      </c>
      <c r="AB635" s="112">
        <f t="shared" si="694"/>
        <v>0</v>
      </c>
      <c r="AC635" s="112">
        <f t="shared" si="694"/>
        <v>0</v>
      </c>
      <c r="AD635" s="112">
        <f t="shared" si="694"/>
        <v>0</v>
      </c>
      <c r="AE635" s="112">
        <f t="shared" si="694"/>
        <v>0</v>
      </c>
      <c r="AF635" s="112"/>
      <c r="AG635" s="112">
        <f t="shared" si="694"/>
        <v>0</v>
      </c>
      <c r="AH635" s="112">
        <f t="shared" si="694"/>
        <v>0</v>
      </c>
      <c r="AI635" s="112"/>
      <c r="AJ635" s="112">
        <f t="shared" si="694"/>
        <v>0</v>
      </c>
      <c r="AK635" s="171"/>
      <c r="AL635" s="171"/>
      <c r="AM635" s="158"/>
      <c r="AN635" s="158"/>
      <c r="AO635" s="158"/>
      <c r="AP635" s="116"/>
      <c r="AQ635" s="115"/>
      <c r="AR635" s="116"/>
      <c r="AS635" s="115"/>
      <c r="AT635" s="116"/>
      <c r="AU635" s="81"/>
      <c r="AV635" s="81"/>
      <c r="AW635" s="81"/>
      <c r="AX635" s="116"/>
      <c r="AY635" s="116"/>
      <c r="AZ635" s="93"/>
      <c r="BA635" s="93"/>
      <c r="BB635" s="116"/>
      <c r="BC635" s="116"/>
      <c r="BD635" s="146"/>
      <c r="BE635" s="147"/>
      <c r="BF635" s="164"/>
      <c r="BG635" s="164"/>
      <c r="BH635" s="146"/>
      <c r="BI635" s="147"/>
      <c r="BJ635" s="164"/>
      <c r="BK635" s="164"/>
    </row>
    <row r="636" spans="1:63" s="2" customFormat="1" ht="99.75" customHeight="1" hidden="1">
      <c r="A636" s="120"/>
      <c r="B636" s="144" t="s">
        <v>394</v>
      </c>
      <c r="C636" s="107" t="s">
        <v>58</v>
      </c>
      <c r="D636" s="108" t="s">
        <v>31</v>
      </c>
      <c r="E636" s="153" t="s">
        <v>182</v>
      </c>
      <c r="F636" s="108" t="s">
        <v>53</v>
      </c>
      <c r="G636" s="110">
        <f>H636</f>
        <v>352</v>
      </c>
      <c r="H636" s="110">
        <v>352</v>
      </c>
      <c r="I636" s="110"/>
      <c r="J636" s="115">
        <f>K636-G636</f>
        <v>-352</v>
      </c>
      <c r="K636" s="115">
        <f>352-352</f>
        <v>0</v>
      </c>
      <c r="L636" s="115"/>
      <c r="M636" s="115"/>
      <c r="N636" s="110"/>
      <c r="O636" s="103"/>
      <c r="P636" s="115"/>
      <c r="Q636" s="115">
        <f>P636+N636</f>
        <v>0</v>
      </c>
      <c r="R636" s="115">
        <f>O636</f>
        <v>0</v>
      </c>
      <c r="S636" s="116"/>
      <c r="T636" s="116">
        <f aca="true" t="shared" si="695" ref="T636:Z636">Q636</f>
        <v>0</v>
      </c>
      <c r="U636" s="115">
        <f t="shared" si="695"/>
        <v>0</v>
      </c>
      <c r="V636" s="116">
        <f t="shared" si="695"/>
        <v>0</v>
      </c>
      <c r="W636" s="116">
        <f t="shared" si="695"/>
        <v>0</v>
      </c>
      <c r="X636" s="116">
        <f t="shared" si="695"/>
        <v>0</v>
      </c>
      <c r="Y636" s="116">
        <f t="shared" si="695"/>
        <v>0</v>
      </c>
      <c r="Z636" s="116">
        <f t="shared" si="695"/>
        <v>0</v>
      </c>
      <c r="AA636" s="116">
        <f>X636</f>
        <v>0</v>
      </c>
      <c r="AB636" s="116">
        <f>Y636</f>
        <v>0</v>
      </c>
      <c r="AC636" s="116">
        <f>Z636</f>
        <v>0</v>
      </c>
      <c r="AD636" s="116">
        <f>AA636</f>
        <v>0</v>
      </c>
      <c r="AE636" s="116">
        <f>AB636</f>
        <v>0</v>
      </c>
      <c r="AF636" s="116"/>
      <c r="AG636" s="116">
        <f>AC636</f>
        <v>0</v>
      </c>
      <c r="AH636" s="116">
        <f>AD636</f>
        <v>0</v>
      </c>
      <c r="AI636" s="116"/>
      <c r="AJ636" s="116">
        <f>AE636</f>
        <v>0</v>
      </c>
      <c r="AK636" s="171"/>
      <c r="AL636" s="171"/>
      <c r="AM636" s="158"/>
      <c r="AN636" s="158"/>
      <c r="AO636" s="158"/>
      <c r="AP636" s="116"/>
      <c r="AQ636" s="115"/>
      <c r="AR636" s="116"/>
      <c r="AS636" s="115"/>
      <c r="AT636" s="116"/>
      <c r="AU636" s="81"/>
      <c r="AV636" s="81"/>
      <c r="AW636" s="81"/>
      <c r="AX636" s="116"/>
      <c r="AY636" s="116"/>
      <c r="AZ636" s="93"/>
      <c r="BA636" s="93"/>
      <c r="BB636" s="116"/>
      <c r="BC636" s="116"/>
      <c r="BD636" s="146"/>
      <c r="BE636" s="147"/>
      <c r="BF636" s="164"/>
      <c r="BG636" s="164"/>
      <c r="BH636" s="146"/>
      <c r="BI636" s="147"/>
      <c r="BJ636" s="164"/>
      <c r="BK636" s="164"/>
    </row>
    <row r="637" spans="1:63" s="2" customFormat="1" ht="181.5" customHeight="1" hidden="1">
      <c r="A637" s="120"/>
      <c r="B637" s="239" t="s">
        <v>287</v>
      </c>
      <c r="C637" s="107" t="s">
        <v>58</v>
      </c>
      <c r="D637" s="108" t="s">
        <v>31</v>
      </c>
      <c r="E637" s="153" t="s">
        <v>181</v>
      </c>
      <c r="F637" s="188"/>
      <c r="G637" s="110"/>
      <c r="H637" s="110"/>
      <c r="I637" s="110"/>
      <c r="J637" s="115"/>
      <c r="K637" s="115"/>
      <c r="L637" s="115"/>
      <c r="M637" s="115"/>
      <c r="N637" s="110"/>
      <c r="O637" s="103"/>
      <c r="P637" s="115"/>
      <c r="Q637" s="115"/>
      <c r="R637" s="115"/>
      <c r="S637" s="116">
        <f aca="true" t="shared" si="696" ref="S637:AT637">S638</f>
        <v>69241</v>
      </c>
      <c r="T637" s="116">
        <f t="shared" si="696"/>
        <v>69241</v>
      </c>
      <c r="U637" s="115">
        <f t="shared" si="696"/>
        <v>0</v>
      </c>
      <c r="V637" s="116">
        <f t="shared" si="696"/>
        <v>69241</v>
      </c>
      <c r="W637" s="116">
        <f t="shared" si="696"/>
        <v>0</v>
      </c>
      <c r="X637" s="116">
        <f t="shared" si="696"/>
        <v>0</v>
      </c>
      <c r="Y637" s="116">
        <f t="shared" si="696"/>
        <v>69241</v>
      </c>
      <c r="Z637" s="116">
        <f t="shared" si="696"/>
        <v>69241</v>
      </c>
      <c r="AA637" s="116">
        <f t="shared" si="696"/>
        <v>0</v>
      </c>
      <c r="AB637" s="116">
        <f t="shared" si="696"/>
        <v>0</v>
      </c>
      <c r="AC637" s="116">
        <f t="shared" si="696"/>
        <v>69241</v>
      </c>
      <c r="AD637" s="116">
        <f t="shared" si="696"/>
        <v>69241</v>
      </c>
      <c r="AE637" s="116">
        <f t="shared" si="696"/>
        <v>0</v>
      </c>
      <c r="AF637" s="116"/>
      <c r="AG637" s="116">
        <f t="shared" si="696"/>
        <v>0</v>
      </c>
      <c r="AH637" s="116">
        <f t="shared" si="696"/>
        <v>69241</v>
      </c>
      <c r="AI637" s="116"/>
      <c r="AJ637" s="116">
        <f t="shared" si="696"/>
        <v>69241</v>
      </c>
      <c r="AK637" s="116">
        <f t="shared" si="696"/>
        <v>0</v>
      </c>
      <c r="AL637" s="116">
        <f t="shared" si="696"/>
        <v>0</v>
      </c>
      <c r="AM637" s="116">
        <f t="shared" si="696"/>
        <v>69241</v>
      </c>
      <c r="AN637" s="116">
        <f t="shared" si="696"/>
        <v>0</v>
      </c>
      <c r="AO637" s="116">
        <f t="shared" si="696"/>
        <v>69241</v>
      </c>
      <c r="AP637" s="116">
        <f t="shared" si="696"/>
        <v>-69241</v>
      </c>
      <c r="AQ637" s="115">
        <f t="shared" si="696"/>
        <v>0</v>
      </c>
      <c r="AR637" s="116">
        <f t="shared" si="696"/>
        <v>0</v>
      </c>
      <c r="AS637" s="115">
        <f t="shared" si="696"/>
        <v>0</v>
      </c>
      <c r="AT637" s="116">
        <f t="shared" si="696"/>
        <v>0</v>
      </c>
      <c r="AU637" s="81"/>
      <c r="AV637" s="81"/>
      <c r="AW637" s="81"/>
      <c r="AX637" s="116">
        <f>AX638</f>
        <v>0</v>
      </c>
      <c r="AY637" s="116">
        <f>AY638</f>
        <v>0</v>
      </c>
      <c r="AZ637" s="93"/>
      <c r="BA637" s="93"/>
      <c r="BB637" s="116">
        <f>BB638</f>
        <v>0</v>
      </c>
      <c r="BC637" s="116">
        <f>BC638</f>
        <v>0</v>
      </c>
      <c r="BD637" s="146"/>
      <c r="BE637" s="147"/>
      <c r="BF637" s="164"/>
      <c r="BG637" s="164"/>
      <c r="BH637" s="146"/>
      <c r="BI637" s="147"/>
      <c r="BJ637" s="164"/>
      <c r="BK637" s="164"/>
    </row>
    <row r="638" spans="1:63" s="2" customFormat="1" ht="99.75" customHeight="1" hidden="1">
      <c r="A638" s="120"/>
      <c r="B638" s="144" t="s">
        <v>241</v>
      </c>
      <c r="C638" s="107" t="s">
        <v>58</v>
      </c>
      <c r="D638" s="108" t="s">
        <v>31</v>
      </c>
      <c r="E638" s="153" t="s">
        <v>181</v>
      </c>
      <c r="F638" s="108" t="s">
        <v>53</v>
      </c>
      <c r="G638" s="110"/>
      <c r="H638" s="110"/>
      <c r="I638" s="110"/>
      <c r="J638" s="115"/>
      <c r="K638" s="115"/>
      <c r="L638" s="115"/>
      <c r="M638" s="115"/>
      <c r="N638" s="110"/>
      <c r="O638" s="103"/>
      <c r="P638" s="115"/>
      <c r="Q638" s="115"/>
      <c r="R638" s="115"/>
      <c r="S638" s="116">
        <f>T638-Q638</f>
        <v>69241</v>
      </c>
      <c r="T638" s="116">
        <v>69241</v>
      </c>
      <c r="U638" s="115"/>
      <c r="V638" s="116">
        <v>69241</v>
      </c>
      <c r="W638" s="116"/>
      <c r="X638" s="116"/>
      <c r="Y638" s="116">
        <f>W638+T638</f>
        <v>69241</v>
      </c>
      <c r="Z638" s="116">
        <f>X638+V638</f>
        <v>69241</v>
      </c>
      <c r="AA638" s="116"/>
      <c r="AB638" s="116"/>
      <c r="AC638" s="116">
        <f>AA638+Y638</f>
        <v>69241</v>
      </c>
      <c r="AD638" s="116">
        <f>AB638+Z638</f>
        <v>69241</v>
      </c>
      <c r="AE638" s="116"/>
      <c r="AF638" s="116"/>
      <c r="AG638" s="116"/>
      <c r="AH638" s="116">
        <f>AE638+AC638</f>
        <v>69241</v>
      </c>
      <c r="AI638" s="116"/>
      <c r="AJ638" s="116">
        <f>AG638+AD638</f>
        <v>69241</v>
      </c>
      <c r="AK638" s="171"/>
      <c r="AL638" s="171"/>
      <c r="AM638" s="116">
        <f>AK638+AH638</f>
        <v>69241</v>
      </c>
      <c r="AN638" s="116">
        <f>AI638</f>
        <v>0</v>
      </c>
      <c r="AO638" s="116">
        <f>AJ638</f>
        <v>69241</v>
      </c>
      <c r="AP638" s="116">
        <f>AR638-AO638</f>
        <v>-69241</v>
      </c>
      <c r="AQ638" s="115"/>
      <c r="AR638" s="116"/>
      <c r="AS638" s="115"/>
      <c r="AT638" s="116"/>
      <c r="AU638" s="81"/>
      <c r="AV638" s="81"/>
      <c r="AW638" s="81"/>
      <c r="AX638" s="116"/>
      <c r="AY638" s="116"/>
      <c r="AZ638" s="93"/>
      <c r="BA638" s="93"/>
      <c r="BB638" s="116"/>
      <c r="BC638" s="116"/>
      <c r="BD638" s="146"/>
      <c r="BE638" s="147"/>
      <c r="BF638" s="164"/>
      <c r="BG638" s="164"/>
      <c r="BH638" s="146"/>
      <c r="BI638" s="147"/>
      <c r="BJ638" s="164"/>
      <c r="BK638" s="164"/>
    </row>
    <row r="639" spans="1:63" s="2" customFormat="1" ht="49.5" customHeight="1" hidden="1">
      <c r="A639" s="120"/>
      <c r="B639" s="233" t="s">
        <v>260</v>
      </c>
      <c r="C639" s="107" t="s">
        <v>58</v>
      </c>
      <c r="D639" s="108" t="s">
        <v>31</v>
      </c>
      <c r="E639" s="153" t="s">
        <v>182</v>
      </c>
      <c r="F639" s="108"/>
      <c r="G639" s="110"/>
      <c r="H639" s="110"/>
      <c r="I639" s="110"/>
      <c r="J639" s="115"/>
      <c r="K639" s="115"/>
      <c r="L639" s="115"/>
      <c r="M639" s="115"/>
      <c r="N639" s="110"/>
      <c r="O639" s="103"/>
      <c r="P639" s="115"/>
      <c r="Q639" s="115"/>
      <c r="R639" s="115"/>
      <c r="S639" s="116">
        <f aca="true" t="shared" si="697" ref="S639:AJ639">S640</f>
        <v>0</v>
      </c>
      <c r="T639" s="116">
        <f t="shared" si="697"/>
        <v>0</v>
      </c>
      <c r="U639" s="115">
        <f t="shared" si="697"/>
        <v>0</v>
      </c>
      <c r="V639" s="116">
        <f t="shared" si="697"/>
        <v>0</v>
      </c>
      <c r="W639" s="116">
        <f t="shared" si="697"/>
        <v>0</v>
      </c>
      <c r="X639" s="116">
        <f t="shared" si="697"/>
        <v>0</v>
      </c>
      <c r="Y639" s="116">
        <f t="shared" si="697"/>
        <v>0</v>
      </c>
      <c r="Z639" s="116">
        <f t="shared" si="697"/>
        <v>0</v>
      </c>
      <c r="AA639" s="116">
        <f t="shared" si="697"/>
        <v>0</v>
      </c>
      <c r="AB639" s="116">
        <f t="shared" si="697"/>
        <v>0</v>
      </c>
      <c r="AC639" s="116">
        <f t="shared" si="697"/>
        <v>0</v>
      </c>
      <c r="AD639" s="116">
        <f t="shared" si="697"/>
        <v>0</v>
      </c>
      <c r="AE639" s="116">
        <f t="shared" si="697"/>
        <v>0</v>
      </c>
      <c r="AF639" s="116"/>
      <c r="AG639" s="116">
        <f t="shared" si="697"/>
        <v>0</v>
      </c>
      <c r="AH639" s="116">
        <f t="shared" si="697"/>
        <v>0</v>
      </c>
      <c r="AI639" s="116"/>
      <c r="AJ639" s="116">
        <f t="shared" si="697"/>
        <v>0</v>
      </c>
      <c r="AK639" s="171"/>
      <c r="AL639" s="171"/>
      <c r="AM639" s="158"/>
      <c r="AN639" s="158"/>
      <c r="AO639" s="158"/>
      <c r="AP639" s="116"/>
      <c r="AQ639" s="115"/>
      <c r="AR639" s="116"/>
      <c r="AS639" s="115"/>
      <c r="AT639" s="116"/>
      <c r="AU639" s="81"/>
      <c r="AV639" s="81"/>
      <c r="AW639" s="81"/>
      <c r="AX639" s="116"/>
      <c r="AY639" s="116"/>
      <c r="AZ639" s="93"/>
      <c r="BA639" s="93"/>
      <c r="BB639" s="116"/>
      <c r="BC639" s="116"/>
      <c r="BD639" s="146"/>
      <c r="BE639" s="147"/>
      <c r="BF639" s="164"/>
      <c r="BG639" s="164"/>
      <c r="BH639" s="146"/>
      <c r="BI639" s="147"/>
      <c r="BJ639" s="164"/>
      <c r="BK639" s="164"/>
    </row>
    <row r="640" spans="1:63" s="2" customFormat="1" ht="99.75" customHeight="1" hidden="1">
      <c r="A640" s="120"/>
      <c r="B640" s="144" t="s">
        <v>241</v>
      </c>
      <c r="C640" s="107" t="s">
        <v>58</v>
      </c>
      <c r="D640" s="108" t="s">
        <v>31</v>
      </c>
      <c r="E640" s="153" t="s">
        <v>182</v>
      </c>
      <c r="F640" s="108" t="s">
        <v>53</v>
      </c>
      <c r="G640" s="110"/>
      <c r="H640" s="110"/>
      <c r="I640" s="110"/>
      <c r="J640" s="115"/>
      <c r="K640" s="115"/>
      <c r="L640" s="115"/>
      <c r="M640" s="115"/>
      <c r="N640" s="110"/>
      <c r="O640" s="103"/>
      <c r="P640" s="115"/>
      <c r="Q640" s="115"/>
      <c r="R640" s="115"/>
      <c r="S640" s="116">
        <f>T640-Q640</f>
        <v>0</v>
      </c>
      <c r="T640" s="116"/>
      <c r="U640" s="115"/>
      <c r="V640" s="116"/>
      <c r="W640" s="116"/>
      <c r="X640" s="116"/>
      <c r="Y640" s="116"/>
      <c r="Z640" s="116"/>
      <c r="AA640" s="116"/>
      <c r="AB640" s="116"/>
      <c r="AC640" s="116"/>
      <c r="AD640" s="116"/>
      <c r="AE640" s="116"/>
      <c r="AF640" s="116"/>
      <c r="AG640" s="116"/>
      <c r="AH640" s="116"/>
      <c r="AI640" s="116"/>
      <c r="AJ640" s="116"/>
      <c r="AK640" s="171"/>
      <c r="AL640" s="171"/>
      <c r="AM640" s="158"/>
      <c r="AN640" s="158"/>
      <c r="AO640" s="158"/>
      <c r="AP640" s="116"/>
      <c r="AQ640" s="115"/>
      <c r="AR640" s="116"/>
      <c r="AS640" s="115"/>
      <c r="AT640" s="116"/>
      <c r="AU640" s="81"/>
      <c r="AV640" s="81"/>
      <c r="AW640" s="81"/>
      <c r="AX640" s="116"/>
      <c r="AY640" s="116"/>
      <c r="AZ640" s="93"/>
      <c r="BA640" s="93"/>
      <c r="BB640" s="116"/>
      <c r="BC640" s="116"/>
      <c r="BD640" s="146"/>
      <c r="BE640" s="147"/>
      <c r="BF640" s="164"/>
      <c r="BG640" s="164"/>
      <c r="BH640" s="146"/>
      <c r="BI640" s="147"/>
      <c r="BJ640" s="164"/>
      <c r="BK640" s="164"/>
    </row>
    <row r="641" spans="1:63" s="2" customFormat="1" ht="149.25" customHeight="1" hidden="1">
      <c r="A641" s="120"/>
      <c r="B641" s="144" t="s">
        <v>261</v>
      </c>
      <c r="C641" s="107" t="s">
        <v>58</v>
      </c>
      <c r="D641" s="108" t="s">
        <v>31</v>
      </c>
      <c r="E641" s="153" t="s">
        <v>262</v>
      </c>
      <c r="F641" s="108"/>
      <c r="G641" s="110"/>
      <c r="H641" s="110"/>
      <c r="I641" s="110"/>
      <c r="J641" s="115"/>
      <c r="K641" s="115"/>
      <c r="L641" s="115"/>
      <c r="M641" s="115"/>
      <c r="N641" s="110"/>
      <c r="O641" s="103"/>
      <c r="P641" s="115"/>
      <c r="Q641" s="115"/>
      <c r="R641" s="115"/>
      <c r="S641" s="116">
        <f aca="true" t="shared" si="698" ref="S641:AT641">S642</f>
        <v>612</v>
      </c>
      <c r="T641" s="116">
        <f t="shared" si="698"/>
        <v>612</v>
      </c>
      <c r="U641" s="115">
        <f t="shared" si="698"/>
        <v>0</v>
      </c>
      <c r="V641" s="116">
        <f t="shared" si="698"/>
        <v>612</v>
      </c>
      <c r="W641" s="116">
        <f t="shared" si="698"/>
        <v>0</v>
      </c>
      <c r="X641" s="116">
        <f t="shared" si="698"/>
        <v>0</v>
      </c>
      <c r="Y641" s="116">
        <f t="shared" si="698"/>
        <v>612</v>
      </c>
      <c r="Z641" s="116">
        <f t="shared" si="698"/>
        <v>612</v>
      </c>
      <c r="AA641" s="116">
        <f t="shared" si="698"/>
        <v>0</v>
      </c>
      <c r="AB641" s="116">
        <f t="shared" si="698"/>
        <v>0</v>
      </c>
      <c r="AC641" s="116">
        <f t="shared" si="698"/>
        <v>612</v>
      </c>
      <c r="AD641" s="116">
        <f t="shared" si="698"/>
        <v>612</v>
      </c>
      <c r="AE641" s="116">
        <f t="shared" si="698"/>
        <v>0</v>
      </c>
      <c r="AF641" s="116"/>
      <c r="AG641" s="116">
        <f t="shared" si="698"/>
        <v>0</v>
      </c>
      <c r="AH641" s="116">
        <f t="shared" si="698"/>
        <v>612</v>
      </c>
      <c r="AI641" s="116"/>
      <c r="AJ641" s="116">
        <f t="shared" si="698"/>
        <v>612</v>
      </c>
      <c r="AK641" s="116">
        <f t="shared" si="698"/>
        <v>0</v>
      </c>
      <c r="AL641" s="116">
        <f t="shared" si="698"/>
        <v>0</v>
      </c>
      <c r="AM641" s="116">
        <f t="shared" si="698"/>
        <v>612</v>
      </c>
      <c r="AN641" s="116">
        <f t="shared" si="698"/>
        <v>0</v>
      </c>
      <c r="AO641" s="116">
        <f t="shared" si="698"/>
        <v>612</v>
      </c>
      <c r="AP641" s="116">
        <f t="shared" si="698"/>
        <v>-612</v>
      </c>
      <c r="AQ641" s="115">
        <f t="shared" si="698"/>
        <v>0</v>
      </c>
      <c r="AR641" s="116">
        <f t="shared" si="698"/>
        <v>0</v>
      </c>
      <c r="AS641" s="115">
        <f t="shared" si="698"/>
        <v>0</v>
      </c>
      <c r="AT641" s="116">
        <f t="shared" si="698"/>
        <v>0</v>
      </c>
      <c r="AU641" s="81"/>
      <c r="AV641" s="81"/>
      <c r="AW641" s="81"/>
      <c r="AX641" s="116">
        <f>AX642</f>
        <v>0</v>
      </c>
      <c r="AY641" s="116">
        <f>AY642</f>
        <v>0</v>
      </c>
      <c r="AZ641" s="93"/>
      <c r="BA641" s="93"/>
      <c r="BB641" s="116">
        <f>BB642</f>
        <v>0</v>
      </c>
      <c r="BC641" s="116">
        <f>BC642</f>
        <v>0</v>
      </c>
      <c r="BD641" s="146"/>
      <c r="BE641" s="147"/>
      <c r="BF641" s="164"/>
      <c r="BG641" s="164"/>
      <c r="BH641" s="146"/>
      <c r="BI641" s="147"/>
      <c r="BJ641" s="164"/>
      <c r="BK641" s="164"/>
    </row>
    <row r="642" spans="1:63" s="2" customFormat="1" ht="99.75" customHeight="1" hidden="1">
      <c r="A642" s="120"/>
      <c r="B642" s="144" t="s">
        <v>241</v>
      </c>
      <c r="C642" s="107" t="s">
        <v>58</v>
      </c>
      <c r="D642" s="108" t="s">
        <v>31</v>
      </c>
      <c r="E642" s="153" t="s">
        <v>262</v>
      </c>
      <c r="F642" s="108" t="s">
        <v>53</v>
      </c>
      <c r="G642" s="110"/>
      <c r="H642" s="110"/>
      <c r="I642" s="110"/>
      <c r="J642" s="115"/>
      <c r="K642" s="115"/>
      <c r="L642" s="115"/>
      <c r="M642" s="115"/>
      <c r="N642" s="110"/>
      <c r="O642" s="103"/>
      <c r="P642" s="115"/>
      <c r="Q642" s="115"/>
      <c r="R642" s="115"/>
      <c r="S642" s="116">
        <f>T642-Q642</f>
        <v>612</v>
      </c>
      <c r="T642" s="116">
        <v>612</v>
      </c>
      <c r="U642" s="115"/>
      <c r="V642" s="116">
        <v>612</v>
      </c>
      <c r="W642" s="116"/>
      <c r="X642" s="116"/>
      <c r="Y642" s="116">
        <f>W642+T642</f>
        <v>612</v>
      </c>
      <c r="Z642" s="116">
        <f>X642+V642</f>
        <v>612</v>
      </c>
      <c r="AA642" s="116"/>
      <c r="AB642" s="116"/>
      <c r="AC642" s="116">
        <f>AA642+Y642</f>
        <v>612</v>
      </c>
      <c r="AD642" s="116">
        <f>AB642+Z642</f>
        <v>612</v>
      </c>
      <c r="AE642" s="116"/>
      <c r="AF642" s="116"/>
      <c r="AG642" s="116"/>
      <c r="AH642" s="116">
        <f>AE642+AC642</f>
        <v>612</v>
      </c>
      <c r="AI642" s="116"/>
      <c r="AJ642" s="116">
        <f>AG642+AD642</f>
        <v>612</v>
      </c>
      <c r="AK642" s="171"/>
      <c r="AL642" s="171"/>
      <c r="AM642" s="116">
        <f>AK642+AH642</f>
        <v>612</v>
      </c>
      <c r="AN642" s="116">
        <f>AI642</f>
        <v>0</v>
      </c>
      <c r="AO642" s="116">
        <f>AJ642</f>
        <v>612</v>
      </c>
      <c r="AP642" s="116">
        <f>AR642-AO642</f>
        <v>-612</v>
      </c>
      <c r="AQ642" s="115"/>
      <c r="AR642" s="116"/>
      <c r="AS642" s="115"/>
      <c r="AT642" s="116"/>
      <c r="AU642" s="81"/>
      <c r="AV642" s="81"/>
      <c r="AW642" s="81"/>
      <c r="AX642" s="116"/>
      <c r="AY642" s="116"/>
      <c r="AZ642" s="93"/>
      <c r="BA642" s="93"/>
      <c r="BB642" s="116"/>
      <c r="BC642" s="116"/>
      <c r="BD642" s="146"/>
      <c r="BE642" s="147"/>
      <c r="BF642" s="164"/>
      <c r="BG642" s="164"/>
      <c r="BH642" s="146"/>
      <c r="BI642" s="147"/>
      <c r="BJ642" s="164"/>
      <c r="BK642" s="164"/>
    </row>
    <row r="643" spans="1:63" s="2" customFormat="1" ht="296.25" customHeight="1">
      <c r="A643" s="120"/>
      <c r="B643" s="234" t="s">
        <v>370</v>
      </c>
      <c r="C643" s="107" t="s">
        <v>58</v>
      </c>
      <c r="D643" s="108" t="s">
        <v>31</v>
      </c>
      <c r="E643" s="153" t="s">
        <v>263</v>
      </c>
      <c r="F643" s="108"/>
      <c r="G643" s="110"/>
      <c r="H643" s="110"/>
      <c r="I643" s="110"/>
      <c r="J643" s="115"/>
      <c r="K643" s="115"/>
      <c r="L643" s="115"/>
      <c r="M643" s="115"/>
      <c r="N643" s="110"/>
      <c r="O643" s="103"/>
      <c r="P643" s="115"/>
      <c r="Q643" s="115"/>
      <c r="R643" s="115"/>
      <c r="S643" s="116">
        <f aca="true" t="shared" si="699" ref="S643:AT643">S644</f>
        <v>8496</v>
      </c>
      <c r="T643" s="116">
        <f t="shared" si="699"/>
        <v>8496</v>
      </c>
      <c r="U643" s="115">
        <f t="shared" si="699"/>
        <v>0</v>
      </c>
      <c r="V643" s="116">
        <f t="shared" si="699"/>
        <v>8496</v>
      </c>
      <c r="W643" s="116">
        <f t="shared" si="699"/>
        <v>0</v>
      </c>
      <c r="X643" s="116">
        <f t="shared" si="699"/>
        <v>0</v>
      </c>
      <c r="Y643" s="116">
        <f t="shared" si="699"/>
        <v>8496</v>
      </c>
      <c r="Z643" s="116">
        <f t="shared" si="699"/>
        <v>8496</v>
      </c>
      <c r="AA643" s="116">
        <f t="shared" si="699"/>
        <v>0</v>
      </c>
      <c r="AB643" s="116">
        <f t="shared" si="699"/>
        <v>0</v>
      </c>
      <c r="AC643" s="116">
        <f t="shared" si="699"/>
        <v>8496</v>
      </c>
      <c r="AD643" s="116">
        <f t="shared" si="699"/>
        <v>8496</v>
      </c>
      <c r="AE643" s="116">
        <f t="shared" si="699"/>
        <v>0</v>
      </c>
      <c r="AF643" s="116"/>
      <c r="AG643" s="116">
        <f t="shared" si="699"/>
        <v>0</v>
      </c>
      <c r="AH643" s="116">
        <f t="shared" si="699"/>
        <v>8496</v>
      </c>
      <c r="AI643" s="116"/>
      <c r="AJ643" s="116">
        <f t="shared" si="699"/>
        <v>8496</v>
      </c>
      <c r="AK643" s="116">
        <f t="shared" si="699"/>
        <v>0</v>
      </c>
      <c r="AL643" s="116">
        <f t="shared" si="699"/>
        <v>0</v>
      </c>
      <c r="AM643" s="116">
        <f t="shared" si="699"/>
        <v>8496</v>
      </c>
      <c r="AN643" s="116">
        <f t="shared" si="699"/>
        <v>0</v>
      </c>
      <c r="AO643" s="116">
        <f t="shared" si="699"/>
        <v>8496</v>
      </c>
      <c r="AP643" s="116">
        <f t="shared" si="699"/>
        <v>11117</v>
      </c>
      <c r="AQ643" s="115">
        <f t="shared" si="699"/>
        <v>0</v>
      </c>
      <c r="AR643" s="116">
        <f t="shared" si="699"/>
        <v>19613</v>
      </c>
      <c r="AS643" s="115">
        <f t="shared" si="699"/>
        <v>0</v>
      </c>
      <c r="AT643" s="116">
        <f t="shared" si="699"/>
        <v>19613</v>
      </c>
      <c r="AU643" s="81"/>
      <c r="AV643" s="81"/>
      <c r="AW643" s="81"/>
      <c r="AX643" s="116">
        <f>AX644</f>
        <v>19613</v>
      </c>
      <c r="AY643" s="116">
        <f>AY644</f>
        <v>19613</v>
      </c>
      <c r="AZ643" s="93"/>
      <c r="BA643" s="93"/>
      <c r="BB643" s="116">
        <f aca="true" t="shared" si="700" ref="BB643:BK643">BB644</f>
        <v>19613</v>
      </c>
      <c r="BC643" s="116">
        <f t="shared" si="700"/>
        <v>19613</v>
      </c>
      <c r="BD643" s="116">
        <f t="shared" si="700"/>
        <v>0</v>
      </c>
      <c r="BE643" s="116">
        <f t="shared" si="700"/>
        <v>0</v>
      </c>
      <c r="BF643" s="116">
        <f t="shared" si="700"/>
        <v>19613</v>
      </c>
      <c r="BG643" s="116">
        <f t="shared" si="700"/>
        <v>19613</v>
      </c>
      <c r="BH643" s="116">
        <f t="shared" si="700"/>
        <v>0</v>
      </c>
      <c r="BI643" s="116">
        <f t="shared" si="700"/>
        <v>0</v>
      </c>
      <c r="BJ643" s="116">
        <f t="shared" si="700"/>
        <v>19613</v>
      </c>
      <c r="BK643" s="116">
        <f t="shared" si="700"/>
        <v>19613</v>
      </c>
    </row>
    <row r="644" spans="1:63" s="2" customFormat="1" ht="109.5" customHeight="1">
      <c r="A644" s="120"/>
      <c r="B644" s="144" t="s">
        <v>241</v>
      </c>
      <c r="C644" s="107" t="s">
        <v>58</v>
      </c>
      <c r="D644" s="108" t="s">
        <v>31</v>
      </c>
      <c r="E644" s="153" t="s">
        <v>263</v>
      </c>
      <c r="F644" s="108" t="s">
        <v>53</v>
      </c>
      <c r="G644" s="110"/>
      <c r="H644" s="110"/>
      <c r="I644" s="110"/>
      <c r="J644" s="115"/>
      <c r="K644" s="115"/>
      <c r="L644" s="115"/>
      <c r="M644" s="115"/>
      <c r="N644" s="110"/>
      <c r="O644" s="103"/>
      <c r="P644" s="115"/>
      <c r="Q644" s="115"/>
      <c r="R644" s="115"/>
      <c r="S644" s="116">
        <f>T644-Q644</f>
        <v>8496</v>
      </c>
      <c r="T644" s="116">
        <v>8496</v>
      </c>
      <c r="U644" s="115"/>
      <c r="V644" s="116">
        <v>8496</v>
      </c>
      <c r="W644" s="116"/>
      <c r="X644" s="116"/>
      <c r="Y644" s="116">
        <f>W644+T644</f>
        <v>8496</v>
      </c>
      <c r="Z644" s="116">
        <f>X644+V644</f>
        <v>8496</v>
      </c>
      <c r="AA644" s="116"/>
      <c r="AB644" s="116"/>
      <c r="AC644" s="116">
        <f>AA644+Y644</f>
        <v>8496</v>
      </c>
      <c r="AD644" s="116">
        <f>AB644+Z644</f>
        <v>8496</v>
      </c>
      <c r="AE644" s="116"/>
      <c r="AF644" s="116"/>
      <c r="AG644" s="116"/>
      <c r="AH644" s="116">
        <f>AE644+AC644</f>
        <v>8496</v>
      </c>
      <c r="AI644" s="116"/>
      <c r="AJ644" s="116">
        <f>AG644+AD644</f>
        <v>8496</v>
      </c>
      <c r="AK644" s="171"/>
      <c r="AL644" s="171"/>
      <c r="AM644" s="116">
        <f>AK644+AH644</f>
        <v>8496</v>
      </c>
      <c r="AN644" s="116">
        <f>AI644</f>
        <v>0</v>
      </c>
      <c r="AO644" s="116">
        <f>AJ644</f>
        <v>8496</v>
      </c>
      <c r="AP644" s="116">
        <f>AR644-AO644</f>
        <v>11117</v>
      </c>
      <c r="AQ644" s="115"/>
      <c r="AR644" s="116">
        <v>19613</v>
      </c>
      <c r="AS644" s="115"/>
      <c r="AT644" s="116">
        <v>19613</v>
      </c>
      <c r="AU644" s="81"/>
      <c r="AV644" s="81"/>
      <c r="AW644" s="81"/>
      <c r="AX644" s="116">
        <v>19613</v>
      </c>
      <c r="AY644" s="116">
        <v>19613</v>
      </c>
      <c r="AZ644" s="93"/>
      <c r="BA644" s="93"/>
      <c r="BB644" s="116">
        <v>19613</v>
      </c>
      <c r="BC644" s="116">
        <v>19613</v>
      </c>
      <c r="BD644" s="146"/>
      <c r="BE644" s="147"/>
      <c r="BF644" s="115">
        <f>BD644+BB644</f>
        <v>19613</v>
      </c>
      <c r="BG644" s="115">
        <f>BE644+BC644</f>
        <v>19613</v>
      </c>
      <c r="BH644" s="146"/>
      <c r="BI644" s="147"/>
      <c r="BJ644" s="115">
        <f>BH644+BF644</f>
        <v>19613</v>
      </c>
      <c r="BK644" s="115">
        <f>BI644+BG644</f>
        <v>19613</v>
      </c>
    </row>
    <row r="645" spans="1:63" s="2" customFormat="1" ht="227.25" customHeight="1">
      <c r="A645" s="120"/>
      <c r="B645" s="144" t="s">
        <v>288</v>
      </c>
      <c r="C645" s="107" t="s">
        <v>58</v>
      </c>
      <c r="D645" s="108" t="s">
        <v>31</v>
      </c>
      <c r="E645" s="153" t="s">
        <v>264</v>
      </c>
      <c r="F645" s="108"/>
      <c r="G645" s="110"/>
      <c r="H645" s="110"/>
      <c r="I645" s="110"/>
      <c r="J645" s="115"/>
      <c r="K645" s="115"/>
      <c r="L645" s="115"/>
      <c r="M645" s="115"/>
      <c r="N645" s="110"/>
      <c r="O645" s="103"/>
      <c r="P645" s="115"/>
      <c r="Q645" s="115"/>
      <c r="R645" s="115"/>
      <c r="S645" s="116">
        <f aca="true" t="shared" si="701" ref="S645:AT645">S646</f>
        <v>38071</v>
      </c>
      <c r="T645" s="116">
        <f t="shared" si="701"/>
        <v>38071</v>
      </c>
      <c r="U645" s="115">
        <f t="shared" si="701"/>
        <v>0</v>
      </c>
      <c r="V645" s="116">
        <f t="shared" si="701"/>
        <v>38071</v>
      </c>
      <c r="W645" s="116">
        <f t="shared" si="701"/>
        <v>0</v>
      </c>
      <c r="X645" s="116">
        <f t="shared" si="701"/>
        <v>0</v>
      </c>
      <c r="Y645" s="116">
        <f t="shared" si="701"/>
        <v>38071</v>
      </c>
      <c r="Z645" s="116">
        <f t="shared" si="701"/>
        <v>38071</v>
      </c>
      <c r="AA645" s="116">
        <f t="shared" si="701"/>
        <v>0</v>
      </c>
      <c r="AB645" s="116">
        <f t="shared" si="701"/>
        <v>0</v>
      </c>
      <c r="AC645" s="116">
        <f t="shared" si="701"/>
        <v>38071</v>
      </c>
      <c r="AD645" s="116">
        <f t="shared" si="701"/>
        <v>38071</v>
      </c>
      <c r="AE645" s="116">
        <f t="shared" si="701"/>
        <v>0</v>
      </c>
      <c r="AF645" s="116"/>
      <c r="AG645" s="116">
        <f t="shared" si="701"/>
        <v>0</v>
      </c>
      <c r="AH645" s="116">
        <f t="shared" si="701"/>
        <v>38071</v>
      </c>
      <c r="AI645" s="116"/>
      <c r="AJ645" s="116">
        <f t="shared" si="701"/>
        <v>38071</v>
      </c>
      <c r="AK645" s="116">
        <f t="shared" si="701"/>
        <v>0</v>
      </c>
      <c r="AL645" s="116">
        <f t="shared" si="701"/>
        <v>0</v>
      </c>
      <c r="AM645" s="116">
        <f t="shared" si="701"/>
        <v>38071</v>
      </c>
      <c r="AN645" s="116">
        <f t="shared" si="701"/>
        <v>0</v>
      </c>
      <c r="AO645" s="116">
        <f t="shared" si="701"/>
        <v>38071</v>
      </c>
      <c r="AP645" s="116">
        <f t="shared" si="701"/>
        <v>68929</v>
      </c>
      <c r="AQ645" s="115">
        <f t="shared" si="701"/>
        <v>0</v>
      </c>
      <c r="AR645" s="116">
        <f t="shared" si="701"/>
        <v>107000</v>
      </c>
      <c r="AS645" s="115">
        <f t="shared" si="701"/>
        <v>0</v>
      </c>
      <c r="AT645" s="116">
        <f t="shared" si="701"/>
        <v>107000</v>
      </c>
      <c r="AU645" s="81"/>
      <c r="AV645" s="81"/>
      <c r="AW645" s="81"/>
      <c r="AX645" s="116">
        <f>AX646</f>
        <v>107000</v>
      </c>
      <c r="AY645" s="116">
        <f>AY646</f>
        <v>107000</v>
      </c>
      <c r="AZ645" s="93"/>
      <c r="BA645" s="93"/>
      <c r="BB645" s="116">
        <f aca="true" t="shared" si="702" ref="BB645:BK645">BB646</f>
        <v>107000</v>
      </c>
      <c r="BC645" s="116">
        <f t="shared" si="702"/>
        <v>107000</v>
      </c>
      <c r="BD645" s="116">
        <f t="shared" si="702"/>
        <v>0</v>
      </c>
      <c r="BE645" s="116">
        <f t="shared" si="702"/>
        <v>0</v>
      </c>
      <c r="BF645" s="116">
        <f t="shared" si="702"/>
        <v>107000</v>
      </c>
      <c r="BG645" s="116">
        <f t="shared" si="702"/>
        <v>107000</v>
      </c>
      <c r="BH645" s="116">
        <f t="shared" si="702"/>
        <v>0</v>
      </c>
      <c r="BI645" s="116">
        <f t="shared" si="702"/>
        <v>0</v>
      </c>
      <c r="BJ645" s="116">
        <f t="shared" si="702"/>
        <v>107000</v>
      </c>
      <c r="BK645" s="116">
        <f t="shared" si="702"/>
        <v>107000</v>
      </c>
    </row>
    <row r="646" spans="1:63" s="2" customFormat="1" ht="108" customHeight="1">
      <c r="A646" s="120"/>
      <c r="B646" s="144" t="s">
        <v>241</v>
      </c>
      <c r="C646" s="107" t="s">
        <v>58</v>
      </c>
      <c r="D646" s="108" t="s">
        <v>31</v>
      </c>
      <c r="E646" s="153" t="s">
        <v>264</v>
      </c>
      <c r="F646" s="108" t="s">
        <v>53</v>
      </c>
      <c r="G646" s="110"/>
      <c r="H646" s="110"/>
      <c r="I646" s="110"/>
      <c r="J646" s="115"/>
      <c r="K646" s="115"/>
      <c r="L646" s="115"/>
      <c r="M646" s="115"/>
      <c r="N646" s="110"/>
      <c r="O646" s="103"/>
      <c r="P646" s="115"/>
      <c r="Q646" s="115"/>
      <c r="R646" s="115"/>
      <c r="S646" s="116">
        <f>T646-Q646</f>
        <v>38071</v>
      </c>
      <c r="T646" s="116">
        <v>38071</v>
      </c>
      <c r="U646" s="115"/>
      <c r="V646" s="116">
        <v>38071</v>
      </c>
      <c r="W646" s="116"/>
      <c r="X646" s="116"/>
      <c r="Y646" s="116">
        <f>W646+T646</f>
        <v>38071</v>
      </c>
      <c r="Z646" s="116">
        <f>X646+V646</f>
        <v>38071</v>
      </c>
      <c r="AA646" s="116"/>
      <c r="AB646" s="116"/>
      <c r="AC646" s="116">
        <f>AA646+Y646</f>
        <v>38071</v>
      </c>
      <c r="AD646" s="116">
        <f>AB646+Z646</f>
        <v>38071</v>
      </c>
      <c r="AE646" s="116"/>
      <c r="AF646" s="116"/>
      <c r="AG646" s="116"/>
      <c r="AH646" s="116">
        <f>AE646+AC646</f>
        <v>38071</v>
      </c>
      <c r="AI646" s="116"/>
      <c r="AJ646" s="116">
        <f>AG646+AD646</f>
        <v>38071</v>
      </c>
      <c r="AK646" s="171"/>
      <c r="AL646" s="171"/>
      <c r="AM646" s="116">
        <f>AK646+AH646</f>
        <v>38071</v>
      </c>
      <c r="AN646" s="116">
        <f>AI646</f>
        <v>0</v>
      </c>
      <c r="AO646" s="116">
        <f>AJ646</f>
        <v>38071</v>
      </c>
      <c r="AP646" s="116">
        <f>AR646-AO646</f>
        <v>68929</v>
      </c>
      <c r="AQ646" s="115"/>
      <c r="AR646" s="116">
        <v>107000</v>
      </c>
      <c r="AS646" s="115"/>
      <c r="AT646" s="116">
        <v>107000</v>
      </c>
      <c r="AU646" s="81"/>
      <c r="AV646" s="81"/>
      <c r="AW646" s="81"/>
      <c r="AX646" s="116">
        <v>107000</v>
      </c>
      <c r="AY646" s="116">
        <v>107000</v>
      </c>
      <c r="AZ646" s="93"/>
      <c r="BA646" s="93"/>
      <c r="BB646" s="116">
        <v>107000</v>
      </c>
      <c r="BC646" s="116">
        <v>107000</v>
      </c>
      <c r="BD646" s="146"/>
      <c r="BE646" s="147"/>
      <c r="BF646" s="115">
        <f>BD646+BB646</f>
        <v>107000</v>
      </c>
      <c r="BG646" s="115">
        <f>BE646+BC646</f>
        <v>107000</v>
      </c>
      <c r="BH646" s="146"/>
      <c r="BI646" s="147"/>
      <c r="BJ646" s="115">
        <f>BH646+BF646</f>
        <v>107000</v>
      </c>
      <c r="BK646" s="115">
        <f>BI646+BG646</f>
        <v>107000</v>
      </c>
    </row>
    <row r="647" spans="1:63" s="2" customFormat="1" ht="32.25" customHeight="1">
      <c r="A647" s="120"/>
      <c r="B647" s="98" t="s">
        <v>110</v>
      </c>
      <c r="C647" s="99" t="s">
        <v>58</v>
      </c>
      <c r="D647" s="100" t="s">
        <v>32</v>
      </c>
      <c r="E647" s="101"/>
      <c r="F647" s="100"/>
      <c r="G647" s="102">
        <f aca="true" t="shared" si="703" ref="G647:AT647">G648</f>
        <v>472417</v>
      </c>
      <c r="H647" s="102">
        <f t="shared" si="703"/>
        <v>472417</v>
      </c>
      <c r="I647" s="102">
        <f t="shared" si="703"/>
        <v>0</v>
      </c>
      <c r="J647" s="102">
        <f t="shared" si="703"/>
        <v>386348</v>
      </c>
      <c r="K647" s="102">
        <f t="shared" si="703"/>
        <v>858765</v>
      </c>
      <c r="L647" s="102">
        <f t="shared" si="703"/>
        <v>0</v>
      </c>
      <c r="M647" s="102"/>
      <c r="N647" s="102">
        <f t="shared" si="703"/>
        <v>970038</v>
      </c>
      <c r="O647" s="102">
        <f t="shared" si="703"/>
        <v>0</v>
      </c>
      <c r="P647" s="102">
        <f t="shared" si="703"/>
        <v>0</v>
      </c>
      <c r="Q647" s="102">
        <f t="shared" si="703"/>
        <v>970038</v>
      </c>
      <c r="R647" s="102">
        <f t="shared" si="703"/>
        <v>0</v>
      </c>
      <c r="S647" s="104">
        <f t="shared" si="703"/>
        <v>-609573</v>
      </c>
      <c r="T647" s="104">
        <f t="shared" si="703"/>
        <v>360465</v>
      </c>
      <c r="U647" s="102">
        <f t="shared" si="703"/>
        <v>0</v>
      </c>
      <c r="V647" s="104">
        <f t="shared" si="703"/>
        <v>360465</v>
      </c>
      <c r="W647" s="104">
        <f t="shared" si="703"/>
        <v>0</v>
      </c>
      <c r="X647" s="104">
        <f t="shared" si="703"/>
        <v>0</v>
      </c>
      <c r="Y647" s="104">
        <f t="shared" si="703"/>
        <v>360465</v>
      </c>
      <c r="Z647" s="104">
        <f t="shared" si="703"/>
        <v>360465</v>
      </c>
      <c r="AA647" s="104">
        <f t="shared" si="703"/>
        <v>0</v>
      </c>
      <c r="AB647" s="104">
        <f t="shared" si="703"/>
        <v>0</v>
      </c>
      <c r="AC647" s="104">
        <f t="shared" si="703"/>
        <v>360465</v>
      </c>
      <c r="AD647" s="104">
        <f t="shared" si="703"/>
        <v>360465</v>
      </c>
      <c r="AE647" s="104">
        <f t="shared" si="703"/>
        <v>0</v>
      </c>
      <c r="AF647" s="104"/>
      <c r="AG647" s="104">
        <f t="shared" si="703"/>
        <v>0</v>
      </c>
      <c r="AH647" s="104">
        <f t="shared" si="703"/>
        <v>360465</v>
      </c>
      <c r="AI647" s="104"/>
      <c r="AJ647" s="104">
        <f t="shared" si="703"/>
        <v>360465</v>
      </c>
      <c r="AK647" s="104">
        <f t="shared" si="703"/>
        <v>0</v>
      </c>
      <c r="AL647" s="104">
        <f t="shared" si="703"/>
        <v>0</v>
      </c>
      <c r="AM647" s="104">
        <f t="shared" si="703"/>
        <v>360465</v>
      </c>
      <c r="AN647" s="104">
        <f t="shared" si="703"/>
        <v>0</v>
      </c>
      <c r="AO647" s="104">
        <f t="shared" si="703"/>
        <v>360465</v>
      </c>
      <c r="AP647" s="104">
        <f t="shared" si="703"/>
        <v>194289</v>
      </c>
      <c r="AQ647" s="102">
        <f t="shared" si="703"/>
        <v>0</v>
      </c>
      <c r="AR647" s="104">
        <f t="shared" si="703"/>
        <v>554754</v>
      </c>
      <c r="AS647" s="102">
        <f t="shared" si="703"/>
        <v>0</v>
      </c>
      <c r="AT647" s="104">
        <f t="shared" si="703"/>
        <v>554754</v>
      </c>
      <c r="AU647" s="81"/>
      <c r="AV647" s="81"/>
      <c r="AW647" s="81"/>
      <c r="AX647" s="104">
        <f>AX648</f>
        <v>554754</v>
      </c>
      <c r="AY647" s="104">
        <f>AY648</f>
        <v>554754</v>
      </c>
      <c r="AZ647" s="93"/>
      <c r="BA647" s="93"/>
      <c r="BB647" s="104">
        <f aca="true" t="shared" si="704" ref="BB647:BK647">BB648</f>
        <v>554754</v>
      </c>
      <c r="BC647" s="104">
        <f t="shared" si="704"/>
        <v>554754</v>
      </c>
      <c r="BD647" s="104">
        <f t="shared" si="704"/>
        <v>0</v>
      </c>
      <c r="BE647" s="104">
        <f t="shared" si="704"/>
        <v>0</v>
      </c>
      <c r="BF647" s="104">
        <f t="shared" si="704"/>
        <v>554754</v>
      </c>
      <c r="BG647" s="104">
        <f t="shared" si="704"/>
        <v>554754</v>
      </c>
      <c r="BH647" s="104">
        <f t="shared" si="704"/>
        <v>0</v>
      </c>
      <c r="BI647" s="104">
        <f t="shared" si="704"/>
        <v>0</v>
      </c>
      <c r="BJ647" s="104">
        <f t="shared" si="704"/>
        <v>554754</v>
      </c>
      <c r="BK647" s="104">
        <f t="shared" si="704"/>
        <v>554754</v>
      </c>
    </row>
    <row r="648" spans="1:63" s="2" customFormat="1" ht="24" customHeight="1">
      <c r="A648" s="120"/>
      <c r="B648" s="106" t="s">
        <v>110</v>
      </c>
      <c r="C648" s="107" t="s">
        <v>58</v>
      </c>
      <c r="D648" s="108" t="s">
        <v>32</v>
      </c>
      <c r="E648" s="114" t="s">
        <v>111</v>
      </c>
      <c r="F648" s="100"/>
      <c r="G648" s="110">
        <f>G649+G650+G652+G656+G658+G660</f>
        <v>472417</v>
      </c>
      <c r="H648" s="110">
        <f>H649+H650+H652+H656+H658+H660</f>
        <v>472417</v>
      </c>
      <c r="I648" s="110">
        <f>I649+I650+I652+I656+I658+I660</f>
        <v>0</v>
      </c>
      <c r="J648" s="110">
        <f>J649+J650+J652+J656+J658+J660+J664</f>
        <v>386348</v>
      </c>
      <c r="K648" s="110">
        <f>K649+K650+K652+K656+K658+K660+K664</f>
        <v>858765</v>
      </c>
      <c r="L648" s="110">
        <f>L649+L650+L652+L656+L658+L660+L664</f>
        <v>0</v>
      </c>
      <c r="M648" s="110"/>
      <c r="N648" s="110">
        <f>N649+N650+N652+N656+N658+N660+N664</f>
        <v>970038</v>
      </c>
      <c r="O648" s="110">
        <f>O649+O650+O652+O656+O658+O660+O664</f>
        <v>0</v>
      </c>
      <c r="P648" s="110">
        <f>P649+P650+P652+P656+P658+P660+P664</f>
        <v>0</v>
      </c>
      <c r="Q648" s="110">
        <f>Q649+Q650+Q652+Q656+Q658+Q660+Q664</f>
        <v>970038</v>
      </c>
      <c r="R648" s="110">
        <f>R649+R650+R652+R656+R658+R660+R664</f>
        <v>0</v>
      </c>
      <c r="S648" s="112">
        <f>S649+S650+S652+S656+S658+S660+S662+S664</f>
        <v>-609573</v>
      </c>
      <c r="T648" s="112">
        <f aca="true" t="shared" si="705" ref="T648:Z648">T649+T662</f>
        <v>360465</v>
      </c>
      <c r="U648" s="110">
        <f t="shared" si="705"/>
        <v>0</v>
      </c>
      <c r="V648" s="112">
        <f t="shared" si="705"/>
        <v>360465</v>
      </c>
      <c r="W648" s="112">
        <f t="shared" si="705"/>
        <v>0</v>
      </c>
      <c r="X648" s="112">
        <f t="shared" si="705"/>
        <v>0</v>
      </c>
      <c r="Y648" s="112">
        <f t="shared" si="705"/>
        <v>360465</v>
      </c>
      <c r="Z648" s="112">
        <f t="shared" si="705"/>
        <v>360465</v>
      </c>
      <c r="AA648" s="112">
        <f aca="true" t="shared" si="706" ref="AA648:AJ648">AA649+AA662</f>
        <v>0</v>
      </c>
      <c r="AB648" s="112">
        <f t="shared" si="706"/>
        <v>0</v>
      </c>
      <c r="AC648" s="112">
        <f t="shared" si="706"/>
        <v>360465</v>
      </c>
      <c r="AD648" s="112">
        <f t="shared" si="706"/>
        <v>360465</v>
      </c>
      <c r="AE648" s="112">
        <f t="shared" si="706"/>
        <v>0</v>
      </c>
      <c r="AF648" s="112"/>
      <c r="AG648" s="112">
        <f t="shared" si="706"/>
        <v>0</v>
      </c>
      <c r="AH648" s="112">
        <f t="shared" si="706"/>
        <v>360465</v>
      </c>
      <c r="AI648" s="112"/>
      <c r="AJ648" s="112">
        <f t="shared" si="706"/>
        <v>360465</v>
      </c>
      <c r="AK648" s="112">
        <f>AK649+AK662</f>
        <v>0</v>
      </c>
      <c r="AL648" s="112">
        <f>AL649+AL662</f>
        <v>0</v>
      </c>
      <c r="AM648" s="112">
        <f>AM649+AM662</f>
        <v>360465</v>
      </c>
      <c r="AN648" s="112">
        <f>AN649+AN662</f>
        <v>0</v>
      </c>
      <c r="AO648" s="112">
        <f>AO649+AO662</f>
        <v>360465</v>
      </c>
      <c r="AP648" s="112">
        <f>AP649+AP662+AP654</f>
        <v>194289</v>
      </c>
      <c r="AQ648" s="112">
        <f>AQ649+AQ662+AQ654</f>
        <v>0</v>
      </c>
      <c r="AR648" s="112">
        <f>AR649+AR662+AR654</f>
        <v>554754</v>
      </c>
      <c r="AS648" s="112">
        <f>AS649+AS662+AS654</f>
        <v>0</v>
      </c>
      <c r="AT648" s="112">
        <f>AT649+AT662+AT654</f>
        <v>554754</v>
      </c>
      <c r="AU648" s="81"/>
      <c r="AV648" s="81"/>
      <c r="AW648" s="81"/>
      <c r="AX648" s="112">
        <f>AX649+AX662+AX654</f>
        <v>554754</v>
      </c>
      <c r="AY648" s="112">
        <f>AY649+AY662+AY654</f>
        <v>554754</v>
      </c>
      <c r="AZ648" s="93"/>
      <c r="BA648" s="93"/>
      <c r="BB648" s="112">
        <f aca="true" t="shared" si="707" ref="BB648:BG648">BB649+BB662+BB654</f>
        <v>554754</v>
      </c>
      <c r="BC648" s="112">
        <f t="shared" si="707"/>
        <v>554754</v>
      </c>
      <c r="BD648" s="112">
        <f t="shared" si="707"/>
        <v>0</v>
      </c>
      <c r="BE648" s="112">
        <f t="shared" si="707"/>
        <v>0</v>
      </c>
      <c r="BF648" s="112">
        <f t="shared" si="707"/>
        <v>554754</v>
      </c>
      <c r="BG648" s="112">
        <f t="shared" si="707"/>
        <v>554754</v>
      </c>
      <c r="BH648" s="112">
        <f>BH649+BH662+BH654</f>
        <v>0</v>
      </c>
      <c r="BI648" s="112">
        <f>BI649+BI662+BI654</f>
        <v>0</v>
      </c>
      <c r="BJ648" s="112">
        <f>BJ649+BJ662+BJ654</f>
        <v>554754</v>
      </c>
      <c r="BK648" s="112">
        <f>BK649+BK662+BK654</f>
        <v>554754</v>
      </c>
    </row>
    <row r="649" spans="1:63" s="2" customFormat="1" ht="76.5" customHeight="1">
      <c r="A649" s="120"/>
      <c r="B649" s="144" t="s">
        <v>41</v>
      </c>
      <c r="C649" s="107" t="s">
        <v>58</v>
      </c>
      <c r="D649" s="108" t="s">
        <v>32</v>
      </c>
      <c r="E649" s="114" t="s">
        <v>111</v>
      </c>
      <c r="F649" s="108" t="s">
        <v>42</v>
      </c>
      <c r="G649" s="110">
        <f>H649+I649</f>
        <v>428485</v>
      </c>
      <c r="H649" s="110">
        <f>632678-204193</f>
        <v>428485</v>
      </c>
      <c r="I649" s="110"/>
      <c r="J649" s="115">
        <f>K649-G649</f>
        <v>375082</v>
      </c>
      <c r="K649" s="115">
        <v>803567</v>
      </c>
      <c r="L649" s="115"/>
      <c r="M649" s="115"/>
      <c r="N649" s="110">
        <v>910940</v>
      </c>
      <c r="O649" s="103"/>
      <c r="P649" s="115"/>
      <c r="Q649" s="115">
        <f>P649+N649</f>
        <v>910940</v>
      </c>
      <c r="R649" s="115">
        <f>O649</f>
        <v>0</v>
      </c>
      <c r="S649" s="116">
        <f>T649-Q649</f>
        <v>-561869</v>
      </c>
      <c r="T649" s="116">
        <v>349071</v>
      </c>
      <c r="U649" s="115">
        <f>R649</f>
        <v>0</v>
      </c>
      <c r="V649" s="116">
        <v>349071</v>
      </c>
      <c r="W649" s="116"/>
      <c r="X649" s="116"/>
      <c r="Y649" s="116">
        <f>W649+T649</f>
        <v>349071</v>
      </c>
      <c r="Z649" s="116">
        <f>X649+V649</f>
        <v>349071</v>
      </c>
      <c r="AA649" s="116"/>
      <c r="AB649" s="116"/>
      <c r="AC649" s="116">
        <f>AA649+Y649</f>
        <v>349071</v>
      </c>
      <c r="AD649" s="116">
        <f>AB649+Z649</f>
        <v>349071</v>
      </c>
      <c r="AE649" s="116"/>
      <c r="AF649" s="116"/>
      <c r="AG649" s="116"/>
      <c r="AH649" s="116">
        <f>AE649+AC649</f>
        <v>349071</v>
      </c>
      <c r="AI649" s="116"/>
      <c r="AJ649" s="116">
        <f>AG649+AD649</f>
        <v>349071</v>
      </c>
      <c r="AK649" s="171"/>
      <c r="AL649" s="171"/>
      <c r="AM649" s="116">
        <f>AK649+AH649</f>
        <v>349071</v>
      </c>
      <c r="AN649" s="116">
        <f>AI649</f>
        <v>0</v>
      </c>
      <c r="AO649" s="116">
        <f>AJ649</f>
        <v>349071</v>
      </c>
      <c r="AP649" s="116">
        <f>AR649-AO649</f>
        <v>194512</v>
      </c>
      <c r="AQ649" s="115"/>
      <c r="AR649" s="116">
        <v>543583</v>
      </c>
      <c r="AS649" s="115"/>
      <c r="AT649" s="116">
        <v>543583</v>
      </c>
      <c r="AU649" s="81"/>
      <c r="AV649" s="81"/>
      <c r="AW649" s="81"/>
      <c r="AX649" s="116">
        <v>543583</v>
      </c>
      <c r="AY649" s="116">
        <v>543583</v>
      </c>
      <c r="AZ649" s="93"/>
      <c r="BA649" s="93"/>
      <c r="BB649" s="116">
        <v>543583</v>
      </c>
      <c r="BC649" s="116">
        <v>543583</v>
      </c>
      <c r="BD649" s="146"/>
      <c r="BE649" s="147"/>
      <c r="BF649" s="115">
        <f>BD649+BB649</f>
        <v>543583</v>
      </c>
      <c r="BG649" s="115">
        <f>BE649+BC649</f>
        <v>543583</v>
      </c>
      <c r="BH649" s="146"/>
      <c r="BI649" s="147"/>
      <c r="BJ649" s="115">
        <f>BH649+BF649</f>
        <v>543583</v>
      </c>
      <c r="BK649" s="115">
        <f>BI649+BG649</f>
        <v>543583</v>
      </c>
    </row>
    <row r="650" spans="1:63" s="2" customFormat="1" ht="33.75" customHeight="1" hidden="1">
      <c r="A650" s="120"/>
      <c r="B650" s="144" t="s">
        <v>207</v>
      </c>
      <c r="C650" s="107" t="s">
        <v>58</v>
      </c>
      <c r="D650" s="108" t="s">
        <v>32</v>
      </c>
      <c r="E650" s="153" t="s">
        <v>183</v>
      </c>
      <c r="F650" s="108"/>
      <c r="G650" s="110">
        <f aca="true" t="shared" si="708" ref="G650:AJ650">G651</f>
        <v>1903</v>
      </c>
      <c r="H650" s="110">
        <f t="shared" si="708"/>
        <v>1903</v>
      </c>
      <c r="I650" s="110">
        <f t="shared" si="708"/>
        <v>0</v>
      </c>
      <c r="J650" s="110">
        <f t="shared" si="708"/>
        <v>-1903</v>
      </c>
      <c r="K650" s="110">
        <f t="shared" si="708"/>
        <v>0</v>
      </c>
      <c r="L650" s="110">
        <f t="shared" si="708"/>
        <v>0</v>
      </c>
      <c r="M650" s="110"/>
      <c r="N650" s="110">
        <f t="shared" si="708"/>
        <v>0</v>
      </c>
      <c r="O650" s="110">
        <f t="shared" si="708"/>
        <v>0</v>
      </c>
      <c r="P650" s="110">
        <f t="shared" si="708"/>
        <v>0</v>
      </c>
      <c r="Q650" s="110">
        <f t="shared" si="708"/>
        <v>0</v>
      </c>
      <c r="R650" s="110">
        <f t="shared" si="708"/>
        <v>0</v>
      </c>
      <c r="S650" s="116"/>
      <c r="T650" s="112">
        <f t="shared" si="708"/>
        <v>0</v>
      </c>
      <c r="U650" s="110">
        <f t="shared" si="708"/>
        <v>0</v>
      </c>
      <c r="V650" s="112">
        <f t="shared" si="708"/>
        <v>0</v>
      </c>
      <c r="W650" s="112">
        <f t="shared" si="708"/>
        <v>0</v>
      </c>
      <c r="X650" s="112">
        <f t="shared" si="708"/>
        <v>0</v>
      </c>
      <c r="Y650" s="112">
        <f t="shared" si="708"/>
        <v>0</v>
      </c>
      <c r="Z650" s="112">
        <f t="shared" si="708"/>
        <v>0</v>
      </c>
      <c r="AA650" s="112">
        <f t="shared" si="708"/>
        <v>0</v>
      </c>
      <c r="AB650" s="112">
        <f t="shared" si="708"/>
        <v>0</v>
      </c>
      <c r="AC650" s="112">
        <f t="shared" si="708"/>
        <v>0</v>
      </c>
      <c r="AD650" s="112">
        <f t="shared" si="708"/>
        <v>0</v>
      </c>
      <c r="AE650" s="112">
        <f t="shared" si="708"/>
        <v>0</v>
      </c>
      <c r="AF650" s="112"/>
      <c r="AG650" s="112">
        <f t="shared" si="708"/>
        <v>0</v>
      </c>
      <c r="AH650" s="112">
        <f t="shared" si="708"/>
        <v>0</v>
      </c>
      <c r="AI650" s="112"/>
      <c r="AJ650" s="112">
        <f t="shared" si="708"/>
        <v>0</v>
      </c>
      <c r="AK650" s="171"/>
      <c r="AL650" s="171"/>
      <c r="AM650" s="158"/>
      <c r="AN650" s="158"/>
      <c r="AO650" s="158"/>
      <c r="AP650" s="116"/>
      <c r="AQ650" s="115"/>
      <c r="AR650" s="116"/>
      <c r="AS650" s="115"/>
      <c r="AT650" s="116"/>
      <c r="AU650" s="81"/>
      <c r="AV650" s="81"/>
      <c r="AW650" s="81"/>
      <c r="AX650" s="116"/>
      <c r="AY650" s="116"/>
      <c r="AZ650" s="93"/>
      <c r="BA650" s="93"/>
      <c r="BB650" s="116"/>
      <c r="BC650" s="116"/>
      <c r="BD650" s="146"/>
      <c r="BE650" s="147"/>
      <c r="BF650" s="164"/>
      <c r="BG650" s="164"/>
      <c r="BH650" s="146"/>
      <c r="BI650" s="147"/>
      <c r="BJ650" s="164"/>
      <c r="BK650" s="164"/>
    </row>
    <row r="651" spans="1:63" s="2" customFormat="1" ht="99.75" customHeight="1" hidden="1">
      <c r="A651" s="120"/>
      <c r="B651" s="144" t="s">
        <v>394</v>
      </c>
      <c r="C651" s="107" t="s">
        <v>58</v>
      </c>
      <c r="D651" s="108" t="s">
        <v>32</v>
      </c>
      <c r="E651" s="153" t="s">
        <v>183</v>
      </c>
      <c r="F651" s="108" t="s">
        <v>53</v>
      </c>
      <c r="G651" s="110">
        <f>H651</f>
        <v>1903</v>
      </c>
      <c r="H651" s="110">
        <v>1903</v>
      </c>
      <c r="I651" s="110"/>
      <c r="J651" s="115">
        <f>K651-G651</f>
        <v>-1903</v>
      </c>
      <c r="K651" s="115"/>
      <c r="L651" s="115"/>
      <c r="M651" s="115"/>
      <c r="N651" s="110"/>
      <c r="O651" s="103"/>
      <c r="P651" s="115"/>
      <c r="Q651" s="115">
        <f>P651+N651</f>
        <v>0</v>
      </c>
      <c r="R651" s="115">
        <f>O651</f>
        <v>0</v>
      </c>
      <c r="S651" s="116"/>
      <c r="T651" s="116">
        <f aca="true" t="shared" si="709" ref="T651:Z651">Q651</f>
        <v>0</v>
      </c>
      <c r="U651" s="115">
        <f t="shared" si="709"/>
        <v>0</v>
      </c>
      <c r="V651" s="116">
        <f t="shared" si="709"/>
        <v>0</v>
      </c>
      <c r="W651" s="116">
        <f t="shared" si="709"/>
        <v>0</v>
      </c>
      <c r="X651" s="116">
        <f t="shared" si="709"/>
        <v>0</v>
      </c>
      <c r="Y651" s="116">
        <f t="shared" si="709"/>
        <v>0</v>
      </c>
      <c r="Z651" s="116">
        <f t="shared" si="709"/>
        <v>0</v>
      </c>
      <c r="AA651" s="116">
        <f>X651</f>
        <v>0</v>
      </c>
      <c r="AB651" s="116">
        <f>Y651</f>
        <v>0</v>
      </c>
      <c r="AC651" s="116">
        <f>Z651</f>
        <v>0</v>
      </c>
      <c r="AD651" s="116">
        <f>AA651</f>
        <v>0</v>
      </c>
      <c r="AE651" s="116">
        <f>AB651</f>
        <v>0</v>
      </c>
      <c r="AF651" s="116"/>
      <c r="AG651" s="116">
        <f>AC651</f>
        <v>0</v>
      </c>
      <c r="AH651" s="116">
        <f>AD651</f>
        <v>0</v>
      </c>
      <c r="AI651" s="116"/>
      <c r="AJ651" s="116">
        <f>AE651</f>
        <v>0</v>
      </c>
      <c r="AK651" s="171"/>
      <c r="AL651" s="171"/>
      <c r="AM651" s="158"/>
      <c r="AN651" s="158"/>
      <c r="AO651" s="158"/>
      <c r="AP651" s="116"/>
      <c r="AQ651" s="115"/>
      <c r="AR651" s="116"/>
      <c r="AS651" s="115"/>
      <c r="AT651" s="116"/>
      <c r="AU651" s="81"/>
      <c r="AV651" s="81"/>
      <c r="AW651" s="81"/>
      <c r="AX651" s="116"/>
      <c r="AY651" s="116"/>
      <c r="AZ651" s="93"/>
      <c r="BA651" s="93"/>
      <c r="BB651" s="116"/>
      <c r="BC651" s="116"/>
      <c r="BD651" s="146"/>
      <c r="BE651" s="147"/>
      <c r="BF651" s="164"/>
      <c r="BG651" s="164"/>
      <c r="BH651" s="146"/>
      <c r="BI651" s="147"/>
      <c r="BJ651" s="164"/>
      <c r="BK651" s="164"/>
    </row>
    <row r="652" spans="1:63" s="2" customFormat="1" ht="66.75" customHeight="1" hidden="1">
      <c r="A652" s="120"/>
      <c r="B652" s="144" t="s">
        <v>224</v>
      </c>
      <c r="C652" s="107" t="s">
        <v>58</v>
      </c>
      <c r="D652" s="108" t="s">
        <v>32</v>
      </c>
      <c r="E652" s="153" t="s">
        <v>184</v>
      </c>
      <c r="F652" s="108"/>
      <c r="G652" s="110">
        <f aca="true" t="shared" si="710" ref="G652:AJ652">G653</f>
        <v>1652</v>
      </c>
      <c r="H652" s="110">
        <f t="shared" si="710"/>
        <v>1652</v>
      </c>
      <c r="I652" s="110">
        <f t="shared" si="710"/>
        <v>0</v>
      </c>
      <c r="J652" s="110">
        <f t="shared" si="710"/>
        <v>-1652</v>
      </c>
      <c r="K652" s="110">
        <f t="shared" si="710"/>
        <v>0</v>
      </c>
      <c r="L652" s="110">
        <f t="shared" si="710"/>
        <v>0</v>
      </c>
      <c r="M652" s="110"/>
      <c r="N652" s="110">
        <f t="shared" si="710"/>
        <v>0</v>
      </c>
      <c r="O652" s="110">
        <f t="shared" si="710"/>
        <v>0</v>
      </c>
      <c r="P652" s="110">
        <f t="shared" si="710"/>
        <v>0</v>
      </c>
      <c r="Q652" s="110">
        <f t="shared" si="710"/>
        <v>0</v>
      </c>
      <c r="R652" s="110">
        <f t="shared" si="710"/>
        <v>0</v>
      </c>
      <c r="S652" s="116"/>
      <c r="T652" s="112">
        <f t="shared" si="710"/>
        <v>0</v>
      </c>
      <c r="U652" s="110">
        <f t="shared" si="710"/>
        <v>0</v>
      </c>
      <c r="V652" s="112">
        <f t="shared" si="710"/>
        <v>0</v>
      </c>
      <c r="W652" s="112">
        <f t="shared" si="710"/>
        <v>0</v>
      </c>
      <c r="X652" s="112">
        <f t="shared" si="710"/>
        <v>0</v>
      </c>
      <c r="Y652" s="112">
        <f t="shared" si="710"/>
        <v>0</v>
      </c>
      <c r="Z652" s="112">
        <f t="shared" si="710"/>
        <v>0</v>
      </c>
      <c r="AA652" s="112">
        <f t="shared" si="710"/>
        <v>0</v>
      </c>
      <c r="AB652" s="112">
        <f t="shared" si="710"/>
        <v>0</v>
      </c>
      <c r="AC652" s="112">
        <f t="shared" si="710"/>
        <v>0</v>
      </c>
      <c r="AD652" s="112">
        <f t="shared" si="710"/>
        <v>0</v>
      </c>
      <c r="AE652" s="112">
        <f t="shared" si="710"/>
        <v>0</v>
      </c>
      <c r="AF652" s="112"/>
      <c r="AG652" s="112">
        <f t="shared" si="710"/>
        <v>0</v>
      </c>
      <c r="AH652" s="112">
        <f t="shared" si="710"/>
        <v>0</v>
      </c>
      <c r="AI652" s="112"/>
      <c r="AJ652" s="112">
        <f t="shared" si="710"/>
        <v>0</v>
      </c>
      <c r="AK652" s="171"/>
      <c r="AL652" s="171"/>
      <c r="AM652" s="158"/>
      <c r="AN652" s="158"/>
      <c r="AO652" s="158"/>
      <c r="AP652" s="116"/>
      <c r="AQ652" s="115"/>
      <c r="AR652" s="116"/>
      <c r="AS652" s="115"/>
      <c r="AT652" s="116"/>
      <c r="AU652" s="81"/>
      <c r="AV652" s="81"/>
      <c r="AW652" s="81"/>
      <c r="AX652" s="116"/>
      <c r="AY652" s="116"/>
      <c r="AZ652" s="93"/>
      <c r="BA652" s="93"/>
      <c r="BB652" s="116"/>
      <c r="BC652" s="116"/>
      <c r="BD652" s="146"/>
      <c r="BE652" s="147"/>
      <c r="BF652" s="164"/>
      <c r="BG652" s="164"/>
      <c r="BH652" s="146"/>
      <c r="BI652" s="147"/>
      <c r="BJ652" s="164"/>
      <c r="BK652" s="164"/>
    </row>
    <row r="653" spans="1:63" s="2" customFormat="1" ht="99.75" customHeight="1" hidden="1">
      <c r="A653" s="120"/>
      <c r="B653" s="144" t="s">
        <v>394</v>
      </c>
      <c r="C653" s="107" t="s">
        <v>58</v>
      </c>
      <c r="D653" s="108" t="s">
        <v>32</v>
      </c>
      <c r="E653" s="153" t="s">
        <v>184</v>
      </c>
      <c r="F653" s="108" t="s">
        <v>53</v>
      </c>
      <c r="G653" s="110">
        <f>H653</f>
        <v>1652</v>
      </c>
      <c r="H653" s="110">
        <v>1652</v>
      </c>
      <c r="I653" s="110"/>
      <c r="J653" s="115">
        <f>K653-G653</f>
        <v>-1652</v>
      </c>
      <c r="K653" s="115"/>
      <c r="L653" s="115"/>
      <c r="M653" s="115"/>
      <c r="N653" s="110"/>
      <c r="O653" s="103"/>
      <c r="P653" s="115"/>
      <c r="Q653" s="115">
        <f>P653+N653</f>
        <v>0</v>
      </c>
      <c r="R653" s="115">
        <f>O653</f>
        <v>0</v>
      </c>
      <c r="S653" s="116"/>
      <c r="T653" s="116">
        <f aca="true" t="shared" si="711" ref="T653:Z653">Q653</f>
        <v>0</v>
      </c>
      <c r="U653" s="115">
        <f t="shared" si="711"/>
        <v>0</v>
      </c>
      <c r="V653" s="116">
        <f t="shared" si="711"/>
        <v>0</v>
      </c>
      <c r="W653" s="116">
        <f t="shared" si="711"/>
        <v>0</v>
      </c>
      <c r="X653" s="116">
        <f t="shared" si="711"/>
        <v>0</v>
      </c>
      <c r="Y653" s="116">
        <f t="shared" si="711"/>
        <v>0</v>
      </c>
      <c r="Z653" s="116">
        <f t="shared" si="711"/>
        <v>0</v>
      </c>
      <c r="AA653" s="116">
        <f>X653</f>
        <v>0</v>
      </c>
      <c r="AB653" s="116">
        <f>Y653</f>
        <v>0</v>
      </c>
      <c r="AC653" s="116">
        <f>Z653</f>
        <v>0</v>
      </c>
      <c r="AD653" s="116">
        <f>AA653</f>
        <v>0</v>
      </c>
      <c r="AE653" s="116">
        <f>AB653</f>
        <v>0</v>
      </c>
      <c r="AF653" s="116"/>
      <c r="AG653" s="116">
        <f>AC653</f>
        <v>0</v>
      </c>
      <c r="AH653" s="116">
        <f>AD653</f>
        <v>0</v>
      </c>
      <c r="AI653" s="116"/>
      <c r="AJ653" s="116">
        <f>AE653</f>
        <v>0</v>
      </c>
      <c r="AK653" s="171"/>
      <c r="AL653" s="171"/>
      <c r="AM653" s="158"/>
      <c r="AN653" s="158"/>
      <c r="AO653" s="158"/>
      <c r="AP653" s="116"/>
      <c r="AQ653" s="115"/>
      <c r="AR653" s="116"/>
      <c r="AS653" s="115"/>
      <c r="AT653" s="116"/>
      <c r="AU653" s="81"/>
      <c r="AV653" s="81"/>
      <c r="AW653" s="81"/>
      <c r="AX653" s="116"/>
      <c r="AY653" s="116"/>
      <c r="AZ653" s="93"/>
      <c r="BA653" s="93"/>
      <c r="BB653" s="116"/>
      <c r="BC653" s="116"/>
      <c r="BD653" s="146"/>
      <c r="BE653" s="147"/>
      <c r="BF653" s="164"/>
      <c r="BG653" s="164"/>
      <c r="BH653" s="146"/>
      <c r="BI653" s="147"/>
      <c r="BJ653" s="164"/>
      <c r="BK653" s="164"/>
    </row>
    <row r="654" spans="1:63" s="2" customFormat="1" ht="116.25" customHeight="1" hidden="1">
      <c r="A654" s="120"/>
      <c r="B654" s="240" t="s">
        <v>360</v>
      </c>
      <c r="C654" s="107" t="s">
        <v>58</v>
      </c>
      <c r="D654" s="107" t="s">
        <v>32</v>
      </c>
      <c r="E654" s="153" t="s">
        <v>184</v>
      </c>
      <c r="F654" s="107"/>
      <c r="G654" s="110"/>
      <c r="H654" s="110"/>
      <c r="I654" s="110"/>
      <c r="J654" s="115"/>
      <c r="K654" s="115"/>
      <c r="L654" s="115"/>
      <c r="M654" s="115"/>
      <c r="N654" s="110"/>
      <c r="O654" s="103"/>
      <c r="P654" s="115"/>
      <c r="Q654" s="115"/>
      <c r="R654" s="115"/>
      <c r="S654" s="116"/>
      <c r="T654" s="116"/>
      <c r="U654" s="115"/>
      <c r="V654" s="116"/>
      <c r="W654" s="116"/>
      <c r="X654" s="116"/>
      <c r="Y654" s="116"/>
      <c r="Z654" s="116"/>
      <c r="AA654" s="116"/>
      <c r="AB654" s="116"/>
      <c r="AC654" s="116"/>
      <c r="AD654" s="116"/>
      <c r="AE654" s="116"/>
      <c r="AF654" s="116"/>
      <c r="AG654" s="116"/>
      <c r="AH654" s="116"/>
      <c r="AI654" s="116"/>
      <c r="AJ654" s="116"/>
      <c r="AK654" s="171"/>
      <c r="AL654" s="171"/>
      <c r="AM654" s="158"/>
      <c r="AN654" s="158"/>
      <c r="AO654" s="158"/>
      <c r="AP654" s="116">
        <f>AP655</f>
        <v>0</v>
      </c>
      <c r="AQ654" s="116">
        <f>AQ655</f>
        <v>0</v>
      </c>
      <c r="AR654" s="116">
        <f>AR655</f>
        <v>0</v>
      </c>
      <c r="AS654" s="116">
        <f>AS655</f>
        <v>0</v>
      </c>
      <c r="AT654" s="116">
        <f>AT655</f>
        <v>0</v>
      </c>
      <c r="AU654" s="81"/>
      <c r="AV654" s="81"/>
      <c r="AW654" s="81"/>
      <c r="AX654" s="116">
        <f>AX655</f>
        <v>0</v>
      </c>
      <c r="AY654" s="116">
        <f>AY655</f>
        <v>0</v>
      </c>
      <c r="AZ654" s="93"/>
      <c r="BA654" s="93"/>
      <c r="BB654" s="116">
        <f>BB655</f>
        <v>0</v>
      </c>
      <c r="BC654" s="116">
        <f>BC655</f>
        <v>0</v>
      </c>
      <c r="BD654" s="146"/>
      <c r="BE654" s="147"/>
      <c r="BF654" s="164"/>
      <c r="BG654" s="164"/>
      <c r="BH654" s="146"/>
      <c r="BI654" s="147"/>
      <c r="BJ654" s="164"/>
      <c r="BK654" s="164"/>
    </row>
    <row r="655" spans="1:63" s="2" customFormat="1" ht="82.5" customHeight="1" hidden="1">
      <c r="A655" s="120"/>
      <c r="B655" s="241" t="s">
        <v>253</v>
      </c>
      <c r="C655" s="107" t="s">
        <v>58</v>
      </c>
      <c r="D655" s="107" t="s">
        <v>32</v>
      </c>
      <c r="E655" s="153" t="s">
        <v>184</v>
      </c>
      <c r="F655" s="107" t="s">
        <v>238</v>
      </c>
      <c r="G655" s="110"/>
      <c r="H655" s="110"/>
      <c r="I655" s="110"/>
      <c r="J655" s="115"/>
      <c r="K655" s="115"/>
      <c r="L655" s="115"/>
      <c r="M655" s="115"/>
      <c r="N655" s="110"/>
      <c r="O655" s="103"/>
      <c r="P655" s="115"/>
      <c r="Q655" s="115"/>
      <c r="R655" s="115"/>
      <c r="S655" s="116"/>
      <c r="T655" s="116"/>
      <c r="U655" s="115"/>
      <c r="V655" s="116"/>
      <c r="W655" s="116"/>
      <c r="X655" s="116"/>
      <c r="Y655" s="116"/>
      <c r="Z655" s="116"/>
      <c r="AA655" s="116"/>
      <c r="AB655" s="116"/>
      <c r="AC655" s="116"/>
      <c r="AD655" s="116"/>
      <c r="AE655" s="116"/>
      <c r="AF655" s="116"/>
      <c r="AG655" s="116"/>
      <c r="AH655" s="116"/>
      <c r="AI655" s="116"/>
      <c r="AJ655" s="116"/>
      <c r="AK655" s="171"/>
      <c r="AL655" s="171"/>
      <c r="AM655" s="158"/>
      <c r="AN655" s="158"/>
      <c r="AO655" s="158"/>
      <c r="AP655" s="116">
        <f>AR655-AO655</f>
        <v>0</v>
      </c>
      <c r="AQ655" s="115"/>
      <c r="AR655" s="116"/>
      <c r="AS655" s="115"/>
      <c r="AT655" s="116"/>
      <c r="AU655" s="81"/>
      <c r="AV655" s="81"/>
      <c r="AW655" s="81"/>
      <c r="AX655" s="116"/>
      <c r="AY655" s="116"/>
      <c r="AZ655" s="93"/>
      <c r="BA655" s="93"/>
      <c r="BB655" s="116"/>
      <c r="BC655" s="116"/>
      <c r="BD655" s="146"/>
      <c r="BE655" s="147"/>
      <c r="BF655" s="164"/>
      <c r="BG655" s="164"/>
      <c r="BH655" s="146"/>
      <c r="BI655" s="147"/>
      <c r="BJ655" s="164"/>
      <c r="BK655" s="164"/>
    </row>
    <row r="656" spans="1:63" s="2" customFormat="1" ht="116.25" customHeight="1" hidden="1">
      <c r="A656" s="120"/>
      <c r="B656" s="144" t="s">
        <v>395</v>
      </c>
      <c r="C656" s="107" t="s">
        <v>58</v>
      </c>
      <c r="D656" s="108" t="s">
        <v>32</v>
      </c>
      <c r="E656" s="153" t="s">
        <v>185</v>
      </c>
      <c r="F656" s="108"/>
      <c r="G656" s="110">
        <f aca="true" t="shared" si="712" ref="G656:AJ656">G657</f>
        <v>9073</v>
      </c>
      <c r="H656" s="110">
        <f t="shared" si="712"/>
        <v>9073</v>
      </c>
      <c r="I656" s="110">
        <f t="shared" si="712"/>
        <v>0</v>
      </c>
      <c r="J656" s="110">
        <f t="shared" si="712"/>
        <v>-9073</v>
      </c>
      <c r="K656" s="110">
        <f t="shared" si="712"/>
        <v>0</v>
      </c>
      <c r="L656" s="110">
        <f t="shared" si="712"/>
        <v>0</v>
      </c>
      <c r="M656" s="110"/>
      <c r="N656" s="110">
        <f t="shared" si="712"/>
        <v>0</v>
      </c>
      <c r="O656" s="110">
        <f t="shared" si="712"/>
        <v>0</v>
      </c>
      <c r="P656" s="110">
        <f t="shared" si="712"/>
        <v>0</v>
      </c>
      <c r="Q656" s="110">
        <f t="shared" si="712"/>
        <v>0</v>
      </c>
      <c r="R656" s="110">
        <f t="shared" si="712"/>
        <v>0</v>
      </c>
      <c r="S656" s="116"/>
      <c r="T656" s="112">
        <f t="shared" si="712"/>
        <v>0</v>
      </c>
      <c r="U656" s="110">
        <f t="shared" si="712"/>
        <v>0</v>
      </c>
      <c r="V656" s="112">
        <f t="shared" si="712"/>
        <v>0</v>
      </c>
      <c r="W656" s="112">
        <f t="shared" si="712"/>
        <v>0</v>
      </c>
      <c r="X656" s="112">
        <f t="shared" si="712"/>
        <v>0</v>
      </c>
      <c r="Y656" s="112">
        <f t="shared" si="712"/>
        <v>0</v>
      </c>
      <c r="Z656" s="112">
        <f t="shared" si="712"/>
        <v>0</v>
      </c>
      <c r="AA656" s="112">
        <f t="shared" si="712"/>
        <v>0</v>
      </c>
      <c r="AB656" s="112">
        <f t="shared" si="712"/>
        <v>0</v>
      </c>
      <c r="AC656" s="112">
        <f t="shared" si="712"/>
        <v>0</v>
      </c>
      <c r="AD656" s="112">
        <f t="shared" si="712"/>
        <v>0</v>
      </c>
      <c r="AE656" s="112">
        <f t="shared" si="712"/>
        <v>0</v>
      </c>
      <c r="AF656" s="112"/>
      <c r="AG656" s="112">
        <f t="shared" si="712"/>
        <v>0</v>
      </c>
      <c r="AH656" s="112">
        <f t="shared" si="712"/>
        <v>0</v>
      </c>
      <c r="AI656" s="112"/>
      <c r="AJ656" s="112">
        <f t="shared" si="712"/>
        <v>0</v>
      </c>
      <c r="AK656" s="171"/>
      <c r="AL656" s="171"/>
      <c r="AM656" s="158"/>
      <c r="AN656" s="158"/>
      <c r="AO656" s="158"/>
      <c r="AP656" s="116"/>
      <c r="AQ656" s="115"/>
      <c r="AR656" s="116"/>
      <c r="AS656" s="115"/>
      <c r="AT656" s="116"/>
      <c r="AU656" s="81"/>
      <c r="AV656" s="81"/>
      <c r="AW656" s="81"/>
      <c r="AX656" s="116"/>
      <c r="AY656" s="116"/>
      <c r="AZ656" s="93"/>
      <c r="BA656" s="93"/>
      <c r="BB656" s="116"/>
      <c r="BC656" s="116"/>
      <c r="BD656" s="146"/>
      <c r="BE656" s="147"/>
      <c r="BF656" s="164"/>
      <c r="BG656" s="164"/>
      <c r="BH656" s="146"/>
      <c r="BI656" s="147"/>
      <c r="BJ656" s="164"/>
      <c r="BK656" s="164"/>
    </row>
    <row r="657" spans="1:63" s="2" customFormat="1" ht="99.75" customHeight="1" hidden="1">
      <c r="A657" s="120"/>
      <c r="B657" s="144" t="s">
        <v>394</v>
      </c>
      <c r="C657" s="107" t="s">
        <v>58</v>
      </c>
      <c r="D657" s="108" t="s">
        <v>32</v>
      </c>
      <c r="E657" s="153" t="s">
        <v>185</v>
      </c>
      <c r="F657" s="108" t="s">
        <v>53</v>
      </c>
      <c r="G657" s="110">
        <f>H657</f>
        <v>9073</v>
      </c>
      <c r="H657" s="110">
        <v>9073</v>
      </c>
      <c r="I657" s="110"/>
      <c r="J657" s="115">
        <f>K657-G657</f>
        <v>-9073</v>
      </c>
      <c r="K657" s="115"/>
      <c r="L657" s="115"/>
      <c r="M657" s="115"/>
      <c r="N657" s="110"/>
      <c r="O657" s="103"/>
      <c r="P657" s="115"/>
      <c r="Q657" s="115">
        <f>P657+N657</f>
        <v>0</v>
      </c>
      <c r="R657" s="115">
        <f>O657</f>
        <v>0</v>
      </c>
      <c r="S657" s="116"/>
      <c r="T657" s="116">
        <f aca="true" t="shared" si="713" ref="T657:Z657">Q657</f>
        <v>0</v>
      </c>
      <c r="U657" s="115">
        <f t="shared" si="713"/>
        <v>0</v>
      </c>
      <c r="V657" s="116">
        <f t="shared" si="713"/>
        <v>0</v>
      </c>
      <c r="W657" s="116">
        <f t="shared" si="713"/>
        <v>0</v>
      </c>
      <c r="X657" s="116">
        <f t="shared" si="713"/>
        <v>0</v>
      </c>
      <c r="Y657" s="116">
        <f t="shared" si="713"/>
        <v>0</v>
      </c>
      <c r="Z657" s="116">
        <f t="shared" si="713"/>
        <v>0</v>
      </c>
      <c r="AA657" s="116">
        <f>X657</f>
        <v>0</v>
      </c>
      <c r="AB657" s="116">
        <f>Y657</f>
        <v>0</v>
      </c>
      <c r="AC657" s="116">
        <f>Z657</f>
        <v>0</v>
      </c>
      <c r="AD657" s="116">
        <f>AA657</f>
        <v>0</v>
      </c>
      <c r="AE657" s="116">
        <f>AB657</f>
        <v>0</v>
      </c>
      <c r="AF657" s="116"/>
      <c r="AG657" s="116">
        <f>AC657</f>
        <v>0</v>
      </c>
      <c r="AH657" s="116">
        <f>AD657</f>
        <v>0</v>
      </c>
      <c r="AI657" s="116"/>
      <c r="AJ657" s="116">
        <f>AE657</f>
        <v>0</v>
      </c>
      <c r="AK657" s="171"/>
      <c r="AL657" s="171"/>
      <c r="AM657" s="158"/>
      <c r="AN657" s="158"/>
      <c r="AO657" s="158"/>
      <c r="AP657" s="116"/>
      <c r="AQ657" s="115"/>
      <c r="AR657" s="116"/>
      <c r="AS657" s="115"/>
      <c r="AT657" s="116"/>
      <c r="AU657" s="81"/>
      <c r="AV657" s="81"/>
      <c r="AW657" s="81"/>
      <c r="AX657" s="116"/>
      <c r="AY657" s="116"/>
      <c r="AZ657" s="93"/>
      <c r="BA657" s="93"/>
      <c r="BB657" s="116"/>
      <c r="BC657" s="116"/>
      <c r="BD657" s="146"/>
      <c r="BE657" s="147"/>
      <c r="BF657" s="164"/>
      <c r="BG657" s="164"/>
      <c r="BH657" s="146"/>
      <c r="BI657" s="147"/>
      <c r="BJ657" s="164"/>
      <c r="BK657" s="164"/>
    </row>
    <row r="658" spans="1:63" s="2" customFormat="1" ht="66.75" customHeight="1" hidden="1">
      <c r="A658" s="120"/>
      <c r="B658" s="144" t="s">
        <v>208</v>
      </c>
      <c r="C658" s="107" t="s">
        <v>58</v>
      </c>
      <c r="D658" s="108" t="s">
        <v>32</v>
      </c>
      <c r="E658" s="153" t="s">
        <v>186</v>
      </c>
      <c r="F658" s="108"/>
      <c r="G658" s="110">
        <f aca="true" t="shared" si="714" ref="G658:AJ658">G659</f>
        <v>23259</v>
      </c>
      <c r="H658" s="110">
        <f t="shared" si="714"/>
        <v>23259</v>
      </c>
      <c r="I658" s="110">
        <f t="shared" si="714"/>
        <v>0</v>
      </c>
      <c r="J658" s="110">
        <f t="shared" si="714"/>
        <v>-23259</v>
      </c>
      <c r="K658" s="110">
        <f t="shared" si="714"/>
        <v>0</v>
      </c>
      <c r="L658" s="110">
        <f t="shared" si="714"/>
        <v>0</v>
      </c>
      <c r="M658" s="110"/>
      <c r="N658" s="110">
        <f t="shared" si="714"/>
        <v>0</v>
      </c>
      <c r="O658" s="110">
        <f t="shared" si="714"/>
        <v>0</v>
      </c>
      <c r="P658" s="110">
        <f t="shared" si="714"/>
        <v>0</v>
      </c>
      <c r="Q658" s="110">
        <f t="shared" si="714"/>
        <v>0</v>
      </c>
      <c r="R658" s="110">
        <f t="shared" si="714"/>
        <v>0</v>
      </c>
      <c r="S658" s="116"/>
      <c r="T658" s="112">
        <f t="shared" si="714"/>
        <v>0</v>
      </c>
      <c r="U658" s="110">
        <f t="shared" si="714"/>
        <v>0</v>
      </c>
      <c r="V658" s="112">
        <f t="shared" si="714"/>
        <v>0</v>
      </c>
      <c r="W658" s="112">
        <f t="shared" si="714"/>
        <v>0</v>
      </c>
      <c r="X658" s="112">
        <f t="shared" si="714"/>
        <v>0</v>
      </c>
      <c r="Y658" s="112">
        <f t="shared" si="714"/>
        <v>0</v>
      </c>
      <c r="Z658" s="112">
        <f t="shared" si="714"/>
        <v>0</v>
      </c>
      <c r="AA658" s="112">
        <f t="shared" si="714"/>
        <v>0</v>
      </c>
      <c r="AB658" s="112">
        <f t="shared" si="714"/>
        <v>0</v>
      </c>
      <c r="AC658" s="112">
        <f t="shared" si="714"/>
        <v>0</v>
      </c>
      <c r="AD658" s="112">
        <f t="shared" si="714"/>
        <v>0</v>
      </c>
      <c r="AE658" s="112">
        <f t="shared" si="714"/>
        <v>0</v>
      </c>
      <c r="AF658" s="112"/>
      <c r="AG658" s="112">
        <f t="shared" si="714"/>
        <v>0</v>
      </c>
      <c r="AH658" s="112">
        <f t="shared" si="714"/>
        <v>0</v>
      </c>
      <c r="AI658" s="112"/>
      <c r="AJ658" s="112">
        <f t="shared" si="714"/>
        <v>0</v>
      </c>
      <c r="AK658" s="171"/>
      <c r="AL658" s="171"/>
      <c r="AM658" s="158"/>
      <c r="AN658" s="158"/>
      <c r="AO658" s="158"/>
      <c r="AP658" s="116"/>
      <c r="AQ658" s="115"/>
      <c r="AR658" s="116"/>
      <c r="AS658" s="115"/>
      <c r="AT658" s="116"/>
      <c r="AU658" s="81"/>
      <c r="AV658" s="81"/>
      <c r="AW658" s="81"/>
      <c r="AX658" s="116"/>
      <c r="AY658" s="116"/>
      <c r="AZ658" s="93"/>
      <c r="BA658" s="93"/>
      <c r="BB658" s="116"/>
      <c r="BC658" s="116"/>
      <c r="BD658" s="146"/>
      <c r="BE658" s="147"/>
      <c r="BF658" s="164"/>
      <c r="BG658" s="164"/>
      <c r="BH658" s="146"/>
      <c r="BI658" s="147"/>
      <c r="BJ658" s="164"/>
      <c r="BK658" s="164"/>
    </row>
    <row r="659" spans="1:63" s="2" customFormat="1" ht="99.75" customHeight="1" hidden="1">
      <c r="A659" s="120"/>
      <c r="B659" s="144" t="s">
        <v>394</v>
      </c>
      <c r="C659" s="107" t="s">
        <v>58</v>
      </c>
      <c r="D659" s="108" t="s">
        <v>32</v>
      </c>
      <c r="E659" s="153" t="s">
        <v>186</v>
      </c>
      <c r="F659" s="108" t="s">
        <v>53</v>
      </c>
      <c r="G659" s="110">
        <f>H659</f>
        <v>23259</v>
      </c>
      <c r="H659" s="110">
        <v>23259</v>
      </c>
      <c r="I659" s="110"/>
      <c r="J659" s="115">
        <f>K659-G659</f>
        <v>-23259</v>
      </c>
      <c r="K659" s="115"/>
      <c r="L659" s="115"/>
      <c r="M659" s="115"/>
      <c r="N659" s="110"/>
      <c r="O659" s="103"/>
      <c r="P659" s="115"/>
      <c r="Q659" s="115">
        <f>P659+N659</f>
        <v>0</v>
      </c>
      <c r="R659" s="115">
        <f>O659</f>
        <v>0</v>
      </c>
      <c r="S659" s="116"/>
      <c r="T659" s="116">
        <f aca="true" t="shared" si="715" ref="T659:Z659">Q659</f>
        <v>0</v>
      </c>
      <c r="U659" s="115">
        <f t="shared" si="715"/>
        <v>0</v>
      </c>
      <c r="V659" s="116">
        <f t="shared" si="715"/>
        <v>0</v>
      </c>
      <c r="W659" s="116">
        <f t="shared" si="715"/>
        <v>0</v>
      </c>
      <c r="X659" s="116">
        <f t="shared" si="715"/>
        <v>0</v>
      </c>
      <c r="Y659" s="116">
        <f t="shared" si="715"/>
        <v>0</v>
      </c>
      <c r="Z659" s="116">
        <f t="shared" si="715"/>
        <v>0</v>
      </c>
      <c r="AA659" s="116">
        <f>X659</f>
        <v>0</v>
      </c>
      <c r="AB659" s="116">
        <f>Y659</f>
        <v>0</v>
      </c>
      <c r="AC659" s="116">
        <f>Z659</f>
        <v>0</v>
      </c>
      <c r="AD659" s="116">
        <f>AA659</f>
        <v>0</v>
      </c>
      <c r="AE659" s="116">
        <f>AB659</f>
        <v>0</v>
      </c>
      <c r="AF659" s="116"/>
      <c r="AG659" s="116">
        <f>AC659</f>
        <v>0</v>
      </c>
      <c r="AH659" s="116">
        <f>AD659</f>
        <v>0</v>
      </c>
      <c r="AI659" s="116"/>
      <c r="AJ659" s="116">
        <f>AE659</f>
        <v>0</v>
      </c>
      <c r="AK659" s="171"/>
      <c r="AL659" s="171"/>
      <c r="AM659" s="158"/>
      <c r="AN659" s="158"/>
      <c r="AO659" s="158"/>
      <c r="AP659" s="116"/>
      <c r="AQ659" s="115"/>
      <c r="AR659" s="116"/>
      <c r="AS659" s="115"/>
      <c r="AT659" s="116"/>
      <c r="AU659" s="81"/>
      <c r="AV659" s="81"/>
      <c r="AW659" s="81"/>
      <c r="AX659" s="116"/>
      <c r="AY659" s="116"/>
      <c r="AZ659" s="93"/>
      <c r="BA659" s="93"/>
      <c r="BB659" s="116"/>
      <c r="BC659" s="116"/>
      <c r="BD659" s="146"/>
      <c r="BE659" s="147"/>
      <c r="BF659" s="164"/>
      <c r="BG659" s="164"/>
      <c r="BH659" s="146"/>
      <c r="BI659" s="147"/>
      <c r="BJ659" s="164"/>
      <c r="BK659" s="164"/>
    </row>
    <row r="660" spans="1:63" s="2" customFormat="1" ht="33.75" customHeight="1" hidden="1">
      <c r="A660" s="120"/>
      <c r="B660" s="144" t="s">
        <v>210</v>
      </c>
      <c r="C660" s="107" t="s">
        <v>58</v>
      </c>
      <c r="D660" s="108" t="s">
        <v>32</v>
      </c>
      <c r="E660" s="153" t="s">
        <v>209</v>
      </c>
      <c r="F660" s="108"/>
      <c r="G660" s="110">
        <f aca="true" t="shared" si="716" ref="G660:AJ660">G661</f>
        <v>8045</v>
      </c>
      <c r="H660" s="110">
        <f t="shared" si="716"/>
        <v>8045</v>
      </c>
      <c r="I660" s="110">
        <f t="shared" si="716"/>
        <v>0</v>
      </c>
      <c r="J660" s="110">
        <f t="shared" si="716"/>
        <v>3908</v>
      </c>
      <c r="K660" s="110">
        <f t="shared" si="716"/>
        <v>11953</v>
      </c>
      <c r="L660" s="110">
        <f t="shared" si="716"/>
        <v>0</v>
      </c>
      <c r="M660" s="110"/>
      <c r="N660" s="110">
        <f t="shared" si="716"/>
        <v>12801</v>
      </c>
      <c r="O660" s="110">
        <f t="shared" si="716"/>
        <v>0</v>
      </c>
      <c r="P660" s="110">
        <f t="shared" si="716"/>
        <v>0</v>
      </c>
      <c r="Q660" s="110">
        <f t="shared" si="716"/>
        <v>12801</v>
      </c>
      <c r="R660" s="110">
        <f t="shared" si="716"/>
        <v>0</v>
      </c>
      <c r="S660" s="112">
        <f t="shared" si="716"/>
        <v>-12801</v>
      </c>
      <c r="T660" s="112">
        <f t="shared" si="716"/>
        <v>0</v>
      </c>
      <c r="U660" s="110">
        <f t="shared" si="716"/>
        <v>0</v>
      </c>
      <c r="V660" s="112">
        <f t="shared" si="716"/>
        <v>0</v>
      </c>
      <c r="W660" s="112">
        <f t="shared" si="716"/>
        <v>0</v>
      </c>
      <c r="X660" s="112">
        <f t="shared" si="716"/>
        <v>0</v>
      </c>
      <c r="Y660" s="112">
        <f t="shared" si="716"/>
        <v>0</v>
      </c>
      <c r="Z660" s="112">
        <f t="shared" si="716"/>
        <v>0</v>
      </c>
      <c r="AA660" s="112">
        <f t="shared" si="716"/>
        <v>0</v>
      </c>
      <c r="AB660" s="112">
        <f t="shared" si="716"/>
        <v>0</v>
      </c>
      <c r="AC660" s="112">
        <f t="shared" si="716"/>
        <v>0</v>
      </c>
      <c r="AD660" s="112">
        <f t="shared" si="716"/>
        <v>0</v>
      </c>
      <c r="AE660" s="112">
        <f t="shared" si="716"/>
        <v>0</v>
      </c>
      <c r="AF660" s="112"/>
      <c r="AG660" s="112">
        <f t="shared" si="716"/>
        <v>0</v>
      </c>
      <c r="AH660" s="112">
        <f t="shared" si="716"/>
        <v>0</v>
      </c>
      <c r="AI660" s="112"/>
      <c r="AJ660" s="112">
        <f t="shared" si="716"/>
        <v>0</v>
      </c>
      <c r="AK660" s="171"/>
      <c r="AL660" s="171"/>
      <c r="AM660" s="158"/>
      <c r="AN660" s="158"/>
      <c r="AO660" s="158"/>
      <c r="AP660" s="116"/>
      <c r="AQ660" s="115"/>
      <c r="AR660" s="116"/>
      <c r="AS660" s="115"/>
      <c r="AT660" s="116"/>
      <c r="AU660" s="81"/>
      <c r="AV660" s="81"/>
      <c r="AW660" s="81"/>
      <c r="AX660" s="116"/>
      <c r="AY660" s="116"/>
      <c r="AZ660" s="93"/>
      <c r="BA660" s="93"/>
      <c r="BB660" s="116"/>
      <c r="BC660" s="116"/>
      <c r="BD660" s="146"/>
      <c r="BE660" s="147"/>
      <c r="BF660" s="164"/>
      <c r="BG660" s="164"/>
      <c r="BH660" s="146"/>
      <c r="BI660" s="147"/>
      <c r="BJ660" s="164"/>
      <c r="BK660" s="164"/>
    </row>
    <row r="661" spans="1:63" s="2" customFormat="1" ht="99.75" customHeight="1" hidden="1">
      <c r="A661" s="120"/>
      <c r="B661" s="144" t="s">
        <v>241</v>
      </c>
      <c r="C661" s="107" t="s">
        <v>58</v>
      </c>
      <c r="D661" s="108" t="s">
        <v>32</v>
      </c>
      <c r="E661" s="153" t="s">
        <v>209</v>
      </c>
      <c r="F661" s="108" t="s">
        <v>53</v>
      </c>
      <c r="G661" s="110">
        <f>H661</f>
        <v>8045</v>
      </c>
      <c r="H661" s="110">
        <v>8045</v>
      </c>
      <c r="I661" s="110"/>
      <c r="J661" s="115">
        <f>K661-G661</f>
        <v>3908</v>
      </c>
      <c r="K661" s="115">
        <v>11953</v>
      </c>
      <c r="L661" s="115"/>
      <c r="M661" s="115"/>
      <c r="N661" s="110">
        <v>12801</v>
      </c>
      <c r="O661" s="103"/>
      <c r="P661" s="115"/>
      <c r="Q661" s="115">
        <f>P661+N661</f>
        <v>12801</v>
      </c>
      <c r="R661" s="115">
        <f>O661</f>
        <v>0</v>
      </c>
      <c r="S661" s="116">
        <f>T661-Q661</f>
        <v>-12801</v>
      </c>
      <c r="T661" s="116"/>
      <c r="U661" s="115">
        <f>R661</f>
        <v>0</v>
      </c>
      <c r="V661" s="116"/>
      <c r="W661" s="116"/>
      <c r="X661" s="116"/>
      <c r="Y661" s="116"/>
      <c r="Z661" s="116"/>
      <c r="AA661" s="116"/>
      <c r="AB661" s="116"/>
      <c r="AC661" s="116"/>
      <c r="AD661" s="116"/>
      <c r="AE661" s="116"/>
      <c r="AF661" s="116"/>
      <c r="AG661" s="116"/>
      <c r="AH661" s="116"/>
      <c r="AI661" s="116"/>
      <c r="AJ661" s="116"/>
      <c r="AK661" s="171"/>
      <c r="AL661" s="171"/>
      <c r="AM661" s="158"/>
      <c r="AN661" s="158"/>
      <c r="AO661" s="158"/>
      <c r="AP661" s="116"/>
      <c r="AQ661" s="115"/>
      <c r="AR661" s="116"/>
      <c r="AS661" s="115"/>
      <c r="AT661" s="116"/>
      <c r="AU661" s="81"/>
      <c r="AV661" s="81"/>
      <c r="AW661" s="81"/>
      <c r="AX661" s="116"/>
      <c r="AY661" s="116"/>
      <c r="AZ661" s="93"/>
      <c r="BA661" s="93"/>
      <c r="BB661" s="116"/>
      <c r="BC661" s="116"/>
      <c r="BD661" s="146"/>
      <c r="BE661" s="147"/>
      <c r="BF661" s="164"/>
      <c r="BG661" s="164"/>
      <c r="BH661" s="146"/>
      <c r="BI661" s="147"/>
      <c r="BJ661" s="164"/>
      <c r="BK661" s="164"/>
    </row>
    <row r="662" spans="1:63" s="2" customFormat="1" ht="86.25" customHeight="1">
      <c r="A662" s="120"/>
      <c r="B662" s="233" t="s">
        <v>265</v>
      </c>
      <c r="C662" s="107" t="s">
        <v>58</v>
      </c>
      <c r="D662" s="108" t="s">
        <v>32</v>
      </c>
      <c r="E662" s="153" t="s">
        <v>209</v>
      </c>
      <c r="F662" s="108"/>
      <c r="G662" s="110"/>
      <c r="H662" s="110"/>
      <c r="I662" s="110"/>
      <c r="J662" s="115"/>
      <c r="K662" s="115"/>
      <c r="L662" s="115"/>
      <c r="M662" s="115"/>
      <c r="N662" s="110"/>
      <c r="O662" s="103"/>
      <c r="P662" s="115"/>
      <c r="Q662" s="115"/>
      <c r="R662" s="115"/>
      <c r="S662" s="116">
        <f aca="true" t="shared" si="717" ref="S662:AT662">S663</f>
        <v>11394</v>
      </c>
      <c r="T662" s="116">
        <f t="shared" si="717"/>
        <v>11394</v>
      </c>
      <c r="U662" s="115">
        <f t="shared" si="717"/>
        <v>0</v>
      </c>
      <c r="V662" s="116">
        <f t="shared" si="717"/>
        <v>11394</v>
      </c>
      <c r="W662" s="116">
        <f t="shared" si="717"/>
        <v>0</v>
      </c>
      <c r="X662" s="116">
        <f t="shared" si="717"/>
        <v>0</v>
      </c>
      <c r="Y662" s="116">
        <f t="shared" si="717"/>
        <v>11394</v>
      </c>
      <c r="Z662" s="116">
        <f t="shared" si="717"/>
        <v>11394</v>
      </c>
      <c r="AA662" s="116">
        <f t="shared" si="717"/>
        <v>0</v>
      </c>
      <c r="AB662" s="116">
        <f t="shared" si="717"/>
        <v>0</v>
      </c>
      <c r="AC662" s="116">
        <f t="shared" si="717"/>
        <v>11394</v>
      </c>
      <c r="AD662" s="116">
        <f t="shared" si="717"/>
        <v>11394</v>
      </c>
      <c r="AE662" s="116">
        <f t="shared" si="717"/>
        <v>0</v>
      </c>
      <c r="AF662" s="116"/>
      <c r="AG662" s="116">
        <f t="shared" si="717"/>
        <v>0</v>
      </c>
      <c r="AH662" s="116">
        <f t="shared" si="717"/>
        <v>11394</v>
      </c>
      <c r="AI662" s="116"/>
      <c r="AJ662" s="116">
        <f t="shared" si="717"/>
        <v>11394</v>
      </c>
      <c r="AK662" s="116">
        <f t="shared" si="717"/>
        <v>0</v>
      </c>
      <c r="AL662" s="116">
        <f t="shared" si="717"/>
        <v>0</v>
      </c>
      <c r="AM662" s="116">
        <f t="shared" si="717"/>
        <v>11394</v>
      </c>
      <c r="AN662" s="116">
        <f t="shared" si="717"/>
        <v>0</v>
      </c>
      <c r="AO662" s="116">
        <f t="shared" si="717"/>
        <v>11394</v>
      </c>
      <c r="AP662" s="116">
        <f t="shared" si="717"/>
        <v>-223</v>
      </c>
      <c r="AQ662" s="115">
        <f t="shared" si="717"/>
        <v>0</v>
      </c>
      <c r="AR662" s="116">
        <f t="shared" si="717"/>
        <v>11171</v>
      </c>
      <c r="AS662" s="115">
        <f t="shared" si="717"/>
        <v>0</v>
      </c>
      <c r="AT662" s="116">
        <f t="shared" si="717"/>
        <v>11171</v>
      </c>
      <c r="AU662" s="81"/>
      <c r="AV662" s="81"/>
      <c r="AW662" s="81"/>
      <c r="AX662" s="116">
        <f>AX663</f>
        <v>11171</v>
      </c>
      <c r="AY662" s="116">
        <f>AY663</f>
        <v>11171</v>
      </c>
      <c r="AZ662" s="93"/>
      <c r="BA662" s="93"/>
      <c r="BB662" s="116">
        <f aca="true" t="shared" si="718" ref="BB662:BK662">BB663</f>
        <v>11171</v>
      </c>
      <c r="BC662" s="116">
        <f t="shared" si="718"/>
        <v>11171</v>
      </c>
      <c r="BD662" s="116">
        <f t="shared" si="718"/>
        <v>0</v>
      </c>
      <c r="BE662" s="116">
        <f t="shared" si="718"/>
        <v>0</v>
      </c>
      <c r="BF662" s="116">
        <f t="shared" si="718"/>
        <v>11171</v>
      </c>
      <c r="BG662" s="116">
        <f t="shared" si="718"/>
        <v>11171</v>
      </c>
      <c r="BH662" s="116">
        <f t="shared" si="718"/>
        <v>0</v>
      </c>
      <c r="BI662" s="116">
        <f t="shared" si="718"/>
        <v>0</v>
      </c>
      <c r="BJ662" s="116">
        <f t="shared" si="718"/>
        <v>11171</v>
      </c>
      <c r="BK662" s="116">
        <f t="shared" si="718"/>
        <v>11171</v>
      </c>
    </row>
    <row r="663" spans="1:63" s="2" customFormat="1" ht="111" customHeight="1">
      <c r="A663" s="120"/>
      <c r="B663" s="144" t="s">
        <v>241</v>
      </c>
      <c r="C663" s="107" t="s">
        <v>58</v>
      </c>
      <c r="D663" s="108" t="s">
        <v>32</v>
      </c>
      <c r="E663" s="153" t="s">
        <v>209</v>
      </c>
      <c r="F663" s="108" t="s">
        <v>53</v>
      </c>
      <c r="G663" s="110"/>
      <c r="H663" s="110"/>
      <c r="I663" s="110"/>
      <c r="J663" s="115"/>
      <c r="K663" s="115"/>
      <c r="L663" s="115"/>
      <c r="M663" s="115"/>
      <c r="N663" s="110"/>
      <c r="O663" s="103"/>
      <c r="P663" s="115"/>
      <c r="Q663" s="115"/>
      <c r="R663" s="115"/>
      <c r="S663" s="116">
        <f>T663-Q663</f>
        <v>11394</v>
      </c>
      <c r="T663" s="116">
        <v>11394</v>
      </c>
      <c r="U663" s="115"/>
      <c r="V663" s="116">
        <v>11394</v>
      </c>
      <c r="W663" s="116"/>
      <c r="X663" s="116"/>
      <c r="Y663" s="116">
        <f>W663+T663</f>
        <v>11394</v>
      </c>
      <c r="Z663" s="116">
        <f>X663+V663</f>
        <v>11394</v>
      </c>
      <c r="AA663" s="116"/>
      <c r="AB663" s="116"/>
      <c r="AC663" s="116">
        <f>AA663+Y663</f>
        <v>11394</v>
      </c>
      <c r="AD663" s="116">
        <f>AB663+Z663</f>
        <v>11394</v>
      </c>
      <c r="AE663" s="116"/>
      <c r="AF663" s="116"/>
      <c r="AG663" s="116"/>
      <c r="AH663" s="116">
        <f>AE663+AC663</f>
        <v>11394</v>
      </c>
      <c r="AI663" s="116"/>
      <c r="AJ663" s="116">
        <f>AG663+AD663</f>
        <v>11394</v>
      </c>
      <c r="AK663" s="171"/>
      <c r="AL663" s="171"/>
      <c r="AM663" s="116">
        <f>AK663+AH663</f>
        <v>11394</v>
      </c>
      <c r="AN663" s="116">
        <f>AI663</f>
        <v>0</v>
      </c>
      <c r="AO663" s="116">
        <f>AJ663</f>
        <v>11394</v>
      </c>
      <c r="AP663" s="116">
        <f>AR663-AO663</f>
        <v>-223</v>
      </c>
      <c r="AQ663" s="115"/>
      <c r="AR663" s="116">
        <v>11171</v>
      </c>
      <c r="AS663" s="115"/>
      <c r="AT663" s="116">
        <v>11171</v>
      </c>
      <c r="AU663" s="81"/>
      <c r="AV663" s="81"/>
      <c r="AW663" s="81"/>
      <c r="AX663" s="116">
        <v>11171</v>
      </c>
      <c r="AY663" s="116">
        <v>11171</v>
      </c>
      <c r="AZ663" s="93"/>
      <c r="BA663" s="93"/>
      <c r="BB663" s="116">
        <v>11171</v>
      </c>
      <c r="BC663" s="116">
        <v>11171</v>
      </c>
      <c r="BD663" s="146"/>
      <c r="BE663" s="147"/>
      <c r="BF663" s="115">
        <f>BD663+BB663</f>
        <v>11171</v>
      </c>
      <c r="BG663" s="115">
        <f>BE663+BC663</f>
        <v>11171</v>
      </c>
      <c r="BH663" s="146"/>
      <c r="BI663" s="147"/>
      <c r="BJ663" s="115">
        <f>BH663+BF663</f>
        <v>11171</v>
      </c>
      <c r="BK663" s="115">
        <f>BI663+BG663</f>
        <v>11171</v>
      </c>
    </row>
    <row r="664" spans="1:63" s="2" customFormat="1" ht="33.75" customHeight="1" hidden="1">
      <c r="A664" s="120"/>
      <c r="B664" s="144" t="s">
        <v>237</v>
      </c>
      <c r="C664" s="107" t="s">
        <v>58</v>
      </c>
      <c r="D664" s="108" t="s">
        <v>32</v>
      </c>
      <c r="E664" s="153" t="s">
        <v>236</v>
      </c>
      <c r="F664" s="108"/>
      <c r="G664" s="110">
        <f aca="true" t="shared" si="719" ref="G664:AJ664">G665</f>
        <v>23259</v>
      </c>
      <c r="H664" s="110">
        <f t="shared" si="719"/>
        <v>23259</v>
      </c>
      <c r="I664" s="110">
        <f t="shared" si="719"/>
        <v>0</v>
      </c>
      <c r="J664" s="110">
        <f t="shared" si="719"/>
        <v>43245</v>
      </c>
      <c r="K664" s="110">
        <f t="shared" si="719"/>
        <v>43245</v>
      </c>
      <c r="L664" s="110">
        <f t="shared" si="719"/>
        <v>0</v>
      </c>
      <c r="M664" s="110"/>
      <c r="N664" s="110">
        <f t="shared" si="719"/>
        <v>46297</v>
      </c>
      <c r="O664" s="110">
        <f t="shared" si="719"/>
        <v>0</v>
      </c>
      <c r="P664" s="110">
        <f t="shared" si="719"/>
        <v>0</v>
      </c>
      <c r="Q664" s="110">
        <f t="shared" si="719"/>
        <v>46297</v>
      </c>
      <c r="R664" s="110">
        <f t="shared" si="719"/>
        <v>0</v>
      </c>
      <c r="S664" s="112">
        <f t="shared" si="719"/>
        <v>-46297</v>
      </c>
      <c r="T664" s="112">
        <f t="shared" si="719"/>
        <v>0</v>
      </c>
      <c r="U664" s="110">
        <f t="shared" si="719"/>
        <v>0</v>
      </c>
      <c r="V664" s="112">
        <f t="shared" si="719"/>
        <v>0</v>
      </c>
      <c r="W664" s="112">
        <f t="shared" si="719"/>
        <v>0</v>
      </c>
      <c r="X664" s="112">
        <f t="shared" si="719"/>
        <v>0</v>
      </c>
      <c r="Y664" s="112">
        <f t="shared" si="719"/>
        <v>0</v>
      </c>
      <c r="Z664" s="112">
        <f t="shared" si="719"/>
        <v>0</v>
      </c>
      <c r="AA664" s="112">
        <f t="shared" si="719"/>
        <v>0</v>
      </c>
      <c r="AB664" s="112">
        <f t="shared" si="719"/>
        <v>0</v>
      </c>
      <c r="AC664" s="112">
        <f t="shared" si="719"/>
        <v>0</v>
      </c>
      <c r="AD664" s="112">
        <f t="shared" si="719"/>
        <v>0</v>
      </c>
      <c r="AE664" s="112">
        <f t="shared" si="719"/>
        <v>0</v>
      </c>
      <c r="AF664" s="112"/>
      <c r="AG664" s="112">
        <f t="shared" si="719"/>
        <v>0</v>
      </c>
      <c r="AH664" s="112">
        <f t="shared" si="719"/>
        <v>0</v>
      </c>
      <c r="AI664" s="112"/>
      <c r="AJ664" s="112">
        <f t="shared" si="719"/>
        <v>0</v>
      </c>
      <c r="AK664" s="171"/>
      <c r="AL664" s="171"/>
      <c r="AM664" s="171"/>
      <c r="AN664" s="171"/>
      <c r="AO664" s="171"/>
      <c r="AP664" s="172"/>
      <c r="AQ664" s="173"/>
      <c r="AR664" s="172"/>
      <c r="AS664" s="173"/>
      <c r="AT664" s="172"/>
      <c r="AU664" s="81"/>
      <c r="AV664" s="81"/>
      <c r="AW664" s="81"/>
      <c r="AX664" s="172"/>
      <c r="AY664" s="172"/>
      <c r="AZ664" s="93"/>
      <c r="BA664" s="93"/>
      <c r="BB664" s="172"/>
      <c r="BC664" s="172"/>
      <c r="BD664" s="146"/>
      <c r="BE664" s="147"/>
      <c r="BF664" s="164"/>
      <c r="BG664" s="164"/>
      <c r="BH664" s="146"/>
      <c r="BI664" s="147"/>
      <c r="BJ664" s="164"/>
      <c r="BK664" s="164"/>
    </row>
    <row r="665" spans="1:63" s="2" customFormat="1" ht="99.75" customHeight="1" hidden="1">
      <c r="A665" s="120"/>
      <c r="B665" s="144" t="s">
        <v>241</v>
      </c>
      <c r="C665" s="107" t="s">
        <v>58</v>
      </c>
      <c r="D665" s="108" t="s">
        <v>32</v>
      </c>
      <c r="E665" s="153" t="s">
        <v>236</v>
      </c>
      <c r="F665" s="108" t="s">
        <v>53</v>
      </c>
      <c r="G665" s="110">
        <f>H665</f>
        <v>23259</v>
      </c>
      <c r="H665" s="110">
        <v>23259</v>
      </c>
      <c r="I665" s="110"/>
      <c r="J665" s="115">
        <v>43245</v>
      </c>
      <c r="K665" s="115">
        <v>43245</v>
      </c>
      <c r="L665" s="115"/>
      <c r="M665" s="115"/>
      <c r="N665" s="110">
        <v>46297</v>
      </c>
      <c r="O665" s="103"/>
      <c r="P665" s="115"/>
      <c r="Q665" s="115">
        <f>P665+N665</f>
        <v>46297</v>
      </c>
      <c r="R665" s="115">
        <f>O665</f>
        <v>0</v>
      </c>
      <c r="S665" s="116">
        <f>T665-Q665</f>
        <v>-46297</v>
      </c>
      <c r="T665" s="116"/>
      <c r="U665" s="115">
        <f>R665</f>
        <v>0</v>
      </c>
      <c r="V665" s="116"/>
      <c r="W665" s="116"/>
      <c r="X665" s="116"/>
      <c r="Y665" s="116"/>
      <c r="Z665" s="116"/>
      <c r="AA665" s="116"/>
      <c r="AB665" s="116"/>
      <c r="AC665" s="116"/>
      <c r="AD665" s="116"/>
      <c r="AE665" s="116"/>
      <c r="AF665" s="116"/>
      <c r="AG665" s="116"/>
      <c r="AH665" s="116"/>
      <c r="AI665" s="116"/>
      <c r="AJ665" s="116"/>
      <c r="AK665" s="171"/>
      <c r="AL665" s="171"/>
      <c r="AM665" s="171"/>
      <c r="AN665" s="171"/>
      <c r="AO665" s="171"/>
      <c r="AP665" s="172"/>
      <c r="AQ665" s="173"/>
      <c r="AR665" s="172"/>
      <c r="AS665" s="173"/>
      <c r="AT665" s="172"/>
      <c r="AU665" s="81"/>
      <c r="AV665" s="81"/>
      <c r="AW665" s="81"/>
      <c r="AX665" s="172"/>
      <c r="AY665" s="172"/>
      <c r="AZ665" s="93"/>
      <c r="BA665" s="93"/>
      <c r="BB665" s="172"/>
      <c r="BC665" s="172"/>
      <c r="BD665" s="146"/>
      <c r="BE665" s="147"/>
      <c r="BF665" s="164"/>
      <c r="BG665" s="164"/>
      <c r="BH665" s="146"/>
      <c r="BI665" s="147"/>
      <c r="BJ665" s="164"/>
      <c r="BK665" s="164"/>
    </row>
    <row r="666" spans="1:63" s="2" customFormat="1" ht="48" customHeight="1">
      <c r="A666" s="120"/>
      <c r="B666" s="191" t="s">
        <v>112</v>
      </c>
      <c r="C666" s="99" t="s">
        <v>58</v>
      </c>
      <c r="D666" s="100" t="s">
        <v>58</v>
      </c>
      <c r="E666" s="101"/>
      <c r="F666" s="100"/>
      <c r="G666" s="102">
        <f aca="true" t="shared" si="720" ref="G666:W667">G667</f>
        <v>4617</v>
      </c>
      <c r="H666" s="102">
        <f t="shared" si="720"/>
        <v>4617</v>
      </c>
      <c r="I666" s="102">
        <f t="shared" si="720"/>
        <v>0</v>
      </c>
      <c r="J666" s="102">
        <f t="shared" si="720"/>
        <v>4296</v>
      </c>
      <c r="K666" s="102">
        <f t="shared" si="720"/>
        <v>8913</v>
      </c>
      <c r="L666" s="102">
        <f t="shared" si="720"/>
        <v>0</v>
      </c>
      <c r="M666" s="102"/>
      <c r="N666" s="102">
        <f t="shared" si="720"/>
        <v>9837</v>
      </c>
      <c r="O666" s="102">
        <f t="shared" si="720"/>
        <v>0</v>
      </c>
      <c r="P666" s="102">
        <f t="shared" si="720"/>
        <v>0</v>
      </c>
      <c r="Q666" s="102">
        <f t="shared" si="720"/>
        <v>9837</v>
      </c>
      <c r="R666" s="102">
        <f t="shared" si="720"/>
        <v>0</v>
      </c>
      <c r="S666" s="104">
        <f t="shared" si="720"/>
        <v>-2906</v>
      </c>
      <c r="T666" s="104">
        <f t="shared" si="720"/>
        <v>6931</v>
      </c>
      <c r="U666" s="102">
        <f t="shared" si="720"/>
        <v>0</v>
      </c>
      <c r="V666" s="104">
        <f t="shared" si="720"/>
        <v>6931</v>
      </c>
      <c r="W666" s="104">
        <f t="shared" si="720"/>
        <v>0</v>
      </c>
      <c r="X666" s="104">
        <f aca="true" t="shared" si="721" ref="W666:AM667">X667</f>
        <v>0</v>
      </c>
      <c r="Y666" s="104">
        <f t="shared" si="721"/>
        <v>6931</v>
      </c>
      <c r="Z666" s="104">
        <f t="shared" si="721"/>
        <v>6931</v>
      </c>
      <c r="AA666" s="104">
        <f t="shared" si="721"/>
        <v>0</v>
      </c>
      <c r="AB666" s="104">
        <f t="shared" si="721"/>
        <v>0</v>
      </c>
      <c r="AC666" s="104">
        <f t="shared" si="721"/>
        <v>6931</v>
      </c>
      <c r="AD666" s="104">
        <f t="shared" si="721"/>
        <v>6931</v>
      </c>
      <c r="AE666" s="104">
        <f t="shared" si="721"/>
        <v>0</v>
      </c>
      <c r="AF666" s="104"/>
      <c r="AG666" s="104">
        <f t="shared" si="721"/>
        <v>0</v>
      </c>
      <c r="AH666" s="104">
        <f t="shared" si="721"/>
        <v>6931</v>
      </c>
      <c r="AI666" s="104"/>
      <c r="AJ666" s="104">
        <f t="shared" si="721"/>
        <v>6931</v>
      </c>
      <c r="AK666" s="104">
        <f t="shared" si="721"/>
        <v>0</v>
      </c>
      <c r="AL666" s="104">
        <f t="shared" si="721"/>
        <v>0</v>
      </c>
      <c r="AM666" s="104">
        <f t="shared" si="721"/>
        <v>6931</v>
      </c>
      <c r="AN666" s="104">
        <f aca="true" t="shared" si="722" ref="AK666:AT667">AN667</f>
        <v>0</v>
      </c>
      <c r="AO666" s="104">
        <f t="shared" si="722"/>
        <v>6931</v>
      </c>
      <c r="AP666" s="104">
        <f t="shared" si="722"/>
        <v>2716</v>
      </c>
      <c r="AQ666" s="102">
        <f t="shared" si="722"/>
        <v>0</v>
      </c>
      <c r="AR666" s="104">
        <f t="shared" si="722"/>
        <v>9647</v>
      </c>
      <c r="AS666" s="102">
        <f t="shared" si="722"/>
        <v>0</v>
      </c>
      <c r="AT666" s="104">
        <f t="shared" si="722"/>
        <v>9647</v>
      </c>
      <c r="AU666" s="81"/>
      <c r="AV666" s="81"/>
      <c r="AW666" s="81"/>
      <c r="AX666" s="104">
        <f>AX667</f>
        <v>9647</v>
      </c>
      <c r="AY666" s="104">
        <f>AY667</f>
        <v>9647</v>
      </c>
      <c r="AZ666" s="93"/>
      <c r="BA666" s="93"/>
      <c r="BB666" s="104">
        <f>BB667</f>
        <v>9647</v>
      </c>
      <c r="BC666" s="104">
        <f>BC667</f>
        <v>9647</v>
      </c>
      <c r="BD666" s="104">
        <f aca="true" t="shared" si="723" ref="BD666:BK667">BD667</f>
        <v>0</v>
      </c>
      <c r="BE666" s="104">
        <f t="shared" si="723"/>
        <v>0</v>
      </c>
      <c r="BF666" s="104">
        <f t="shared" si="723"/>
        <v>9647</v>
      </c>
      <c r="BG666" s="104">
        <f t="shared" si="723"/>
        <v>9647</v>
      </c>
      <c r="BH666" s="104">
        <f t="shared" si="723"/>
        <v>0</v>
      </c>
      <c r="BI666" s="104">
        <f t="shared" si="723"/>
        <v>0</v>
      </c>
      <c r="BJ666" s="104">
        <f t="shared" si="723"/>
        <v>9647</v>
      </c>
      <c r="BK666" s="104">
        <f t="shared" si="723"/>
        <v>9647</v>
      </c>
    </row>
    <row r="667" spans="1:63" s="2" customFormat="1" ht="82.5" customHeight="1">
      <c r="A667" s="97"/>
      <c r="B667" s="144" t="s">
        <v>34</v>
      </c>
      <c r="C667" s="107" t="s">
        <v>58</v>
      </c>
      <c r="D667" s="108" t="s">
        <v>58</v>
      </c>
      <c r="E667" s="114" t="s">
        <v>113</v>
      </c>
      <c r="F667" s="188"/>
      <c r="G667" s="110">
        <f t="shared" si="720"/>
        <v>4617</v>
      </c>
      <c r="H667" s="110">
        <f t="shared" si="720"/>
        <v>4617</v>
      </c>
      <c r="I667" s="110">
        <f t="shared" si="720"/>
        <v>0</v>
      </c>
      <c r="J667" s="110">
        <f t="shared" si="720"/>
        <v>4296</v>
      </c>
      <c r="K667" s="110">
        <f t="shared" si="720"/>
        <v>8913</v>
      </c>
      <c r="L667" s="110">
        <f t="shared" si="720"/>
        <v>0</v>
      </c>
      <c r="M667" s="110"/>
      <c r="N667" s="110">
        <f t="shared" si="720"/>
        <v>9837</v>
      </c>
      <c r="O667" s="110">
        <f t="shared" si="720"/>
        <v>0</v>
      </c>
      <c r="P667" s="110">
        <f t="shared" si="720"/>
        <v>0</v>
      </c>
      <c r="Q667" s="110">
        <f t="shared" si="720"/>
        <v>9837</v>
      </c>
      <c r="R667" s="110">
        <f t="shared" si="720"/>
        <v>0</v>
      </c>
      <c r="S667" s="112">
        <f t="shared" si="720"/>
        <v>-2906</v>
      </c>
      <c r="T667" s="112">
        <f t="shared" si="720"/>
        <v>6931</v>
      </c>
      <c r="U667" s="110">
        <f t="shared" si="720"/>
        <v>0</v>
      </c>
      <c r="V667" s="112">
        <f t="shared" si="720"/>
        <v>6931</v>
      </c>
      <c r="W667" s="112">
        <f t="shared" si="721"/>
        <v>0</v>
      </c>
      <c r="X667" s="112">
        <f t="shared" si="721"/>
        <v>0</v>
      </c>
      <c r="Y667" s="112">
        <f t="shared" si="721"/>
        <v>6931</v>
      </c>
      <c r="Z667" s="112">
        <f t="shared" si="721"/>
        <v>6931</v>
      </c>
      <c r="AA667" s="112">
        <f t="shared" si="721"/>
        <v>0</v>
      </c>
      <c r="AB667" s="112">
        <f t="shared" si="721"/>
        <v>0</v>
      </c>
      <c r="AC667" s="112">
        <f t="shared" si="721"/>
        <v>6931</v>
      </c>
      <c r="AD667" s="112">
        <f t="shared" si="721"/>
        <v>6931</v>
      </c>
      <c r="AE667" s="112">
        <f t="shared" si="721"/>
        <v>0</v>
      </c>
      <c r="AF667" s="112"/>
      <c r="AG667" s="112">
        <f t="shared" si="721"/>
        <v>0</v>
      </c>
      <c r="AH667" s="112">
        <f t="shared" si="721"/>
        <v>6931</v>
      </c>
      <c r="AI667" s="112"/>
      <c r="AJ667" s="112">
        <f t="shared" si="721"/>
        <v>6931</v>
      </c>
      <c r="AK667" s="112">
        <f t="shared" si="722"/>
        <v>0</v>
      </c>
      <c r="AL667" s="112">
        <f t="shared" si="722"/>
        <v>0</v>
      </c>
      <c r="AM667" s="112">
        <f t="shared" si="722"/>
        <v>6931</v>
      </c>
      <c r="AN667" s="112">
        <f t="shared" si="722"/>
        <v>0</v>
      </c>
      <c r="AO667" s="112">
        <f t="shared" si="722"/>
        <v>6931</v>
      </c>
      <c r="AP667" s="112">
        <f t="shared" si="722"/>
        <v>2716</v>
      </c>
      <c r="AQ667" s="110">
        <f t="shared" si="722"/>
        <v>0</v>
      </c>
      <c r="AR667" s="112">
        <f t="shared" si="722"/>
        <v>9647</v>
      </c>
      <c r="AS667" s="110">
        <f t="shared" si="722"/>
        <v>0</v>
      </c>
      <c r="AT667" s="112">
        <f t="shared" si="722"/>
        <v>9647</v>
      </c>
      <c r="AU667" s="81"/>
      <c r="AV667" s="81"/>
      <c r="AW667" s="81"/>
      <c r="AX667" s="112">
        <f>AX668</f>
        <v>9647</v>
      </c>
      <c r="AY667" s="112">
        <f>AY668</f>
        <v>9647</v>
      </c>
      <c r="AZ667" s="93"/>
      <c r="BA667" s="93"/>
      <c r="BB667" s="112">
        <f>BB668</f>
        <v>9647</v>
      </c>
      <c r="BC667" s="112">
        <f>BC668</f>
        <v>9647</v>
      </c>
      <c r="BD667" s="112">
        <f t="shared" si="723"/>
        <v>0</v>
      </c>
      <c r="BE667" s="112">
        <f t="shared" si="723"/>
        <v>0</v>
      </c>
      <c r="BF667" s="112">
        <f t="shared" si="723"/>
        <v>9647</v>
      </c>
      <c r="BG667" s="112">
        <f t="shared" si="723"/>
        <v>9647</v>
      </c>
      <c r="BH667" s="112">
        <f t="shared" si="723"/>
        <v>0</v>
      </c>
      <c r="BI667" s="112">
        <f t="shared" si="723"/>
        <v>0</v>
      </c>
      <c r="BJ667" s="112">
        <f t="shared" si="723"/>
        <v>9647</v>
      </c>
      <c r="BK667" s="112">
        <f t="shared" si="723"/>
        <v>9647</v>
      </c>
    </row>
    <row r="668" spans="1:63" s="2" customFormat="1" ht="39.75" customHeight="1">
      <c r="A668" s="120"/>
      <c r="B668" s="144" t="s">
        <v>37</v>
      </c>
      <c r="C668" s="107" t="s">
        <v>58</v>
      </c>
      <c r="D668" s="108" t="s">
        <v>58</v>
      </c>
      <c r="E668" s="114" t="s">
        <v>114</v>
      </c>
      <c r="F668" s="108" t="s">
        <v>38</v>
      </c>
      <c r="G668" s="110">
        <f>H668+I668</f>
        <v>4617</v>
      </c>
      <c r="H668" s="110">
        <v>4617</v>
      </c>
      <c r="I668" s="110"/>
      <c r="J668" s="115">
        <f>K668-G668</f>
        <v>4296</v>
      </c>
      <c r="K668" s="115">
        <v>8913</v>
      </c>
      <c r="L668" s="115"/>
      <c r="M668" s="115"/>
      <c r="N668" s="110">
        <v>9837</v>
      </c>
      <c r="O668" s="103"/>
      <c r="P668" s="115"/>
      <c r="Q668" s="115">
        <f>P668+N668</f>
        <v>9837</v>
      </c>
      <c r="R668" s="115">
        <f>O668</f>
        <v>0</v>
      </c>
      <c r="S668" s="116">
        <f>T668-Q668</f>
        <v>-2906</v>
      </c>
      <c r="T668" s="116">
        <v>6931</v>
      </c>
      <c r="U668" s="115">
        <f>R668</f>
        <v>0</v>
      </c>
      <c r="V668" s="116">
        <v>6931</v>
      </c>
      <c r="W668" s="116"/>
      <c r="X668" s="116"/>
      <c r="Y668" s="116">
        <f>W668+T668</f>
        <v>6931</v>
      </c>
      <c r="Z668" s="116">
        <f>X668+V668</f>
        <v>6931</v>
      </c>
      <c r="AA668" s="116"/>
      <c r="AB668" s="116"/>
      <c r="AC668" s="116">
        <f>AA668+Y668</f>
        <v>6931</v>
      </c>
      <c r="AD668" s="116">
        <f>AB668+Z668</f>
        <v>6931</v>
      </c>
      <c r="AE668" s="116"/>
      <c r="AF668" s="116"/>
      <c r="AG668" s="116"/>
      <c r="AH668" s="116">
        <f>AE668+AC668</f>
        <v>6931</v>
      </c>
      <c r="AI668" s="116"/>
      <c r="AJ668" s="116">
        <f>AG668+AD668</f>
        <v>6931</v>
      </c>
      <c r="AK668" s="171"/>
      <c r="AL668" s="171"/>
      <c r="AM668" s="116">
        <f>AK668+AH668</f>
        <v>6931</v>
      </c>
      <c r="AN668" s="116">
        <f>AI668</f>
        <v>0</v>
      </c>
      <c r="AO668" s="116">
        <f>AJ668</f>
        <v>6931</v>
      </c>
      <c r="AP668" s="116">
        <f>AR668-AO668</f>
        <v>2716</v>
      </c>
      <c r="AQ668" s="115"/>
      <c r="AR668" s="116">
        <v>9647</v>
      </c>
      <c r="AS668" s="115"/>
      <c r="AT668" s="116">
        <v>9647</v>
      </c>
      <c r="AU668" s="81"/>
      <c r="AV668" s="81"/>
      <c r="AW668" s="81"/>
      <c r="AX668" s="116">
        <v>9647</v>
      </c>
      <c r="AY668" s="116">
        <v>9647</v>
      </c>
      <c r="AZ668" s="93"/>
      <c r="BA668" s="93"/>
      <c r="BB668" s="116">
        <v>9647</v>
      </c>
      <c r="BC668" s="116">
        <v>9647</v>
      </c>
      <c r="BD668" s="146"/>
      <c r="BE668" s="147"/>
      <c r="BF668" s="115">
        <f>BD668+BB668</f>
        <v>9647</v>
      </c>
      <c r="BG668" s="115">
        <f>BE668+BC668</f>
        <v>9647</v>
      </c>
      <c r="BH668" s="146"/>
      <c r="BI668" s="147"/>
      <c r="BJ668" s="115">
        <f>BH668+BF668</f>
        <v>9647</v>
      </c>
      <c r="BK668" s="115">
        <f>BI668+BG668</f>
        <v>9647</v>
      </c>
    </row>
    <row r="669" spans="1:63" s="2" customFormat="1" ht="40.5" customHeight="1">
      <c r="A669" s="120"/>
      <c r="B669" s="180" t="s">
        <v>361</v>
      </c>
      <c r="C669" s="99" t="s">
        <v>57</v>
      </c>
      <c r="D669" s="99" t="s">
        <v>31</v>
      </c>
      <c r="E669" s="101"/>
      <c r="F669" s="99"/>
      <c r="G669" s="110"/>
      <c r="H669" s="110"/>
      <c r="I669" s="110"/>
      <c r="J669" s="115"/>
      <c r="K669" s="115"/>
      <c r="L669" s="115"/>
      <c r="M669" s="115"/>
      <c r="N669" s="110"/>
      <c r="O669" s="103"/>
      <c r="P669" s="115"/>
      <c r="Q669" s="115"/>
      <c r="R669" s="115"/>
      <c r="S669" s="116"/>
      <c r="T669" s="116"/>
      <c r="U669" s="115"/>
      <c r="V669" s="116"/>
      <c r="W669" s="116"/>
      <c r="X669" s="116"/>
      <c r="Y669" s="116"/>
      <c r="Z669" s="116"/>
      <c r="AA669" s="116"/>
      <c r="AB669" s="116"/>
      <c r="AC669" s="116"/>
      <c r="AD669" s="116"/>
      <c r="AE669" s="116"/>
      <c r="AF669" s="116"/>
      <c r="AG669" s="116"/>
      <c r="AH669" s="116"/>
      <c r="AI669" s="116"/>
      <c r="AJ669" s="116"/>
      <c r="AK669" s="171"/>
      <c r="AL669" s="171"/>
      <c r="AM669" s="116"/>
      <c r="AN669" s="116"/>
      <c r="AO669" s="83"/>
      <c r="AP669" s="83">
        <f>AP670</f>
        <v>400</v>
      </c>
      <c r="AQ669" s="83">
        <f aca="true" t="shared" si="724" ref="AQ669:AT670">AQ670</f>
        <v>0</v>
      </c>
      <c r="AR669" s="83">
        <f t="shared" si="724"/>
        <v>400</v>
      </c>
      <c r="AS669" s="83">
        <f t="shared" si="724"/>
        <v>0</v>
      </c>
      <c r="AT669" s="83">
        <f t="shared" si="724"/>
        <v>400</v>
      </c>
      <c r="AU669" s="81"/>
      <c r="AV669" s="81"/>
      <c r="AW669" s="81"/>
      <c r="AX669" s="83">
        <f>AX670</f>
        <v>400</v>
      </c>
      <c r="AY669" s="83">
        <f>AY670</f>
        <v>400</v>
      </c>
      <c r="AZ669" s="93"/>
      <c r="BA669" s="93"/>
      <c r="BB669" s="83">
        <f>BB670</f>
        <v>400</v>
      </c>
      <c r="BC669" s="83">
        <f>BC670</f>
        <v>400</v>
      </c>
      <c r="BD669" s="83">
        <f aca="true" t="shared" si="725" ref="BD669:BK670">BD670</f>
        <v>0</v>
      </c>
      <c r="BE669" s="83">
        <f t="shared" si="725"/>
        <v>0</v>
      </c>
      <c r="BF669" s="83">
        <f t="shared" si="725"/>
        <v>400</v>
      </c>
      <c r="BG669" s="83">
        <f t="shared" si="725"/>
        <v>400</v>
      </c>
      <c r="BH669" s="83">
        <f t="shared" si="725"/>
        <v>0</v>
      </c>
      <c r="BI669" s="83">
        <f t="shared" si="725"/>
        <v>0</v>
      </c>
      <c r="BJ669" s="83">
        <f t="shared" si="725"/>
        <v>400</v>
      </c>
      <c r="BK669" s="83">
        <f t="shared" si="725"/>
        <v>400</v>
      </c>
    </row>
    <row r="670" spans="1:63" s="2" customFormat="1" ht="34.5" customHeight="1">
      <c r="A670" s="120"/>
      <c r="B670" s="234" t="s">
        <v>99</v>
      </c>
      <c r="C670" s="107" t="s">
        <v>57</v>
      </c>
      <c r="D670" s="107" t="s">
        <v>31</v>
      </c>
      <c r="E670" s="114" t="s">
        <v>133</v>
      </c>
      <c r="F670" s="107"/>
      <c r="G670" s="110"/>
      <c r="H670" s="110"/>
      <c r="I670" s="110"/>
      <c r="J670" s="115"/>
      <c r="K670" s="115"/>
      <c r="L670" s="115"/>
      <c r="M670" s="115"/>
      <c r="N670" s="110"/>
      <c r="O670" s="103"/>
      <c r="P670" s="115"/>
      <c r="Q670" s="115"/>
      <c r="R670" s="115"/>
      <c r="S670" s="116"/>
      <c r="T670" s="116"/>
      <c r="U670" s="115"/>
      <c r="V670" s="116"/>
      <c r="W670" s="116"/>
      <c r="X670" s="116"/>
      <c r="Y670" s="116"/>
      <c r="Z670" s="116"/>
      <c r="AA670" s="116"/>
      <c r="AB670" s="116"/>
      <c r="AC670" s="116"/>
      <c r="AD670" s="116"/>
      <c r="AE670" s="116"/>
      <c r="AF670" s="116"/>
      <c r="AG670" s="116"/>
      <c r="AH670" s="116"/>
      <c r="AI670" s="116"/>
      <c r="AJ670" s="116"/>
      <c r="AK670" s="171"/>
      <c r="AL670" s="171"/>
      <c r="AM670" s="116"/>
      <c r="AN670" s="116"/>
      <c r="AO670" s="116"/>
      <c r="AP670" s="116">
        <f>AP671</f>
        <v>400</v>
      </c>
      <c r="AQ670" s="116">
        <f t="shared" si="724"/>
        <v>0</v>
      </c>
      <c r="AR670" s="116">
        <f t="shared" si="724"/>
        <v>400</v>
      </c>
      <c r="AS670" s="116">
        <f t="shared" si="724"/>
        <v>0</v>
      </c>
      <c r="AT670" s="116">
        <f t="shared" si="724"/>
        <v>400</v>
      </c>
      <c r="AU670" s="81"/>
      <c r="AV670" s="81"/>
      <c r="AW670" s="81"/>
      <c r="AX670" s="116">
        <f>AX671</f>
        <v>400</v>
      </c>
      <c r="AY670" s="116">
        <f>AY671</f>
        <v>400</v>
      </c>
      <c r="AZ670" s="93"/>
      <c r="BA670" s="93"/>
      <c r="BB670" s="116">
        <f>BB671</f>
        <v>400</v>
      </c>
      <c r="BC670" s="116">
        <f>BC671</f>
        <v>400</v>
      </c>
      <c r="BD670" s="116">
        <f t="shared" si="725"/>
        <v>0</v>
      </c>
      <c r="BE670" s="116">
        <f t="shared" si="725"/>
        <v>0</v>
      </c>
      <c r="BF670" s="116">
        <f t="shared" si="725"/>
        <v>400</v>
      </c>
      <c r="BG670" s="116">
        <f t="shared" si="725"/>
        <v>400</v>
      </c>
      <c r="BH670" s="116">
        <f t="shared" si="725"/>
        <v>0</v>
      </c>
      <c r="BI670" s="116">
        <f t="shared" si="725"/>
        <v>0</v>
      </c>
      <c r="BJ670" s="116">
        <f t="shared" si="725"/>
        <v>400</v>
      </c>
      <c r="BK670" s="116">
        <f t="shared" si="725"/>
        <v>400</v>
      </c>
    </row>
    <row r="671" spans="1:63" s="2" customFormat="1" ht="78.75" customHeight="1">
      <c r="A671" s="120"/>
      <c r="B671" s="234" t="s">
        <v>41</v>
      </c>
      <c r="C671" s="107" t="s">
        <v>57</v>
      </c>
      <c r="D671" s="107" t="s">
        <v>31</v>
      </c>
      <c r="E671" s="114" t="s">
        <v>133</v>
      </c>
      <c r="F671" s="107" t="s">
        <v>42</v>
      </c>
      <c r="G671" s="110"/>
      <c r="H671" s="110"/>
      <c r="I671" s="110"/>
      <c r="J671" s="115"/>
      <c r="K671" s="115"/>
      <c r="L671" s="115"/>
      <c r="M671" s="115"/>
      <c r="N671" s="110"/>
      <c r="O671" s="103"/>
      <c r="P671" s="115"/>
      <c r="Q671" s="115"/>
      <c r="R671" s="115"/>
      <c r="S671" s="116"/>
      <c r="T671" s="116"/>
      <c r="U671" s="115"/>
      <c r="V671" s="116"/>
      <c r="W671" s="116"/>
      <c r="X671" s="116"/>
      <c r="Y671" s="116"/>
      <c r="Z671" s="116"/>
      <c r="AA671" s="116"/>
      <c r="AB671" s="116"/>
      <c r="AC671" s="116"/>
      <c r="AD671" s="116"/>
      <c r="AE671" s="116"/>
      <c r="AF671" s="116"/>
      <c r="AG671" s="116"/>
      <c r="AH671" s="116"/>
      <c r="AI671" s="116"/>
      <c r="AJ671" s="116"/>
      <c r="AK671" s="171"/>
      <c r="AL671" s="171"/>
      <c r="AM671" s="116"/>
      <c r="AN671" s="116"/>
      <c r="AO671" s="116"/>
      <c r="AP671" s="116">
        <f>AR671-AO671</f>
        <v>400</v>
      </c>
      <c r="AQ671" s="115"/>
      <c r="AR671" s="116">
        <v>400</v>
      </c>
      <c r="AS671" s="115"/>
      <c r="AT671" s="116">
        <v>400</v>
      </c>
      <c r="AU671" s="81"/>
      <c r="AV671" s="81"/>
      <c r="AW671" s="81"/>
      <c r="AX671" s="116">
        <v>400</v>
      </c>
      <c r="AY671" s="116">
        <v>400</v>
      </c>
      <c r="AZ671" s="93"/>
      <c r="BA671" s="93"/>
      <c r="BB671" s="116">
        <v>400</v>
      </c>
      <c r="BC671" s="116">
        <v>400</v>
      </c>
      <c r="BD671" s="146"/>
      <c r="BE671" s="147"/>
      <c r="BF671" s="115">
        <f>BD671+BB671</f>
        <v>400</v>
      </c>
      <c r="BG671" s="115">
        <f>BE671+BC671</f>
        <v>400</v>
      </c>
      <c r="BH671" s="146"/>
      <c r="BI671" s="147"/>
      <c r="BJ671" s="115">
        <f>BH671+BF671</f>
        <v>400</v>
      </c>
      <c r="BK671" s="115">
        <f>BI671+BG671</f>
        <v>400</v>
      </c>
    </row>
    <row r="672" spans="1:63" s="2" customFormat="1" ht="42.75" customHeight="1">
      <c r="A672" s="97"/>
      <c r="B672" s="98" t="s">
        <v>98</v>
      </c>
      <c r="C672" s="99" t="s">
        <v>57</v>
      </c>
      <c r="D672" s="100" t="s">
        <v>58</v>
      </c>
      <c r="E672" s="101"/>
      <c r="F672" s="100"/>
      <c r="G672" s="121">
        <f aca="true" t="shared" si="726" ref="G672:W673">G673</f>
        <v>11448</v>
      </c>
      <c r="H672" s="121">
        <f t="shared" si="726"/>
        <v>11448</v>
      </c>
      <c r="I672" s="121">
        <f t="shared" si="726"/>
        <v>0</v>
      </c>
      <c r="J672" s="121">
        <f t="shared" si="726"/>
        <v>10380</v>
      </c>
      <c r="K672" s="121">
        <f t="shared" si="726"/>
        <v>21828</v>
      </c>
      <c r="L672" s="121">
        <f t="shared" si="726"/>
        <v>0</v>
      </c>
      <c r="M672" s="121"/>
      <c r="N672" s="121">
        <f t="shared" si="726"/>
        <v>23378</v>
      </c>
      <c r="O672" s="121">
        <f t="shared" si="726"/>
        <v>0</v>
      </c>
      <c r="P672" s="121">
        <f t="shared" si="726"/>
        <v>0</v>
      </c>
      <c r="Q672" s="121">
        <f t="shared" si="726"/>
        <v>23378</v>
      </c>
      <c r="R672" s="121">
        <f t="shared" si="726"/>
        <v>0</v>
      </c>
      <c r="S672" s="83">
        <f aca="true" t="shared" si="727" ref="S672:Z672">S673+S675</f>
        <v>-16033</v>
      </c>
      <c r="T672" s="83">
        <f t="shared" si="727"/>
        <v>7345</v>
      </c>
      <c r="U672" s="121">
        <f t="shared" si="727"/>
        <v>0</v>
      </c>
      <c r="V672" s="83">
        <f t="shared" si="727"/>
        <v>7345</v>
      </c>
      <c r="W672" s="83">
        <f t="shared" si="727"/>
        <v>0</v>
      </c>
      <c r="X672" s="83">
        <f t="shared" si="727"/>
        <v>0</v>
      </c>
      <c r="Y672" s="83">
        <f t="shared" si="727"/>
        <v>7345</v>
      </c>
      <c r="Z672" s="83">
        <f t="shared" si="727"/>
        <v>7345</v>
      </c>
      <c r="AA672" s="83">
        <f aca="true" t="shared" si="728" ref="AA672:AJ672">AA673+AA675</f>
        <v>0</v>
      </c>
      <c r="AB672" s="83">
        <f t="shared" si="728"/>
        <v>0</v>
      </c>
      <c r="AC672" s="83">
        <f t="shared" si="728"/>
        <v>7345</v>
      </c>
      <c r="AD672" s="83">
        <f t="shared" si="728"/>
        <v>7345</v>
      </c>
      <c r="AE672" s="83">
        <f t="shared" si="728"/>
        <v>0</v>
      </c>
      <c r="AF672" s="83"/>
      <c r="AG672" s="83">
        <f t="shared" si="728"/>
        <v>0</v>
      </c>
      <c r="AH672" s="83">
        <f t="shared" si="728"/>
        <v>7345</v>
      </c>
      <c r="AI672" s="83"/>
      <c r="AJ672" s="83">
        <f t="shared" si="728"/>
        <v>7345</v>
      </c>
      <c r="AK672" s="83">
        <f aca="true" t="shared" si="729" ref="AK672:AT672">AK673+AK675</f>
        <v>0</v>
      </c>
      <c r="AL672" s="83">
        <f t="shared" si="729"/>
        <v>0</v>
      </c>
      <c r="AM672" s="83">
        <f t="shared" si="729"/>
        <v>7345</v>
      </c>
      <c r="AN672" s="83">
        <f t="shared" si="729"/>
        <v>0</v>
      </c>
      <c r="AO672" s="83">
        <f t="shared" si="729"/>
        <v>7345</v>
      </c>
      <c r="AP672" s="83">
        <f>AP673+AP675</f>
        <v>-3096</v>
      </c>
      <c r="AQ672" s="121">
        <f t="shared" si="729"/>
        <v>0</v>
      </c>
      <c r="AR672" s="83">
        <f t="shared" si="729"/>
        <v>4249</v>
      </c>
      <c r="AS672" s="121">
        <f t="shared" si="729"/>
        <v>0</v>
      </c>
      <c r="AT672" s="83">
        <f t="shared" si="729"/>
        <v>4249</v>
      </c>
      <c r="AU672" s="81"/>
      <c r="AV672" s="81"/>
      <c r="AW672" s="81"/>
      <c r="AX672" s="83">
        <f>AX673+AX675</f>
        <v>4249</v>
      </c>
      <c r="AY672" s="83">
        <f>AY673+AY675</f>
        <v>4249</v>
      </c>
      <c r="AZ672" s="93"/>
      <c r="BA672" s="93"/>
      <c r="BB672" s="83">
        <f aca="true" t="shared" si="730" ref="BB672:BG672">BB673+BB675</f>
        <v>4249</v>
      </c>
      <c r="BC672" s="83">
        <f t="shared" si="730"/>
        <v>4249</v>
      </c>
      <c r="BD672" s="83">
        <f t="shared" si="730"/>
        <v>0</v>
      </c>
      <c r="BE672" s="83">
        <f t="shared" si="730"/>
        <v>0</v>
      </c>
      <c r="BF672" s="83">
        <f t="shared" si="730"/>
        <v>4249</v>
      </c>
      <c r="BG672" s="83">
        <f t="shared" si="730"/>
        <v>4249</v>
      </c>
      <c r="BH672" s="83">
        <f>BH673+BH675</f>
        <v>0</v>
      </c>
      <c r="BI672" s="83">
        <f>BI673+BI675</f>
        <v>0</v>
      </c>
      <c r="BJ672" s="83">
        <f>BJ673+BJ675</f>
        <v>4249</v>
      </c>
      <c r="BK672" s="83">
        <f>BK673+BK675</f>
        <v>4249</v>
      </c>
    </row>
    <row r="673" spans="1:63" ht="59.25" customHeight="1">
      <c r="A673" s="105"/>
      <c r="B673" s="106" t="s">
        <v>99</v>
      </c>
      <c r="C673" s="107" t="s">
        <v>57</v>
      </c>
      <c r="D673" s="108" t="s">
        <v>58</v>
      </c>
      <c r="E673" s="114" t="s">
        <v>133</v>
      </c>
      <c r="F673" s="108"/>
      <c r="G673" s="115">
        <f t="shared" si="726"/>
        <v>11448</v>
      </c>
      <c r="H673" s="115">
        <f t="shared" si="726"/>
        <v>11448</v>
      </c>
      <c r="I673" s="115">
        <f t="shared" si="726"/>
        <v>0</v>
      </c>
      <c r="J673" s="115">
        <f t="shared" si="726"/>
        <v>10380</v>
      </c>
      <c r="K673" s="115">
        <f t="shared" si="726"/>
        <v>21828</v>
      </c>
      <c r="L673" s="115">
        <f t="shared" si="726"/>
        <v>0</v>
      </c>
      <c r="M673" s="115"/>
      <c r="N673" s="115">
        <f t="shared" si="726"/>
        <v>23378</v>
      </c>
      <c r="O673" s="115">
        <f t="shared" si="726"/>
        <v>0</v>
      </c>
      <c r="P673" s="115">
        <f t="shared" si="726"/>
        <v>0</v>
      </c>
      <c r="Q673" s="115">
        <f t="shared" si="726"/>
        <v>23378</v>
      </c>
      <c r="R673" s="115">
        <f t="shared" si="726"/>
        <v>0</v>
      </c>
      <c r="S673" s="116">
        <f t="shared" si="726"/>
        <v>-23378</v>
      </c>
      <c r="T673" s="116">
        <f t="shared" si="726"/>
        <v>0</v>
      </c>
      <c r="U673" s="115">
        <f t="shared" si="726"/>
        <v>0</v>
      </c>
      <c r="V673" s="116">
        <f t="shared" si="726"/>
        <v>0</v>
      </c>
      <c r="W673" s="116">
        <f t="shared" si="726"/>
        <v>0</v>
      </c>
      <c r="X673" s="116">
        <f aca="true" t="shared" si="731" ref="X673:AT673">X674</f>
        <v>0</v>
      </c>
      <c r="Y673" s="116">
        <f t="shared" si="731"/>
        <v>0</v>
      </c>
      <c r="Z673" s="116">
        <f t="shared" si="731"/>
        <v>0</v>
      </c>
      <c r="AA673" s="116">
        <f t="shared" si="731"/>
        <v>0</v>
      </c>
      <c r="AB673" s="116">
        <f t="shared" si="731"/>
        <v>0</v>
      </c>
      <c r="AC673" s="116">
        <f t="shared" si="731"/>
        <v>0</v>
      </c>
      <c r="AD673" s="116">
        <f t="shared" si="731"/>
        <v>0</v>
      </c>
      <c r="AE673" s="116">
        <f t="shared" si="731"/>
        <v>0</v>
      </c>
      <c r="AF673" s="116"/>
      <c r="AG673" s="116">
        <f t="shared" si="731"/>
        <v>0</v>
      </c>
      <c r="AH673" s="116">
        <f t="shared" si="731"/>
        <v>0</v>
      </c>
      <c r="AI673" s="116"/>
      <c r="AJ673" s="116">
        <f t="shared" si="731"/>
        <v>0</v>
      </c>
      <c r="AK673" s="116">
        <f t="shared" si="731"/>
        <v>0</v>
      </c>
      <c r="AL673" s="116">
        <f t="shared" si="731"/>
        <v>0</v>
      </c>
      <c r="AM673" s="116">
        <f t="shared" si="731"/>
        <v>0</v>
      </c>
      <c r="AN673" s="116">
        <f t="shared" si="731"/>
        <v>0</v>
      </c>
      <c r="AO673" s="116">
        <f t="shared" si="731"/>
        <v>0</v>
      </c>
      <c r="AP673" s="116">
        <f t="shared" si="731"/>
        <v>0</v>
      </c>
      <c r="AQ673" s="115">
        <f t="shared" si="731"/>
        <v>0</v>
      </c>
      <c r="AR673" s="116">
        <f t="shared" si="731"/>
        <v>0</v>
      </c>
      <c r="AS673" s="115">
        <f t="shared" si="731"/>
        <v>0</v>
      </c>
      <c r="AT673" s="116">
        <f t="shared" si="731"/>
        <v>4249</v>
      </c>
      <c r="AU673" s="81"/>
      <c r="AV673" s="81"/>
      <c r="AW673" s="81"/>
      <c r="AX673" s="116">
        <f>AX674</f>
        <v>0</v>
      </c>
      <c r="AY673" s="116">
        <f>AY674</f>
        <v>4249</v>
      </c>
      <c r="AZ673" s="93"/>
      <c r="BA673" s="93"/>
      <c r="BB673" s="116">
        <f aca="true" t="shared" si="732" ref="BB673:BK673">BB674</f>
        <v>0</v>
      </c>
      <c r="BC673" s="116">
        <f t="shared" si="732"/>
        <v>4249</v>
      </c>
      <c r="BD673" s="116">
        <f t="shared" si="732"/>
        <v>0</v>
      </c>
      <c r="BE673" s="116">
        <f t="shared" si="732"/>
        <v>0</v>
      </c>
      <c r="BF673" s="116">
        <f t="shared" si="732"/>
        <v>0</v>
      </c>
      <c r="BG673" s="116">
        <f t="shared" si="732"/>
        <v>4249</v>
      </c>
      <c r="BH673" s="116">
        <f t="shared" si="732"/>
        <v>0</v>
      </c>
      <c r="BI673" s="116">
        <f t="shared" si="732"/>
        <v>0</v>
      </c>
      <c r="BJ673" s="116">
        <f t="shared" si="732"/>
        <v>0</v>
      </c>
      <c r="BK673" s="116">
        <f t="shared" si="732"/>
        <v>4249</v>
      </c>
    </row>
    <row r="674" spans="1:63" ht="80.25" customHeight="1">
      <c r="A674" s="105"/>
      <c r="B674" s="106" t="s">
        <v>41</v>
      </c>
      <c r="C674" s="107" t="s">
        <v>57</v>
      </c>
      <c r="D674" s="108" t="s">
        <v>58</v>
      </c>
      <c r="E674" s="114" t="s">
        <v>133</v>
      </c>
      <c r="F674" s="108" t="s">
        <v>42</v>
      </c>
      <c r="G674" s="115">
        <f>H674+I674</f>
        <v>11448</v>
      </c>
      <c r="H674" s="115">
        <v>11448</v>
      </c>
      <c r="I674" s="115"/>
      <c r="J674" s="115">
        <f>K674-G674</f>
        <v>10380</v>
      </c>
      <c r="K674" s="115">
        <v>21828</v>
      </c>
      <c r="L674" s="115"/>
      <c r="M674" s="115"/>
      <c r="N674" s="115">
        <v>23378</v>
      </c>
      <c r="O674" s="111"/>
      <c r="P674" s="115"/>
      <c r="Q674" s="115">
        <f>P674+N674</f>
        <v>23378</v>
      </c>
      <c r="R674" s="115">
        <f>O674</f>
        <v>0</v>
      </c>
      <c r="S674" s="116">
        <f>T674-Q674</f>
        <v>-23378</v>
      </c>
      <c r="T674" s="116"/>
      <c r="U674" s="115">
        <f>R674</f>
        <v>0</v>
      </c>
      <c r="V674" s="116"/>
      <c r="W674" s="116"/>
      <c r="X674" s="116"/>
      <c r="Y674" s="116"/>
      <c r="Z674" s="116"/>
      <c r="AA674" s="116"/>
      <c r="AB674" s="116"/>
      <c r="AC674" s="116"/>
      <c r="AD674" s="116"/>
      <c r="AE674" s="116"/>
      <c r="AF674" s="116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116">
        <f>AR674-AO674</f>
        <v>0</v>
      </c>
      <c r="AQ674" s="115"/>
      <c r="AR674" s="116"/>
      <c r="AS674" s="115"/>
      <c r="AT674" s="116">
        <v>4249</v>
      </c>
      <c r="AU674" s="81"/>
      <c r="AV674" s="81"/>
      <c r="AW674" s="81"/>
      <c r="AX674" s="116"/>
      <c r="AY674" s="116">
        <v>4249</v>
      </c>
      <c r="AZ674" s="93"/>
      <c r="BA674" s="93"/>
      <c r="BB674" s="116"/>
      <c r="BC674" s="116">
        <v>4249</v>
      </c>
      <c r="BD674" s="118"/>
      <c r="BE674" s="119"/>
      <c r="BF674" s="115">
        <f>BD674+BB674</f>
        <v>0</v>
      </c>
      <c r="BG674" s="115">
        <f>BE674+BC674</f>
        <v>4249</v>
      </c>
      <c r="BH674" s="118"/>
      <c r="BI674" s="119"/>
      <c r="BJ674" s="115">
        <f>BH674+BF674</f>
        <v>0</v>
      </c>
      <c r="BK674" s="115">
        <f>BI674+BG674</f>
        <v>4249</v>
      </c>
    </row>
    <row r="675" spans="1:63" s="10" customFormat="1" ht="41.25" customHeight="1">
      <c r="A675" s="242"/>
      <c r="B675" s="237" t="s">
        <v>82</v>
      </c>
      <c r="C675" s="107" t="s">
        <v>57</v>
      </c>
      <c r="D675" s="108" t="s">
        <v>58</v>
      </c>
      <c r="E675" s="107" t="s">
        <v>121</v>
      </c>
      <c r="F675" s="108"/>
      <c r="G675" s="115"/>
      <c r="H675" s="115"/>
      <c r="I675" s="115"/>
      <c r="J675" s="115"/>
      <c r="K675" s="115"/>
      <c r="L675" s="115"/>
      <c r="M675" s="115"/>
      <c r="N675" s="115"/>
      <c r="O675" s="111"/>
      <c r="P675" s="115"/>
      <c r="Q675" s="115"/>
      <c r="R675" s="115"/>
      <c r="S675" s="116">
        <f aca="true" t="shared" si="733" ref="S675:Z675">S676+S677</f>
        <v>7345</v>
      </c>
      <c r="T675" s="116">
        <f t="shared" si="733"/>
        <v>7345</v>
      </c>
      <c r="U675" s="115">
        <f t="shared" si="733"/>
        <v>0</v>
      </c>
      <c r="V675" s="116">
        <f t="shared" si="733"/>
        <v>7345</v>
      </c>
      <c r="W675" s="116">
        <f t="shared" si="733"/>
        <v>0</v>
      </c>
      <c r="X675" s="116">
        <f t="shared" si="733"/>
        <v>0</v>
      </c>
      <c r="Y675" s="116">
        <f t="shared" si="733"/>
        <v>7345</v>
      </c>
      <c r="Z675" s="116">
        <f t="shared" si="733"/>
        <v>7345</v>
      </c>
      <c r="AA675" s="116">
        <f aca="true" t="shared" si="734" ref="AA675:AJ675">AA676+AA677</f>
        <v>0</v>
      </c>
      <c r="AB675" s="116">
        <f t="shared" si="734"/>
        <v>0</v>
      </c>
      <c r="AC675" s="116">
        <f t="shared" si="734"/>
        <v>7345</v>
      </c>
      <c r="AD675" s="116">
        <f t="shared" si="734"/>
        <v>7345</v>
      </c>
      <c r="AE675" s="116">
        <f t="shared" si="734"/>
        <v>0</v>
      </c>
      <c r="AF675" s="116"/>
      <c r="AG675" s="116">
        <f t="shared" si="734"/>
        <v>0</v>
      </c>
      <c r="AH675" s="116">
        <f t="shared" si="734"/>
        <v>7345</v>
      </c>
      <c r="AI675" s="116"/>
      <c r="AJ675" s="116">
        <f t="shared" si="734"/>
        <v>7345</v>
      </c>
      <c r="AK675" s="116">
        <f aca="true" t="shared" si="735" ref="AK675:AT675">AK676+AK677</f>
        <v>0</v>
      </c>
      <c r="AL675" s="116">
        <f t="shared" si="735"/>
        <v>0</v>
      </c>
      <c r="AM675" s="116">
        <f t="shared" si="735"/>
        <v>7345</v>
      </c>
      <c r="AN675" s="116">
        <f t="shared" si="735"/>
        <v>0</v>
      </c>
      <c r="AO675" s="116">
        <f t="shared" si="735"/>
        <v>7345</v>
      </c>
      <c r="AP675" s="116">
        <f t="shared" si="735"/>
        <v>-3096</v>
      </c>
      <c r="AQ675" s="115">
        <f t="shared" si="735"/>
        <v>0</v>
      </c>
      <c r="AR675" s="116">
        <f t="shared" si="735"/>
        <v>4249</v>
      </c>
      <c r="AS675" s="115">
        <f t="shared" si="735"/>
        <v>0</v>
      </c>
      <c r="AT675" s="116">
        <f t="shared" si="735"/>
        <v>0</v>
      </c>
      <c r="AU675" s="81"/>
      <c r="AV675" s="81"/>
      <c r="AW675" s="81"/>
      <c r="AX675" s="116">
        <f>AX676+AX677</f>
        <v>4249</v>
      </c>
      <c r="AY675" s="116">
        <f>AY676+AY677</f>
        <v>0</v>
      </c>
      <c r="AZ675" s="93"/>
      <c r="BA675" s="93"/>
      <c r="BB675" s="116">
        <f aca="true" t="shared" si="736" ref="BB675:BG675">BB676+BB677</f>
        <v>4249</v>
      </c>
      <c r="BC675" s="116">
        <f t="shared" si="736"/>
        <v>0</v>
      </c>
      <c r="BD675" s="116">
        <f t="shared" si="736"/>
        <v>0</v>
      </c>
      <c r="BE675" s="116">
        <f t="shared" si="736"/>
        <v>0</v>
      </c>
      <c r="BF675" s="116">
        <f t="shared" si="736"/>
        <v>4249</v>
      </c>
      <c r="BG675" s="116">
        <f t="shared" si="736"/>
        <v>0</v>
      </c>
      <c r="BH675" s="116">
        <f>BH676+BH677</f>
        <v>0</v>
      </c>
      <c r="BI675" s="116">
        <f>BI676+BI677</f>
        <v>0</v>
      </c>
      <c r="BJ675" s="116">
        <f>BJ676+BJ677</f>
        <v>4249</v>
      </c>
      <c r="BK675" s="116">
        <f>BK676+BK677</f>
        <v>0</v>
      </c>
    </row>
    <row r="676" spans="1:63" ht="66" customHeight="1" hidden="1">
      <c r="A676" s="105"/>
      <c r="B676" s="230" t="s">
        <v>41</v>
      </c>
      <c r="C676" s="107" t="s">
        <v>57</v>
      </c>
      <c r="D676" s="108" t="s">
        <v>58</v>
      </c>
      <c r="E676" s="107" t="s">
        <v>121</v>
      </c>
      <c r="F676" s="108" t="s">
        <v>42</v>
      </c>
      <c r="G676" s="115"/>
      <c r="H676" s="115"/>
      <c r="I676" s="115"/>
      <c r="J676" s="115"/>
      <c r="K676" s="115"/>
      <c r="L676" s="115"/>
      <c r="M676" s="115"/>
      <c r="N676" s="115"/>
      <c r="O676" s="111"/>
      <c r="P676" s="115"/>
      <c r="Q676" s="115"/>
      <c r="R676" s="115"/>
      <c r="S676" s="116">
        <f>T676-Q676</f>
        <v>0</v>
      </c>
      <c r="T676" s="116"/>
      <c r="U676" s="115"/>
      <c r="V676" s="116"/>
      <c r="W676" s="116"/>
      <c r="X676" s="116"/>
      <c r="Y676" s="116"/>
      <c r="Z676" s="116"/>
      <c r="AA676" s="116"/>
      <c r="AB676" s="116"/>
      <c r="AC676" s="116"/>
      <c r="AD676" s="116"/>
      <c r="AE676" s="116"/>
      <c r="AF676" s="116"/>
      <c r="AG676" s="116"/>
      <c r="AH676" s="116"/>
      <c r="AI676" s="116"/>
      <c r="AJ676" s="116"/>
      <c r="AK676" s="117"/>
      <c r="AL676" s="117"/>
      <c r="AM676" s="158"/>
      <c r="AN676" s="158"/>
      <c r="AO676" s="158"/>
      <c r="AP676" s="116"/>
      <c r="AQ676" s="115"/>
      <c r="AR676" s="116"/>
      <c r="AS676" s="115"/>
      <c r="AT676" s="116"/>
      <c r="AU676" s="81"/>
      <c r="AV676" s="81"/>
      <c r="AW676" s="81"/>
      <c r="AX676" s="116"/>
      <c r="AY676" s="116"/>
      <c r="AZ676" s="93"/>
      <c r="BA676" s="93"/>
      <c r="BB676" s="116"/>
      <c r="BC676" s="116"/>
      <c r="BD676" s="116"/>
      <c r="BE676" s="116"/>
      <c r="BF676" s="116"/>
      <c r="BG676" s="116"/>
      <c r="BH676" s="116"/>
      <c r="BI676" s="116"/>
      <c r="BJ676" s="116"/>
      <c r="BK676" s="116"/>
    </row>
    <row r="677" spans="1:63" ht="51.75" customHeight="1">
      <c r="A677" s="105"/>
      <c r="B677" s="144" t="s">
        <v>328</v>
      </c>
      <c r="C677" s="107" t="s">
        <v>57</v>
      </c>
      <c r="D677" s="108" t="s">
        <v>58</v>
      </c>
      <c r="E677" s="107" t="s">
        <v>298</v>
      </c>
      <c r="F677" s="108"/>
      <c r="G677" s="115"/>
      <c r="H677" s="115"/>
      <c r="I677" s="115"/>
      <c r="J677" s="115"/>
      <c r="K677" s="115"/>
      <c r="L677" s="115"/>
      <c r="M677" s="115"/>
      <c r="N677" s="115"/>
      <c r="O677" s="111"/>
      <c r="P677" s="115"/>
      <c r="Q677" s="115"/>
      <c r="R677" s="115"/>
      <c r="S677" s="116">
        <f aca="true" t="shared" si="737" ref="S677:AT677">S678</f>
        <v>7345</v>
      </c>
      <c r="T677" s="116">
        <f t="shared" si="737"/>
        <v>7345</v>
      </c>
      <c r="U677" s="115">
        <f t="shared" si="737"/>
        <v>0</v>
      </c>
      <c r="V677" s="116">
        <f t="shared" si="737"/>
        <v>7345</v>
      </c>
      <c r="W677" s="116">
        <f t="shared" si="737"/>
        <v>0</v>
      </c>
      <c r="X677" s="116">
        <f t="shared" si="737"/>
        <v>0</v>
      </c>
      <c r="Y677" s="116">
        <f t="shared" si="737"/>
        <v>7345</v>
      </c>
      <c r="Z677" s="116">
        <f t="shared" si="737"/>
        <v>7345</v>
      </c>
      <c r="AA677" s="116">
        <f t="shared" si="737"/>
        <v>0</v>
      </c>
      <c r="AB677" s="116">
        <f t="shared" si="737"/>
        <v>0</v>
      </c>
      <c r="AC677" s="116">
        <f t="shared" si="737"/>
        <v>7345</v>
      </c>
      <c r="AD677" s="116">
        <f t="shared" si="737"/>
        <v>7345</v>
      </c>
      <c r="AE677" s="116">
        <f t="shared" si="737"/>
        <v>0</v>
      </c>
      <c r="AF677" s="116"/>
      <c r="AG677" s="116">
        <f t="shared" si="737"/>
        <v>0</v>
      </c>
      <c r="AH677" s="116">
        <f t="shared" si="737"/>
        <v>7345</v>
      </c>
      <c r="AI677" s="116"/>
      <c r="AJ677" s="116">
        <f t="shared" si="737"/>
        <v>7345</v>
      </c>
      <c r="AK677" s="116">
        <f t="shared" si="737"/>
        <v>0</v>
      </c>
      <c r="AL677" s="116">
        <f t="shared" si="737"/>
        <v>0</v>
      </c>
      <c r="AM677" s="116">
        <f t="shared" si="737"/>
        <v>7345</v>
      </c>
      <c r="AN677" s="116">
        <f t="shared" si="737"/>
        <v>0</v>
      </c>
      <c r="AO677" s="116">
        <f t="shared" si="737"/>
        <v>7345</v>
      </c>
      <c r="AP677" s="116">
        <f t="shared" si="737"/>
        <v>-3096</v>
      </c>
      <c r="AQ677" s="115">
        <f t="shared" si="737"/>
        <v>0</v>
      </c>
      <c r="AR677" s="116">
        <f t="shared" si="737"/>
        <v>4249</v>
      </c>
      <c r="AS677" s="115">
        <f t="shared" si="737"/>
        <v>0</v>
      </c>
      <c r="AT677" s="116">
        <f t="shared" si="737"/>
        <v>0</v>
      </c>
      <c r="AU677" s="81"/>
      <c r="AV677" s="81"/>
      <c r="AW677" s="81"/>
      <c r="AX677" s="116">
        <f>AX678</f>
        <v>4249</v>
      </c>
      <c r="AY677" s="116">
        <f>AY678</f>
        <v>0</v>
      </c>
      <c r="AZ677" s="93"/>
      <c r="BA677" s="93"/>
      <c r="BB677" s="116">
        <f aca="true" t="shared" si="738" ref="BB677:BK677">BB678</f>
        <v>4249</v>
      </c>
      <c r="BC677" s="116">
        <f t="shared" si="738"/>
        <v>0</v>
      </c>
      <c r="BD677" s="116">
        <f t="shared" si="738"/>
        <v>0</v>
      </c>
      <c r="BE677" s="116">
        <f t="shared" si="738"/>
        <v>0</v>
      </c>
      <c r="BF677" s="116">
        <f t="shared" si="738"/>
        <v>4249</v>
      </c>
      <c r="BG677" s="116">
        <f t="shared" si="738"/>
        <v>0</v>
      </c>
      <c r="BH677" s="116">
        <f t="shared" si="738"/>
        <v>0</v>
      </c>
      <c r="BI677" s="116">
        <f t="shared" si="738"/>
        <v>0</v>
      </c>
      <c r="BJ677" s="116">
        <f t="shared" si="738"/>
        <v>4249</v>
      </c>
      <c r="BK677" s="116">
        <f t="shared" si="738"/>
        <v>0</v>
      </c>
    </row>
    <row r="678" spans="1:63" ht="74.25" customHeight="1">
      <c r="A678" s="105"/>
      <c r="B678" s="106" t="s">
        <v>41</v>
      </c>
      <c r="C678" s="107" t="s">
        <v>57</v>
      </c>
      <c r="D678" s="108" t="s">
        <v>58</v>
      </c>
      <c r="E678" s="107" t="s">
        <v>298</v>
      </c>
      <c r="F678" s="108" t="s">
        <v>42</v>
      </c>
      <c r="G678" s="115"/>
      <c r="H678" s="115"/>
      <c r="I678" s="115"/>
      <c r="J678" s="115"/>
      <c r="K678" s="115"/>
      <c r="L678" s="115"/>
      <c r="M678" s="115"/>
      <c r="N678" s="115"/>
      <c r="O678" s="111"/>
      <c r="P678" s="115"/>
      <c r="Q678" s="115"/>
      <c r="R678" s="115"/>
      <c r="S678" s="116">
        <f>T678-Q678</f>
        <v>7345</v>
      </c>
      <c r="T678" s="116">
        <v>7345</v>
      </c>
      <c r="U678" s="115"/>
      <c r="V678" s="116">
        <v>7345</v>
      </c>
      <c r="W678" s="116"/>
      <c r="X678" s="116"/>
      <c r="Y678" s="116">
        <f>W678+T678</f>
        <v>7345</v>
      </c>
      <c r="Z678" s="116">
        <f>X678+V678</f>
        <v>7345</v>
      </c>
      <c r="AA678" s="116"/>
      <c r="AB678" s="116"/>
      <c r="AC678" s="116">
        <f>AA678+Y678</f>
        <v>7345</v>
      </c>
      <c r="AD678" s="116">
        <f>AB678+Z678</f>
        <v>7345</v>
      </c>
      <c r="AE678" s="116"/>
      <c r="AF678" s="116"/>
      <c r="AG678" s="116"/>
      <c r="AH678" s="116">
        <f>AE678+AC678</f>
        <v>7345</v>
      </c>
      <c r="AI678" s="116"/>
      <c r="AJ678" s="116">
        <f>AG678+AD678</f>
        <v>7345</v>
      </c>
      <c r="AK678" s="117"/>
      <c r="AL678" s="117"/>
      <c r="AM678" s="116">
        <f>AK678+AH678</f>
        <v>7345</v>
      </c>
      <c r="AN678" s="116">
        <f>AI678</f>
        <v>0</v>
      </c>
      <c r="AO678" s="116">
        <f>AJ678</f>
        <v>7345</v>
      </c>
      <c r="AP678" s="116">
        <f>AR678-AO678</f>
        <v>-3096</v>
      </c>
      <c r="AQ678" s="115"/>
      <c r="AR678" s="116">
        <v>4249</v>
      </c>
      <c r="AS678" s="115"/>
      <c r="AT678" s="116"/>
      <c r="AU678" s="81"/>
      <c r="AV678" s="81"/>
      <c r="AW678" s="81"/>
      <c r="AX678" s="116">
        <v>4249</v>
      </c>
      <c r="AY678" s="116"/>
      <c r="AZ678" s="93"/>
      <c r="BA678" s="93"/>
      <c r="BB678" s="116">
        <v>4249</v>
      </c>
      <c r="BC678" s="116"/>
      <c r="BD678" s="118"/>
      <c r="BE678" s="119"/>
      <c r="BF678" s="115">
        <f>BD678+BB678</f>
        <v>4249</v>
      </c>
      <c r="BG678" s="115">
        <f>BE678+BC678</f>
        <v>0</v>
      </c>
      <c r="BH678" s="118"/>
      <c r="BI678" s="119"/>
      <c r="BJ678" s="115">
        <f>BH678+BF678</f>
        <v>4249</v>
      </c>
      <c r="BK678" s="115">
        <f>BI678+BG678</f>
        <v>0</v>
      </c>
    </row>
    <row r="679" spans="1:63" s="2" customFormat="1" ht="26.25" customHeight="1">
      <c r="A679" s="97"/>
      <c r="B679" s="98" t="s">
        <v>78</v>
      </c>
      <c r="C679" s="99" t="s">
        <v>2</v>
      </c>
      <c r="D679" s="100" t="s">
        <v>32</v>
      </c>
      <c r="E679" s="152"/>
      <c r="F679" s="100"/>
      <c r="G679" s="121">
        <f>G680</f>
        <v>1</v>
      </c>
      <c r="H679" s="121">
        <f>H680</f>
        <v>1</v>
      </c>
      <c r="I679" s="121">
        <f aca="true" t="shared" si="739" ref="I679:X680">I680</f>
        <v>0</v>
      </c>
      <c r="J679" s="121">
        <f t="shared" si="739"/>
        <v>-1</v>
      </c>
      <c r="K679" s="121">
        <f t="shared" si="739"/>
        <v>0</v>
      </c>
      <c r="L679" s="121">
        <f t="shared" si="739"/>
        <v>0</v>
      </c>
      <c r="M679" s="121"/>
      <c r="N679" s="121">
        <f>N680</f>
        <v>0</v>
      </c>
      <c r="O679" s="121">
        <f t="shared" si="739"/>
        <v>0</v>
      </c>
      <c r="P679" s="121">
        <f t="shared" si="739"/>
        <v>0</v>
      </c>
      <c r="Q679" s="121">
        <f t="shared" si="739"/>
        <v>0</v>
      </c>
      <c r="R679" s="121">
        <f t="shared" si="739"/>
        <v>0</v>
      </c>
      <c r="S679" s="116"/>
      <c r="T679" s="83">
        <f t="shared" si="739"/>
        <v>0</v>
      </c>
      <c r="U679" s="121">
        <f t="shared" si="739"/>
        <v>0</v>
      </c>
      <c r="V679" s="83">
        <f t="shared" si="739"/>
        <v>0</v>
      </c>
      <c r="W679" s="83">
        <f t="shared" si="739"/>
        <v>0</v>
      </c>
      <c r="X679" s="83">
        <f t="shared" si="739"/>
        <v>0</v>
      </c>
      <c r="Y679" s="83">
        <f aca="true" t="shared" si="740" ref="W679:AJ680">Y680</f>
        <v>0</v>
      </c>
      <c r="Z679" s="83">
        <f t="shared" si="740"/>
        <v>0</v>
      </c>
      <c r="AA679" s="83">
        <f t="shared" si="740"/>
        <v>0</v>
      </c>
      <c r="AB679" s="83">
        <f t="shared" si="740"/>
        <v>0</v>
      </c>
      <c r="AC679" s="83">
        <f t="shared" si="740"/>
        <v>0</v>
      </c>
      <c r="AD679" s="83">
        <f t="shared" si="740"/>
        <v>0</v>
      </c>
      <c r="AE679" s="83">
        <f t="shared" si="740"/>
        <v>0</v>
      </c>
      <c r="AF679" s="83"/>
      <c r="AG679" s="83">
        <f t="shared" si="740"/>
        <v>0</v>
      </c>
      <c r="AH679" s="83">
        <f t="shared" si="740"/>
        <v>0</v>
      </c>
      <c r="AI679" s="83"/>
      <c r="AJ679" s="83">
        <f t="shared" si="740"/>
        <v>0</v>
      </c>
      <c r="AK679" s="171"/>
      <c r="AL679" s="171"/>
      <c r="AM679" s="171"/>
      <c r="AN679" s="171"/>
      <c r="AO679" s="171"/>
      <c r="AP679" s="83">
        <f>AP680+AP682</f>
        <v>1211</v>
      </c>
      <c r="AQ679" s="83">
        <f>AQ680+AQ682</f>
        <v>0</v>
      </c>
      <c r="AR679" s="83">
        <f>AR680+AR682</f>
        <v>1211</v>
      </c>
      <c r="AS679" s="83">
        <f>AS680+AS682</f>
        <v>0</v>
      </c>
      <c r="AT679" s="83">
        <f>AT680+AT682</f>
        <v>1211</v>
      </c>
      <c r="AU679" s="81"/>
      <c r="AV679" s="81"/>
      <c r="AW679" s="81"/>
      <c r="AX679" s="83">
        <f>AX680+AX682</f>
        <v>1211</v>
      </c>
      <c r="AY679" s="83">
        <f>AY680+AY682</f>
        <v>1211</v>
      </c>
      <c r="AZ679" s="93"/>
      <c r="BA679" s="93"/>
      <c r="BB679" s="83">
        <f aca="true" t="shared" si="741" ref="BB679:BG679">BB680+BB682</f>
        <v>1211</v>
      </c>
      <c r="BC679" s="83">
        <f t="shared" si="741"/>
        <v>1211</v>
      </c>
      <c r="BD679" s="83">
        <f t="shared" si="741"/>
        <v>0</v>
      </c>
      <c r="BE679" s="83">
        <f t="shared" si="741"/>
        <v>0</v>
      </c>
      <c r="BF679" s="83">
        <f t="shared" si="741"/>
        <v>1211</v>
      </c>
      <c r="BG679" s="83">
        <f t="shared" si="741"/>
        <v>1211</v>
      </c>
      <c r="BH679" s="83">
        <f>BH680+BH682</f>
        <v>0</v>
      </c>
      <c r="BI679" s="83">
        <f>BI680+BI682</f>
        <v>0</v>
      </c>
      <c r="BJ679" s="83">
        <f>BJ680+BJ682</f>
        <v>1211</v>
      </c>
      <c r="BK679" s="83">
        <f>BK680+BK682</f>
        <v>1211</v>
      </c>
    </row>
    <row r="680" spans="1:63" ht="26.25" customHeight="1">
      <c r="A680" s="105"/>
      <c r="B680" s="106" t="s">
        <v>87</v>
      </c>
      <c r="C680" s="107" t="s">
        <v>2</v>
      </c>
      <c r="D680" s="108" t="s">
        <v>32</v>
      </c>
      <c r="E680" s="153" t="s">
        <v>165</v>
      </c>
      <c r="F680" s="108"/>
      <c r="G680" s="115">
        <f>G681</f>
        <v>1</v>
      </c>
      <c r="H680" s="115">
        <f>H681</f>
        <v>1</v>
      </c>
      <c r="I680" s="115">
        <f t="shared" si="739"/>
        <v>0</v>
      </c>
      <c r="J680" s="115">
        <f t="shared" si="739"/>
        <v>-1</v>
      </c>
      <c r="K680" s="115">
        <f t="shared" si="739"/>
        <v>0</v>
      </c>
      <c r="L680" s="115">
        <f t="shared" si="739"/>
        <v>0</v>
      </c>
      <c r="M680" s="115"/>
      <c r="N680" s="115">
        <f>N681</f>
        <v>0</v>
      </c>
      <c r="O680" s="115">
        <f t="shared" si="739"/>
        <v>0</v>
      </c>
      <c r="P680" s="115">
        <f t="shared" si="739"/>
        <v>0</v>
      </c>
      <c r="Q680" s="115">
        <f t="shared" si="739"/>
        <v>0</v>
      </c>
      <c r="R680" s="115">
        <f t="shared" si="739"/>
        <v>0</v>
      </c>
      <c r="S680" s="116"/>
      <c r="T680" s="116">
        <f t="shared" si="739"/>
        <v>0</v>
      </c>
      <c r="U680" s="115">
        <f t="shared" si="739"/>
        <v>0</v>
      </c>
      <c r="V680" s="116">
        <f t="shared" si="739"/>
        <v>0</v>
      </c>
      <c r="W680" s="116">
        <f t="shared" si="740"/>
        <v>0</v>
      </c>
      <c r="X680" s="116">
        <f t="shared" si="740"/>
        <v>0</v>
      </c>
      <c r="Y680" s="116">
        <f t="shared" si="740"/>
        <v>0</v>
      </c>
      <c r="Z680" s="116">
        <f t="shared" si="740"/>
        <v>0</v>
      </c>
      <c r="AA680" s="116">
        <f t="shared" si="740"/>
        <v>0</v>
      </c>
      <c r="AB680" s="116">
        <f t="shared" si="740"/>
        <v>0</v>
      </c>
      <c r="AC680" s="116">
        <f t="shared" si="740"/>
        <v>0</v>
      </c>
      <c r="AD680" s="116">
        <f t="shared" si="740"/>
        <v>0</v>
      </c>
      <c r="AE680" s="116">
        <f t="shared" si="740"/>
        <v>0</v>
      </c>
      <c r="AF680" s="116"/>
      <c r="AG680" s="116">
        <f t="shared" si="740"/>
        <v>0</v>
      </c>
      <c r="AH680" s="116">
        <f t="shared" si="740"/>
        <v>0</v>
      </c>
      <c r="AI680" s="116"/>
      <c r="AJ680" s="116">
        <f t="shared" si="740"/>
        <v>0</v>
      </c>
      <c r="AK680" s="117"/>
      <c r="AL680" s="117"/>
      <c r="AM680" s="117"/>
      <c r="AN680" s="117"/>
      <c r="AO680" s="117"/>
      <c r="AP680" s="116">
        <f>AP681</f>
        <v>1211</v>
      </c>
      <c r="AQ680" s="116">
        <f>AQ681</f>
        <v>0</v>
      </c>
      <c r="AR680" s="116">
        <f>AR681</f>
        <v>1211</v>
      </c>
      <c r="AS680" s="116">
        <f>AS681</f>
        <v>0</v>
      </c>
      <c r="AT680" s="116">
        <f>AT681</f>
        <v>1211</v>
      </c>
      <c r="AU680" s="81"/>
      <c r="AV680" s="81"/>
      <c r="AW680" s="81"/>
      <c r="AX680" s="116">
        <f>AX681</f>
        <v>1211</v>
      </c>
      <c r="AY680" s="116">
        <f>AY681</f>
        <v>1211</v>
      </c>
      <c r="AZ680" s="93"/>
      <c r="BA680" s="93"/>
      <c r="BB680" s="116">
        <f aca="true" t="shared" si="742" ref="BB680:BK680">BB681</f>
        <v>1211</v>
      </c>
      <c r="BC680" s="116">
        <f t="shared" si="742"/>
        <v>1211</v>
      </c>
      <c r="BD680" s="116">
        <f t="shared" si="742"/>
        <v>0</v>
      </c>
      <c r="BE680" s="116">
        <f t="shared" si="742"/>
        <v>0</v>
      </c>
      <c r="BF680" s="116">
        <f t="shared" si="742"/>
        <v>1211</v>
      </c>
      <c r="BG680" s="116">
        <f t="shared" si="742"/>
        <v>1211</v>
      </c>
      <c r="BH680" s="116">
        <f t="shared" si="742"/>
        <v>0</v>
      </c>
      <c r="BI680" s="116">
        <f t="shared" si="742"/>
        <v>0</v>
      </c>
      <c r="BJ680" s="116">
        <f t="shared" si="742"/>
        <v>1211</v>
      </c>
      <c r="BK680" s="116">
        <f t="shared" si="742"/>
        <v>1211</v>
      </c>
    </row>
    <row r="681" spans="1:63" ht="27" customHeight="1">
      <c r="A681" s="105"/>
      <c r="B681" s="106" t="s">
        <v>191</v>
      </c>
      <c r="C681" s="107" t="s">
        <v>2</v>
      </c>
      <c r="D681" s="108" t="s">
        <v>32</v>
      </c>
      <c r="E681" s="153" t="s">
        <v>179</v>
      </c>
      <c r="F681" s="108" t="s">
        <v>79</v>
      </c>
      <c r="G681" s="115">
        <f>H681</f>
        <v>1</v>
      </c>
      <c r="H681" s="115">
        <v>1</v>
      </c>
      <c r="I681" s="115"/>
      <c r="J681" s="115">
        <f>K681-G681</f>
        <v>-1</v>
      </c>
      <c r="K681" s="115"/>
      <c r="L681" s="115"/>
      <c r="M681" s="115"/>
      <c r="N681" s="115"/>
      <c r="O681" s="111"/>
      <c r="P681" s="115"/>
      <c r="Q681" s="115">
        <f>P681+N681</f>
        <v>0</v>
      </c>
      <c r="R681" s="115">
        <f>O681</f>
        <v>0</v>
      </c>
      <c r="S681" s="116"/>
      <c r="T681" s="116">
        <f aca="true" t="shared" si="743" ref="T681:Z681">Q681</f>
        <v>0</v>
      </c>
      <c r="U681" s="115">
        <f t="shared" si="743"/>
        <v>0</v>
      </c>
      <c r="V681" s="116">
        <f t="shared" si="743"/>
        <v>0</v>
      </c>
      <c r="W681" s="116">
        <f t="shared" si="743"/>
        <v>0</v>
      </c>
      <c r="X681" s="116">
        <f t="shared" si="743"/>
        <v>0</v>
      </c>
      <c r="Y681" s="116">
        <f t="shared" si="743"/>
        <v>0</v>
      </c>
      <c r="Z681" s="116">
        <f t="shared" si="743"/>
        <v>0</v>
      </c>
      <c r="AA681" s="116">
        <f>X681</f>
        <v>0</v>
      </c>
      <c r="AB681" s="116">
        <f>Y681</f>
        <v>0</v>
      </c>
      <c r="AC681" s="116">
        <f>Z681</f>
        <v>0</v>
      </c>
      <c r="AD681" s="116">
        <f>AA681</f>
        <v>0</v>
      </c>
      <c r="AE681" s="116">
        <f>AB681</f>
        <v>0</v>
      </c>
      <c r="AF681" s="116"/>
      <c r="AG681" s="116">
        <f>AC681</f>
        <v>0</v>
      </c>
      <c r="AH681" s="116">
        <f>AD681</f>
        <v>0</v>
      </c>
      <c r="AI681" s="116"/>
      <c r="AJ681" s="116">
        <f>AE681</f>
        <v>0</v>
      </c>
      <c r="AK681" s="117"/>
      <c r="AL681" s="117"/>
      <c r="AM681" s="117"/>
      <c r="AN681" s="117"/>
      <c r="AO681" s="117"/>
      <c r="AP681" s="116">
        <f>AR681-AO681</f>
        <v>1211</v>
      </c>
      <c r="AQ681" s="115"/>
      <c r="AR681" s="116">
        <f>1+1210</f>
        <v>1211</v>
      </c>
      <c r="AS681" s="115"/>
      <c r="AT681" s="116">
        <f>1+1210</f>
        <v>1211</v>
      </c>
      <c r="AU681" s="81"/>
      <c r="AV681" s="81"/>
      <c r="AW681" s="81"/>
      <c r="AX681" s="116">
        <f>1+1210</f>
        <v>1211</v>
      </c>
      <c r="AY681" s="116">
        <f>1+1210</f>
        <v>1211</v>
      </c>
      <c r="AZ681" s="93"/>
      <c r="BA681" s="93"/>
      <c r="BB681" s="116">
        <f>1+1210</f>
        <v>1211</v>
      </c>
      <c r="BC681" s="116">
        <f>1+1210</f>
        <v>1211</v>
      </c>
      <c r="BD681" s="118"/>
      <c r="BE681" s="119"/>
      <c r="BF681" s="115">
        <f>BD681+BB681</f>
        <v>1211</v>
      </c>
      <c r="BG681" s="115">
        <f>BE681+BC681</f>
        <v>1211</v>
      </c>
      <c r="BH681" s="118"/>
      <c r="BI681" s="119"/>
      <c r="BJ681" s="115">
        <f>BH681+BF681</f>
        <v>1211</v>
      </c>
      <c r="BK681" s="115">
        <f>BI681+BG681</f>
        <v>1211</v>
      </c>
    </row>
    <row r="682" spans="1:63" ht="33" customHeight="1" hidden="1">
      <c r="A682" s="105"/>
      <c r="B682" s="154" t="s">
        <v>362</v>
      </c>
      <c r="C682" s="107" t="s">
        <v>2</v>
      </c>
      <c r="D682" s="107" t="s">
        <v>32</v>
      </c>
      <c r="E682" s="153" t="s">
        <v>363</v>
      </c>
      <c r="F682" s="107"/>
      <c r="G682" s="115"/>
      <c r="H682" s="115"/>
      <c r="I682" s="115"/>
      <c r="J682" s="115"/>
      <c r="K682" s="115"/>
      <c r="L682" s="115"/>
      <c r="M682" s="115"/>
      <c r="N682" s="115"/>
      <c r="O682" s="111"/>
      <c r="P682" s="115"/>
      <c r="Q682" s="115"/>
      <c r="R682" s="115"/>
      <c r="S682" s="116"/>
      <c r="T682" s="116"/>
      <c r="U682" s="115"/>
      <c r="V682" s="116"/>
      <c r="W682" s="116"/>
      <c r="X682" s="116"/>
      <c r="Y682" s="116"/>
      <c r="Z682" s="116"/>
      <c r="AA682" s="116"/>
      <c r="AB682" s="116"/>
      <c r="AC682" s="116"/>
      <c r="AD682" s="116"/>
      <c r="AE682" s="116"/>
      <c r="AF682" s="116"/>
      <c r="AG682" s="116"/>
      <c r="AH682" s="116"/>
      <c r="AI682" s="116"/>
      <c r="AJ682" s="116"/>
      <c r="AK682" s="117"/>
      <c r="AL682" s="117"/>
      <c r="AM682" s="117"/>
      <c r="AN682" s="117"/>
      <c r="AO682" s="117"/>
      <c r="AP682" s="116">
        <f>AP683</f>
        <v>0</v>
      </c>
      <c r="AQ682" s="116">
        <f aca="true" t="shared" si="744" ref="AQ682:AT683">AQ683</f>
        <v>0</v>
      </c>
      <c r="AR682" s="116">
        <f t="shared" si="744"/>
        <v>0</v>
      </c>
      <c r="AS682" s="116">
        <f t="shared" si="744"/>
        <v>0</v>
      </c>
      <c r="AT682" s="116">
        <f t="shared" si="744"/>
        <v>0</v>
      </c>
      <c r="AU682" s="81"/>
      <c r="AV682" s="81"/>
      <c r="AW682" s="81"/>
      <c r="AX682" s="116">
        <f>AX683</f>
        <v>0</v>
      </c>
      <c r="AY682" s="116">
        <f>AY683</f>
        <v>0</v>
      </c>
      <c r="AZ682" s="93"/>
      <c r="BA682" s="93"/>
      <c r="BB682" s="116">
        <f>BB683</f>
        <v>0</v>
      </c>
      <c r="BC682" s="116">
        <f>BC683</f>
        <v>0</v>
      </c>
      <c r="BD682" s="118"/>
      <c r="BE682" s="119"/>
      <c r="BF682" s="127"/>
      <c r="BG682" s="127"/>
      <c r="BH682" s="118"/>
      <c r="BI682" s="119"/>
      <c r="BJ682" s="127"/>
      <c r="BK682" s="127"/>
    </row>
    <row r="683" spans="1:63" ht="115.5" customHeight="1" hidden="1">
      <c r="A683" s="105"/>
      <c r="B683" s="154" t="s">
        <v>364</v>
      </c>
      <c r="C683" s="107" t="s">
        <v>2</v>
      </c>
      <c r="D683" s="107" t="s">
        <v>32</v>
      </c>
      <c r="E683" s="153" t="s">
        <v>365</v>
      </c>
      <c r="F683" s="107"/>
      <c r="G683" s="115"/>
      <c r="H683" s="115"/>
      <c r="I683" s="115"/>
      <c r="J683" s="115"/>
      <c r="K683" s="115"/>
      <c r="L683" s="115"/>
      <c r="M683" s="115"/>
      <c r="N683" s="115"/>
      <c r="O683" s="111"/>
      <c r="P683" s="115"/>
      <c r="Q683" s="115"/>
      <c r="R683" s="115"/>
      <c r="S683" s="116"/>
      <c r="T683" s="116"/>
      <c r="U683" s="115"/>
      <c r="V683" s="116"/>
      <c r="W683" s="116"/>
      <c r="X683" s="116"/>
      <c r="Y683" s="116"/>
      <c r="Z683" s="116"/>
      <c r="AA683" s="116"/>
      <c r="AB683" s="116"/>
      <c r="AC683" s="116"/>
      <c r="AD683" s="116"/>
      <c r="AE683" s="116"/>
      <c r="AF683" s="116"/>
      <c r="AG683" s="116"/>
      <c r="AH683" s="116"/>
      <c r="AI683" s="116"/>
      <c r="AJ683" s="116"/>
      <c r="AK683" s="117"/>
      <c r="AL683" s="117"/>
      <c r="AM683" s="117"/>
      <c r="AN683" s="117"/>
      <c r="AO683" s="117"/>
      <c r="AP683" s="116">
        <f>AP684</f>
        <v>0</v>
      </c>
      <c r="AQ683" s="116">
        <f t="shared" si="744"/>
        <v>0</v>
      </c>
      <c r="AR683" s="116">
        <f t="shared" si="744"/>
        <v>0</v>
      </c>
      <c r="AS683" s="116">
        <f t="shared" si="744"/>
        <v>0</v>
      </c>
      <c r="AT683" s="116">
        <f t="shared" si="744"/>
        <v>0</v>
      </c>
      <c r="AU683" s="81"/>
      <c r="AV683" s="81"/>
      <c r="AW683" s="81"/>
      <c r="AX683" s="116">
        <f>AX684</f>
        <v>0</v>
      </c>
      <c r="AY683" s="116">
        <f>AY684</f>
        <v>0</v>
      </c>
      <c r="AZ683" s="93"/>
      <c r="BA683" s="93"/>
      <c r="BB683" s="116">
        <f>BB684</f>
        <v>0</v>
      </c>
      <c r="BC683" s="116">
        <f>BC684</f>
        <v>0</v>
      </c>
      <c r="BD683" s="118"/>
      <c r="BE683" s="119"/>
      <c r="BF683" s="127"/>
      <c r="BG683" s="127"/>
      <c r="BH683" s="118"/>
      <c r="BI683" s="119"/>
      <c r="BJ683" s="127"/>
      <c r="BK683" s="127"/>
    </row>
    <row r="684" spans="1:63" ht="16.5" customHeight="1" hidden="1">
      <c r="A684" s="105"/>
      <c r="B684" s="154" t="s">
        <v>191</v>
      </c>
      <c r="C684" s="107" t="s">
        <v>2</v>
      </c>
      <c r="D684" s="107" t="s">
        <v>32</v>
      </c>
      <c r="E684" s="153" t="s">
        <v>365</v>
      </c>
      <c r="F684" s="107" t="s">
        <v>79</v>
      </c>
      <c r="G684" s="115"/>
      <c r="H684" s="115"/>
      <c r="I684" s="115"/>
      <c r="J684" s="115"/>
      <c r="K684" s="115"/>
      <c r="L684" s="115"/>
      <c r="M684" s="115"/>
      <c r="N684" s="115"/>
      <c r="O684" s="111"/>
      <c r="P684" s="115"/>
      <c r="Q684" s="115"/>
      <c r="R684" s="115"/>
      <c r="S684" s="116"/>
      <c r="T684" s="116"/>
      <c r="U684" s="115"/>
      <c r="V684" s="116"/>
      <c r="W684" s="116"/>
      <c r="X684" s="116"/>
      <c r="Y684" s="116"/>
      <c r="Z684" s="116"/>
      <c r="AA684" s="116"/>
      <c r="AB684" s="116"/>
      <c r="AC684" s="116"/>
      <c r="AD684" s="116"/>
      <c r="AE684" s="116"/>
      <c r="AF684" s="116"/>
      <c r="AG684" s="116"/>
      <c r="AH684" s="116"/>
      <c r="AI684" s="116"/>
      <c r="AJ684" s="116"/>
      <c r="AK684" s="117"/>
      <c r="AL684" s="117"/>
      <c r="AM684" s="117"/>
      <c r="AN684" s="117"/>
      <c r="AO684" s="117"/>
      <c r="AP684" s="116">
        <f>AR684-AO684</f>
        <v>0</v>
      </c>
      <c r="AQ684" s="115"/>
      <c r="AR684" s="116"/>
      <c r="AS684" s="115"/>
      <c r="AT684" s="116"/>
      <c r="AU684" s="81"/>
      <c r="AV684" s="81"/>
      <c r="AW684" s="81"/>
      <c r="AX684" s="116"/>
      <c r="AY684" s="116"/>
      <c r="AZ684" s="93"/>
      <c r="BA684" s="93"/>
      <c r="BB684" s="116"/>
      <c r="BC684" s="116"/>
      <c r="BD684" s="118"/>
      <c r="BE684" s="119"/>
      <c r="BF684" s="127"/>
      <c r="BG684" s="127"/>
      <c r="BH684" s="118"/>
      <c r="BI684" s="119"/>
      <c r="BJ684" s="127"/>
      <c r="BK684" s="127"/>
    </row>
    <row r="685" spans="1:63" s="5" customFormat="1" ht="37.5" customHeight="1" hidden="1">
      <c r="A685" s="243"/>
      <c r="B685" s="98" t="s">
        <v>83</v>
      </c>
      <c r="C685" s="100" t="s">
        <v>2</v>
      </c>
      <c r="D685" s="100" t="s">
        <v>57</v>
      </c>
      <c r="E685" s="151"/>
      <c r="F685" s="108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0"/>
      <c r="T685" s="90"/>
      <c r="U685" s="92"/>
      <c r="V685" s="90"/>
      <c r="W685" s="90"/>
      <c r="X685" s="90"/>
      <c r="Y685" s="90"/>
      <c r="Z685" s="90"/>
      <c r="AA685" s="90"/>
      <c r="AB685" s="90"/>
      <c r="AC685" s="90">
        <f aca="true" t="shared" si="745" ref="AC685:AR688">AC686</f>
        <v>858</v>
      </c>
      <c r="AD685" s="90">
        <f t="shared" si="745"/>
        <v>0</v>
      </c>
      <c r="AE685" s="90">
        <f t="shared" si="745"/>
        <v>0</v>
      </c>
      <c r="AF685" s="90"/>
      <c r="AG685" s="90">
        <f t="shared" si="745"/>
        <v>0</v>
      </c>
      <c r="AH685" s="90">
        <f t="shared" si="745"/>
        <v>858</v>
      </c>
      <c r="AI685" s="90"/>
      <c r="AJ685" s="90">
        <f t="shared" si="745"/>
        <v>0</v>
      </c>
      <c r="AK685" s="90">
        <f t="shared" si="745"/>
        <v>0</v>
      </c>
      <c r="AL685" s="90">
        <f t="shared" si="745"/>
        <v>0</v>
      </c>
      <c r="AM685" s="90">
        <f t="shared" si="745"/>
        <v>858</v>
      </c>
      <c r="AN685" s="90">
        <f t="shared" si="745"/>
        <v>0</v>
      </c>
      <c r="AO685" s="90">
        <f t="shared" si="745"/>
        <v>0</v>
      </c>
      <c r="AP685" s="90">
        <f t="shared" si="745"/>
        <v>0</v>
      </c>
      <c r="AQ685" s="92">
        <f t="shared" si="745"/>
        <v>0</v>
      </c>
      <c r="AR685" s="90">
        <f t="shared" si="745"/>
        <v>0</v>
      </c>
      <c r="AS685" s="92">
        <f aca="true" t="shared" si="746" ref="AQ685:AT688">AS686</f>
        <v>0</v>
      </c>
      <c r="AT685" s="90">
        <f t="shared" si="746"/>
        <v>0</v>
      </c>
      <c r="AU685" s="81"/>
      <c r="AV685" s="81"/>
      <c r="AW685" s="81"/>
      <c r="AX685" s="90">
        <f aca="true" t="shared" si="747" ref="AX685:BC688">AX686</f>
        <v>0</v>
      </c>
      <c r="AY685" s="90">
        <f t="shared" si="747"/>
        <v>0</v>
      </c>
      <c r="AZ685" s="93"/>
      <c r="BA685" s="93"/>
      <c r="BB685" s="90">
        <f t="shared" si="747"/>
        <v>0</v>
      </c>
      <c r="BC685" s="90">
        <f t="shared" si="747"/>
        <v>0</v>
      </c>
      <c r="BD685" s="168"/>
      <c r="BE685" s="169"/>
      <c r="BF685" s="192"/>
      <c r="BG685" s="192"/>
      <c r="BH685" s="168"/>
      <c r="BI685" s="169"/>
      <c r="BJ685" s="192"/>
      <c r="BK685" s="192"/>
    </row>
    <row r="686" spans="1:63" s="5" customFormat="1" ht="33.75" customHeight="1" hidden="1">
      <c r="A686" s="243"/>
      <c r="B686" s="144" t="s">
        <v>82</v>
      </c>
      <c r="C686" s="108" t="s">
        <v>2</v>
      </c>
      <c r="D686" s="108" t="s">
        <v>57</v>
      </c>
      <c r="E686" s="151" t="s">
        <v>121</v>
      </c>
      <c r="F686" s="108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0"/>
      <c r="T686" s="90"/>
      <c r="U686" s="92"/>
      <c r="V686" s="90"/>
      <c r="W686" s="90"/>
      <c r="X686" s="90"/>
      <c r="Y686" s="90"/>
      <c r="Z686" s="90"/>
      <c r="AA686" s="90"/>
      <c r="AB686" s="90"/>
      <c r="AC686" s="116">
        <f t="shared" si="745"/>
        <v>858</v>
      </c>
      <c r="AD686" s="116">
        <f t="shared" si="745"/>
        <v>0</v>
      </c>
      <c r="AE686" s="116">
        <f t="shared" si="745"/>
        <v>0</v>
      </c>
      <c r="AF686" s="116"/>
      <c r="AG686" s="116">
        <f t="shared" si="745"/>
        <v>0</v>
      </c>
      <c r="AH686" s="116">
        <f t="shared" si="745"/>
        <v>858</v>
      </c>
      <c r="AI686" s="116"/>
      <c r="AJ686" s="116">
        <f t="shared" si="745"/>
        <v>0</v>
      </c>
      <c r="AK686" s="116">
        <f t="shared" si="745"/>
        <v>0</v>
      </c>
      <c r="AL686" s="116">
        <f t="shared" si="745"/>
        <v>0</v>
      </c>
      <c r="AM686" s="116">
        <f t="shared" si="745"/>
        <v>858</v>
      </c>
      <c r="AN686" s="116">
        <f t="shared" si="745"/>
        <v>0</v>
      </c>
      <c r="AO686" s="116">
        <f t="shared" si="745"/>
        <v>0</v>
      </c>
      <c r="AP686" s="116">
        <f t="shared" si="745"/>
        <v>0</v>
      </c>
      <c r="AQ686" s="115">
        <f t="shared" si="746"/>
        <v>0</v>
      </c>
      <c r="AR686" s="116">
        <f t="shared" si="746"/>
        <v>0</v>
      </c>
      <c r="AS686" s="115">
        <f t="shared" si="746"/>
        <v>0</v>
      </c>
      <c r="AT686" s="116">
        <f t="shared" si="746"/>
        <v>0</v>
      </c>
      <c r="AU686" s="81"/>
      <c r="AV686" s="81"/>
      <c r="AW686" s="81"/>
      <c r="AX686" s="116">
        <f t="shared" si="747"/>
        <v>0</v>
      </c>
      <c r="AY686" s="116">
        <f t="shared" si="747"/>
        <v>0</v>
      </c>
      <c r="AZ686" s="93"/>
      <c r="BA686" s="93"/>
      <c r="BB686" s="116">
        <f t="shared" si="747"/>
        <v>0</v>
      </c>
      <c r="BC686" s="116">
        <f t="shared" si="747"/>
        <v>0</v>
      </c>
      <c r="BD686" s="168"/>
      <c r="BE686" s="169"/>
      <c r="BF686" s="192"/>
      <c r="BG686" s="192"/>
      <c r="BH686" s="168"/>
      <c r="BI686" s="169"/>
      <c r="BJ686" s="192"/>
      <c r="BK686" s="192"/>
    </row>
    <row r="687" spans="1:63" s="5" customFormat="1" ht="99.75" customHeight="1" hidden="1">
      <c r="A687" s="243"/>
      <c r="B687" s="106" t="s">
        <v>292</v>
      </c>
      <c r="C687" s="108" t="s">
        <v>2</v>
      </c>
      <c r="D687" s="108" t="s">
        <v>57</v>
      </c>
      <c r="E687" s="151" t="s">
        <v>293</v>
      </c>
      <c r="F687" s="108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0"/>
      <c r="T687" s="90"/>
      <c r="U687" s="92"/>
      <c r="V687" s="90"/>
      <c r="W687" s="90"/>
      <c r="X687" s="90"/>
      <c r="Y687" s="90"/>
      <c r="Z687" s="90"/>
      <c r="AA687" s="90"/>
      <c r="AB687" s="90"/>
      <c r="AC687" s="116">
        <f t="shared" si="745"/>
        <v>858</v>
      </c>
      <c r="AD687" s="116">
        <f t="shared" si="745"/>
        <v>0</v>
      </c>
      <c r="AE687" s="116">
        <f t="shared" si="745"/>
        <v>0</v>
      </c>
      <c r="AF687" s="116"/>
      <c r="AG687" s="116">
        <f t="shared" si="745"/>
        <v>0</v>
      </c>
      <c r="AH687" s="116">
        <f t="shared" si="745"/>
        <v>858</v>
      </c>
      <c r="AI687" s="116"/>
      <c r="AJ687" s="116">
        <f t="shared" si="745"/>
        <v>0</v>
      </c>
      <c r="AK687" s="116">
        <f t="shared" si="745"/>
        <v>0</v>
      </c>
      <c r="AL687" s="116">
        <f t="shared" si="745"/>
        <v>0</v>
      </c>
      <c r="AM687" s="116">
        <f t="shared" si="745"/>
        <v>858</v>
      </c>
      <c r="AN687" s="116">
        <f t="shared" si="745"/>
        <v>0</v>
      </c>
      <c r="AO687" s="116">
        <f t="shared" si="745"/>
        <v>0</v>
      </c>
      <c r="AP687" s="116">
        <f t="shared" si="745"/>
        <v>0</v>
      </c>
      <c r="AQ687" s="115">
        <f t="shared" si="746"/>
        <v>0</v>
      </c>
      <c r="AR687" s="116">
        <f t="shared" si="746"/>
        <v>0</v>
      </c>
      <c r="AS687" s="115">
        <f t="shared" si="746"/>
        <v>0</v>
      </c>
      <c r="AT687" s="116">
        <f t="shared" si="746"/>
        <v>0</v>
      </c>
      <c r="AU687" s="81"/>
      <c r="AV687" s="81"/>
      <c r="AW687" s="81"/>
      <c r="AX687" s="116">
        <f t="shared" si="747"/>
        <v>0</v>
      </c>
      <c r="AY687" s="116">
        <f t="shared" si="747"/>
        <v>0</v>
      </c>
      <c r="AZ687" s="93"/>
      <c r="BA687" s="93"/>
      <c r="BB687" s="116">
        <f t="shared" si="747"/>
        <v>0</v>
      </c>
      <c r="BC687" s="116">
        <f t="shared" si="747"/>
        <v>0</v>
      </c>
      <c r="BD687" s="168"/>
      <c r="BE687" s="169"/>
      <c r="BF687" s="192"/>
      <c r="BG687" s="192"/>
      <c r="BH687" s="168"/>
      <c r="BI687" s="169"/>
      <c r="BJ687" s="192"/>
      <c r="BK687" s="192"/>
    </row>
    <row r="688" spans="1:63" s="5" customFormat="1" ht="66" customHeight="1" hidden="1">
      <c r="A688" s="243"/>
      <c r="B688" s="148" t="s">
        <v>307</v>
      </c>
      <c r="C688" s="108" t="s">
        <v>2</v>
      </c>
      <c r="D688" s="108" t="s">
        <v>57</v>
      </c>
      <c r="E688" s="207" t="s">
        <v>294</v>
      </c>
      <c r="F688" s="108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0"/>
      <c r="T688" s="90"/>
      <c r="U688" s="92"/>
      <c r="V688" s="90"/>
      <c r="W688" s="90"/>
      <c r="X688" s="90"/>
      <c r="Y688" s="90"/>
      <c r="Z688" s="90"/>
      <c r="AA688" s="90"/>
      <c r="AB688" s="90"/>
      <c r="AC688" s="116">
        <f t="shared" si="745"/>
        <v>858</v>
      </c>
      <c r="AD688" s="116">
        <f t="shared" si="745"/>
        <v>0</v>
      </c>
      <c r="AE688" s="116">
        <f t="shared" si="745"/>
        <v>0</v>
      </c>
      <c r="AF688" s="116"/>
      <c r="AG688" s="116">
        <f t="shared" si="745"/>
        <v>0</v>
      </c>
      <c r="AH688" s="116">
        <f t="shared" si="745"/>
        <v>858</v>
      </c>
      <c r="AI688" s="116"/>
      <c r="AJ688" s="116">
        <f t="shared" si="745"/>
        <v>0</v>
      </c>
      <c r="AK688" s="116">
        <f t="shared" si="745"/>
        <v>0</v>
      </c>
      <c r="AL688" s="116">
        <f t="shared" si="745"/>
        <v>0</v>
      </c>
      <c r="AM688" s="116">
        <f t="shared" si="745"/>
        <v>858</v>
      </c>
      <c r="AN688" s="116">
        <f t="shared" si="745"/>
        <v>0</v>
      </c>
      <c r="AO688" s="116">
        <f t="shared" si="745"/>
        <v>0</v>
      </c>
      <c r="AP688" s="116">
        <f t="shared" si="745"/>
        <v>0</v>
      </c>
      <c r="AQ688" s="115">
        <f t="shared" si="746"/>
        <v>0</v>
      </c>
      <c r="AR688" s="116">
        <f t="shared" si="746"/>
        <v>0</v>
      </c>
      <c r="AS688" s="115">
        <f t="shared" si="746"/>
        <v>0</v>
      </c>
      <c r="AT688" s="116">
        <f t="shared" si="746"/>
        <v>0</v>
      </c>
      <c r="AU688" s="81"/>
      <c r="AV688" s="81"/>
      <c r="AW688" s="81"/>
      <c r="AX688" s="116">
        <f t="shared" si="747"/>
        <v>0</v>
      </c>
      <c r="AY688" s="116">
        <f t="shared" si="747"/>
        <v>0</v>
      </c>
      <c r="AZ688" s="93"/>
      <c r="BA688" s="93"/>
      <c r="BB688" s="116">
        <f t="shared" si="747"/>
        <v>0</v>
      </c>
      <c r="BC688" s="116">
        <f t="shared" si="747"/>
        <v>0</v>
      </c>
      <c r="BD688" s="168"/>
      <c r="BE688" s="169"/>
      <c r="BF688" s="192"/>
      <c r="BG688" s="192"/>
      <c r="BH688" s="168"/>
      <c r="BI688" s="169"/>
      <c r="BJ688" s="192"/>
      <c r="BK688" s="192"/>
    </row>
    <row r="689" spans="1:63" s="5" customFormat="1" ht="66.75" customHeight="1" hidden="1">
      <c r="A689" s="243"/>
      <c r="B689" s="106" t="s">
        <v>41</v>
      </c>
      <c r="C689" s="108" t="s">
        <v>2</v>
      </c>
      <c r="D689" s="108" t="s">
        <v>57</v>
      </c>
      <c r="E689" s="151" t="s">
        <v>294</v>
      </c>
      <c r="F689" s="108" t="s">
        <v>42</v>
      </c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0"/>
      <c r="T689" s="90"/>
      <c r="U689" s="92"/>
      <c r="V689" s="90"/>
      <c r="W689" s="90"/>
      <c r="X689" s="90"/>
      <c r="Y689" s="90"/>
      <c r="Z689" s="90"/>
      <c r="AA689" s="90"/>
      <c r="AB689" s="90"/>
      <c r="AC689" s="116">
        <v>858</v>
      </c>
      <c r="AD689" s="90"/>
      <c r="AE689" s="90"/>
      <c r="AF689" s="90"/>
      <c r="AG689" s="90"/>
      <c r="AH689" s="116">
        <f>AE689+AC689</f>
        <v>858</v>
      </c>
      <c r="AI689" s="116"/>
      <c r="AJ689" s="116">
        <f>AG689+AD689</f>
        <v>0</v>
      </c>
      <c r="AK689" s="181"/>
      <c r="AL689" s="181"/>
      <c r="AM689" s="116">
        <f>AK689+AH689</f>
        <v>858</v>
      </c>
      <c r="AN689" s="116">
        <f>AI689</f>
        <v>0</v>
      </c>
      <c r="AO689" s="116">
        <f>AJ689</f>
        <v>0</v>
      </c>
      <c r="AP689" s="116">
        <f>AR689-AO689</f>
        <v>0</v>
      </c>
      <c r="AQ689" s="115"/>
      <c r="AR689" s="116"/>
      <c r="AS689" s="115"/>
      <c r="AT689" s="116"/>
      <c r="AU689" s="81"/>
      <c r="AV689" s="81"/>
      <c r="AW689" s="81"/>
      <c r="AX689" s="116"/>
      <c r="AY689" s="116"/>
      <c r="AZ689" s="93"/>
      <c r="BA689" s="93"/>
      <c r="BB689" s="116"/>
      <c r="BC689" s="116"/>
      <c r="BD689" s="168"/>
      <c r="BE689" s="169"/>
      <c r="BF689" s="192"/>
      <c r="BG689" s="192"/>
      <c r="BH689" s="168"/>
      <c r="BI689" s="169"/>
      <c r="BJ689" s="192"/>
      <c r="BK689" s="192"/>
    </row>
    <row r="690" spans="1:63" s="5" customFormat="1" ht="43.5" customHeight="1">
      <c r="A690" s="243"/>
      <c r="B690" s="86" t="s">
        <v>404</v>
      </c>
      <c r="C690" s="132"/>
      <c r="D690" s="87"/>
      <c r="E690" s="133"/>
      <c r="F690" s="89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>
        <v>460000</v>
      </c>
      <c r="R690" s="92"/>
      <c r="S690" s="90">
        <f>T690-Q690</f>
        <v>-213694</v>
      </c>
      <c r="T690" s="90">
        <v>246306</v>
      </c>
      <c r="U690" s="92"/>
      <c r="V690" s="90">
        <v>284324</v>
      </c>
      <c r="W690" s="90"/>
      <c r="X690" s="90"/>
      <c r="Y690" s="90">
        <f>W690+T690</f>
        <v>246306</v>
      </c>
      <c r="Z690" s="90">
        <f>X690+V690</f>
        <v>284324</v>
      </c>
      <c r="AA690" s="90"/>
      <c r="AB690" s="90"/>
      <c r="AC690" s="90">
        <f>AA690+Y690-7021-1500</f>
        <v>237785</v>
      </c>
      <c r="AD690" s="90">
        <f>AB690+Z690</f>
        <v>284324</v>
      </c>
      <c r="AE690" s="90"/>
      <c r="AF690" s="90"/>
      <c r="AG690" s="90"/>
      <c r="AH690" s="90">
        <f>AE690+AC690</f>
        <v>237785</v>
      </c>
      <c r="AI690" s="90"/>
      <c r="AJ690" s="90">
        <f>AG690+AD690</f>
        <v>284324</v>
      </c>
      <c r="AK690" s="181"/>
      <c r="AL690" s="181"/>
      <c r="AM690" s="90">
        <f>AH690-47380</f>
        <v>190405</v>
      </c>
      <c r="AN690" s="78"/>
      <c r="AO690" s="90">
        <f>AJ690-6263</f>
        <v>278061</v>
      </c>
      <c r="AP690" s="90">
        <f>AR690-AO690</f>
        <v>272051</v>
      </c>
      <c r="AQ690" s="115"/>
      <c r="AR690" s="90">
        <v>550112</v>
      </c>
      <c r="AS690" s="92"/>
      <c r="AT690" s="90">
        <v>517213</v>
      </c>
      <c r="AU690" s="81"/>
      <c r="AV690" s="81"/>
      <c r="AW690" s="81">
        <v>-70808</v>
      </c>
      <c r="AX690" s="90">
        <f>AR690+AW690</f>
        <v>479304</v>
      </c>
      <c r="AY690" s="90">
        <v>517213</v>
      </c>
      <c r="AZ690" s="93">
        <v>603</v>
      </c>
      <c r="BA690" s="93">
        <v>603</v>
      </c>
      <c r="BB690" s="90">
        <f>AX690+AZ690</f>
        <v>479907</v>
      </c>
      <c r="BC690" s="90">
        <f>AY690+BA690</f>
        <v>517816</v>
      </c>
      <c r="BD690" s="244">
        <v>-50000</v>
      </c>
      <c r="BE690" s="169"/>
      <c r="BF690" s="92">
        <f>BD690+BB690</f>
        <v>429907</v>
      </c>
      <c r="BG690" s="92">
        <f>BE690+BC690</f>
        <v>517816</v>
      </c>
      <c r="BH690" s="244"/>
      <c r="BI690" s="169"/>
      <c r="BJ690" s="92">
        <f>BH690+BF690</f>
        <v>429907</v>
      </c>
      <c r="BK690" s="92">
        <f>BI690+BG690</f>
        <v>517816</v>
      </c>
    </row>
    <row r="691" spans="1:63" s="5" customFormat="1" ht="20.25">
      <c r="A691" s="243"/>
      <c r="B691" s="86"/>
      <c r="C691" s="132"/>
      <c r="D691" s="87"/>
      <c r="E691" s="133"/>
      <c r="F691" s="89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0"/>
      <c r="T691" s="90"/>
      <c r="U691" s="92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181"/>
      <c r="AL691" s="181"/>
      <c r="AM691" s="181"/>
      <c r="AN691" s="181"/>
      <c r="AO691" s="181"/>
      <c r="AP691" s="245"/>
      <c r="AQ691" s="246"/>
      <c r="AR691" s="245"/>
      <c r="AS691" s="246"/>
      <c r="AT691" s="245"/>
      <c r="AU691" s="81"/>
      <c r="AV691" s="81"/>
      <c r="AW691" s="81"/>
      <c r="AX691" s="245"/>
      <c r="AY691" s="245"/>
      <c r="AZ691" s="93"/>
      <c r="BA691" s="93"/>
      <c r="BB691" s="245"/>
      <c r="BC691" s="245"/>
      <c r="BD691" s="168"/>
      <c r="BE691" s="169"/>
      <c r="BF691" s="192"/>
      <c r="BG691" s="192"/>
      <c r="BH691" s="168"/>
      <c r="BI691" s="169"/>
      <c r="BJ691" s="192"/>
      <c r="BK691" s="192"/>
    </row>
    <row r="692" spans="1:63" s="2" customFormat="1" ht="33" customHeight="1">
      <c r="A692" s="97"/>
      <c r="B692" s="86" t="s">
        <v>129</v>
      </c>
      <c r="C692" s="247"/>
      <c r="D692" s="248"/>
      <c r="E692" s="101"/>
      <c r="F692" s="100"/>
      <c r="G692" s="121"/>
      <c r="H692" s="92" t="e">
        <f>#REF!+H690</f>
        <v>#REF!</v>
      </c>
      <c r="I692" s="92" t="e">
        <f>#REF!+I690</f>
        <v>#REF!</v>
      </c>
      <c r="J692" s="92" t="e">
        <f>#REF!+J690</f>
        <v>#REF!</v>
      </c>
      <c r="K692" s="92" t="e">
        <f>#REF!+K690</f>
        <v>#REF!</v>
      </c>
      <c r="L692" s="92" t="e">
        <f>#REF!+L690</f>
        <v>#REF!</v>
      </c>
      <c r="M692" s="92" t="e">
        <f>#REF!+M690</f>
        <v>#REF!</v>
      </c>
      <c r="N692" s="92" t="e">
        <f>#REF!+N690</f>
        <v>#REF!</v>
      </c>
      <c r="O692" s="92" t="e">
        <f>#REF!+O690</f>
        <v>#REF!</v>
      </c>
      <c r="P692" s="92" t="e">
        <f>#REF!+P690</f>
        <v>#REF!</v>
      </c>
      <c r="Q692" s="92" t="e">
        <f>#REF!+Q690</f>
        <v>#REF!</v>
      </c>
      <c r="R692" s="225"/>
      <c r="S692" s="90" t="e">
        <f>S690+#REF!</f>
        <v>#REF!</v>
      </c>
      <c r="T692" s="90" t="e">
        <f>T690+#REF!</f>
        <v>#REF!</v>
      </c>
      <c r="U692" s="92" t="e">
        <f>U690+#REF!</f>
        <v>#REF!</v>
      </c>
      <c r="V692" s="90" t="e">
        <f>V690+#REF!</f>
        <v>#REF!</v>
      </c>
      <c r="W692" s="90" t="e">
        <f>W690+#REF!</f>
        <v>#REF!</v>
      </c>
      <c r="X692" s="90" t="e">
        <f>X690+#REF!</f>
        <v>#REF!</v>
      </c>
      <c r="Y692" s="90" t="e">
        <f>Y690+#REF!</f>
        <v>#REF!</v>
      </c>
      <c r="Z692" s="90" t="e">
        <f>Z690+#REF!</f>
        <v>#REF!</v>
      </c>
      <c r="AA692" s="90" t="e">
        <f>AA690+#REF!</f>
        <v>#REF!</v>
      </c>
      <c r="AB692" s="90" t="e">
        <f>AB690+#REF!</f>
        <v>#REF!</v>
      </c>
      <c r="AC692" s="90" t="e">
        <f>AC690+#REF!</f>
        <v>#REF!</v>
      </c>
      <c r="AD692" s="90" t="e">
        <f>AD690+#REF!</f>
        <v>#REF!</v>
      </c>
      <c r="AE692" s="90" t="e">
        <f>AE690+#REF!</f>
        <v>#REF!</v>
      </c>
      <c r="AF692" s="90" t="e">
        <f>AF690+#REF!</f>
        <v>#REF!</v>
      </c>
      <c r="AG692" s="90" t="e">
        <f>AG690+#REF!</f>
        <v>#REF!</v>
      </c>
      <c r="AH692" s="90">
        <f aca="true" t="shared" si="748" ref="AH692:AO692">AH19+AH34+AH101+AH127+AH139+AH152+AH171+AH189+AH233+AH268+AH309+AH353+AH391+AH466+AH494+AH518+AH560+AH598+AH690</f>
        <v>5526773</v>
      </c>
      <c r="AI692" s="90">
        <f t="shared" si="748"/>
        <v>3566</v>
      </c>
      <c r="AJ692" s="90">
        <f t="shared" si="748"/>
        <v>5561225</v>
      </c>
      <c r="AK692" s="90" t="e">
        <f t="shared" si="748"/>
        <v>#REF!</v>
      </c>
      <c r="AL692" s="90" t="e">
        <f t="shared" si="748"/>
        <v>#REF!</v>
      </c>
      <c r="AM692" s="90">
        <f t="shared" si="748"/>
        <v>5526773</v>
      </c>
      <c r="AN692" s="90">
        <f t="shared" si="748"/>
        <v>3566</v>
      </c>
      <c r="AO692" s="90">
        <f t="shared" si="748"/>
        <v>5561225</v>
      </c>
      <c r="AP692" s="90">
        <f>AP19+AP34+AP101+AP127+AP139+AP152+AP171+AP189+AP233+AP268+AP309+AP353+AP391+AP466+AP494+AP518+AP560+AP598+AP690+AP184+AP552</f>
        <v>805806</v>
      </c>
      <c r="AQ692" s="90">
        <f>AQ19+AQ34+AQ101+AQ127+AQ139+AQ152+AQ171+AQ189+AQ233+AQ268+AQ309+AQ353+AQ391+AQ466+AQ494+AQ518+AQ560+AQ598+AQ690+AQ184+AQ552</f>
        <v>0</v>
      </c>
      <c r="AR692" s="90">
        <f>AR19+AR34+AR101+AR127+AR139+AR152+AR171+AR189+AR233+AR268+AR309+AR353+AR391+AR466+AR494+AR518+AR560+AR598+AR690+AR184+AR552</f>
        <v>6367031</v>
      </c>
      <c r="AS692" s="90">
        <f>AS19+AS34+AS101+AS127+AS139+AS152+AS171+AS189+AS233+AS268+AS309+AS353+AS391+AS466+AS494+AS518+AS560+AS598+AS690+AS184+AS552</f>
        <v>0</v>
      </c>
      <c r="AT692" s="90">
        <f>AT19+AT34+AT101+AT127+AT139+AT152+AT171+AT189+AT233+AT268+AT309+AT353+AT391+AT466+AT494+AT518+AT560+AT598+AT690+AT184+AT552</f>
        <v>6317811</v>
      </c>
      <c r="AU692" s="81"/>
      <c r="AV692" s="81"/>
      <c r="AW692" s="90">
        <f aca="true" t="shared" si="749" ref="AW692:BG692">AW19+AW34+AW101+AW127+AW139+AW152+AW171+AW189+AW233+AW268+AW309+AW353+AW391+AW466+AW494+AW518+AW560+AW598+AW690+AW184+AW552</f>
        <v>-70808</v>
      </c>
      <c r="AX692" s="90">
        <f t="shared" si="749"/>
        <v>6296223</v>
      </c>
      <c r="AY692" s="90">
        <f t="shared" si="749"/>
        <v>6317811</v>
      </c>
      <c r="AZ692" s="90">
        <f t="shared" si="749"/>
        <v>0</v>
      </c>
      <c r="BA692" s="90">
        <f t="shared" si="749"/>
        <v>0</v>
      </c>
      <c r="BB692" s="90">
        <f t="shared" si="749"/>
        <v>6296223</v>
      </c>
      <c r="BC692" s="90">
        <f t="shared" si="749"/>
        <v>6317811</v>
      </c>
      <c r="BD692" s="90">
        <f t="shared" si="749"/>
        <v>0</v>
      </c>
      <c r="BE692" s="90">
        <f t="shared" si="749"/>
        <v>0</v>
      </c>
      <c r="BF692" s="90">
        <f t="shared" si="749"/>
        <v>6296223</v>
      </c>
      <c r="BG692" s="90">
        <f t="shared" si="749"/>
        <v>6317811</v>
      </c>
      <c r="BH692" s="90">
        <f>BH19+BH34+BH101+BH127+BH139+BH152+BH171+BH189+BH233+BH268+BH309+BH353+BH391+BH466+BH494+BH518+BH560+BH598+BH690+BH184+BH552</f>
        <v>0</v>
      </c>
      <c r="BI692" s="90">
        <f>BI19+BI34+BI101+BI127+BI139+BI152+BI171+BI189+BI233+BI268+BI309+BI353+BI391+BI466+BI494+BI518+BI560+BI598+BI690+BI184+BI552</f>
        <v>0</v>
      </c>
      <c r="BJ692" s="90">
        <f>BJ19+BJ34+BJ101+BJ127+BJ139+BJ152+BJ171+BJ189+BJ233+BJ268+BJ309+BJ353+BJ391+BJ466+BJ494+BJ518+BJ560+BJ598+BJ690+BJ184+BJ552</f>
        <v>6296223</v>
      </c>
      <c r="BK692" s="90">
        <f>BK19+BK34+BK101+BK127+BK139+BK152+BK171+BK189+BK233+BK268+BK309+BK353+BK391+BK466+BK494+BK518+BK560+BK598+BK690+BK184+BK552</f>
        <v>6317811</v>
      </c>
    </row>
    <row r="693" spans="1:63" ht="16.5">
      <c r="A693" s="105"/>
      <c r="B693" s="106"/>
      <c r="C693" s="249"/>
      <c r="D693" s="249"/>
      <c r="E693" s="207"/>
      <c r="F693" s="108"/>
      <c r="G693" s="116"/>
      <c r="H693" s="116"/>
      <c r="I693" s="116"/>
      <c r="J693" s="250"/>
      <c r="K693" s="250"/>
      <c r="L693" s="250"/>
      <c r="M693" s="250"/>
      <c r="N693" s="116"/>
      <c r="O693" s="84"/>
      <c r="P693" s="84"/>
      <c r="Q693" s="250"/>
      <c r="R693" s="250"/>
      <c r="S693" s="116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117"/>
      <c r="AL693" s="117"/>
      <c r="AM693" s="117"/>
      <c r="AN693" s="117"/>
      <c r="AO693" s="117"/>
      <c r="AP693" s="130"/>
      <c r="AQ693" s="130"/>
      <c r="AR693" s="130"/>
      <c r="AS693" s="130"/>
      <c r="AT693" s="130"/>
      <c r="AU693" s="81"/>
      <c r="AV693" s="81"/>
      <c r="AW693" s="81"/>
      <c r="AX693" s="130"/>
      <c r="AY693" s="130"/>
      <c r="AZ693" s="93"/>
      <c r="BA693" s="93"/>
      <c r="BB693" s="130"/>
      <c r="BC693" s="130"/>
      <c r="BD693" s="118"/>
      <c r="BE693" s="119"/>
      <c r="BF693" s="118"/>
      <c r="BG693" s="118"/>
      <c r="BH693" s="118"/>
      <c r="BI693" s="119"/>
      <c r="BJ693" s="119"/>
      <c r="BK693" s="119"/>
    </row>
    <row r="694" spans="1:39" ht="16.5" hidden="1">
      <c r="A694" s="37"/>
      <c r="B694" s="21"/>
      <c r="C694" s="22"/>
      <c r="D694" s="22"/>
      <c r="E694" s="23"/>
      <c r="F694" s="24"/>
      <c r="G694" s="25"/>
      <c r="H694" s="25"/>
      <c r="I694" s="25"/>
      <c r="N694" s="25"/>
      <c r="AM694" s="49"/>
    </row>
    <row r="695" spans="1:59" s="256" customFormat="1" ht="81.75" customHeight="1">
      <c r="A695" s="279" t="s">
        <v>336</v>
      </c>
      <c r="B695" s="279"/>
      <c r="C695" s="251"/>
      <c r="D695" s="251"/>
      <c r="E695" s="251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48"/>
      <c r="AF695" s="48"/>
      <c r="AG695" s="48"/>
      <c r="AH695" s="48"/>
      <c r="AI695" s="48"/>
      <c r="AJ695" s="48"/>
      <c r="AK695" s="48"/>
      <c r="AL695" s="49"/>
      <c r="AM695" s="49"/>
      <c r="AN695" s="48"/>
      <c r="AO695" s="49">
        <f>AO692+AP692</f>
        <v>6367031</v>
      </c>
      <c r="AP695" s="49"/>
      <c r="AQ695" s="49"/>
      <c r="AR695" s="49"/>
      <c r="AS695" s="49"/>
      <c r="AT695" s="49"/>
      <c r="AU695" s="73"/>
      <c r="AV695" s="73"/>
      <c r="AW695" s="73"/>
      <c r="AX695" s="252"/>
      <c r="AY695" s="252"/>
      <c r="AZ695" s="25"/>
      <c r="BA695" s="25"/>
      <c r="BB695" s="253"/>
      <c r="BC695" s="253"/>
      <c r="BD695" s="253"/>
      <c r="BE695" s="255"/>
      <c r="BF695" s="253"/>
      <c r="BG695" s="48"/>
    </row>
    <row r="696" spans="1:63" s="256" customFormat="1" ht="18.75" customHeight="1">
      <c r="A696" s="279" t="s">
        <v>334</v>
      </c>
      <c r="B696" s="279"/>
      <c r="C696" s="251"/>
      <c r="D696" s="251"/>
      <c r="E696" s="251"/>
      <c r="F696" s="82"/>
      <c r="G696" s="82"/>
      <c r="H696" s="82" t="s">
        <v>335</v>
      </c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275" t="s">
        <v>337</v>
      </c>
      <c r="AD696" s="275"/>
      <c r="AE696" s="48"/>
      <c r="AF696" s="48"/>
      <c r="AG696" s="48"/>
      <c r="AH696" s="275" t="s">
        <v>337</v>
      </c>
      <c r="AI696" s="275"/>
      <c r="AJ696" s="275"/>
      <c r="AK696" s="48"/>
      <c r="AL696" s="48"/>
      <c r="AM696" s="48"/>
      <c r="AN696" s="275"/>
      <c r="AO696" s="275"/>
      <c r="AP696" s="257"/>
      <c r="AQ696" s="257"/>
      <c r="AR696" s="270" t="s">
        <v>337</v>
      </c>
      <c r="AS696" s="270"/>
      <c r="AT696" s="270"/>
      <c r="AU696" s="73"/>
      <c r="AV696" s="73"/>
      <c r="AW696" s="73"/>
      <c r="AX696" s="252"/>
      <c r="AY696" s="252"/>
      <c r="AZ696" s="258"/>
      <c r="BA696" s="258"/>
      <c r="BB696" s="270" t="s">
        <v>337</v>
      </c>
      <c r="BC696" s="270"/>
      <c r="BD696" s="253"/>
      <c r="BE696" s="255"/>
      <c r="BF696" s="266" t="s">
        <v>337</v>
      </c>
      <c r="BG696" s="266"/>
      <c r="BJ696" s="266" t="s">
        <v>337</v>
      </c>
      <c r="BK696" s="266"/>
    </row>
    <row r="697" spans="47:59" ht="16.5">
      <c r="AU697" s="73"/>
      <c r="AV697" s="73"/>
      <c r="AW697" s="73"/>
      <c r="AX697" s="74"/>
      <c r="AY697" s="74"/>
      <c r="AZ697" s="25"/>
      <c r="BA697" s="25"/>
      <c r="BB697" s="75"/>
      <c r="BC697" s="75"/>
      <c r="BD697" s="75"/>
      <c r="BE697" s="76"/>
      <c r="BF697" s="75"/>
      <c r="BG697" s="74"/>
    </row>
    <row r="698" spans="6:36" ht="16.5">
      <c r="F698" s="26"/>
      <c r="G698" s="28"/>
      <c r="H698" s="28"/>
      <c r="I698" s="28"/>
      <c r="J698" s="27"/>
      <c r="N698" s="28"/>
      <c r="AH698" s="49"/>
      <c r="AI698" s="49"/>
      <c r="AJ698" s="49"/>
    </row>
    <row r="699" spans="6:14" ht="16.5">
      <c r="F699" s="26"/>
      <c r="G699" s="28"/>
      <c r="H699" s="28"/>
      <c r="I699" s="28"/>
      <c r="J699" s="27"/>
      <c r="N699" s="28"/>
    </row>
    <row r="700" spans="6:14" ht="16.5">
      <c r="F700" s="26"/>
      <c r="G700" s="28"/>
      <c r="H700" s="28"/>
      <c r="I700" s="28"/>
      <c r="N700" s="28"/>
    </row>
    <row r="701" spans="6:39" ht="16.5">
      <c r="F701" s="26"/>
      <c r="G701" s="28"/>
      <c r="H701" s="28"/>
      <c r="I701" s="28"/>
      <c r="J701" s="29"/>
      <c r="L701" s="14">
        <f>J719-K701</f>
        <v>0</v>
      </c>
      <c r="N701" s="28"/>
      <c r="AM701" s="49"/>
    </row>
    <row r="702" spans="6:14" ht="16.5">
      <c r="F702" s="24"/>
      <c r="G702" s="28"/>
      <c r="H702" s="28"/>
      <c r="I702" s="28"/>
      <c r="J702" s="29"/>
      <c r="N702" s="28"/>
    </row>
    <row r="703" spans="6:14" ht="16.5">
      <c r="F703" s="26"/>
      <c r="G703" s="28"/>
      <c r="H703" s="28"/>
      <c r="I703" s="28"/>
      <c r="J703" s="29"/>
      <c r="N703" s="28"/>
    </row>
    <row r="704" spans="6:14" ht="16.5">
      <c r="F704" s="26"/>
      <c r="G704" s="28"/>
      <c r="H704" s="28"/>
      <c r="I704" s="28"/>
      <c r="J704" s="29"/>
      <c r="N704" s="28"/>
    </row>
    <row r="705" spans="1:59" s="7" customFormat="1" ht="18.75">
      <c r="A705" s="12"/>
      <c r="B705" s="12"/>
      <c r="C705" s="12"/>
      <c r="D705" s="12"/>
      <c r="E705" s="13"/>
      <c r="F705" s="30"/>
      <c r="G705" s="31"/>
      <c r="H705" s="31"/>
      <c r="I705" s="31"/>
      <c r="J705" s="29"/>
      <c r="K705" s="14"/>
      <c r="L705" s="14"/>
      <c r="M705" s="14"/>
      <c r="N705" s="31"/>
      <c r="O705" s="27"/>
      <c r="P705" s="44"/>
      <c r="Q705" s="45"/>
      <c r="R705" s="14"/>
      <c r="S705" s="28"/>
      <c r="T705" s="27"/>
      <c r="U705" s="27"/>
      <c r="V705" s="27"/>
      <c r="W705" s="14"/>
      <c r="X705" s="14"/>
      <c r="Y705" s="14"/>
      <c r="Z705" s="14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9"/>
      <c r="AQ705" s="49"/>
      <c r="AR705" s="49"/>
      <c r="AS705" s="49"/>
      <c r="AT705" s="49"/>
      <c r="AU705" s="64"/>
      <c r="AV705" s="64"/>
      <c r="AW705" s="64"/>
      <c r="AX705" s="66"/>
      <c r="AY705" s="66"/>
      <c r="AZ705" s="54"/>
      <c r="BA705" s="54"/>
      <c r="BB705" s="67"/>
      <c r="BC705" s="67"/>
      <c r="BD705" s="67"/>
      <c r="BE705" s="51"/>
      <c r="BF705" s="67"/>
      <c r="BG705" s="66"/>
    </row>
    <row r="706" spans="6:10" ht="16.5">
      <c r="F706" s="30"/>
      <c r="H706" s="43"/>
      <c r="J706" s="29"/>
    </row>
    <row r="707" spans="6:14" ht="16.5">
      <c r="F707" s="26"/>
      <c r="G707" s="28"/>
      <c r="H707" s="28"/>
      <c r="I707" s="28"/>
      <c r="J707" s="29"/>
      <c r="N707" s="28"/>
    </row>
    <row r="708" spans="6:14" ht="16.5">
      <c r="F708" s="26"/>
      <c r="G708" s="28"/>
      <c r="H708" s="28"/>
      <c r="I708" s="28"/>
      <c r="J708" s="29"/>
      <c r="N708" s="28"/>
    </row>
    <row r="709" spans="6:14" ht="16.5">
      <c r="F709" s="30"/>
      <c r="G709" s="31"/>
      <c r="H709" s="31"/>
      <c r="I709" s="31"/>
      <c r="J709" s="29"/>
      <c r="N709" s="31"/>
    </row>
    <row r="710" spans="6:10" ht="16.5">
      <c r="F710" s="26"/>
      <c r="J710" s="29"/>
    </row>
    <row r="711" spans="6:14" ht="16.5">
      <c r="F711" s="26"/>
      <c r="G711" s="28"/>
      <c r="J711" s="29"/>
      <c r="N711" s="28"/>
    </row>
    <row r="712" spans="6:14" ht="16.5">
      <c r="F712" s="26"/>
      <c r="G712" s="28"/>
      <c r="J712" s="29"/>
      <c r="N712" s="28"/>
    </row>
    <row r="713" spans="6:14" ht="16.5">
      <c r="F713" s="26"/>
      <c r="G713" s="28"/>
      <c r="J713" s="29"/>
      <c r="N713" s="28"/>
    </row>
    <row r="714" spans="6:14" ht="16.5">
      <c r="F714" s="26"/>
      <c r="G714" s="28"/>
      <c r="J714" s="29"/>
      <c r="N714" s="28"/>
    </row>
    <row r="715" spans="6:14" ht="16.5">
      <c r="F715" s="26"/>
      <c r="G715" s="28"/>
      <c r="J715" s="29"/>
      <c r="N715" s="28"/>
    </row>
    <row r="716" spans="6:14" ht="16.5">
      <c r="F716" s="30"/>
      <c r="G716" s="31"/>
      <c r="H716" s="31"/>
      <c r="I716" s="31"/>
      <c r="J716" s="29"/>
      <c r="N716" s="31"/>
    </row>
    <row r="717" spans="6:10" ht="16.5">
      <c r="F717" s="26"/>
      <c r="J717" s="29"/>
    </row>
    <row r="718" spans="6:14" ht="16.5">
      <c r="F718" s="26"/>
      <c r="G718" s="28"/>
      <c r="J718" s="29"/>
      <c r="N718" s="28"/>
    </row>
    <row r="719" spans="1:59" s="8" customFormat="1" ht="16.5">
      <c r="A719" s="32"/>
      <c r="B719" s="32"/>
      <c r="C719" s="32"/>
      <c r="D719" s="32"/>
      <c r="E719" s="33"/>
      <c r="F719" s="30"/>
      <c r="G719" s="31"/>
      <c r="H719" s="36"/>
      <c r="I719" s="36"/>
      <c r="J719" s="34"/>
      <c r="K719" s="35"/>
      <c r="L719" s="35"/>
      <c r="M719" s="35"/>
      <c r="N719" s="31"/>
      <c r="O719" s="46"/>
      <c r="P719" s="46"/>
      <c r="Q719" s="35"/>
      <c r="R719" s="35"/>
      <c r="S719" s="31"/>
      <c r="T719" s="46"/>
      <c r="U719" s="46"/>
      <c r="V719" s="46"/>
      <c r="W719" s="35"/>
      <c r="X719" s="35"/>
      <c r="Y719" s="35"/>
      <c r="Z719" s="35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68"/>
      <c r="AQ719" s="68"/>
      <c r="AR719" s="68"/>
      <c r="AS719" s="68"/>
      <c r="AT719" s="68"/>
      <c r="AU719" s="65"/>
      <c r="AV719" s="65"/>
      <c r="AW719" s="65"/>
      <c r="AX719" s="69"/>
      <c r="AY719" s="69"/>
      <c r="AZ719" s="55"/>
      <c r="BA719" s="55"/>
      <c r="BB719" s="70"/>
      <c r="BC719" s="70"/>
      <c r="BD719" s="70"/>
      <c r="BE719" s="52"/>
      <c r="BF719" s="70"/>
      <c r="BG719" s="69"/>
    </row>
    <row r="720" ht="16.5">
      <c r="F720" s="26"/>
    </row>
    <row r="721" spans="6:14" ht="16.5">
      <c r="F721" s="26"/>
      <c r="G721" s="28"/>
      <c r="N721" s="28"/>
    </row>
    <row r="722" spans="6:14" ht="16.5">
      <c r="F722" s="26"/>
      <c r="G722" s="28"/>
      <c r="N722" s="28"/>
    </row>
    <row r="723" spans="6:14" ht="16.5">
      <c r="F723" s="26"/>
      <c r="G723" s="28"/>
      <c r="N723" s="28"/>
    </row>
    <row r="724" spans="6:14" ht="16.5">
      <c r="F724" s="26"/>
      <c r="G724" s="28"/>
      <c r="H724" s="28">
        <f>H666</f>
        <v>4617</v>
      </c>
      <c r="I724" s="28">
        <f>I666</f>
        <v>0</v>
      </c>
      <c r="N724" s="28"/>
    </row>
    <row r="725" spans="1:59" s="8" customFormat="1" ht="16.5">
      <c r="A725" s="32"/>
      <c r="B725" s="32"/>
      <c r="C725" s="32"/>
      <c r="D725" s="32"/>
      <c r="E725" s="33"/>
      <c r="F725" s="30"/>
      <c r="G725" s="31"/>
      <c r="H725" s="36"/>
      <c r="I725" s="36"/>
      <c r="J725" s="35"/>
      <c r="K725" s="35"/>
      <c r="L725" s="35"/>
      <c r="M725" s="35"/>
      <c r="N725" s="31"/>
      <c r="O725" s="46"/>
      <c r="P725" s="46"/>
      <c r="Q725" s="35"/>
      <c r="R725" s="35"/>
      <c r="S725" s="31"/>
      <c r="T725" s="46"/>
      <c r="U725" s="46"/>
      <c r="V725" s="46"/>
      <c r="W725" s="35"/>
      <c r="X725" s="35"/>
      <c r="Y725" s="35"/>
      <c r="Z725" s="35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68"/>
      <c r="AQ725" s="68"/>
      <c r="AR725" s="68"/>
      <c r="AS725" s="68"/>
      <c r="AT725" s="68"/>
      <c r="AU725" s="65"/>
      <c r="AV725" s="65"/>
      <c r="AW725" s="65"/>
      <c r="AX725" s="69"/>
      <c r="AY725" s="69"/>
      <c r="AZ725" s="55"/>
      <c r="BA725" s="55"/>
      <c r="BB725" s="70"/>
      <c r="BC725" s="70"/>
      <c r="BD725" s="70"/>
      <c r="BE725" s="52"/>
      <c r="BF725" s="70"/>
      <c r="BG725" s="69"/>
    </row>
    <row r="726" spans="1:59" s="8" customFormat="1" ht="16.5">
      <c r="A726" s="32"/>
      <c r="B726" s="32"/>
      <c r="C726" s="32"/>
      <c r="D726" s="32"/>
      <c r="E726" s="33"/>
      <c r="F726" s="30"/>
      <c r="G726" s="36"/>
      <c r="H726" s="36"/>
      <c r="I726" s="36"/>
      <c r="J726" s="35"/>
      <c r="K726" s="35"/>
      <c r="L726" s="35"/>
      <c r="M726" s="35"/>
      <c r="N726" s="36"/>
      <c r="O726" s="46"/>
      <c r="P726" s="46"/>
      <c r="Q726" s="35"/>
      <c r="R726" s="35"/>
      <c r="S726" s="31"/>
      <c r="T726" s="46"/>
      <c r="U726" s="46"/>
      <c r="V726" s="46"/>
      <c r="W726" s="35"/>
      <c r="X726" s="35"/>
      <c r="Y726" s="35"/>
      <c r="Z726" s="35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68"/>
      <c r="AQ726" s="68"/>
      <c r="AR726" s="68"/>
      <c r="AS726" s="68"/>
      <c r="AT726" s="68"/>
      <c r="AU726" s="65"/>
      <c r="AV726" s="65"/>
      <c r="AW726" s="65"/>
      <c r="AX726" s="69"/>
      <c r="AY726" s="69"/>
      <c r="AZ726" s="55"/>
      <c r="BA726" s="55"/>
      <c r="BB726" s="70"/>
      <c r="BC726" s="70"/>
      <c r="BD726" s="70"/>
      <c r="BE726" s="52"/>
      <c r="BF726" s="70"/>
      <c r="BG726" s="69"/>
    </row>
    <row r="727" spans="6:14" ht="16.5">
      <c r="F727" s="26"/>
      <c r="G727" s="28"/>
      <c r="H727" s="28">
        <f>H354</f>
        <v>1038669</v>
      </c>
      <c r="I727" s="28">
        <f>I354</f>
        <v>0</v>
      </c>
      <c r="N727" s="28"/>
    </row>
    <row r="728" spans="6:14" ht="16.5">
      <c r="F728" s="26"/>
      <c r="G728" s="28"/>
      <c r="H728" s="28">
        <f>H314+H357+H519</f>
        <v>1040675</v>
      </c>
      <c r="I728" s="28">
        <f>I314+I357+I519</f>
        <v>0</v>
      </c>
      <c r="N728" s="28"/>
    </row>
    <row r="729" spans="6:14" ht="16.5">
      <c r="F729" s="26"/>
      <c r="G729" s="28"/>
      <c r="H729" s="28">
        <f>H75+H167</f>
        <v>4930</v>
      </c>
      <c r="I729" s="28">
        <f>I75+I167</f>
        <v>0</v>
      </c>
      <c r="N729" s="28"/>
    </row>
    <row r="730" spans="6:14" ht="16.5">
      <c r="F730" s="26"/>
      <c r="G730" s="28"/>
      <c r="H730" s="28">
        <f>H317</f>
        <v>43777</v>
      </c>
      <c r="I730" s="28">
        <f>I317</f>
        <v>0</v>
      </c>
      <c r="N730" s="28"/>
    </row>
    <row r="731" spans="6:14" ht="16.5">
      <c r="F731" s="26"/>
      <c r="G731" s="28"/>
      <c r="H731" s="28" t="e">
        <f>H362+H467+H501</f>
        <v>#REF!</v>
      </c>
      <c r="I731" s="28" t="e">
        <f>I362+I467+I501</f>
        <v>#REF!</v>
      </c>
      <c r="N731" s="28"/>
    </row>
    <row r="732" spans="6:14" ht="16.5">
      <c r="F732" s="26"/>
      <c r="G732" s="28"/>
      <c r="H732" s="28" t="e">
        <f>#REF!+H365+H524</f>
        <v>#REF!</v>
      </c>
      <c r="I732" s="28" t="e">
        <f>#REF!+I365+I524</f>
        <v>#REF!</v>
      </c>
      <c r="N732" s="28"/>
    </row>
    <row r="733" spans="6:14" ht="16.5">
      <c r="F733" s="30"/>
      <c r="G733" s="31"/>
      <c r="H733" s="31" t="e">
        <f>SUM(H727:H732)</f>
        <v>#REF!</v>
      </c>
      <c r="I733" s="31" t="e">
        <f>SUM(I727:I732)</f>
        <v>#REF!</v>
      </c>
      <c r="N733" s="31"/>
    </row>
    <row r="734" ht="16.5">
      <c r="F734" s="26"/>
    </row>
    <row r="735" spans="6:14" ht="16.5">
      <c r="F735" s="26"/>
      <c r="G735" s="28"/>
      <c r="H735" s="28">
        <f>H327</f>
        <v>199511</v>
      </c>
      <c r="I735" s="28">
        <f>I327</f>
        <v>0</v>
      </c>
      <c r="N735" s="28"/>
    </row>
    <row r="736" spans="6:14" ht="16.5">
      <c r="F736" s="26"/>
      <c r="G736" s="28"/>
      <c r="H736" s="28">
        <f>H78</f>
        <v>4856</v>
      </c>
      <c r="I736" s="28">
        <f>I78</f>
        <v>0</v>
      </c>
      <c r="N736" s="28"/>
    </row>
    <row r="737" spans="6:14" ht="16.5">
      <c r="F737" s="26"/>
      <c r="G737" s="28"/>
      <c r="H737" s="28">
        <f>H81</f>
        <v>780</v>
      </c>
      <c r="I737" s="28">
        <f>I81</f>
        <v>0</v>
      </c>
      <c r="N737" s="28"/>
    </row>
    <row r="738" spans="6:14" ht="16.5">
      <c r="F738" s="30"/>
      <c r="G738" s="31"/>
      <c r="H738" s="31">
        <f>H735+H736+H737</f>
        <v>205147</v>
      </c>
      <c r="I738" s="31">
        <f>I735+I736+I737</f>
        <v>0</v>
      </c>
      <c r="N738" s="31"/>
    </row>
    <row r="739" ht="16.5">
      <c r="F739" s="30"/>
    </row>
    <row r="740" spans="6:14" ht="16.5">
      <c r="F740" s="26"/>
      <c r="G740" s="28"/>
      <c r="H740" s="28">
        <f>H269</f>
        <v>445615</v>
      </c>
      <c r="I740" s="28">
        <f>I269</f>
        <v>0</v>
      </c>
      <c r="N740" s="28"/>
    </row>
    <row r="741" spans="6:14" ht="16.5">
      <c r="F741" s="26"/>
      <c r="G741" s="28"/>
      <c r="H741" s="28">
        <f>H272</f>
        <v>176479</v>
      </c>
      <c r="I741" s="28">
        <f>I272</f>
        <v>0</v>
      </c>
      <c r="N741" s="28"/>
    </row>
    <row r="742" spans="6:14" ht="16.5">
      <c r="F742" s="26"/>
      <c r="G742" s="28"/>
      <c r="H742" s="28"/>
      <c r="I742" s="28"/>
      <c r="N742" s="28"/>
    </row>
    <row r="743" spans="6:14" ht="16.5">
      <c r="F743" s="26"/>
      <c r="G743" s="28"/>
      <c r="H743" s="28">
        <f>H275</f>
        <v>229141</v>
      </c>
      <c r="I743" s="28">
        <f>I275</f>
        <v>0</v>
      </c>
      <c r="N743" s="28"/>
    </row>
    <row r="744" spans="6:14" ht="16.5">
      <c r="F744" s="26"/>
      <c r="G744" s="28"/>
      <c r="H744" s="28">
        <f>H278</f>
        <v>90724</v>
      </c>
      <c r="I744" s="28">
        <f>I278</f>
        <v>0</v>
      </c>
      <c r="N744" s="28"/>
    </row>
    <row r="745" spans="6:14" ht="16.5">
      <c r="F745" s="26"/>
      <c r="G745" s="28"/>
      <c r="H745" s="28">
        <f>H529</f>
        <v>51703</v>
      </c>
      <c r="I745" s="28">
        <f>I529</f>
        <v>0</v>
      </c>
      <c r="N745" s="28"/>
    </row>
    <row r="746" spans="6:14" ht="16.5">
      <c r="F746" s="26"/>
      <c r="G746" s="28"/>
      <c r="H746" s="28">
        <f>H288</f>
        <v>229448</v>
      </c>
      <c r="I746" s="28">
        <f>I288</f>
        <v>0</v>
      </c>
      <c r="N746" s="28"/>
    </row>
    <row r="747" spans="6:14" ht="16.5">
      <c r="F747" s="30"/>
      <c r="G747" s="31"/>
      <c r="H747" s="31">
        <f>SUM(H740:H746)</f>
        <v>1223110</v>
      </c>
      <c r="I747" s="31">
        <f>SUM(I740:I746)</f>
        <v>0</v>
      </c>
      <c r="N747" s="31"/>
    </row>
    <row r="748" ht="16.5">
      <c r="F748" s="26"/>
    </row>
    <row r="749" spans="6:14" ht="16.5">
      <c r="F749" s="26"/>
      <c r="G749" s="28"/>
      <c r="H749" s="28">
        <f>H564</f>
        <v>19352</v>
      </c>
      <c r="I749" s="28">
        <f>I564</f>
        <v>0</v>
      </c>
      <c r="N749" s="28"/>
    </row>
    <row r="750" spans="6:14" ht="16.5">
      <c r="F750" s="26"/>
      <c r="G750" s="28"/>
      <c r="H750" s="28">
        <f>H567+H474</f>
        <v>67125</v>
      </c>
      <c r="I750" s="28">
        <f>I567+I474</f>
        <v>0</v>
      </c>
      <c r="N750" s="28"/>
    </row>
    <row r="751" spans="6:14" ht="16.5">
      <c r="F751" s="26"/>
      <c r="G751" s="28"/>
      <c r="H751" s="28" t="e">
        <f>H297+H479+H572+#REF!</f>
        <v>#REF!</v>
      </c>
      <c r="I751" s="28" t="e">
        <f>I297+I479+I572+#REF!</f>
        <v>#REF!</v>
      </c>
      <c r="N751" s="28"/>
    </row>
    <row r="752" spans="6:14" ht="16.5">
      <c r="F752" s="26"/>
      <c r="G752" s="28"/>
      <c r="H752" s="28" t="e">
        <f>#REF!</f>
        <v>#REF!</v>
      </c>
      <c r="I752" s="28" t="e">
        <f>#REF!</f>
        <v>#REF!</v>
      </c>
      <c r="N752" s="28"/>
    </row>
    <row r="753" spans="6:14" ht="16.5">
      <c r="F753" s="26"/>
      <c r="G753" s="28"/>
      <c r="H753" s="28">
        <f>H578+H486</f>
        <v>60400</v>
      </c>
      <c r="I753" s="28">
        <f>I578+I486</f>
        <v>0</v>
      </c>
      <c r="N753" s="28"/>
    </row>
    <row r="754" spans="6:14" ht="16.5">
      <c r="F754" s="30"/>
      <c r="G754" s="31"/>
      <c r="H754" s="31" t="e">
        <f>SUM(H749:H753)</f>
        <v>#REF!</v>
      </c>
      <c r="I754" s="31" t="e">
        <f>SUM(I749:I753)</f>
        <v>#REF!</v>
      </c>
      <c r="N754" s="31"/>
    </row>
    <row r="755" spans="7:14" ht="16.5">
      <c r="G755" s="31"/>
      <c r="H755" s="28" t="e">
        <f>H754+H747+H738+H733+H716+H709+H705+H719</f>
        <v>#REF!</v>
      </c>
      <c r="I755" s="28" t="e">
        <f>I754+I747+I738+I733+I716+I709+I705+I719</f>
        <v>#REF!</v>
      </c>
      <c r="N755" s="31"/>
    </row>
    <row r="757" spans="2:14" ht="16.5">
      <c r="B757" s="21"/>
      <c r="C757" s="24"/>
      <c r="D757" s="24"/>
      <c r="E757" s="23"/>
      <c r="F757" s="24"/>
      <c r="G757" s="25"/>
      <c r="N757" s="25"/>
    </row>
    <row r="758" spans="2:14" ht="16.5">
      <c r="B758" s="37"/>
      <c r="C758" s="37"/>
      <c r="D758" s="37"/>
      <c r="E758" s="38"/>
      <c r="F758" s="39"/>
      <c r="G758" s="39"/>
      <c r="N758" s="39"/>
    </row>
    <row r="759" spans="7:14" ht="16.5">
      <c r="G759" s="28"/>
      <c r="N759" s="28"/>
    </row>
  </sheetData>
  <sheetProtection/>
  <autoFilter ref="A14:G692"/>
  <mergeCells count="136">
    <mergeCell ref="BI6:BK6"/>
    <mergeCell ref="BI9:BK9"/>
    <mergeCell ref="BJ696:BK696"/>
    <mergeCell ref="BK15:BK18"/>
    <mergeCell ref="BJ14:BK14"/>
    <mergeCell ref="A11:BK12"/>
    <mergeCell ref="BH14:BI14"/>
    <mergeCell ref="BH15:BH18"/>
    <mergeCell ref="BI15:BI18"/>
    <mergeCell ref="BJ15:BJ18"/>
    <mergeCell ref="P14:R14"/>
    <mergeCell ref="R15:R18"/>
    <mergeCell ref="AR1:AT1"/>
    <mergeCell ref="AR2:AT2"/>
    <mergeCell ref="AP3:AT3"/>
    <mergeCell ref="AT15:AT18"/>
    <mergeCell ref="AM14:AT14"/>
    <mergeCell ref="AR15:AS18"/>
    <mergeCell ref="AN7:AO7"/>
    <mergeCell ref="AM8:AO8"/>
    <mergeCell ref="BB7:BC7"/>
    <mergeCell ref="BB8:BC8"/>
    <mergeCell ref="S15:S18"/>
    <mergeCell ref="W15:W18"/>
    <mergeCell ref="T15:T18"/>
    <mergeCell ref="U15:U18"/>
    <mergeCell ref="S14:V14"/>
    <mergeCell ref="V15:V18"/>
    <mergeCell ref="AL15:AL18"/>
    <mergeCell ref="AM16:AM18"/>
    <mergeCell ref="A696:B696"/>
    <mergeCell ref="Q15:Q18"/>
    <mergeCell ref="N14:N18"/>
    <mergeCell ref="C14:C18"/>
    <mergeCell ref="D14:D18"/>
    <mergeCell ref="E14:E18"/>
    <mergeCell ref="A14:A18"/>
    <mergeCell ref="B14:B18"/>
    <mergeCell ref="J15:J18"/>
    <mergeCell ref="O14:O18"/>
    <mergeCell ref="J14:L14"/>
    <mergeCell ref="L15:L18"/>
    <mergeCell ref="A695:B695"/>
    <mergeCell ref="H15:H18"/>
    <mergeCell ref="G14:G18"/>
    <mergeCell ref="H14:I14"/>
    <mergeCell ref="I15:I18"/>
    <mergeCell ref="K15:K18"/>
    <mergeCell ref="F14:F18"/>
    <mergeCell ref="Y1:Z1"/>
    <mergeCell ref="Y2:Z2"/>
    <mergeCell ref="Y3:Z3"/>
    <mergeCell ref="T1:V1"/>
    <mergeCell ref="T2:V2"/>
    <mergeCell ref="T3:V3"/>
    <mergeCell ref="J7:N7"/>
    <mergeCell ref="P9:Q9"/>
    <mergeCell ref="Y7:Z7"/>
    <mergeCell ref="Y8:Z8"/>
    <mergeCell ref="P8:Q8"/>
    <mergeCell ref="O7:Q7"/>
    <mergeCell ref="T7:V7"/>
    <mergeCell ref="K8:N8"/>
    <mergeCell ref="T8:V8"/>
    <mergeCell ref="AC696:AD696"/>
    <mergeCell ref="AH1:AJ1"/>
    <mergeCell ref="AH2:AJ2"/>
    <mergeCell ref="AH3:AJ3"/>
    <mergeCell ref="AC7:AD7"/>
    <mergeCell ref="AC8:AD8"/>
    <mergeCell ref="AC14:AD14"/>
    <mergeCell ref="AC15:AC18"/>
    <mergeCell ref="AD15:AD18"/>
    <mergeCell ref="AE14:AG14"/>
    <mergeCell ref="AM3:AO3"/>
    <mergeCell ref="AC1:AD1"/>
    <mergeCell ref="AC2:AD2"/>
    <mergeCell ref="AC3:AD3"/>
    <mergeCell ref="AN2:AO2"/>
    <mergeCell ref="AN1:AO1"/>
    <mergeCell ref="AH7:AJ7"/>
    <mergeCell ref="AH8:AJ8"/>
    <mergeCell ref="AE16:AE18"/>
    <mergeCell ref="AF16:AF18"/>
    <mergeCell ref="AE15:AF15"/>
    <mergeCell ref="AG15:AG18"/>
    <mergeCell ref="AH14:AJ14"/>
    <mergeCell ref="AJ15:AJ18"/>
    <mergeCell ref="AH15:AI15"/>
    <mergeCell ref="AR696:AT696"/>
    <mergeCell ref="AH696:AJ696"/>
    <mergeCell ref="AN16:AN18"/>
    <mergeCell ref="AN696:AO696"/>
    <mergeCell ref="AP15:AP18"/>
    <mergeCell ref="AH16:AH18"/>
    <mergeCell ref="AI16:AI18"/>
    <mergeCell ref="AM15:AN15"/>
    <mergeCell ref="AO15:AO18"/>
    <mergeCell ref="AK14:AK18"/>
    <mergeCell ref="AA14:AB14"/>
    <mergeCell ref="X15:X18"/>
    <mergeCell ref="Y15:Y18"/>
    <mergeCell ref="AA15:AA18"/>
    <mergeCell ref="AB15:AB18"/>
    <mergeCell ref="Z15:Z18"/>
    <mergeCell ref="W14:X14"/>
    <mergeCell ref="Y14:Z14"/>
    <mergeCell ref="AX5:AY5"/>
    <mergeCell ref="AW14:AW18"/>
    <mergeCell ref="BB696:BC696"/>
    <mergeCell ref="AX15:AX18"/>
    <mergeCell ref="BB14:BC14"/>
    <mergeCell ref="BB15:BB18"/>
    <mergeCell ref="BC15:BC18"/>
    <mergeCell ref="AZ14:AZ18"/>
    <mergeCell ref="BA14:BA18"/>
    <mergeCell ref="AY15:AY18"/>
    <mergeCell ref="AX7:AY7"/>
    <mergeCell ref="AX8:AY8"/>
    <mergeCell ref="BF4:BG4"/>
    <mergeCell ref="BF5:BG5"/>
    <mergeCell ref="BF7:BG7"/>
    <mergeCell ref="BF8:BG8"/>
    <mergeCell ref="BE6:BG6"/>
    <mergeCell ref="BB4:BC4"/>
    <mergeCell ref="BB5:BC5"/>
    <mergeCell ref="AX4:AY4"/>
    <mergeCell ref="AX14:AY14"/>
    <mergeCell ref="BE9:BG9"/>
    <mergeCell ref="BF696:BG696"/>
    <mergeCell ref="BF14:BG14"/>
    <mergeCell ref="BD14:BE14"/>
    <mergeCell ref="BD15:BD18"/>
    <mergeCell ref="BE15:BE18"/>
    <mergeCell ref="BF15:BF18"/>
    <mergeCell ref="BG15:BG18"/>
  </mergeCells>
  <printOptions/>
  <pageMargins left="0.5905511811023623" right="0.1968503937007874" top="0.5118110236220472" bottom="0.31496062992125984" header="0.5118110236220472" footer="0.2755905511811024"/>
  <pageSetup fitToHeight="3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2011-06-02T07:36:43Z</cp:lastPrinted>
  <dcterms:created xsi:type="dcterms:W3CDTF">2007-01-25T06:11:58Z</dcterms:created>
  <dcterms:modified xsi:type="dcterms:W3CDTF">2011-06-02T07:39:10Z</dcterms:modified>
  <cp:category/>
  <cp:version/>
  <cp:contentType/>
  <cp:contentStatus/>
</cp:coreProperties>
</file>