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" sheetId="1" r:id="rId1"/>
  </sheets>
  <definedNames>
    <definedName name="_xlnm.Print_Titles" localSheetId="0">'2012'!$A:$E,'2012'!$13:$15</definedName>
    <definedName name="_xlnm.Print_Area" localSheetId="0">'2012'!$A$1:$BC$824</definedName>
  </definedNames>
  <calcPr fullCalcOnLoad="1"/>
</workbook>
</file>

<file path=xl/sharedStrings.xml><?xml version="1.0" encoding="utf-8"?>
<sst xmlns="http://schemas.openxmlformats.org/spreadsheetml/2006/main" count="3329" uniqueCount="588">
  <si>
    <t>Предоставление субсидий муниципальным автономным учреждениям городского округа Тольятти из бюджета городского округа Тольятти на возмещение нормативных затрат, связанных с оказанием ими в соответствии с муниципальным заданием муниципальных услуг (выполнением работ), находящимся в ведомственном подчинении департамента экономического развития мэрии,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</si>
  <si>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</si>
  <si>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</si>
  <si>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505 21 02</t>
  </si>
  <si>
    <t>520 09 01</t>
  </si>
  <si>
    <t>520 09 00</t>
  </si>
  <si>
    <t>Ежемесячное денежное вознаграждение за классное руководство</t>
  </si>
  <si>
    <t>Ежемесячное денежное вознаграждение за выполнение функций классного руководителя педагогическим работникам муниципальных бюджетных учреждений за счет средств федерального бюджета</t>
  </si>
  <si>
    <t>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</si>
  <si>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</si>
  <si>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</si>
  <si>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</si>
  <si>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</si>
  <si>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t>017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</si>
  <si>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</si>
  <si>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малым инновационным предприятиям, в том числе созданным при ВУЗах</t>
  </si>
  <si>
    <t>020</t>
  </si>
  <si>
    <t xml:space="preserve">Предоставление субсидий субъектам малого и среднего предпринимательства в целях возмещения затрат на участие в зарубежных, российских выставках, форумах </t>
  </si>
  <si>
    <t>021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</si>
  <si>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</si>
  <si>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</si>
  <si>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</si>
  <si>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</si>
  <si>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</si>
  <si>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</si>
  <si>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</si>
  <si>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</si>
  <si>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</si>
  <si>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</si>
  <si>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</si>
  <si>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</si>
  <si>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</si>
  <si>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</si>
  <si>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</si>
  <si>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</si>
  <si>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</si>
  <si>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</si>
  <si>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</si>
  <si>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</si>
  <si>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</si>
  <si>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</si>
  <si>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</si>
  <si>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</si>
  <si>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</si>
  <si>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</si>
  <si>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</si>
  <si>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</si>
  <si>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</si>
  <si>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</si>
  <si>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</si>
  <si>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</si>
  <si>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</si>
  <si>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</si>
  <si>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</si>
  <si>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</si>
  <si>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</si>
  <si>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</si>
  <si>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</si>
  <si>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</si>
  <si>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</si>
  <si>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</si>
  <si>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</si>
  <si>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Приложение №4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</si>
  <si>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2012 год</t>
  </si>
  <si>
    <t>795 05 00</t>
  </si>
  <si>
    <t>022</t>
  </si>
  <si>
    <t>024</t>
  </si>
  <si>
    <t>023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</si>
  <si>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</si>
  <si>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521 02 00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</si>
  <si>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</si>
  <si>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</si>
  <si>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</si>
  <si>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025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</si>
  <si>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</si>
  <si>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795 19 00</t>
  </si>
  <si>
    <t>795 18 00</t>
  </si>
  <si>
    <t>795 28 00</t>
  </si>
  <si>
    <t>795 29 00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</si>
  <si>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</si>
  <si>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</si>
  <si>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комитету по делам молодежи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молодежью в городском округе Тольятти  «Молодежь Тольятти» на 2012-2020гг.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</si>
  <si>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</si>
  <si>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</si>
  <si>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</si>
  <si>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015</t>
  </si>
  <si>
    <t>А.И.Зверев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</si>
  <si>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</si>
  <si>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 xml:space="preserve">Долгосрочная целевая программа «Развитие муниципальной службы в городском округе Тольятти на 2012-2014 годы»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</si>
  <si>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</si>
  <si>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</si>
  <si>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795 13 00</t>
  </si>
  <si>
    <t>Субсидии бюджетным учреждениям в сфере транспорта</t>
  </si>
  <si>
    <t>317 00 10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</si>
  <si>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</si>
  <si>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</si>
  <si>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</si>
  <si>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</si>
  <si>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</si>
  <si>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t>795 23 00</t>
  </si>
  <si>
    <t>795 04 02</t>
  </si>
  <si>
    <t>008</t>
  </si>
  <si>
    <t>007</t>
  </si>
  <si>
    <t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</t>
  </si>
  <si>
    <t>Субсидии некоммерческим организациям (за исключением субсидий муниципальным учреждениям) в целях возмещения затрат по проектированию и реконструкции объекта капитального строительства муниципальной собственности, обеспечивающих создание дополнительных мест для обучающихся по основным общеобразовательным программам дошкольного образования</t>
  </si>
  <si>
    <t>795 04 03</t>
  </si>
  <si>
    <t>Мероприятия в рамках реализации долгосрочной целевой программы городского округа Тольятти «Дети городского округа Тольятти» на 2010-2020 годы по проектированию и реконструкции объекта капитального строительства муниципальной собственности</t>
  </si>
  <si>
    <t xml:space="preserve">Мероприятия в рамках реализации долгосрочной целевой программы городского округа Тольятти «Дети городского округа Тольятти» на 2010-2020 годы на проведение капитального ремонта и оснащение инвентарем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 </t>
  </si>
  <si>
    <t>Приложение №2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</si>
  <si>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«Дети городского округа Тольятти» на 2010-2020 годы</t>
  </si>
  <si>
    <t>Долгосрочная целевая программа «Дети городского округа Тольятти» на 2010-2020 годы</t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</si>
  <si>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</si>
  <si>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</si>
  <si>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</si>
  <si>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Дорожное хозяйство</t>
  </si>
  <si>
    <t>Содержание и управление дорожным хозяйством</t>
  </si>
  <si>
    <t>315 00 00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</si>
  <si>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</si>
  <si>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</si>
  <si>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</si>
  <si>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</si>
  <si>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</si>
  <si>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Организация деятельности административных комиссий</t>
  </si>
  <si>
    <t>521 04 00</t>
  </si>
  <si>
    <t>Содержание органов местного самоуправления</t>
  </si>
  <si>
    <t>Организация транспортного обслуживания населения на садово-дачные массивы</t>
  </si>
  <si>
    <t>521 05 00</t>
  </si>
  <si>
    <t>Организация деятельности в сфере охраны труда</t>
  </si>
  <si>
    <t>521 08 00</t>
  </si>
  <si>
    <t>Организация деятельности в сфере охраны окружающей среды</t>
  </si>
  <si>
    <t>521 11 00</t>
  </si>
  <si>
    <t>521 12 00</t>
  </si>
  <si>
    <t>Охрана семьи и детства</t>
  </si>
  <si>
    <t>440 01 01</t>
  </si>
  <si>
    <t>440 01 00</t>
  </si>
  <si>
    <t>Мероприятия в сфере культуры и кинематографии</t>
  </si>
  <si>
    <t>520 23 00</t>
  </si>
  <si>
    <t>520 52 00</t>
  </si>
  <si>
    <t xml:space="preserve">505 55 20 </t>
  </si>
  <si>
    <t xml:space="preserve">505 55 30 </t>
  </si>
  <si>
    <t>Обеспечение мер социальной поддержки ветеранов труда и тружеников тыла</t>
  </si>
  <si>
    <t>Реализация мер социальной поддержки отдельных категорий граждан</t>
  </si>
  <si>
    <t xml:space="preserve">505 55 00 </t>
  </si>
  <si>
    <t>Обеспечение мер социальной поддержки реабилитированных лиц и лиц, признанных пострадавшими от политических репрессий</t>
  </si>
  <si>
    <t>Оказание медпомощи одиноким тяжелобольным при лечении в хосписах</t>
  </si>
  <si>
    <t>Оказание медпомощи малоимущим пенсионерам и инвалидам в отделениях сестринского ухода</t>
  </si>
  <si>
    <t>505 47 00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</si>
  <si>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</si>
  <si>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</si>
  <si>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</si>
  <si>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</si>
  <si>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Выплата единовременного пособия при передаче ребенка в семью, за исключением выплаты единовременного пособия при передаче ребенка на усыновление (удочерение)</t>
  </si>
  <si>
    <t>505 05 02</t>
  </si>
  <si>
    <t>Обеспечение мер социальной поддержки тружеников тыла</t>
  </si>
  <si>
    <t>505 31 20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</si>
  <si>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</si>
  <si>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t>795 19 01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</si>
  <si>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</si>
  <si>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795 26 00</t>
  </si>
  <si>
    <t>795 26 01</t>
  </si>
  <si>
    <t>795 30 00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</si>
  <si>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Установка индивидуальных и общих приборов учета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</t>
    </r>
    <r>
      <rPr>
        <sz val="13"/>
        <color indexed="8"/>
        <rFont val="Arial"/>
        <family val="2"/>
      </rPr>
      <t>»</t>
    </r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</si>
  <si>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</si>
  <si>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</si>
  <si>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>Дворцы, дома культуры и мероприятия в сфере культуры и кинематографии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</si>
  <si>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</si>
  <si>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</si>
  <si>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>экономия</t>
  </si>
  <si>
    <t>522 52 00</t>
  </si>
  <si>
    <t>Обеспечение мероприятий в рамках реализации областной целевой программы «Совершенствование системы обращения с отходами производства и потребления и формирования кластера использования вторичных ресурсов на территории Самарской области» на 2010-2012 годы и на период до 2020 года</t>
  </si>
  <si>
    <t>доп потребность</t>
  </si>
  <si>
    <t>перемещение+закрытие</t>
  </si>
  <si>
    <t>096 01 00</t>
  </si>
  <si>
    <t>096 02 00</t>
  </si>
  <si>
    <t>Мероприятия по внедрению современных информационных систем в рамках долгосрочной целевой программы «Модернизация муниципальных учреждений здравоохранения городского округа Тольятти на 2011-2013 гг.» за счет средств областной целевой программы «Модернизация здравоохранения Самарской области» на 2011-2015 годы</t>
  </si>
  <si>
    <t>Мероприятия в рамках реализации долгосрочной целевой программы «Модернизация муниципальных учреждений здравоохранения городского округа Тольятти на 2011-2013 гг.» за счет средств областной целевой программы «Модернизация здравоохранения Самарской области» на 2011-2015 годы</t>
  </si>
  <si>
    <t>522 49 00</t>
  </si>
  <si>
    <t>Областная целевая программа «Развитие малого и среднего предпринимательства в Самарской области» на 2009-2015 годы</t>
  </si>
  <si>
    <t>345 01 00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</si>
  <si>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</si>
  <si>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Организация отдыха и оздоровления детей за счет средств областного бюджета в рамках реализации долгосрочных целевых программ городского округа Тольятти, мероприятий и предоставления муниципальных услуг</t>
  </si>
  <si>
    <t>522 92 00</t>
  </si>
  <si>
    <t>522 74 00</t>
  </si>
  <si>
    <t>100 00 00</t>
  </si>
  <si>
    <t>Федеральные целевые программы</t>
  </si>
  <si>
    <t>100 88 00</t>
  </si>
  <si>
    <t>Подпрограмма «Обеспечение жильём молодых семей»</t>
  </si>
  <si>
    <t>100 88 20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</si>
  <si>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</si>
  <si>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</si>
  <si>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</si>
  <si>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</si>
  <si>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795 25 00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</si>
  <si>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Обеспечение пожарной безопасности на объектах муниципальной собственности городского округа Тольятти на  2012-2014гг.</t>
    </r>
    <r>
      <rPr>
        <sz val="13"/>
        <rFont val="Arial"/>
        <family val="2"/>
      </rPr>
      <t>»</t>
    </r>
  </si>
  <si>
    <t>Долгосрочная целевая программа «Развитие туризма на территории городского округа Тольятти на 2011-2013гг.»</t>
  </si>
  <si>
    <t>795 22 00</t>
  </si>
  <si>
    <t>Другие вопросы в области национальной безопасности и правоохранительной деятельности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</si>
  <si>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</si>
  <si>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</si>
  <si>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</si>
  <si>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</si>
  <si>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</si>
  <si>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</si>
  <si>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</si>
  <si>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795 06 03</t>
  </si>
  <si>
    <t>026</t>
  </si>
  <si>
    <t xml:space="preserve">Бюджетные инвестиции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</si>
  <si>
    <t>795 13 02</t>
  </si>
  <si>
    <t>795 13 01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</si>
  <si>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</si>
  <si>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</si>
  <si>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521 13 00</t>
  </si>
  <si>
    <t>508 00 01</t>
  </si>
  <si>
    <t>Организация деятельности по оказанию медицинской помощи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</si>
  <si>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</si>
  <si>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</si>
  <si>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</si>
  <si>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520 74 00</t>
  </si>
  <si>
    <t>440 01 03</t>
  </si>
  <si>
    <t>Субсидии муниципальным автономным  учреждениям городского округа Тольятти, подведомственным департаменту культуры мэрии, на цели, не связанные с возмещением нормативных затрат на оказание ими муниципальных услуг (выполнение работ)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</si>
  <si>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</si>
  <si>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 некоммерческим организациям, обеспечивающим предоставление дошкольного образования на территории городского округа Тольятти, не являющимися бюджетными и автономными учреждениями, в целях оказания услуг по энергоаудиту</t>
  </si>
  <si>
    <t>795 19 02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</si>
  <si>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</si>
  <si>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</si>
  <si>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795 27 00</t>
  </si>
  <si>
    <t>795 27 01</t>
  </si>
  <si>
    <t>Обеспечение мероприятий в рамках реализации областной целевой программы «Модернизация и развитие автомобильных дорог общего пользования местного значения в Самарской области на 2009-2015 годы»</t>
  </si>
  <si>
    <t>522 35 00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</si>
  <si>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</si>
  <si>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</si>
  <si>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</si>
  <si>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</si>
  <si>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</si>
  <si>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795 11 00</t>
  </si>
  <si>
    <t>795 11 01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</si>
  <si>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</si>
  <si>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</si>
  <si>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352 00 00</t>
  </si>
  <si>
    <t>Бюджетные учреждения в сфере жилищно-коммунального хозяйства</t>
  </si>
  <si>
    <t xml:space="preserve">Скорая медицинская помощь </t>
  </si>
  <si>
    <t>Санаторно-оздоровительная помощь</t>
  </si>
  <si>
    <t>10</t>
  </si>
  <si>
    <t>Физическая культура и спорт</t>
  </si>
  <si>
    <t xml:space="preserve">102 00 00 </t>
  </si>
  <si>
    <t xml:space="preserve">512 00 00 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</si>
  <si>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</si>
  <si>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</si>
  <si>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</si>
  <si>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</si>
  <si>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</si>
  <si>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</si>
  <si>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</si>
  <si>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</si>
  <si>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</si>
  <si>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</si>
  <si>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Обеспечение выполнения функций казённых учреждений</t>
  </si>
  <si>
    <t xml:space="preserve">Предоставление субсидий муниципальным бюджетным учреждениям на возмещение нормативных затрат, связанных с оказанием ими муниципальных услуг (выполнением работ) </t>
  </si>
  <si>
    <t>Предоставление субсидий муниципальным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</si>
  <si>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</si>
  <si>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</si>
  <si>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</si>
  <si>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</si>
  <si>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</si>
  <si>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</si>
  <si>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</si>
  <si>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</si>
  <si>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</si>
  <si>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</si>
  <si>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</si>
  <si>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</si>
  <si>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</si>
  <si>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</si>
  <si>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</si>
  <si>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</si>
  <si>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</si>
  <si>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</si>
  <si>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</si>
  <si>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</si>
  <si>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</si>
  <si>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</si>
  <si>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</si>
  <si>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</si>
  <si>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</si>
  <si>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</si>
  <si>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</si>
  <si>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</si>
  <si>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</si>
  <si>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</si>
  <si>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</si>
  <si>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</si>
  <si>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</si>
  <si>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</si>
  <si>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</si>
  <si>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</si>
  <si>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</si>
  <si>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</si>
  <si>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</si>
  <si>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</si>
  <si>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</si>
  <si>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</si>
  <si>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</si>
  <si>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</si>
  <si>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</si>
  <si>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</si>
  <si>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</si>
  <si>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</si>
  <si>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</si>
  <si>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</si>
  <si>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</si>
  <si>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</si>
  <si>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</si>
  <si>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</si>
  <si>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</si>
  <si>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</si>
  <si>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</si>
  <si>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</si>
  <si>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</si>
  <si>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</si>
  <si>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</si>
  <si>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</si>
  <si>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</si>
  <si>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</si>
  <si>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</si>
  <si>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</si>
  <si>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</si>
  <si>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</si>
  <si>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</si>
  <si>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</si>
  <si>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</si>
  <si>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</si>
  <si>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</si>
  <si>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</si>
  <si>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</si>
  <si>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</si>
  <si>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</si>
  <si>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</si>
  <si>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</si>
  <si>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</si>
  <si>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</si>
  <si>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</si>
  <si>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</si>
  <si>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</si>
  <si>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</si>
  <si>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</si>
  <si>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</si>
  <si>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</si>
  <si>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</si>
  <si>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</si>
  <si>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</si>
  <si>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</si>
  <si>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</si>
  <si>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</si>
  <si>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</si>
  <si>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</si>
  <si>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</si>
  <si>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</si>
  <si>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</si>
  <si>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повышение з/п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</si>
  <si>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</si>
  <si>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</si>
  <si>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</si>
  <si>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</si>
  <si>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</si>
  <si>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</si>
  <si>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</si>
  <si>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</si>
  <si>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</si>
  <si>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</si>
  <si>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</si>
  <si>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</si>
  <si>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</si>
  <si>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</si>
  <si>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</si>
  <si>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</si>
  <si>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</si>
  <si>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</si>
  <si>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</si>
  <si>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</si>
  <si>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</si>
  <si>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</si>
  <si>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</si>
  <si>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</si>
  <si>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закрытие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</si>
  <si>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</si>
  <si>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</si>
  <si>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</si>
  <si>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</si>
  <si>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</si>
  <si>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</si>
  <si>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</si>
  <si>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</si>
  <si>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</si>
  <si>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</si>
  <si>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</si>
  <si>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</si>
  <si>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</si>
  <si>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</si>
  <si>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</si>
  <si>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>Другие вопросы в области охраны окружающей среды</t>
  </si>
  <si>
    <t>Состояние окружающей среды и природопользования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</si>
  <si>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</si>
  <si>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</si>
  <si>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</si>
  <si>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</si>
  <si>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</si>
  <si>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</si>
  <si>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</si>
  <si>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</si>
  <si>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</si>
  <si>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</si>
  <si>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</si>
  <si>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</si>
  <si>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</si>
  <si>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</si>
  <si>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</si>
  <si>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</si>
  <si>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</si>
  <si>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</si>
  <si>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</si>
  <si>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</si>
  <si>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</si>
  <si>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</si>
  <si>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</si>
  <si>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</si>
  <si>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</si>
  <si>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</si>
  <si>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</si>
  <si>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</si>
  <si>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</si>
  <si>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</si>
  <si>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</si>
  <si>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</si>
  <si>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</si>
  <si>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</si>
  <si>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</si>
  <si>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</si>
  <si>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</si>
  <si>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</si>
  <si>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</si>
  <si>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</si>
  <si>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Создание и организация деятельности многофункциональных центров предоставления государственных и муниципальных услуг</t>
  </si>
  <si>
    <t>520 62 00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</si>
  <si>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</si>
  <si>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</si>
  <si>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</si>
  <si>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</si>
  <si>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</si>
  <si>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</si>
  <si>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</si>
  <si>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</si>
  <si>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</si>
  <si>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</si>
  <si>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</si>
  <si>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</si>
  <si>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</si>
  <si>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</si>
  <si>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</si>
  <si>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</si>
  <si>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</si>
  <si>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</si>
  <si>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</si>
  <si>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</si>
  <si>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</si>
  <si>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</si>
  <si>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</si>
  <si>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городского округа 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</si>
  <si>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</si>
  <si>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</si>
  <si>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</si>
  <si>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</si>
  <si>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дополнительно</t>
  </si>
  <si>
    <t>Реализация плана мероприятий по развитию информационного общества и формированию электронного правительства в Самарской области</t>
  </si>
  <si>
    <t>330 16 00</t>
  </si>
  <si>
    <t>505 34 01</t>
  </si>
  <si>
    <t>505 34 02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</si>
  <si>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</si>
  <si>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</si>
  <si>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</si>
  <si>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092 00 01</t>
  </si>
  <si>
    <t>508 00 00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</si>
  <si>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</si>
  <si>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</si>
  <si>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</si>
  <si>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</si>
  <si>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</si>
  <si>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</si>
  <si>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</si>
  <si>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</si>
  <si>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</si>
  <si>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</si>
  <si>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</si>
  <si>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</si>
  <si>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</si>
  <si>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</si>
  <si>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</si>
  <si>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</si>
  <si>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перемещение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</si>
  <si>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</si>
  <si>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</si>
  <si>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</si>
  <si>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</si>
  <si>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</si>
  <si>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</si>
  <si>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</si>
  <si>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</si>
  <si>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</si>
  <si>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</si>
  <si>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</si>
  <si>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</si>
  <si>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</si>
  <si>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</si>
  <si>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</si>
  <si>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</si>
  <si>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</si>
  <si>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</si>
  <si>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</si>
  <si>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</si>
  <si>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</si>
  <si>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</si>
  <si>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от___________ №_____</t>
  </si>
  <si>
    <t>432 04 00</t>
  </si>
  <si>
    <t>Организация отдыха детей в каникулярное время в части оплаты стоимости набора продуктов питания в оздоровительных лагерях с дневным пребыванием</t>
  </si>
  <si>
    <t>520 63 00</t>
  </si>
  <si>
    <t>Мероприятия в рамках долгосрочной целевой программы «Дети городского округа Тольятти» на 2010-2020 годы на проведение капитального ремонта и оснащение инвентарем и оборудованием зданий и помещений,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</si>
  <si>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</si>
  <si>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Ведомственная целевая экологическая программа городского округа Тольятти на 2010-2012гг.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</si>
  <si>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</si>
  <si>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</si>
  <si>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</si>
  <si>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522 42 00</t>
  </si>
  <si>
    <t>Всего</t>
  </si>
  <si>
    <t xml:space="preserve">В том числе средства выше-стоящих бюджетов 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</si>
  <si>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</si>
  <si>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</si>
  <si>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</si>
  <si>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</si>
  <si>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</si>
  <si>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</si>
  <si>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</si>
  <si>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</si>
  <si>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</si>
  <si>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от 14.12.2011г. № 708</t>
  </si>
  <si>
    <t>Приложение №3</t>
  </si>
  <si>
    <t>Сумма (тыс.руб.)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</si>
  <si>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</si>
  <si>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</si>
  <si>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</t>
  </si>
  <si>
    <t>098 00 00</t>
  </si>
  <si>
    <t>Субсидии юридическим лицам (за исключением субсидий муниципальным учреждениям), индивидуальным предпринимателям и физическим лицам, осуществляющим деятельность в сфере культуры, городского округа Тольятти</t>
  </si>
  <si>
    <t>440 01 02</t>
  </si>
  <si>
    <t>коммуналка</t>
  </si>
  <si>
    <t>обл.+фед.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</si>
  <si>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</si>
  <si>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</si>
  <si>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</si>
  <si>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</si>
  <si>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</si>
  <si>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</si>
  <si>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</si>
  <si>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</si>
  <si>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</si>
  <si>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795 04 01</t>
  </si>
  <si>
    <t>795 13 03</t>
  </si>
  <si>
    <t>Субсидии муниципальным учреждениям городского округа Тольятти, подведомственным комитету по делам молодежи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</si>
  <si>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</si>
  <si>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795 13 04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</si>
  <si>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«Об энергосбережении и о повышении энергетической эффективности в городском округе Тольятти на 2010-2014гг.»</t>
  </si>
  <si>
    <t>795 21 01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</si>
  <si>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 гг.)»</t>
  </si>
  <si>
    <t>795 05 01</t>
  </si>
  <si>
    <t>Средства областного бюджета на предоставление дошкольного, общего и дополнительного образования в общеобразовательных учреждениях</t>
  </si>
  <si>
    <t>421 03 01</t>
  </si>
  <si>
    <t>421 03 02</t>
  </si>
  <si>
    <t>Средства областного бюджета на предоставление широкополосного доступа к сети Интернет муниципальным образовательным учреждениям</t>
  </si>
  <si>
    <t>421 03 00</t>
  </si>
  <si>
    <t>06.06.2012 №_____</t>
  </si>
  <si>
    <t>14.12.2011 №708</t>
  </si>
  <si>
    <t>Федеральная целевая программа «Жилище» на 2011-2015 годы</t>
  </si>
  <si>
    <t>Предоставление социальных выплат ветеранам Великой Отечественной войны 1941-1945 годов, вдовам инвалидов и участников Великой Отечественной войны 1941-1945 годов на проведение ремонта индивидуальных жилых домов и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</t>
  </si>
  <si>
    <t>Организация деятельности в сфере обеспечения жильём отдельных категорий граждан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</si>
  <si>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</si>
  <si>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жильё» на 2011-2015гг.</t>
  </si>
  <si>
    <t xml:space="preserve">Обеспечение жильём отдельных категорий граждан, установленных Федеральным законом от 12.01.1995 №5-ФЗ «О ветеранах», в соответствии с Указом Президента РФ от 07.05.2008 №714 «Об обеспечении жильём ветеранов Великой Отечественной войны 1941-1945 годов» </t>
  </si>
  <si>
    <t>Дома ребёнка</t>
  </si>
  <si>
    <t>Молодёжная политика и оздоровление детей</t>
  </si>
  <si>
    <t>Мероприятия в рамках реализации долгосрочной целевой программы «Молодёжь Тольятти» на 2012-2020гг. на реализацию проекта «Молодёжный информационный центр» на базе дома молодёжных организаций за счёт средств областной целевой программы «Реализация стратегии государственной молодёжной политики в Самарской области до 2015 года»</t>
  </si>
  <si>
    <t>Обеспечение жильём отдельных категорий граждан, установленных федеральными законами от 12.01.1995 №5-ФЗ «О ветеранах» и от 24.11.1995 №181-ФЗ «О социальной защите инвалидов в Российской Федерации»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</si>
</sst>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_ ;[Red]\-#,##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98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left" wrapText="1"/>
    </xf>
    <xf numFmtId="3" fontId="13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1" fontId="12" fillId="0" borderId="12" xfId="0" applyNumberFormat="1" applyFont="1" applyFill="1" applyBorder="1" applyAlignment="1">
      <alignment horizontal="center" wrapText="1"/>
    </xf>
    <xf numFmtId="3" fontId="12" fillId="0" borderId="12" xfId="61" applyNumberFormat="1" applyFont="1" applyFill="1" applyBorder="1" applyAlignment="1">
      <alignment horizontal="center"/>
    </xf>
    <xf numFmtId="3" fontId="14" fillId="0" borderId="12" xfId="61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wrapText="1"/>
    </xf>
    <xf numFmtId="3" fontId="13" fillId="0" borderId="12" xfId="61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3" fontId="13" fillId="34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/>
    </xf>
    <xf numFmtId="3" fontId="6" fillId="0" borderId="12" xfId="60" applyNumberFormat="1" applyFont="1" applyFill="1" applyBorder="1" applyAlignment="1">
      <alignment horizontal="center"/>
    </xf>
    <xf numFmtId="3" fontId="14" fillId="0" borderId="12" xfId="60" applyNumberFormat="1" applyFont="1" applyFill="1" applyBorder="1" applyAlignment="1">
      <alignment horizontal="center"/>
    </xf>
    <xf numFmtId="3" fontId="12" fillId="0" borderId="12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3" fillId="33" borderId="12" xfId="0" applyFont="1" applyFill="1" applyBorder="1" applyAlignment="1">
      <alignment horizontal="left" wrapText="1"/>
    </xf>
    <xf numFmtId="49" fontId="13" fillId="33" borderId="12" xfId="0" applyNumberFormat="1" applyFont="1" applyFill="1" applyBorder="1" applyAlignment="1">
      <alignment horizontal="center" wrapText="1"/>
    </xf>
    <xf numFmtId="1" fontId="13" fillId="33" borderId="12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2" xfId="0" applyNumberFormat="1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3" fontId="14" fillId="0" borderId="12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1" fontId="22" fillId="0" borderId="12" xfId="0" applyNumberFormat="1" applyFont="1" applyFill="1" applyBorder="1" applyAlignment="1">
      <alignment horizontal="center" wrapText="1"/>
    </xf>
    <xf numFmtId="3" fontId="6" fillId="0" borderId="12" xfId="61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3" fontId="20" fillId="33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181" fontId="13" fillId="0" borderId="12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 wrapText="1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2"/>
  <sheetViews>
    <sheetView showZeros="0" tabSelected="1" view="pageBreakPreview" zoomScaleNormal="75" zoomScaleSheetLayoutView="100" zoomScalePageLayoutView="0" workbookViewId="0" topLeftCell="A682">
      <selection activeCell="A698" sqref="A698"/>
    </sheetView>
  </sheetViews>
  <sheetFormatPr defaultColWidth="9.00390625" defaultRowHeight="12.75"/>
  <cols>
    <col min="1" max="1" width="56.25390625" style="3" customWidth="1"/>
    <col min="2" max="2" width="8.625" style="4" customWidth="1"/>
    <col min="3" max="3" width="7.625" style="4" customWidth="1"/>
    <col min="4" max="4" width="12.25390625" style="5" customWidth="1"/>
    <col min="5" max="5" width="6.375" style="4" customWidth="1"/>
    <col min="6" max="6" width="3.125" style="1" hidden="1" customWidth="1"/>
    <col min="7" max="7" width="11.625" style="1" hidden="1" customWidth="1"/>
    <col min="8" max="8" width="11.875" style="1" hidden="1" customWidth="1"/>
    <col min="9" max="9" width="12.125" style="1" hidden="1" customWidth="1"/>
    <col min="10" max="10" width="10.375" style="1" hidden="1" customWidth="1"/>
    <col min="11" max="11" width="7.25390625" style="1" hidden="1" customWidth="1"/>
    <col min="12" max="12" width="14.25390625" style="2" hidden="1" customWidth="1"/>
    <col min="13" max="13" width="16.375" style="2" hidden="1" customWidth="1"/>
    <col min="14" max="14" width="16.00390625" style="9" hidden="1" customWidth="1"/>
    <col min="15" max="15" width="9.125" style="9" hidden="1" customWidth="1"/>
    <col min="16" max="16" width="11.75390625" style="9" hidden="1" customWidth="1"/>
    <col min="17" max="17" width="7.25390625" style="9" hidden="1" customWidth="1"/>
    <col min="18" max="18" width="15.375" style="2" hidden="1" customWidth="1"/>
    <col min="19" max="19" width="18.00390625" style="2" hidden="1" customWidth="1"/>
    <col min="20" max="20" width="22.625" style="2" hidden="1" customWidth="1"/>
    <col min="21" max="21" width="19.875" style="2" hidden="1" customWidth="1"/>
    <col min="22" max="22" width="22.00390625" style="2" hidden="1" customWidth="1"/>
    <col min="23" max="23" width="14.625" style="2" hidden="1" customWidth="1"/>
    <col min="24" max="24" width="15.375" style="2" hidden="1" customWidth="1"/>
    <col min="25" max="25" width="14.875" style="2" hidden="1" customWidth="1"/>
    <col min="26" max="26" width="22.625" style="2" hidden="1" customWidth="1"/>
    <col min="27" max="27" width="19.875" style="2" hidden="1" customWidth="1"/>
    <col min="28" max="28" width="14.375" style="2" hidden="1" customWidth="1"/>
    <col min="29" max="29" width="14.625" style="2" hidden="1" customWidth="1"/>
    <col min="30" max="30" width="15.375" style="2" hidden="1" customWidth="1"/>
    <col min="31" max="31" width="14.375" style="2" hidden="1" customWidth="1"/>
    <col min="32" max="32" width="14.875" style="2" hidden="1" customWidth="1"/>
    <col min="33" max="33" width="10.25390625" style="2" hidden="1" customWidth="1"/>
    <col min="34" max="34" width="13.625" style="2" hidden="1" customWidth="1"/>
    <col min="35" max="35" width="14.625" style="2" hidden="1" customWidth="1"/>
    <col min="36" max="36" width="16.125" style="2" hidden="1" customWidth="1"/>
    <col min="37" max="37" width="25.125" style="2" hidden="1" customWidth="1"/>
    <col min="38" max="38" width="23.75390625" style="2" hidden="1" customWidth="1"/>
    <col min="39" max="39" width="20.625" style="2" hidden="1" customWidth="1"/>
    <col min="40" max="40" width="20.25390625" style="2" hidden="1" customWidth="1"/>
    <col min="41" max="41" width="20.375" style="2" hidden="1" customWidth="1"/>
    <col min="42" max="42" width="18.00390625" style="2" hidden="1" customWidth="1"/>
    <col min="43" max="43" width="14.875" style="2" hidden="1" customWidth="1"/>
    <col min="44" max="44" width="24.00390625" style="2" hidden="1" customWidth="1"/>
    <col min="45" max="45" width="34.875" style="2" hidden="1" customWidth="1"/>
    <col min="46" max="47" width="14.625" style="2" hidden="1" customWidth="1"/>
    <col min="48" max="48" width="22.875" style="2" hidden="1" customWidth="1"/>
    <col min="49" max="49" width="23.25390625" style="2" hidden="1" customWidth="1"/>
    <col min="50" max="50" width="24.00390625" style="2" hidden="1" customWidth="1"/>
    <col min="51" max="51" width="34.875" style="2" hidden="1" customWidth="1"/>
    <col min="52" max="53" width="14.625" style="2" hidden="1" customWidth="1"/>
    <col min="54" max="54" width="18.25390625" style="2" customWidth="1"/>
    <col min="55" max="55" width="19.00390625" style="2" customWidth="1"/>
    <col min="56" max="16384" width="9.125" style="2" customWidth="1"/>
  </cols>
  <sheetData>
    <row r="1" spans="6:69" ht="20.25">
      <c r="F1" s="167" t="s">
        <v>543</v>
      </c>
      <c r="G1" s="167"/>
      <c r="H1" s="167"/>
      <c r="I1" s="167"/>
      <c r="J1" s="167"/>
      <c r="K1" s="167"/>
      <c r="L1" s="167"/>
      <c r="M1" s="167"/>
      <c r="N1" s="23"/>
      <c r="O1" s="23"/>
      <c r="P1" s="23"/>
      <c r="Q1" s="23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180" t="s">
        <v>108</v>
      </c>
      <c r="AW1" s="180"/>
      <c r="AX1" s="180"/>
      <c r="AY1" s="180"/>
      <c r="AZ1" s="180"/>
      <c r="BA1" s="180"/>
      <c r="BB1" s="180"/>
      <c r="BC1" s="180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6:69" ht="20.25">
      <c r="F2" s="167" t="s">
        <v>462</v>
      </c>
      <c r="G2" s="167"/>
      <c r="H2" s="167"/>
      <c r="I2" s="167"/>
      <c r="J2" s="167"/>
      <c r="K2" s="167"/>
      <c r="L2" s="167"/>
      <c r="M2" s="167"/>
      <c r="N2" s="23"/>
      <c r="O2" s="23"/>
      <c r="P2" s="23"/>
      <c r="Q2" s="2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180" t="s">
        <v>462</v>
      </c>
      <c r="AW2" s="180"/>
      <c r="AX2" s="180"/>
      <c r="AY2" s="180"/>
      <c r="AZ2" s="180"/>
      <c r="BA2" s="180"/>
      <c r="BB2" s="180"/>
      <c r="BC2" s="180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</row>
    <row r="3" spans="6:69" ht="20.25">
      <c r="F3" s="167" t="s">
        <v>520</v>
      </c>
      <c r="G3" s="167"/>
      <c r="H3" s="167"/>
      <c r="I3" s="167"/>
      <c r="J3" s="167"/>
      <c r="K3" s="167"/>
      <c r="L3" s="167"/>
      <c r="M3" s="167"/>
      <c r="N3" s="23"/>
      <c r="O3" s="23"/>
      <c r="P3" s="23"/>
      <c r="Q3" s="23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180" t="s">
        <v>576</v>
      </c>
      <c r="AW3" s="180"/>
      <c r="AX3" s="180"/>
      <c r="AY3" s="180"/>
      <c r="AZ3" s="180"/>
      <c r="BA3" s="180"/>
      <c r="BB3" s="180"/>
      <c r="BC3" s="180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18:55" ht="20.25">
      <c r="R4" s="27"/>
      <c r="S4" s="27"/>
      <c r="T4" s="25"/>
      <c r="U4" s="25"/>
      <c r="V4" s="25"/>
      <c r="W4" s="25"/>
      <c r="X4" s="26"/>
      <c r="Y4" s="26"/>
      <c r="AV4" s="6"/>
      <c r="AW4" s="6"/>
      <c r="AX4" s="6"/>
      <c r="AY4" s="6"/>
      <c r="AZ4" s="6"/>
      <c r="BA4" s="6"/>
      <c r="BB4" s="6"/>
      <c r="BC4" s="6"/>
    </row>
    <row r="5" spans="18:55" ht="20.25">
      <c r="R5" s="27"/>
      <c r="S5" s="27"/>
      <c r="T5" s="25"/>
      <c r="U5" s="25"/>
      <c r="V5" s="25"/>
      <c r="W5" s="25"/>
      <c r="X5" s="26"/>
      <c r="Y5" s="26"/>
      <c r="AV5" s="6"/>
      <c r="AW5" s="6"/>
      <c r="AX5" s="6"/>
      <c r="AY5" s="6"/>
      <c r="AZ5" s="6"/>
      <c r="BA5" s="6"/>
      <c r="BB5" s="6"/>
      <c r="BC5" s="6"/>
    </row>
    <row r="6" spans="6:69" ht="20.25">
      <c r="F6" s="167" t="s">
        <v>62</v>
      </c>
      <c r="G6" s="167"/>
      <c r="H6" s="167"/>
      <c r="I6" s="167"/>
      <c r="J6" s="167"/>
      <c r="K6" s="167"/>
      <c r="L6" s="167"/>
      <c r="M6" s="167"/>
      <c r="N6" s="23"/>
      <c r="O6" s="23"/>
      <c r="P6" s="23"/>
      <c r="Q6" s="23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180" t="s">
        <v>62</v>
      </c>
      <c r="AW6" s="180"/>
      <c r="AX6" s="180"/>
      <c r="AY6" s="180"/>
      <c r="AZ6" s="180"/>
      <c r="BA6" s="180"/>
      <c r="BB6" s="180"/>
      <c r="BC6" s="180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6:69" ht="20.25">
      <c r="F7" s="167" t="s">
        <v>462</v>
      </c>
      <c r="G7" s="167"/>
      <c r="H7" s="167"/>
      <c r="I7" s="167"/>
      <c r="J7" s="167"/>
      <c r="K7" s="167"/>
      <c r="L7" s="167"/>
      <c r="M7" s="167"/>
      <c r="N7" s="23"/>
      <c r="O7" s="23"/>
      <c r="P7" s="23"/>
      <c r="Q7" s="23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38"/>
      <c r="AW7" s="180" t="s">
        <v>462</v>
      </c>
      <c r="AX7" s="180"/>
      <c r="AY7" s="180"/>
      <c r="AZ7" s="180"/>
      <c r="BA7" s="180"/>
      <c r="BB7" s="180"/>
      <c r="BC7" s="180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6:69" ht="20.25">
      <c r="F8" s="167" t="s">
        <v>542</v>
      </c>
      <c r="G8" s="167"/>
      <c r="H8" s="167"/>
      <c r="I8" s="167"/>
      <c r="J8" s="167"/>
      <c r="K8" s="167"/>
      <c r="L8" s="167"/>
      <c r="M8" s="167"/>
      <c r="N8" s="23"/>
      <c r="O8" s="23"/>
      <c r="P8" s="23"/>
      <c r="Q8" s="23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180" t="s">
        <v>577</v>
      </c>
      <c r="AW8" s="180"/>
      <c r="AX8" s="180"/>
      <c r="AY8" s="180"/>
      <c r="AZ8" s="180"/>
      <c r="BA8" s="180"/>
      <c r="BB8" s="180"/>
      <c r="BC8" s="180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</row>
    <row r="11" spans="1:55" ht="76.5" customHeight="1">
      <c r="A11" s="179" t="s">
        <v>63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</row>
    <row r="12" ht="28.5" customHeight="1" thickBot="1"/>
    <row r="13" spans="1:55" ht="38.25" customHeight="1" thickBot="1">
      <c r="A13" s="154" t="s">
        <v>249</v>
      </c>
      <c r="B13" s="169" t="s">
        <v>363</v>
      </c>
      <c r="C13" s="158" t="s">
        <v>364</v>
      </c>
      <c r="D13" s="156" t="s">
        <v>250</v>
      </c>
      <c r="E13" s="158" t="s">
        <v>251</v>
      </c>
      <c r="F13" s="152"/>
      <c r="G13" s="153"/>
      <c r="H13" s="171" t="s">
        <v>426</v>
      </c>
      <c r="I13" s="172"/>
      <c r="J13" s="172"/>
      <c r="K13" s="173"/>
      <c r="L13" s="141" t="s">
        <v>544</v>
      </c>
      <c r="M13" s="142"/>
      <c r="N13" s="176" t="s">
        <v>426</v>
      </c>
      <c r="O13" s="177"/>
      <c r="P13" s="177"/>
      <c r="Q13" s="178"/>
      <c r="R13" s="141" t="s">
        <v>544</v>
      </c>
      <c r="S13" s="142"/>
      <c r="T13" s="138" t="s">
        <v>426</v>
      </c>
      <c r="U13" s="139"/>
      <c r="V13" s="139"/>
      <c r="W13" s="140"/>
      <c r="X13" s="141" t="s">
        <v>544</v>
      </c>
      <c r="Y13" s="142"/>
      <c r="Z13" s="138" t="s">
        <v>426</v>
      </c>
      <c r="AA13" s="139"/>
      <c r="AB13" s="139"/>
      <c r="AC13" s="140"/>
      <c r="AD13" s="141" t="s">
        <v>544</v>
      </c>
      <c r="AE13" s="142"/>
      <c r="AF13" s="138" t="s">
        <v>426</v>
      </c>
      <c r="AG13" s="139"/>
      <c r="AH13" s="139"/>
      <c r="AI13" s="140"/>
      <c r="AJ13" s="141" t="s">
        <v>544</v>
      </c>
      <c r="AK13" s="142"/>
      <c r="AL13" s="138" t="s">
        <v>426</v>
      </c>
      <c r="AM13" s="139"/>
      <c r="AN13" s="139"/>
      <c r="AO13" s="140"/>
      <c r="AP13" s="141" t="s">
        <v>544</v>
      </c>
      <c r="AQ13" s="142"/>
      <c r="AR13" s="138" t="s">
        <v>426</v>
      </c>
      <c r="AS13" s="139"/>
      <c r="AT13" s="139"/>
      <c r="AU13" s="140"/>
      <c r="AV13" s="141" t="s">
        <v>544</v>
      </c>
      <c r="AW13" s="142"/>
      <c r="AX13" s="138" t="s">
        <v>426</v>
      </c>
      <c r="AY13" s="139"/>
      <c r="AZ13" s="139"/>
      <c r="BA13" s="140"/>
      <c r="BB13" s="141" t="s">
        <v>544</v>
      </c>
      <c r="BC13" s="142"/>
    </row>
    <row r="14" spans="1:55" ht="39.75" customHeight="1" thickBot="1">
      <c r="A14" s="155"/>
      <c r="B14" s="170"/>
      <c r="C14" s="159"/>
      <c r="D14" s="157"/>
      <c r="E14" s="159"/>
      <c r="F14" s="160">
        <v>2012</v>
      </c>
      <c r="G14" s="153"/>
      <c r="H14" s="156" t="s">
        <v>471</v>
      </c>
      <c r="I14" s="158" t="s">
        <v>551</v>
      </c>
      <c r="J14" s="174"/>
      <c r="K14" s="154" t="s">
        <v>552</v>
      </c>
      <c r="L14" s="143"/>
      <c r="M14" s="144"/>
      <c r="N14" s="163" t="s">
        <v>471</v>
      </c>
      <c r="O14" s="161" t="s">
        <v>497</v>
      </c>
      <c r="P14" s="165" t="s">
        <v>383</v>
      </c>
      <c r="Q14" s="161" t="s">
        <v>552</v>
      </c>
      <c r="R14" s="143"/>
      <c r="S14" s="144"/>
      <c r="T14" s="145" t="s">
        <v>471</v>
      </c>
      <c r="U14" s="147" t="s">
        <v>497</v>
      </c>
      <c r="V14" s="147" t="s">
        <v>358</v>
      </c>
      <c r="W14" s="147" t="s">
        <v>552</v>
      </c>
      <c r="X14" s="143"/>
      <c r="Y14" s="144"/>
      <c r="Z14" s="145" t="s">
        <v>471</v>
      </c>
      <c r="AA14" s="147" t="s">
        <v>497</v>
      </c>
      <c r="AB14" s="147"/>
      <c r="AC14" s="147" t="s">
        <v>552</v>
      </c>
      <c r="AD14" s="143"/>
      <c r="AE14" s="144"/>
      <c r="AF14" s="145" t="s">
        <v>471</v>
      </c>
      <c r="AG14" s="147" t="s">
        <v>497</v>
      </c>
      <c r="AH14" s="147"/>
      <c r="AI14" s="147" t="s">
        <v>552</v>
      </c>
      <c r="AJ14" s="143"/>
      <c r="AK14" s="144"/>
      <c r="AL14" s="147" t="s">
        <v>471</v>
      </c>
      <c r="AM14" s="149" t="s">
        <v>497</v>
      </c>
      <c r="AN14" s="147"/>
      <c r="AO14" s="147" t="s">
        <v>552</v>
      </c>
      <c r="AP14" s="143"/>
      <c r="AQ14" s="144"/>
      <c r="AR14" s="147" t="s">
        <v>170</v>
      </c>
      <c r="AS14" s="149" t="s">
        <v>171</v>
      </c>
      <c r="AT14" s="147" t="s">
        <v>167</v>
      </c>
      <c r="AU14" s="147" t="s">
        <v>552</v>
      </c>
      <c r="AV14" s="143"/>
      <c r="AW14" s="144"/>
      <c r="AX14" s="147" t="s">
        <v>170</v>
      </c>
      <c r="AY14" s="149" t="s">
        <v>171</v>
      </c>
      <c r="AZ14" s="147" t="s">
        <v>167</v>
      </c>
      <c r="BA14" s="147" t="s">
        <v>552</v>
      </c>
      <c r="BB14" s="143"/>
      <c r="BC14" s="144"/>
    </row>
    <row r="15" spans="1:55" ht="134.25" customHeight="1">
      <c r="A15" s="155"/>
      <c r="B15" s="170"/>
      <c r="C15" s="159"/>
      <c r="D15" s="157"/>
      <c r="E15" s="159"/>
      <c r="F15" s="39" t="s">
        <v>531</v>
      </c>
      <c r="G15" s="37" t="s">
        <v>532</v>
      </c>
      <c r="H15" s="157"/>
      <c r="I15" s="159"/>
      <c r="J15" s="175"/>
      <c r="K15" s="155"/>
      <c r="L15" s="40" t="s">
        <v>531</v>
      </c>
      <c r="M15" s="36" t="s">
        <v>532</v>
      </c>
      <c r="N15" s="164"/>
      <c r="O15" s="162"/>
      <c r="P15" s="166"/>
      <c r="Q15" s="162"/>
      <c r="R15" s="40" t="s">
        <v>531</v>
      </c>
      <c r="S15" s="36" t="s">
        <v>532</v>
      </c>
      <c r="T15" s="146"/>
      <c r="U15" s="148"/>
      <c r="V15" s="148"/>
      <c r="W15" s="146"/>
      <c r="X15" s="41" t="s">
        <v>531</v>
      </c>
      <c r="Y15" s="36" t="s">
        <v>532</v>
      </c>
      <c r="Z15" s="146"/>
      <c r="AA15" s="148"/>
      <c r="AB15" s="148"/>
      <c r="AC15" s="146"/>
      <c r="AD15" s="41" t="s">
        <v>531</v>
      </c>
      <c r="AE15" s="36" t="s">
        <v>532</v>
      </c>
      <c r="AF15" s="146"/>
      <c r="AG15" s="148"/>
      <c r="AH15" s="148"/>
      <c r="AI15" s="146"/>
      <c r="AJ15" s="41" t="s">
        <v>531</v>
      </c>
      <c r="AK15" s="36" t="s">
        <v>532</v>
      </c>
      <c r="AL15" s="148"/>
      <c r="AM15" s="150"/>
      <c r="AN15" s="148"/>
      <c r="AO15" s="148"/>
      <c r="AP15" s="41" t="s">
        <v>531</v>
      </c>
      <c r="AQ15" s="36" t="s">
        <v>532</v>
      </c>
      <c r="AR15" s="148"/>
      <c r="AS15" s="150"/>
      <c r="AT15" s="148"/>
      <c r="AU15" s="148"/>
      <c r="AV15" s="41" t="s">
        <v>531</v>
      </c>
      <c r="AW15" s="36" t="s">
        <v>532</v>
      </c>
      <c r="AX15" s="148"/>
      <c r="AY15" s="150"/>
      <c r="AZ15" s="148"/>
      <c r="BA15" s="148"/>
      <c r="BB15" s="41" t="s">
        <v>531</v>
      </c>
      <c r="BC15" s="36" t="s">
        <v>532</v>
      </c>
    </row>
    <row r="16" spans="1:55" ht="16.5" customHeight="1">
      <c r="A16" s="42"/>
      <c r="B16" s="43"/>
      <c r="C16" s="43"/>
      <c r="D16" s="44"/>
      <c r="E16" s="43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6"/>
      <c r="R16" s="45"/>
      <c r="S16" s="45"/>
      <c r="T16" s="46"/>
      <c r="U16" s="46"/>
      <c r="V16" s="46"/>
      <c r="W16" s="46"/>
      <c r="X16" s="45"/>
      <c r="Y16" s="45"/>
      <c r="Z16" s="46"/>
      <c r="AA16" s="46"/>
      <c r="AB16" s="46"/>
      <c r="AC16" s="46"/>
      <c r="AD16" s="45"/>
      <c r="AE16" s="45"/>
      <c r="AF16" s="46"/>
      <c r="AG16" s="46"/>
      <c r="AH16" s="46"/>
      <c r="AI16" s="46"/>
      <c r="AJ16" s="45"/>
      <c r="AK16" s="45"/>
      <c r="AL16" s="46"/>
      <c r="AM16" s="46"/>
      <c r="AN16" s="46"/>
      <c r="AO16" s="46"/>
      <c r="AP16" s="45"/>
      <c r="AQ16" s="45"/>
      <c r="AR16" s="46"/>
      <c r="AS16" s="46"/>
      <c r="AT16" s="46"/>
      <c r="AU16" s="46"/>
      <c r="AV16" s="45"/>
      <c r="AW16" s="45"/>
      <c r="AX16" s="46"/>
      <c r="AY16" s="46"/>
      <c r="AZ16" s="46"/>
      <c r="BA16" s="46"/>
      <c r="BB16" s="45"/>
      <c r="BC16" s="45"/>
    </row>
    <row r="17" spans="1:55" s="6" customFormat="1" ht="40.5">
      <c r="A17" s="47" t="s">
        <v>252</v>
      </c>
      <c r="B17" s="48" t="s">
        <v>253</v>
      </c>
      <c r="C17" s="48"/>
      <c r="D17" s="49"/>
      <c r="E17" s="48"/>
      <c r="F17" s="50">
        <f>F19+F23+F31+F51+F55+F59</f>
        <v>1172563</v>
      </c>
      <c r="G17" s="50">
        <f aca="true" t="shared" si="0" ref="G17:M17">G19+G23+G31+G51+G55+G59</f>
        <v>193420</v>
      </c>
      <c r="H17" s="50">
        <f t="shared" si="0"/>
        <v>0</v>
      </c>
      <c r="I17" s="50">
        <f t="shared" si="0"/>
        <v>-4771</v>
      </c>
      <c r="J17" s="50">
        <f t="shared" si="0"/>
        <v>-22938</v>
      </c>
      <c r="K17" s="50">
        <f t="shared" si="0"/>
        <v>0</v>
      </c>
      <c r="L17" s="50">
        <f t="shared" si="0"/>
        <v>1144854</v>
      </c>
      <c r="M17" s="50">
        <f t="shared" si="0"/>
        <v>193420</v>
      </c>
      <c r="N17" s="51">
        <f aca="true" t="shared" si="1" ref="N17:S17">N19+N23+N31+N51+N55+N59</f>
        <v>3133</v>
      </c>
      <c r="O17" s="51">
        <f t="shared" si="1"/>
        <v>0</v>
      </c>
      <c r="P17" s="51">
        <f t="shared" si="1"/>
        <v>0</v>
      </c>
      <c r="Q17" s="51">
        <f t="shared" si="1"/>
        <v>0</v>
      </c>
      <c r="R17" s="50">
        <f t="shared" si="1"/>
        <v>1147987</v>
      </c>
      <c r="S17" s="50">
        <f t="shared" si="1"/>
        <v>193420</v>
      </c>
      <c r="T17" s="50">
        <f aca="true" t="shared" si="2" ref="T17:Y17">T19+T23+T31+T51+T55+T59</f>
        <v>1467</v>
      </c>
      <c r="U17" s="51">
        <f t="shared" si="2"/>
        <v>0</v>
      </c>
      <c r="V17" s="50">
        <f t="shared" si="2"/>
        <v>-50000</v>
      </c>
      <c r="W17" s="50">
        <f t="shared" si="2"/>
        <v>0</v>
      </c>
      <c r="X17" s="50">
        <f t="shared" si="2"/>
        <v>1099454</v>
      </c>
      <c r="Y17" s="50">
        <f t="shared" si="2"/>
        <v>193420</v>
      </c>
      <c r="Z17" s="50">
        <f aca="true" t="shared" si="3" ref="Z17:AE17">Z19+Z23+Z31+Z51+Z55+Z59</f>
        <v>0</v>
      </c>
      <c r="AA17" s="51">
        <f t="shared" si="3"/>
        <v>0</v>
      </c>
      <c r="AB17" s="50">
        <f t="shared" si="3"/>
        <v>0</v>
      </c>
      <c r="AC17" s="50">
        <f t="shared" si="3"/>
        <v>0</v>
      </c>
      <c r="AD17" s="50">
        <f t="shared" si="3"/>
        <v>1099454</v>
      </c>
      <c r="AE17" s="50">
        <f t="shared" si="3"/>
        <v>193420</v>
      </c>
      <c r="AF17" s="50">
        <f aca="true" t="shared" si="4" ref="AF17:AK17">AF19+AF23+AF31+AF51+AF55+AF59</f>
        <v>0</v>
      </c>
      <c r="AG17" s="51">
        <f t="shared" si="4"/>
        <v>0</v>
      </c>
      <c r="AH17" s="50">
        <f t="shared" si="4"/>
        <v>0</v>
      </c>
      <c r="AI17" s="50">
        <f t="shared" si="4"/>
        <v>0</v>
      </c>
      <c r="AJ17" s="50">
        <f t="shared" si="4"/>
        <v>1099454</v>
      </c>
      <c r="AK17" s="50">
        <f t="shared" si="4"/>
        <v>193420</v>
      </c>
      <c r="AL17" s="50">
        <f aca="true" t="shared" si="5" ref="AL17:AQ17">AL19+AL23+AL31+AL51+AL55+AL59</f>
        <v>4562</v>
      </c>
      <c r="AM17" s="50">
        <f t="shared" si="5"/>
        <v>0</v>
      </c>
      <c r="AN17" s="50">
        <f t="shared" si="5"/>
        <v>0</v>
      </c>
      <c r="AO17" s="50">
        <f t="shared" si="5"/>
        <v>10022</v>
      </c>
      <c r="AP17" s="50">
        <f t="shared" si="5"/>
        <v>1114038</v>
      </c>
      <c r="AQ17" s="50">
        <f t="shared" si="5"/>
        <v>203442</v>
      </c>
      <c r="AR17" s="50">
        <f aca="true" t="shared" si="6" ref="AR17:AW17">AR19+AR23+AR31+AR51+AR55+AR59</f>
        <v>17008</v>
      </c>
      <c r="AS17" s="50">
        <f>AS19+AS23+AS31+AS51+AS55+AS59</f>
        <v>-7848</v>
      </c>
      <c r="AT17" s="50">
        <f>AT19+AT23+AT31+AT51+AT55+AT59</f>
        <v>-1599</v>
      </c>
      <c r="AU17" s="50">
        <f>AU19+AU23+AU31+AU51+AU55+AU59</f>
        <v>0</v>
      </c>
      <c r="AV17" s="50">
        <f t="shared" si="6"/>
        <v>1121599</v>
      </c>
      <c r="AW17" s="50">
        <f t="shared" si="6"/>
        <v>203442</v>
      </c>
      <c r="AX17" s="50">
        <f aca="true" t="shared" si="7" ref="AX17:BC17">AX19+AX23+AX31+AX51+AX55+AX59</f>
        <v>3509</v>
      </c>
      <c r="AY17" s="50">
        <f t="shared" si="7"/>
        <v>-2856</v>
      </c>
      <c r="AZ17" s="50">
        <f t="shared" si="7"/>
        <v>-2716</v>
      </c>
      <c r="BA17" s="50">
        <f t="shared" si="7"/>
        <v>-330</v>
      </c>
      <c r="BB17" s="50">
        <f t="shared" si="7"/>
        <v>1119206</v>
      </c>
      <c r="BC17" s="50">
        <f t="shared" si="7"/>
        <v>203112</v>
      </c>
    </row>
    <row r="18" spans="1:55" s="7" customFormat="1" ht="16.5" customHeight="1" hidden="1">
      <c r="A18" s="42"/>
      <c r="B18" s="43"/>
      <c r="C18" s="43"/>
      <c r="D18" s="44"/>
      <c r="E18" s="43"/>
      <c r="F18" s="52"/>
      <c r="G18" s="52"/>
      <c r="H18" s="52"/>
      <c r="I18" s="52"/>
      <c r="J18" s="52"/>
      <c r="K18" s="52"/>
      <c r="L18" s="52"/>
      <c r="M18" s="52"/>
      <c r="N18" s="46"/>
      <c r="O18" s="46"/>
      <c r="P18" s="46"/>
      <c r="Q18" s="46"/>
      <c r="R18" s="52"/>
      <c r="S18" s="52"/>
      <c r="T18" s="46"/>
      <c r="U18" s="46"/>
      <c r="V18" s="46"/>
      <c r="W18" s="46"/>
      <c r="X18" s="52"/>
      <c r="Y18" s="52"/>
      <c r="Z18" s="46"/>
      <c r="AA18" s="46"/>
      <c r="AB18" s="46"/>
      <c r="AC18" s="46"/>
      <c r="AD18" s="52"/>
      <c r="AE18" s="52"/>
      <c r="AF18" s="46"/>
      <c r="AG18" s="46"/>
      <c r="AH18" s="46"/>
      <c r="AI18" s="46"/>
      <c r="AJ18" s="52"/>
      <c r="AK18" s="52"/>
      <c r="AL18" s="46"/>
      <c r="AM18" s="46"/>
      <c r="AN18" s="46"/>
      <c r="AO18" s="46"/>
      <c r="AP18" s="52"/>
      <c r="AQ18" s="52"/>
      <c r="AR18" s="46"/>
      <c r="AS18" s="46"/>
      <c r="AT18" s="46"/>
      <c r="AU18" s="46"/>
      <c r="AV18" s="52"/>
      <c r="AW18" s="52"/>
      <c r="AX18" s="46"/>
      <c r="AY18" s="46"/>
      <c r="AZ18" s="46"/>
      <c r="BA18" s="46"/>
      <c r="BB18" s="52"/>
      <c r="BC18" s="52"/>
    </row>
    <row r="19" spans="1:55" s="8" customFormat="1" ht="65.25" customHeight="1">
      <c r="A19" s="53" t="s">
        <v>467</v>
      </c>
      <c r="B19" s="54" t="s">
        <v>365</v>
      </c>
      <c r="C19" s="54" t="s">
        <v>366</v>
      </c>
      <c r="D19" s="55"/>
      <c r="E19" s="54"/>
      <c r="F19" s="56">
        <f aca="true" t="shared" si="8" ref="F19:U20">F20</f>
        <v>1294</v>
      </c>
      <c r="G19" s="56">
        <f t="shared" si="8"/>
        <v>0</v>
      </c>
      <c r="H19" s="56">
        <f t="shared" si="8"/>
        <v>0</v>
      </c>
      <c r="I19" s="56">
        <f t="shared" si="8"/>
        <v>0</v>
      </c>
      <c r="J19" s="56">
        <f t="shared" si="8"/>
        <v>0</v>
      </c>
      <c r="K19" s="56">
        <f t="shared" si="8"/>
        <v>0</v>
      </c>
      <c r="L19" s="56">
        <f t="shared" si="8"/>
        <v>1294</v>
      </c>
      <c r="M19" s="56">
        <f t="shared" si="8"/>
        <v>0</v>
      </c>
      <c r="N19" s="51">
        <f t="shared" si="8"/>
        <v>0</v>
      </c>
      <c r="O19" s="51">
        <f t="shared" si="8"/>
        <v>0</v>
      </c>
      <c r="P19" s="51">
        <f t="shared" si="8"/>
        <v>0</v>
      </c>
      <c r="Q19" s="51">
        <f t="shared" si="8"/>
        <v>0</v>
      </c>
      <c r="R19" s="56">
        <f t="shared" si="8"/>
        <v>1294</v>
      </c>
      <c r="S19" s="56">
        <f t="shared" si="8"/>
        <v>0</v>
      </c>
      <c r="T19" s="51">
        <f t="shared" si="8"/>
        <v>0</v>
      </c>
      <c r="U19" s="51">
        <f t="shared" si="8"/>
        <v>0</v>
      </c>
      <c r="V19" s="51">
        <f aca="true" t="shared" si="9" ref="T19:AI20">V20</f>
        <v>0</v>
      </c>
      <c r="W19" s="51">
        <f t="shared" si="9"/>
        <v>0</v>
      </c>
      <c r="X19" s="56">
        <f t="shared" si="9"/>
        <v>1294</v>
      </c>
      <c r="Y19" s="56">
        <f t="shared" si="9"/>
        <v>0</v>
      </c>
      <c r="Z19" s="51">
        <f t="shared" si="9"/>
        <v>0</v>
      </c>
      <c r="AA19" s="51">
        <f t="shared" si="9"/>
        <v>0</v>
      </c>
      <c r="AB19" s="51">
        <f t="shared" si="9"/>
        <v>0</v>
      </c>
      <c r="AC19" s="51">
        <f t="shared" si="9"/>
        <v>0</v>
      </c>
      <c r="AD19" s="56">
        <f t="shared" si="9"/>
        <v>1294</v>
      </c>
      <c r="AE19" s="56">
        <f t="shared" si="9"/>
        <v>0</v>
      </c>
      <c r="AF19" s="51">
        <f t="shared" si="9"/>
        <v>0</v>
      </c>
      <c r="AG19" s="51">
        <f t="shared" si="9"/>
        <v>0</v>
      </c>
      <c r="AH19" s="51">
        <f t="shared" si="9"/>
        <v>0</v>
      </c>
      <c r="AI19" s="51">
        <f t="shared" si="9"/>
        <v>0</v>
      </c>
      <c r="AJ19" s="56">
        <f aca="true" t="shared" si="10" ref="AF19:AU20">AJ20</f>
        <v>1294</v>
      </c>
      <c r="AK19" s="56">
        <f t="shared" si="10"/>
        <v>0</v>
      </c>
      <c r="AL19" s="51">
        <f t="shared" si="10"/>
        <v>0</v>
      </c>
      <c r="AM19" s="51">
        <f t="shared" si="10"/>
        <v>0</v>
      </c>
      <c r="AN19" s="51">
        <f t="shared" si="10"/>
        <v>0</v>
      </c>
      <c r="AO19" s="51">
        <f t="shared" si="10"/>
        <v>0</v>
      </c>
      <c r="AP19" s="56">
        <f t="shared" si="10"/>
        <v>1294</v>
      </c>
      <c r="AQ19" s="56">
        <f t="shared" si="10"/>
        <v>0</v>
      </c>
      <c r="AR19" s="51">
        <f t="shared" si="10"/>
        <v>0</v>
      </c>
      <c r="AS19" s="51">
        <f t="shared" si="10"/>
        <v>0</v>
      </c>
      <c r="AT19" s="51">
        <f t="shared" si="10"/>
        <v>0</v>
      </c>
      <c r="AU19" s="51">
        <f t="shared" si="10"/>
        <v>0</v>
      </c>
      <c r="AV19" s="56">
        <f aca="true" t="shared" si="11" ref="AR19:BA20">AV20</f>
        <v>1294</v>
      </c>
      <c r="AW19" s="56">
        <f t="shared" si="11"/>
        <v>0</v>
      </c>
      <c r="AX19" s="51">
        <f t="shared" si="11"/>
        <v>0</v>
      </c>
      <c r="AY19" s="51">
        <f t="shared" si="11"/>
        <v>0</v>
      </c>
      <c r="AZ19" s="51">
        <f t="shared" si="11"/>
        <v>0</v>
      </c>
      <c r="BA19" s="51">
        <f t="shared" si="11"/>
        <v>0</v>
      </c>
      <c r="BB19" s="56">
        <f>BB20</f>
        <v>1294</v>
      </c>
      <c r="BC19" s="56">
        <f>BC20</f>
        <v>0</v>
      </c>
    </row>
    <row r="20" spans="1:55" s="10" customFormat="1" ht="66">
      <c r="A20" s="57" t="s">
        <v>371</v>
      </c>
      <c r="B20" s="58" t="s">
        <v>365</v>
      </c>
      <c r="C20" s="58" t="s">
        <v>366</v>
      </c>
      <c r="D20" s="46" t="s">
        <v>362</v>
      </c>
      <c r="E20" s="58"/>
      <c r="F20" s="46">
        <f>F21</f>
        <v>1294</v>
      </c>
      <c r="G20" s="46">
        <f t="shared" si="8"/>
        <v>0</v>
      </c>
      <c r="H20" s="46">
        <f t="shared" si="8"/>
        <v>0</v>
      </c>
      <c r="I20" s="46">
        <f t="shared" si="8"/>
        <v>0</v>
      </c>
      <c r="J20" s="46">
        <f t="shared" si="8"/>
        <v>0</v>
      </c>
      <c r="K20" s="46">
        <f t="shared" si="8"/>
        <v>0</v>
      </c>
      <c r="L20" s="46">
        <f t="shared" si="8"/>
        <v>1294</v>
      </c>
      <c r="M20" s="46">
        <f t="shared" si="8"/>
        <v>0</v>
      </c>
      <c r="N20" s="46">
        <f t="shared" si="8"/>
        <v>0</v>
      </c>
      <c r="O20" s="46">
        <f t="shared" si="8"/>
        <v>0</v>
      </c>
      <c r="P20" s="46">
        <f t="shared" si="8"/>
        <v>0</v>
      </c>
      <c r="Q20" s="46">
        <f t="shared" si="8"/>
        <v>0</v>
      </c>
      <c r="R20" s="46">
        <f t="shared" si="8"/>
        <v>1294</v>
      </c>
      <c r="S20" s="46">
        <f t="shared" si="8"/>
        <v>0</v>
      </c>
      <c r="T20" s="46">
        <f t="shared" si="9"/>
        <v>0</v>
      </c>
      <c r="U20" s="46">
        <f t="shared" si="9"/>
        <v>0</v>
      </c>
      <c r="V20" s="46">
        <f t="shared" si="9"/>
        <v>0</v>
      </c>
      <c r="W20" s="46">
        <f t="shared" si="9"/>
        <v>0</v>
      </c>
      <c r="X20" s="46">
        <f t="shared" si="9"/>
        <v>1294</v>
      </c>
      <c r="Y20" s="46">
        <f t="shared" si="9"/>
        <v>0</v>
      </c>
      <c r="Z20" s="46">
        <f t="shared" si="9"/>
        <v>0</v>
      </c>
      <c r="AA20" s="46">
        <f t="shared" si="9"/>
        <v>0</v>
      </c>
      <c r="AB20" s="46">
        <f t="shared" si="9"/>
        <v>0</v>
      </c>
      <c r="AC20" s="46">
        <f t="shared" si="9"/>
        <v>0</v>
      </c>
      <c r="AD20" s="46">
        <f t="shared" si="9"/>
        <v>1294</v>
      </c>
      <c r="AE20" s="46">
        <f t="shared" si="9"/>
        <v>0</v>
      </c>
      <c r="AF20" s="46">
        <f t="shared" si="10"/>
        <v>0</v>
      </c>
      <c r="AG20" s="46">
        <f t="shared" si="10"/>
        <v>0</v>
      </c>
      <c r="AH20" s="46">
        <f t="shared" si="10"/>
        <v>0</v>
      </c>
      <c r="AI20" s="46">
        <f t="shared" si="10"/>
        <v>0</v>
      </c>
      <c r="AJ20" s="46">
        <f t="shared" si="10"/>
        <v>1294</v>
      </c>
      <c r="AK20" s="46">
        <f t="shared" si="10"/>
        <v>0</v>
      </c>
      <c r="AL20" s="46">
        <f t="shared" si="10"/>
        <v>0</v>
      </c>
      <c r="AM20" s="46">
        <f t="shared" si="10"/>
        <v>0</v>
      </c>
      <c r="AN20" s="46">
        <f t="shared" si="10"/>
        <v>0</v>
      </c>
      <c r="AO20" s="46">
        <f t="shared" si="10"/>
        <v>0</v>
      </c>
      <c r="AP20" s="46">
        <f t="shared" si="10"/>
        <v>1294</v>
      </c>
      <c r="AQ20" s="46">
        <f t="shared" si="10"/>
        <v>0</v>
      </c>
      <c r="AR20" s="46">
        <f t="shared" si="11"/>
        <v>0</v>
      </c>
      <c r="AS20" s="46">
        <f t="shared" si="11"/>
        <v>0</v>
      </c>
      <c r="AT20" s="46">
        <f t="shared" si="11"/>
        <v>0</v>
      </c>
      <c r="AU20" s="46">
        <f t="shared" si="11"/>
        <v>0</v>
      </c>
      <c r="AV20" s="46">
        <f t="shared" si="11"/>
        <v>1294</v>
      </c>
      <c r="AW20" s="46">
        <f t="shared" si="11"/>
        <v>0</v>
      </c>
      <c r="AX20" s="46">
        <f t="shared" si="11"/>
        <v>0</v>
      </c>
      <c r="AY20" s="46">
        <f t="shared" si="11"/>
        <v>0</v>
      </c>
      <c r="AZ20" s="46">
        <f t="shared" si="11"/>
        <v>0</v>
      </c>
      <c r="BA20" s="46">
        <f t="shared" si="11"/>
        <v>0</v>
      </c>
      <c r="BB20" s="46">
        <f>BB21</f>
        <v>1294</v>
      </c>
      <c r="BC20" s="46">
        <f>BC21</f>
        <v>0</v>
      </c>
    </row>
    <row r="21" spans="1:55" s="11" customFormat="1" ht="16.5">
      <c r="A21" s="59" t="s">
        <v>124</v>
      </c>
      <c r="B21" s="58" t="s">
        <v>365</v>
      </c>
      <c r="C21" s="58" t="s">
        <v>366</v>
      </c>
      <c r="D21" s="58" t="s">
        <v>362</v>
      </c>
      <c r="E21" s="58">
        <v>500</v>
      </c>
      <c r="F21" s="46">
        <v>1294</v>
      </c>
      <c r="G21" s="60"/>
      <c r="H21" s="60"/>
      <c r="I21" s="60"/>
      <c r="J21" s="60"/>
      <c r="K21" s="60"/>
      <c r="L21" s="46">
        <f>F21+H21+I21+J21+K21</f>
        <v>1294</v>
      </c>
      <c r="M21" s="60">
        <f>G21+K21</f>
        <v>0</v>
      </c>
      <c r="N21" s="46"/>
      <c r="O21" s="46"/>
      <c r="P21" s="46"/>
      <c r="Q21" s="46"/>
      <c r="R21" s="46">
        <f>L21+N21+O21+P21+Q21</f>
        <v>1294</v>
      </c>
      <c r="S21" s="60">
        <f>M21+Q21</f>
        <v>0</v>
      </c>
      <c r="T21" s="46"/>
      <c r="U21" s="46"/>
      <c r="V21" s="46"/>
      <c r="W21" s="46"/>
      <c r="X21" s="46">
        <f>R21+T21+U21+V21+W21</f>
        <v>1294</v>
      </c>
      <c r="Y21" s="60">
        <f>S21+W21</f>
        <v>0</v>
      </c>
      <c r="Z21" s="46"/>
      <c r="AA21" s="46"/>
      <c r="AB21" s="46"/>
      <c r="AC21" s="46"/>
      <c r="AD21" s="46">
        <f>X21+Z21+AA21+AB21+AC21</f>
        <v>1294</v>
      </c>
      <c r="AE21" s="60">
        <f>Y21+AC21</f>
        <v>0</v>
      </c>
      <c r="AF21" s="46"/>
      <c r="AG21" s="46"/>
      <c r="AH21" s="46"/>
      <c r="AI21" s="46"/>
      <c r="AJ21" s="46">
        <f>AD21+AF21+AG21+AH21+AI21</f>
        <v>1294</v>
      </c>
      <c r="AK21" s="60">
        <f>AE21+AI21</f>
        <v>0</v>
      </c>
      <c r="AL21" s="46"/>
      <c r="AM21" s="46"/>
      <c r="AN21" s="46"/>
      <c r="AO21" s="46"/>
      <c r="AP21" s="46">
        <f>AJ21+AL21+AM21+AN21+AO21</f>
        <v>1294</v>
      </c>
      <c r="AQ21" s="60">
        <f>AK21+AO21</f>
        <v>0</v>
      </c>
      <c r="AR21" s="46"/>
      <c r="AS21" s="46"/>
      <c r="AT21" s="46"/>
      <c r="AU21" s="46"/>
      <c r="AV21" s="46">
        <f>AP21+AR21+AS21+AT21+AU21</f>
        <v>1294</v>
      </c>
      <c r="AW21" s="60">
        <f>AQ21+AU21</f>
        <v>0</v>
      </c>
      <c r="AX21" s="46"/>
      <c r="AY21" s="46"/>
      <c r="AZ21" s="46"/>
      <c r="BA21" s="46"/>
      <c r="BB21" s="46">
        <f>AV21+AX21+AY21+AZ21+BA21</f>
        <v>1294</v>
      </c>
      <c r="BC21" s="60">
        <f>AW21+BA21</f>
        <v>0</v>
      </c>
    </row>
    <row r="22" spans="1:55" s="7" customFormat="1" ht="19.5" customHeight="1">
      <c r="A22" s="61"/>
      <c r="B22" s="43"/>
      <c r="C22" s="43"/>
      <c r="D22" s="44"/>
      <c r="E22" s="43"/>
      <c r="F22" s="52"/>
      <c r="G22" s="52"/>
      <c r="H22" s="52"/>
      <c r="I22" s="52"/>
      <c r="J22" s="52"/>
      <c r="K22" s="52"/>
      <c r="L22" s="52"/>
      <c r="M22" s="52"/>
      <c r="N22" s="46"/>
      <c r="O22" s="46"/>
      <c r="P22" s="46"/>
      <c r="Q22" s="46"/>
      <c r="R22" s="52"/>
      <c r="S22" s="52"/>
      <c r="T22" s="46"/>
      <c r="U22" s="46"/>
      <c r="V22" s="46"/>
      <c r="W22" s="46"/>
      <c r="X22" s="52"/>
      <c r="Y22" s="52"/>
      <c r="Z22" s="46"/>
      <c r="AA22" s="46"/>
      <c r="AB22" s="46"/>
      <c r="AC22" s="46"/>
      <c r="AD22" s="52"/>
      <c r="AE22" s="52"/>
      <c r="AF22" s="46"/>
      <c r="AG22" s="46"/>
      <c r="AH22" s="46"/>
      <c r="AI22" s="46"/>
      <c r="AJ22" s="52"/>
      <c r="AK22" s="52"/>
      <c r="AL22" s="46"/>
      <c r="AM22" s="46"/>
      <c r="AN22" s="46"/>
      <c r="AO22" s="46"/>
      <c r="AP22" s="52"/>
      <c r="AQ22" s="52"/>
      <c r="AR22" s="46"/>
      <c r="AS22" s="46"/>
      <c r="AT22" s="46"/>
      <c r="AU22" s="46"/>
      <c r="AV22" s="52"/>
      <c r="AW22" s="52"/>
      <c r="AX22" s="46"/>
      <c r="AY22" s="46"/>
      <c r="AZ22" s="46"/>
      <c r="BA22" s="46"/>
      <c r="BB22" s="52"/>
      <c r="BC22" s="52"/>
    </row>
    <row r="23" spans="1:55" s="8" customFormat="1" ht="93.75">
      <c r="A23" s="53" t="s">
        <v>369</v>
      </c>
      <c r="B23" s="54" t="s">
        <v>365</v>
      </c>
      <c r="C23" s="54" t="s">
        <v>370</v>
      </c>
      <c r="D23" s="62"/>
      <c r="E23" s="54"/>
      <c r="F23" s="63">
        <f aca="true" t="shared" si="12" ref="F23:M23">F24+F26+F28</f>
        <v>79459</v>
      </c>
      <c r="G23" s="63">
        <f t="shared" si="12"/>
        <v>0</v>
      </c>
      <c r="H23" s="63">
        <f t="shared" si="12"/>
        <v>0</v>
      </c>
      <c r="I23" s="63">
        <f t="shared" si="12"/>
        <v>-68</v>
      </c>
      <c r="J23" s="63">
        <f t="shared" si="12"/>
        <v>0</v>
      </c>
      <c r="K23" s="63">
        <f t="shared" si="12"/>
        <v>0</v>
      </c>
      <c r="L23" s="63">
        <f t="shared" si="12"/>
        <v>79391</v>
      </c>
      <c r="M23" s="63">
        <f t="shared" si="12"/>
        <v>0</v>
      </c>
      <c r="N23" s="64">
        <f aca="true" t="shared" si="13" ref="N23:S23">N24+N26+N28</f>
        <v>3133</v>
      </c>
      <c r="O23" s="64">
        <f t="shared" si="13"/>
        <v>0</v>
      </c>
      <c r="P23" s="64">
        <f t="shared" si="13"/>
        <v>0</v>
      </c>
      <c r="Q23" s="64">
        <f t="shared" si="13"/>
        <v>0</v>
      </c>
      <c r="R23" s="63">
        <f t="shared" si="13"/>
        <v>82524</v>
      </c>
      <c r="S23" s="63">
        <f t="shared" si="13"/>
        <v>0</v>
      </c>
      <c r="T23" s="64">
        <f aca="true" t="shared" si="14" ref="T23:Y23">T24+T26+T28</f>
        <v>0</v>
      </c>
      <c r="U23" s="64">
        <f t="shared" si="14"/>
        <v>0</v>
      </c>
      <c r="V23" s="64">
        <f t="shared" si="14"/>
        <v>0</v>
      </c>
      <c r="W23" s="64">
        <f t="shared" si="14"/>
        <v>0</v>
      </c>
      <c r="X23" s="63">
        <f t="shared" si="14"/>
        <v>82524</v>
      </c>
      <c r="Y23" s="63">
        <f t="shared" si="14"/>
        <v>0</v>
      </c>
      <c r="Z23" s="64">
        <f aca="true" t="shared" si="15" ref="Z23:AE23">Z24+Z26+Z28</f>
        <v>0</v>
      </c>
      <c r="AA23" s="64">
        <f t="shared" si="15"/>
        <v>0</v>
      </c>
      <c r="AB23" s="64">
        <f t="shared" si="15"/>
        <v>0</v>
      </c>
      <c r="AC23" s="64">
        <f t="shared" si="15"/>
        <v>0</v>
      </c>
      <c r="AD23" s="63">
        <f t="shared" si="15"/>
        <v>82524</v>
      </c>
      <c r="AE23" s="63">
        <f t="shared" si="15"/>
        <v>0</v>
      </c>
      <c r="AF23" s="64">
        <f aca="true" t="shared" si="16" ref="AF23:AK23">AF24+AF26+AF28</f>
        <v>0</v>
      </c>
      <c r="AG23" s="64">
        <f t="shared" si="16"/>
        <v>0</v>
      </c>
      <c r="AH23" s="64">
        <f t="shared" si="16"/>
        <v>0</v>
      </c>
      <c r="AI23" s="64">
        <f t="shared" si="16"/>
        <v>0</v>
      </c>
      <c r="AJ23" s="63">
        <f t="shared" si="16"/>
        <v>82524</v>
      </c>
      <c r="AK23" s="63">
        <f t="shared" si="16"/>
        <v>0</v>
      </c>
      <c r="AL23" s="63">
        <f aca="true" t="shared" si="17" ref="AL23:AQ23">AL24+AL26+AL28</f>
        <v>0</v>
      </c>
      <c r="AM23" s="64">
        <f t="shared" si="17"/>
        <v>0</v>
      </c>
      <c r="AN23" s="64">
        <f t="shared" si="17"/>
        <v>0</v>
      </c>
      <c r="AO23" s="64">
        <f t="shared" si="17"/>
        <v>0</v>
      </c>
      <c r="AP23" s="63">
        <f t="shared" si="17"/>
        <v>82524</v>
      </c>
      <c r="AQ23" s="63">
        <f t="shared" si="17"/>
        <v>0</v>
      </c>
      <c r="AR23" s="63">
        <f aca="true" t="shared" si="18" ref="AR23:AW23">AR24+AR26+AR28</f>
        <v>0</v>
      </c>
      <c r="AS23" s="63">
        <f>AS24+AS26+AS28</f>
        <v>0</v>
      </c>
      <c r="AT23" s="63">
        <f>AT24+AT26+AT28</f>
        <v>-47</v>
      </c>
      <c r="AU23" s="63">
        <f>AU24+AU26+AU28</f>
        <v>0</v>
      </c>
      <c r="AV23" s="63">
        <f t="shared" si="18"/>
        <v>82477</v>
      </c>
      <c r="AW23" s="63">
        <f t="shared" si="18"/>
        <v>0</v>
      </c>
      <c r="AX23" s="63">
        <f aca="true" t="shared" si="19" ref="AX23:BC23">AX24+AX26+AX28</f>
        <v>0</v>
      </c>
      <c r="AY23" s="63">
        <f t="shared" si="19"/>
        <v>0</v>
      </c>
      <c r="AZ23" s="63">
        <f t="shared" si="19"/>
        <v>0</v>
      </c>
      <c r="BA23" s="63">
        <f t="shared" si="19"/>
        <v>0</v>
      </c>
      <c r="BB23" s="63">
        <f t="shared" si="19"/>
        <v>82477</v>
      </c>
      <c r="BC23" s="63">
        <f t="shared" si="19"/>
        <v>0</v>
      </c>
    </row>
    <row r="24" spans="1:55" s="10" customFormat="1" ht="76.5" customHeight="1">
      <c r="A24" s="59" t="s">
        <v>371</v>
      </c>
      <c r="B24" s="65" t="s">
        <v>365</v>
      </c>
      <c r="C24" s="65" t="s">
        <v>370</v>
      </c>
      <c r="D24" s="66" t="s">
        <v>362</v>
      </c>
      <c r="E24" s="65"/>
      <c r="F24" s="67">
        <f aca="true" t="shared" si="20" ref="F24:BA24">F25</f>
        <v>77285</v>
      </c>
      <c r="G24" s="67">
        <f t="shared" si="20"/>
        <v>0</v>
      </c>
      <c r="H24" s="67">
        <f t="shared" si="20"/>
        <v>0</v>
      </c>
      <c r="I24" s="67">
        <f t="shared" si="20"/>
        <v>-68</v>
      </c>
      <c r="J24" s="67">
        <f t="shared" si="20"/>
        <v>0</v>
      </c>
      <c r="K24" s="67">
        <f t="shared" si="20"/>
        <v>0</v>
      </c>
      <c r="L24" s="67">
        <f t="shared" si="20"/>
        <v>77217</v>
      </c>
      <c r="M24" s="67">
        <f t="shared" si="20"/>
        <v>0</v>
      </c>
      <c r="N24" s="67">
        <f t="shared" si="20"/>
        <v>3133</v>
      </c>
      <c r="O24" s="67">
        <f t="shared" si="20"/>
        <v>0</v>
      </c>
      <c r="P24" s="67">
        <f t="shared" si="20"/>
        <v>0</v>
      </c>
      <c r="Q24" s="67">
        <f t="shared" si="20"/>
        <v>0</v>
      </c>
      <c r="R24" s="67">
        <f t="shared" si="20"/>
        <v>80350</v>
      </c>
      <c r="S24" s="67">
        <f t="shared" si="20"/>
        <v>0</v>
      </c>
      <c r="T24" s="67">
        <f t="shared" si="20"/>
        <v>0</v>
      </c>
      <c r="U24" s="67">
        <f t="shared" si="20"/>
        <v>0</v>
      </c>
      <c r="V24" s="67">
        <f t="shared" si="20"/>
        <v>0</v>
      </c>
      <c r="W24" s="67">
        <f t="shared" si="20"/>
        <v>0</v>
      </c>
      <c r="X24" s="67">
        <f t="shared" si="20"/>
        <v>80350</v>
      </c>
      <c r="Y24" s="67">
        <f t="shared" si="20"/>
        <v>0</v>
      </c>
      <c r="Z24" s="67">
        <f t="shared" si="20"/>
        <v>0</v>
      </c>
      <c r="AA24" s="67">
        <f t="shared" si="20"/>
        <v>0</v>
      </c>
      <c r="AB24" s="67">
        <f t="shared" si="20"/>
        <v>0</v>
      </c>
      <c r="AC24" s="67">
        <f t="shared" si="20"/>
        <v>0</v>
      </c>
      <c r="AD24" s="67">
        <f t="shared" si="20"/>
        <v>80350</v>
      </c>
      <c r="AE24" s="67">
        <f t="shared" si="20"/>
        <v>0</v>
      </c>
      <c r="AF24" s="67">
        <f t="shared" si="20"/>
        <v>0</v>
      </c>
      <c r="AG24" s="67">
        <f t="shared" si="20"/>
        <v>0</v>
      </c>
      <c r="AH24" s="67">
        <f t="shared" si="20"/>
        <v>0</v>
      </c>
      <c r="AI24" s="67">
        <f t="shared" si="20"/>
        <v>0</v>
      </c>
      <c r="AJ24" s="67">
        <f t="shared" si="20"/>
        <v>80350</v>
      </c>
      <c r="AK24" s="67">
        <f t="shared" si="20"/>
        <v>0</v>
      </c>
      <c r="AL24" s="67">
        <f t="shared" si="20"/>
        <v>0</v>
      </c>
      <c r="AM24" s="67">
        <f t="shared" si="20"/>
        <v>0</v>
      </c>
      <c r="AN24" s="67">
        <f t="shared" si="20"/>
        <v>0</v>
      </c>
      <c r="AO24" s="67">
        <f t="shared" si="20"/>
        <v>0</v>
      </c>
      <c r="AP24" s="67">
        <f t="shared" si="20"/>
        <v>80350</v>
      </c>
      <c r="AQ24" s="67">
        <f t="shared" si="20"/>
        <v>0</v>
      </c>
      <c r="AR24" s="67">
        <f t="shared" si="20"/>
        <v>0</v>
      </c>
      <c r="AS24" s="67">
        <f t="shared" si="20"/>
        <v>0</v>
      </c>
      <c r="AT24" s="67">
        <f t="shared" si="20"/>
        <v>-47</v>
      </c>
      <c r="AU24" s="67">
        <f t="shared" si="20"/>
        <v>0</v>
      </c>
      <c r="AV24" s="67">
        <f t="shared" si="20"/>
        <v>80303</v>
      </c>
      <c r="AW24" s="67">
        <f t="shared" si="20"/>
        <v>0</v>
      </c>
      <c r="AX24" s="67">
        <f t="shared" si="20"/>
        <v>0</v>
      </c>
      <c r="AY24" s="67">
        <f t="shared" si="20"/>
        <v>0</v>
      </c>
      <c r="AZ24" s="67">
        <f t="shared" si="20"/>
        <v>0</v>
      </c>
      <c r="BA24" s="67">
        <f t="shared" si="20"/>
        <v>0</v>
      </c>
      <c r="BB24" s="67">
        <f>BB25</f>
        <v>80303</v>
      </c>
      <c r="BC24" s="67">
        <f>BC25</f>
        <v>0</v>
      </c>
    </row>
    <row r="25" spans="1:55" s="11" customFormat="1" ht="29.25" customHeight="1">
      <c r="A25" s="59" t="s">
        <v>124</v>
      </c>
      <c r="B25" s="65" t="s">
        <v>365</v>
      </c>
      <c r="C25" s="65" t="s">
        <v>370</v>
      </c>
      <c r="D25" s="66" t="s">
        <v>362</v>
      </c>
      <c r="E25" s="65" t="s">
        <v>453</v>
      </c>
      <c r="F25" s="46">
        <f>76743+542</f>
        <v>77285</v>
      </c>
      <c r="G25" s="60"/>
      <c r="H25" s="60"/>
      <c r="I25" s="68">
        <v>-68</v>
      </c>
      <c r="J25" s="60"/>
      <c r="K25" s="60"/>
      <c r="L25" s="46">
        <f>F25+H25+I25+J25+K25</f>
        <v>77217</v>
      </c>
      <c r="M25" s="60">
        <f>G25+K25</f>
        <v>0</v>
      </c>
      <c r="N25" s="46">
        <f>39+3094</f>
        <v>3133</v>
      </c>
      <c r="O25" s="46"/>
      <c r="P25" s="46"/>
      <c r="Q25" s="46"/>
      <c r="R25" s="46">
        <f>L25+N25+O25+P25+Q25</f>
        <v>80350</v>
      </c>
      <c r="S25" s="60">
        <f>M25+Q25</f>
        <v>0</v>
      </c>
      <c r="T25" s="46"/>
      <c r="U25" s="46"/>
      <c r="V25" s="46"/>
      <c r="W25" s="46"/>
      <c r="X25" s="46">
        <f>R25+T25+U25+V25+W25</f>
        <v>80350</v>
      </c>
      <c r="Y25" s="60">
        <f>S25+W25</f>
        <v>0</v>
      </c>
      <c r="Z25" s="46"/>
      <c r="AA25" s="46"/>
      <c r="AB25" s="46"/>
      <c r="AC25" s="46"/>
      <c r="AD25" s="46">
        <f>X25+Z25+AA25+AB25+AC25</f>
        <v>80350</v>
      </c>
      <c r="AE25" s="60">
        <f>Y25+AC25</f>
        <v>0</v>
      </c>
      <c r="AF25" s="46"/>
      <c r="AG25" s="46"/>
      <c r="AH25" s="46"/>
      <c r="AI25" s="46"/>
      <c r="AJ25" s="46">
        <f>AD25+AF25+AG25+AH25+AI25</f>
        <v>80350</v>
      </c>
      <c r="AK25" s="60">
        <f>AE25+AI25</f>
        <v>0</v>
      </c>
      <c r="AL25" s="46"/>
      <c r="AM25" s="46"/>
      <c r="AN25" s="46"/>
      <c r="AO25" s="46"/>
      <c r="AP25" s="46">
        <f>AJ25+AL25+AM25+AN25+AO25</f>
        <v>80350</v>
      </c>
      <c r="AQ25" s="60">
        <f>AK25+AO25</f>
        <v>0</v>
      </c>
      <c r="AR25" s="46"/>
      <c r="AS25" s="46"/>
      <c r="AT25" s="69">
        <v>-47</v>
      </c>
      <c r="AU25" s="46"/>
      <c r="AV25" s="46">
        <f>AP25+AR25+AS25+AT25+AU25</f>
        <v>80303</v>
      </c>
      <c r="AW25" s="60">
        <f>AQ25+AU25</f>
        <v>0</v>
      </c>
      <c r="AX25" s="46"/>
      <c r="AY25" s="46"/>
      <c r="AZ25" s="69"/>
      <c r="BA25" s="46"/>
      <c r="BB25" s="46">
        <f>AV25+AX25+AY25+AZ25+BA25</f>
        <v>80303</v>
      </c>
      <c r="BC25" s="60">
        <f>AW25+BA25</f>
        <v>0</v>
      </c>
    </row>
    <row r="26" spans="1:55" s="12" customFormat="1" ht="44.25" customHeight="1">
      <c r="A26" s="59" t="s">
        <v>259</v>
      </c>
      <c r="B26" s="65" t="s">
        <v>365</v>
      </c>
      <c r="C26" s="65" t="s">
        <v>370</v>
      </c>
      <c r="D26" s="66" t="s">
        <v>362</v>
      </c>
      <c r="E26" s="65"/>
      <c r="F26" s="46">
        <f aca="true" t="shared" si="21" ref="F26:BA26">F27</f>
        <v>776</v>
      </c>
      <c r="G26" s="46">
        <f t="shared" si="21"/>
        <v>0</v>
      </c>
      <c r="H26" s="46">
        <f t="shared" si="21"/>
        <v>0</v>
      </c>
      <c r="I26" s="46">
        <f t="shared" si="21"/>
        <v>0</v>
      </c>
      <c r="J26" s="46">
        <f t="shared" si="21"/>
        <v>0</v>
      </c>
      <c r="K26" s="46">
        <f t="shared" si="21"/>
        <v>0</v>
      </c>
      <c r="L26" s="46">
        <f t="shared" si="21"/>
        <v>776</v>
      </c>
      <c r="M26" s="46">
        <f t="shared" si="21"/>
        <v>0</v>
      </c>
      <c r="N26" s="46">
        <f t="shared" si="21"/>
        <v>0</v>
      </c>
      <c r="O26" s="46">
        <f t="shared" si="21"/>
        <v>0</v>
      </c>
      <c r="P26" s="46">
        <f t="shared" si="21"/>
        <v>0</v>
      </c>
      <c r="Q26" s="46">
        <f t="shared" si="21"/>
        <v>0</v>
      </c>
      <c r="R26" s="46">
        <f t="shared" si="21"/>
        <v>776</v>
      </c>
      <c r="S26" s="46">
        <f t="shared" si="21"/>
        <v>0</v>
      </c>
      <c r="T26" s="46">
        <f t="shared" si="21"/>
        <v>0</v>
      </c>
      <c r="U26" s="46">
        <f t="shared" si="21"/>
        <v>0</v>
      </c>
      <c r="V26" s="46">
        <f t="shared" si="21"/>
        <v>0</v>
      </c>
      <c r="W26" s="46">
        <f t="shared" si="21"/>
        <v>0</v>
      </c>
      <c r="X26" s="46">
        <f t="shared" si="21"/>
        <v>776</v>
      </c>
      <c r="Y26" s="46">
        <f t="shared" si="21"/>
        <v>0</v>
      </c>
      <c r="Z26" s="46">
        <f t="shared" si="21"/>
        <v>0</v>
      </c>
      <c r="AA26" s="46">
        <f t="shared" si="21"/>
        <v>0</v>
      </c>
      <c r="AB26" s="46">
        <f t="shared" si="21"/>
        <v>0</v>
      </c>
      <c r="AC26" s="46">
        <f t="shared" si="21"/>
        <v>0</v>
      </c>
      <c r="AD26" s="46">
        <f t="shared" si="21"/>
        <v>776</v>
      </c>
      <c r="AE26" s="46">
        <f t="shared" si="21"/>
        <v>0</v>
      </c>
      <c r="AF26" s="46">
        <f t="shared" si="21"/>
        <v>0</v>
      </c>
      <c r="AG26" s="46">
        <f t="shared" si="21"/>
        <v>0</v>
      </c>
      <c r="AH26" s="46">
        <f t="shared" si="21"/>
        <v>0</v>
      </c>
      <c r="AI26" s="46">
        <f t="shared" si="21"/>
        <v>0</v>
      </c>
      <c r="AJ26" s="46">
        <f t="shared" si="21"/>
        <v>776</v>
      </c>
      <c r="AK26" s="46">
        <f t="shared" si="21"/>
        <v>0</v>
      </c>
      <c r="AL26" s="46">
        <f t="shared" si="21"/>
        <v>0</v>
      </c>
      <c r="AM26" s="46">
        <f t="shared" si="21"/>
        <v>0</v>
      </c>
      <c r="AN26" s="46">
        <f t="shared" si="21"/>
        <v>0</v>
      </c>
      <c r="AO26" s="46">
        <f t="shared" si="21"/>
        <v>0</v>
      </c>
      <c r="AP26" s="46">
        <f t="shared" si="21"/>
        <v>776</v>
      </c>
      <c r="AQ26" s="46">
        <f t="shared" si="21"/>
        <v>0</v>
      </c>
      <c r="AR26" s="46">
        <f t="shared" si="21"/>
        <v>0</v>
      </c>
      <c r="AS26" s="46">
        <f t="shared" si="21"/>
        <v>0</v>
      </c>
      <c r="AT26" s="46">
        <f t="shared" si="21"/>
        <v>0</v>
      </c>
      <c r="AU26" s="46">
        <f t="shared" si="21"/>
        <v>0</v>
      </c>
      <c r="AV26" s="46">
        <f t="shared" si="21"/>
        <v>776</v>
      </c>
      <c r="AW26" s="46">
        <f t="shared" si="21"/>
        <v>0</v>
      </c>
      <c r="AX26" s="46">
        <f t="shared" si="21"/>
        <v>0</v>
      </c>
      <c r="AY26" s="46">
        <f t="shared" si="21"/>
        <v>0</v>
      </c>
      <c r="AZ26" s="46">
        <f t="shared" si="21"/>
        <v>0</v>
      </c>
      <c r="BA26" s="46">
        <f t="shared" si="21"/>
        <v>0</v>
      </c>
      <c r="BB26" s="46">
        <f>BB27</f>
        <v>776</v>
      </c>
      <c r="BC26" s="46">
        <f>BC27</f>
        <v>0</v>
      </c>
    </row>
    <row r="27" spans="1:55" s="12" customFormat="1" ht="26.25" customHeight="1">
      <c r="A27" s="59" t="s">
        <v>124</v>
      </c>
      <c r="B27" s="65" t="s">
        <v>365</v>
      </c>
      <c r="C27" s="65" t="s">
        <v>370</v>
      </c>
      <c r="D27" s="66" t="s">
        <v>362</v>
      </c>
      <c r="E27" s="65" t="s">
        <v>453</v>
      </c>
      <c r="F27" s="46">
        <v>776</v>
      </c>
      <c r="G27" s="70"/>
      <c r="H27" s="70"/>
      <c r="I27" s="70"/>
      <c r="J27" s="70"/>
      <c r="K27" s="70"/>
      <c r="L27" s="46">
        <f>F27+H27+I27+J27+K27</f>
        <v>776</v>
      </c>
      <c r="M27" s="60">
        <f>G27+K27</f>
        <v>0</v>
      </c>
      <c r="N27" s="69"/>
      <c r="O27" s="69"/>
      <c r="P27" s="69"/>
      <c r="Q27" s="69"/>
      <c r="R27" s="46">
        <f>L27+N27+O27+P27+Q27</f>
        <v>776</v>
      </c>
      <c r="S27" s="60">
        <f>M27+Q27</f>
        <v>0</v>
      </c>
      <c r="T27" s="69"/>
      <c r="U27" s="69"/>
      <c r="V27" s="69"/>
      <c r="W27" s="69"/>
      <c r="X27" s="46">
        <f>R27+T27+U27+V27+W27</f>
        <v>776</v>
      </c>
      <c r="Y27" s="60">
        <f>S27+W27</f>
        <v>0</v>
      </c>
      <c r="Z27" s="69"/>
      <c r="AA27" s="69"/>
      <c r="AB27" s="69"/>
      <c r="AC27" s="69"/>
      <c r="AD27" s="46">
        <f>X27+Z27+AA27+AB27+AC27</f>
        <v>776</v>
      </c>
      <c r="AE27" s="60">
        <f>Y27+AC27</f>
        <v>0</v>
      </c>
      <c r="AF27" s="69"/>
      <c r="AG27" s="69"/>
      <c r="AH27" s="69"/>
      <c r="AI27" s="69"/>
      <c r="AJ27" s="46">
        <f>AD27+AF27+AG27+AH27+AI27</f>
        <v>776</v>
      </c>
      <c r="AK27" s="60">
        <f>AE27+AI27</f>
        <v>0</v>
      </c>
      <c r="AL27" s="69"/>
      <c r="AM27" s="69"/>
      <c r="AN27" s="69"/>
      <c r="AO27" s="69"/>
      <c r="AP27" s="46">
        <f>AJ27+AL27+AM27+AN27+AO27</f>
        <v>776</v>
      </c>
      <c r="AQ27" s="60">
        <f>AK27+AO27</f>
        <v>0</v>
      </c>
      <c r="AR27" s="69"/>
      <c r="AS27" s="69"/>
      <c r="AT27" s="69"/>
      <c r="AU27" s="69"/>
      <c r="AV27" s="46">
        <f>AP27+AR27+AS27+AT27+AU27</f>
        <v>776</v>
      </c>
      <c r="AW27" s="60">
        <f>AQ27+AU27</f>
        <v>0</v>
      </c>
      <c r="AX27" s="69"/>
      <c r="AY27" s="69"/>
      <c r="AZ27" s="69"/>
      <c r="BA27" s="69"/>
      <c r="BB27" s="46">
        <f>AV27+AX27+AY27+AZ27+BA27</f>
        <v>776</v>
      </c>
      <c r="BC27" s="60">
        <f>AW27+BA27</f>
        <v>0</v>
      </c>
    </row>
    <row r="28" spans="1:55" s="11" customFormat="1" ht="41.25" customHeight="1">
      <c r="A28" s="59" t="s">
        <v>260</v>
      </c>
      <c r="B28" s="65" t="s">
        <v>365</v>
      </c>
      <c r="C28" s="65" t="s">
        <v>370</v>
      </c>
      <c r="D28" s="66" t="s">
        <v>362</v>
      </c>
      <c r="E28" s="65"/>
      <c r="F28" s="46">
        <f aca="true" t="shared" si="22" ref="F28:BA28">F29</f>
        <v>1398</v>
      </c>
      <c r="G28" s="46">
        <f t="shared" si="22"/>
        <v>0</v>
      </c>
      <c r="H28" s="46">
        <f t="shared" si="22"/>
        <v>0</v>
      </c>
      <c r="I28" s="46">
        <f t="shared" si="22"/>
        <v>0</v>
      </c>
      <c r="J28" s="46">
        <f t="shared" si="22"/>
        <v>0</v>
      </c>
      <c r="K28" s="46">
        <f t="shared" si="22"/>
        <v>0</v>
      </c>
      <c r="L28" s="46">
        <f t="shared" si="22"/>
        <v>1398</v>
      </c>
      <c r="M28" s="46">
        <f t="shared" si="22"/>
        <v>0</v>
      </c>
      <c r="N28" s="46">
        <f t="shared" si="22"/>
        <v>0</v>
      </c>
      <c r="O28" s="46">
        <f t="shared" si="22"/>
        <v>0</v>
      </c>
      <c r="P28" s="46">
        <f t="shared" si="22"/>
        <v>0</v>
      </c>
      <c r="Q28" s="46">
        <f t="shared" si="22"/>
        <v>0</v>
      </c>
      <c r="R28" s="46">
        <f t="shared" si="22"/>
        <v>1398</v>
      </c>
      <c r="S28" s="46">
        <f t="shared" si="22"/>
        <v>0</v>
      </c>
      <c r="T28" s="46">
        <f t="shared" si="22"/>
        <v>0</v>
      </c>
      <c r="U28" s="46">
        <f t="shared" si="22"/>
        <v>0</v>
      </c>
      <c r="V28" s="46">
        <f t="shared" si="22"/>
        <v>0</v>
      </c>
      <c r="W28" s="46">
        <f t="shared" si="22"/>
        <v>0</v>
      </c>
      <c r="X28" s="46">
        <f t="shared" si="22"/>
        <v>1398</v>
      </c>
      <c r="Y28" s="46">
        <f t="shared" si="22"/>
        <v>0</v>
      </c>
      <c r="Z28" s="46">
        <f t="shared" si="22"/>
        <v>0</v>
      </c>
      <c r="AA28" s="46">
        <f t="shared" si="22"/>
        <v>0</v>
      </c>
      <c r="AB28" s="46">
        <f t="shared" si="22"/>
        <v>0</v>
      </c>
      <c r="AC28" s="46">
        <f t="shared" si="22"/>
        <v>0</v>
      </c>
      <c r="AD28" s="46">
        <f t="shared" si="22"/>
        <v>1398</v>
      </c>
      <c r="AE28" s="46">
        <f t="shared" si="22"/>
        <v>0</v>
      </c>
      <c r="AF28" s="46">
        <f t="shared" si="22"/>
        <v>0</v>
      </c>
      <c r="AG28" s="46">
        <f t="shared" si="22"/>
        <v>0</v>
      </c>
      <c r="AH28" s="46">
        <f t="shared" si="22"/>
        <v>0</v>
      </c>
      <c r="AI28" s="46">
        <f t="shared" si="22"/>
        <v>0</v>
      </c>
      <c r="AJ28" s="46">
        <f t="shared" si="22"/>
        <v>1398</v>
      </c>
      <c r="AK28" s="46">
        <f t="shared" si="22"/>
        <v>0</v>
      </c>
      <c r="AL28" s="46">
        <f t="shared" si="22"/>
        <v>0</v>
      </c>
      <c r="AM28" s="46">
        <f t="shared" si="22"/>
        <v>0</v>
      </c>
      <c r="AN28" s="46">
        <f t="shared" si="22"/>
        <v>0</v>
      </c>
      <c r="AO28" s="46">
        <f t="shared" si="22"/>
        <v>0</v>
      </c>
      <c r="AP28" s="46">
        <f t="shared" si="22"/>
        <v>1398</v>
      </c>
      <c r="AQ28" s="46">
        <f t="shared" si="22"/>
        <v>0</v>
      </c>
      <c r="AR28" s="46">
        <f t="shared" si="22"/>
        <v>0</v>
      </c>
      <c r="AS28" s="46">
        <f t="shared" si="22"/>
        <v>0</v>
      </c>
      <c r="AT28" s="46">
        <f t="shared" si="22"/>
        <v>0</v>
      </c>
      <c r="AU28" s="46">
        <f t="shared" si="22"/>
        <v>0</v>
      </c>
      <c r="AV28" s="46">
        <f t="shared" si="22"/>
        <v>1398</v>
      </c>
      <c r="AW28" s="46">
        <f t="shared" si="22"/>
        <v>0</v>
      </c>
      <c r="AX28" s="46">
        <f t="shared" si="22"/>
        <v>0</v>
      </c>
      <c r="AY28" s="46">
        <f t="shared" si="22"/>
        <v>0</v>
      </c>
      <c r="AZ28" s="46">
        <f t="shared" si="22"/>
        <v>0</v>
      </c>
      <c r="BA28" s="46">
        <f t="shared" si="22"/>
        <v>0</v>
      </c>
      <c r="BB28" s="46">
        <f>BB29</f>
        <v>1398</v>
      </c>
      <c r="BC28" s="46">
        <f>BC29</f>
        <v>0</v>
      </c>
    </row>
    <row r="29" spans="1:55" s="12" customFormat="1" ht="29.25" customHeight="1">
      <c r="A29" s="59" t="s">
        <v>124</v>
      </c>
      <c r="B29" s="65" t="s">
        <v>365</v>
      </c>
      <c r="C29" s="65" t="s">
        <v>370</v>
      </c>
      <c r="D29" s="66" t="s">
        <v>362</v>
      </c>
      <c r="E29" s="65" t="s">
        <v>453</v>
      </c>
      <c r="F29" s="46">
        <v>1398</v>
      </c>
      <c r="G29" s="70"/>
      <c r="H29" s="70"/>
      <c r="I29" s="68"/>
      <c r="J29" s="70"/>
      <c r="K29" s="70"/>
      <c r="L29" s="46">
        <f>F29+H29+I29+J29+K29</f>
        <v>1398</v>
      </c>
      <c r="M29" s="60">
        <f>G29+K29</f>
        <v>0</v>
      </c>
      <c r="N29" s="69"/>
      <c r="O29" s="46"/>
      <c r="P29" s="69"/>
      <c r="Q29" s="69"/>
      <c r="R29" s="46">
        <f>L29+N29+O29+P29+Q29</f>
        <v>1398</v>
      </c>
      <c r="S29" s="60">
        <f>M29+Q29</f>
        <v>0</v>
      </c>
      <c r="T29" s="69"/>
      <c r="U29" s="46"/>
      <c r="V29" s="69"/>
      <c r="W29" s="69"/>
      <c r="X29" s="46">
        <f>R29+T29+U29+V29+W29</f>
        <v>1398</v>
      </c>
      <c r="Y29" s="60">
        <f>S29+W29</f>
        <v>0</v>
      </c>
      <c r="Z29" s="69"/>
      <c r="AA29" s="46"/>
      <c r="AB29" s="69"/>
      <c r="AC29" s="69"/>
      <c r="AD29" s="46">
        <f>X29+Z29+AA29+AB29+AC29</f>
        <v>1398</v>
      </c>
      <c r="AE29" s="60">
        <f>Y29+AC29</f>
        <v>0</v>
      </c>
      <c r="AF29" s="69"/>
      <c r="AG29" s="46"/>
      <c r="AH29" s="69"/>
      <c r="AI29" s="69"/>
      <c r="AJ29" s="46">
        <f>AD29+AF29+AG29+AH29+AI29</f>
        <v>1398</v>
      </c>
      <c r="AK29" s="60">
        <f>AE29+AI29</f>
        <v>0</v>
      </c>
      <c r="AL29" s="69"/>
      <c r="AM29" s="46"/>
      <c r="AN29" s="69"/>
      <c r="AO29" s="69"/>
      <c r="AP29" s="46">
        <f>AJ29+AL29+AM29+AN29+AO29</f>
        <v>1398</v>
      </c>
      <c r="AQ29" s="60">
        <f>AK29+AO29</f>
        <v>0</v>
      </c>
      <c r="AR29" s="69"/>
      <c r="AS29" s="69"/>
      <c r="AT29" s="69"/>
      <c r="AU29" s="69"/>
      <c r="AV29" s="46">
        <f>AP29+AR29+AS29+AT29+AU29</f>
        <v>1398</v>
      </c>
      <c r="AW29" s="60">
        <f>AQ29+AU29</f>
        <v>0</v>
      </c>
      <c r="AX29" s="69"/>
      <c r="AY29" s="69"/>
      <c r="AZ29" s="46"/>
      <c r="BA29" s="69"/>
      <c r="BB29" s="46">
        <f>AV29+AX29+AY29+AZ29+BA29</f>
        <v>1398</v>
      </c>
      <c r="BC29" s="60">
        <f>AW29+BA29</f>
        <v>0</v>
      </c>
    </row>
    <row r="30" spans="1:55" s="12" customFormat="1" ht="16.5">
      <c r="A30" s="59"/>
      <c r="B30" s="65"/>
      <c r="C30" s="65"/>
      <c r="D30" s="66"/>
      <c r="E30" s="65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69"/>
      <c r="R30" s="70"/>
      <c r="S30" s="70"/>
      <c r="T30" s="69"/>
      <c r="U30" s="69"/>
      <c r="V30" s="69"/>
      <c r="W30" s="69"/>
      <c r="X30" s="70"/>
      <c r="Y30" s="70"/>
      <c r="Z30" s="69"/>
      <c r="AA30" s="69"/>
      <c r="AB30" s="69"/>
      <c r="AC30" s="69"/>
      <c r="AD30" s="70"/>
      <c r="AE30" s="70"/>
      <c r="AF30" s="69"/>
      <c r="AG30" s="69"/>
      <c r="AH30" s="69"/>
      <c r="AI30" s="69"/>
      <c r="AJ30" s="70"/>
      <c r="AK30" s="70"/>
      <c r="AL30" s="69"/>
      <c r="AM30" s="69"/>
      <c r="AN30" s="69"/>
      <c r="AO30" s="69"/>
      <c r="AP30" s="70"/>
      <c r="AQ30" s="70"/>
      <c r="AR30" s="69"/>
      <c r="AS30" s="69"/>
      <c r="AT30" s="69"/>
      <c r="AU30" s="69"/>
      <c r="AV30" s="70"/>
      <c r="AW30" s="70"/>
      <c r="AX30" s="69"/>
      <c r="AY30" s="69"/>
      <c r="AZ30" s="69"/>
      <c r="BA30" s="69"/>
      <c r="BB30" s="70"/>
      <c r="BC30" s="70"/>
    </row>
    <row r="31" spans="1:55" s="8" customFormat="1" ht="96" customHeight="1">
      <c r="A31" s="53" t="s">
        <v>372</v>
      </c>
      <c r="B31" s="54" t="s">
        <v>365</v>
      </c>
      <c r="C31" s="54" t="s">
        <v>373</v>
      </c>
      <c r="D31" s="62"/>
      <c r="E31" s="54"/>
      <c r="F31" s="56">
        <f aca="true" t="shared" si="23" ref="F31:M31">F32+F34+F36+F38+F42+F40+F44+F46+F48</f>
        <v>869076</v>
      </c>
      <c r="G31" s="56">
        <f t="shared" si="23"/>
        <v>193420</v>
      </c>
      <c r="H31" s="56">
        <f t="shared" si="23"/>
        <v>0</v>
      </c>
      <c r="I31" s="56">
        <f t="shared" si="23"/>
        <v>-4712</v>
      </c>
      <c r="J31" s="56">
        <f t="shared" si="23"/>
        <v>0</v>
      </c>
      <c r="K31" s="56">
        <f t="shared" si="23"/>
        <v>0</v>
      </c>
      <c r="L31" s="56">
        <f t="shared" si="23"/>
        <v>864364</v>
      </c>
      <c r="M31" s="56">
        <f t="shared" si="23"/>
        <v>193420</v>
      </c>
      <c r="N31" s="51">
        <f aca="true" t="shared" si="24" ref="N31:S31">N32+N34+N36+N38+N42+N40+N44+N46+N48</f>
        <v>0</v>
      </c>
      <c r="O31" s="51">
        <f t="shared" si="24"/>
        <v>0</v>
      </c>
      <c r="P31" s="51">
        <f t="shared" si="24"/>
        <v>0</v>
      </c>
      <c r="Q31" s="51">
        <f t="shared" si="24"/>
        <v>0</v>
      </c>
      <c r="R31" s="56">
        <f t="shared" si="24"/>
        <v>864364</v>
      </c>
      <c r="S31" s="56">
        <f t="shared" si="24"/>
        <v>193420</v>
      </c>
      <c r="T31" s="51">
        <f aca="true" t="shared" si="25" ref="T31:Y31">T32+T34+T36+T38+T42+T40+T44+T46+T48</f>
        <v>0</v>
      </c>
      <c r="U31" s="51">
        <f t="shared" si="25"/>
        <v>0</v>
      </c>
      <c r="V31" s="51">
        <f t="shared" si="25"/>
        <v>0</v>
      </c>
      <c r="W31" s="51">
        <f t="shared" si="25"/>
        <v>0</v>
      </c>
      <c r="X31" s="56">
        <f t="shared" si="25"/>
        <v>864364</v>
      </c>
      <c r="Y31" s="56">
        <f t="shared" si="25"/>
        <v>193420</v>
      </c>
      <c r="Z31" s="56">
        <f aca="true" t="shared" si="26" ref="Z31:AE31">Z32+Z34+Z36+Z38+Z42+Z40+Z44+Z46+Z48</f>
        <v>0</v>
      </c>
      <c r="AA31" s="51">
        <f t="shared" si="26"/>
        <v>0</v>
      </c>
      <c r="AB31" s="51">
        <f t="shared" si="26"/>
        <v>0</v>
      </c>
      <c r="AC31" s="51">
        <f t="shared" si="26"/>
        <v>0</v>
      </c>
      <c r="AD31" s="56">
        <f t="shared" si="26"/>
        <v>864364</v>
      </c>
      <c r="AE31" s="56">
        <f t="shared" si="26"/>
        <v>193420</v>
      </c>
      <c r="AF31" s="56">
        <f aca="true" t="shared" si="27" ref="AF31:AK31">AF32+AF34+AF36+AF38+AF42+AF40+AF44+AF46+AF48</f>
        <v>0</v>
      </c>
      <c r="AG31" s="51">
        <f t="shared" si="27"/>
        <v>0</v>
      </c>
      <c r="AH31" s="51">
        <f t="shared" si="27"/>
        <v>0</v>
      </c>
      <c r="AI31" s="51">
        <f t="shared" si="27"/>
        <v>0</v>
      </c>
      <c r="AJ31" s="56">
        <f t="shared" si="27"/>
        <v>864364</v>
      </c>
      <c r="AK31" s="56">
        <f t="shared" si="27"/>
        <v>193420</v>
      </c>
      <c r="AL31" s="56">
        <f aca="true" t="shared" si="28" ref="AL31:AQ31">AL32+AL34+AL36+AL38+AL42+AL40+AL44+AL46+AL48</f>
        <v>2648</v>
      </c>
      <c r="AM31" s="56">
        <f t="shared" si="28"/>
        <v>0</v>
      </c>
      <c r="AN31" s="56">
        <f t="shared" si="28"/>
        <v>0</v>
      </c>
      <c r="AO31" s="56">
        <f t="shared" si="28"/>
        <v>4120</v>
      </c>
      <c r="AP31" s="56">
        <f t="shared" si="28"/>
        <v>871132</v>
      </c>
      <c r="AQ31" s="56">
        <f t="shared" si="28"/>
        <v>197540</v>
      </c>
      <c r="AR31" s="56">
        <f aca="true" t="shared" si="29" ref="AR31:AW31">AR32+AR34+AR36+AR38+AR42+AR40+AR44+AR46+AR48</f>
        <v>2000</v>
      </c>
      <c r="AS31" s="56">
        <f>AS32+AS34+AS36+AS38+AS42+AS40+AS44+AS46+AS48</f>
        <v>0</v>
      </c>
      <c r="AT31" s="56">
        <f>AT32+AT34+AT36+AT38+AT42+AT40+AT44+AT46+AT48</f>
        <v>-808</v>
      </c>
      <c r="AU31" s="56">
        <f>AU32+AU34+AU36+AU38+AU42+AU40+AU44+AU46+AU48</f>
        <v>0</v>
      </c>
      <c r="AV31" s="56">
        <f t="shared" si="29"/>
        <v>872324</v>
      </c>
      <c r="AW31" s="56">
        <f t="shared" si="29"/>
        <v>197540</v>
      </c>
      <c r="AX31" s="56">
        <f aca="true" t="shared" si="30" ref="AX31:BC31">AX32+AX34+AX36+AX38+AX42+AX40+AX44+AX46+AX48</f>
        <v>905</v>
      </c>
      <c r="AY31" s="56">
        <f t="shared" si="30"/>
        <v>0</v>
      </c>
      <c r="AZ31" s="56">
        <f t="shared" si="30"/>
        <v>-374</v>
      </c>
      <c r="BA31" s="56">
        <f t="shared" si="30"/>
        <v>-330</v>
      </c>
      <c r="BB31" s="56">
        <f t="shared" si="30"/>
        <v>872525</v>
      </c>
      <c r="BC31" s="56">
        <f t="shared" si="30"/>
        <v>197210</v>
      </c>
    </row>
    <row r="32" spans="1:55" s="10" customFormat="1" ht="78" customHeight="1">
      <c r="A32" s="59" t="s">
        <v>371</v>
      </c>
      <c r="B32" s="65" t="s">
        <v>365</v>
      </c>
      <c r="C32" s="65" t="s">
        <v>373</v>
      </c>
      <c r="D32" s="66" t="s">
        <v>362</v>
      </c>
      <c r="E32" s="65"/>
      <c r="F32" s="46">
        <f>F33</f>
        <v>675656</v>
      </c>
      <c r="G32" s="46">
        <f aca="true" t="shared" si="31" ref="G32:BA32">G33</f>
        <v>0</v>
      </c>
      <c r="H32" s="46">
        <f t="shared" si="31"/>
        <v>0</v>
      </c>
      <c r="I32" s="46">
        <f t="shared" si="31"/>
        <v>-4712</v>
      </c>
      <c r="J32" s="46">
        <f t="shared" si="31"/>
        <v>0</v>
      </c>
      <c r="K32" s="46">
        <f t="shared" si="31"/>
        <v>0</v>
      </c>
      <c r="L32" s="46">
        <f t="shared" si="31"/>
        <v>670944</v>
      </c>
      <c r="M32" s="46">
        <f t="shared" si="31"/>
        <v>0</v>
      </c>
      <c r="N32" s="46">
        <f t="shared" si="31"/>
        <v>0</v>
      </c>
      <c r="O32" s="46">
        <f t="shared" si="31"/>
        <v>0</v>
      </c>
      <c r="P32" s="46">
        <f t="shared" si="31"/>
        <v>0</v>
      </c>
      <c r="Q32" s="46">
        <f t="shared" si="31"/>
        <v>0</v>
      </c>
      <c r="R32" s="46">
        <f t="shared" si="31"/>
        <v>670944</v>
      </c>
      <c r="S32" s="46">
        <f t="shared" si="31"/>
        <v>0</v>
      </c>
      <c r="T32" s="46">
        <f t="shared" si="31"/>
        <v>0</v>
      </c>
      <c r="U32" s="46">
        <f t="shared" si="31"/>
        <v>0</v>
      </c>
      <c r="V32" s="46">
        <f t="shared" si="31"/>
        <v>0</v>
      </c>
      <c r="W32" s="46">
        <f t="shared" si="31"/>
        <v>0</v>
      </c>
      <c r="X32" s="46">
        <f t="shared" si="31"/>
        <v>670944</v>
      </c>
      <c r="Y32" s="46">
        <f t="shared" si="31"/>
        <v>0</v>
      </c>
      <c r="Z32" s="46">
        <f t="shared" si="31"/>
        <v>0</v>
      </c>
      <c r="AA32" s="46">
        <f t="shared" si="31"/>
        <v>0</v>
      </c>
      <c r="AB32" s="46">
        <f t="shared" si="31"/>
        <v>0</v>
      </c>
      <c r="AC32" s="46">
        <f t="shared" si="31"/>
        <v>0</v>
      </c>
      <c r="AD32" s="46">
        <f t="shared" si="31"/>
        <v>670944</v>
      </c>
      <c r="AE32" s="46">
        <f t="shared" si="31"/>
        <v>0</v>
      </c>
      <c r="AF32" s="46">
        <f t="shared" si="31"/>
        <v>0</v>
      </c>
      <c r="AG32" s="46">
        <f t="shared" si="31"/>
        <v>0</v>
      </c>
      <c r="AH32" s="46">
        <f t="shared" si="31"/>
        <v>0</v>
      </c>
      <c r="AI32" s="46">
        <f t="shared" si="31"/>
        <v>0</v>
      </c>
      <c r="AJ32" s="46">
        <f t="shared" si="31"/>
        <v>670944</v>
      </c>
      <c r="AK32" s="46">
        <f t="shared" si="31"/>
        <v>0</v>
      </c>
      <c r="AL32" s="46">
        <f t="shared" si="31"/>
        <v>2648</v>
      </c>
      <c r="AM32" s="46">
        <f t="shared" si="31"/>
        <v>0</v>
      </c>
      <c r="AN32" s="46">
        <f t="shared" si="31"/>
        <v>0</v>
      </c>
      <c r="AO32" s="46">
        <f t="shared" si="31"/>
        <v>0</v>
      </c>
      <c r="AP32" s="46">
        <f t="shared" si="31"/>
        <v>673592</v>
      </c>
      <c r="AQ32" s="46">
        <f t="shared" si="31"/>
        <v>0</v>
      </c>
      <c r="AR32" s="46">
        <f t="shared" si="31"/>
        <v>2000</v>
      </c>
      <c r="AS32" s="46">
        <f t="shared" si="31"/>
        <v>0</v>
      </c>
      <c r="AT32" s="46">
        <f t="shared" si="31"/>
        <v>-808</v>
      </c>
      <c r="AU32" s="46">
        <f t="shared" si="31"/>
        <v>0</v>
      </c>
      <c r="AV32" s="46">
        <f t="shared" si="31"/>
        <v>674784</v>
      </c>
      <c r="AW32" s="46">
        <f t="shared" si="31"/>
        <v>0</v>
      </c>
      <c r="AX32" s="46">
        <f t="shared" si="31"/>
        <v>905</v>
      </c>
      <c r="AY32" s="46">
        <f t="shared" si="31"/>
        <v>0</v>
      </c>
      <c r="AZ32" s="46">
        <f t="shared" si="31"/>
        <v>-374</v>
      </c>
      <c r="BA32" s="46">
        <f t="shared" si="31"/>
        <v>0</v>
      </c>
      <c r="BB32" s="46">
        <f>BB33</f>
        <v>675315</v>
      </c>
      <c r="BC32" s="46">
        <f>BC33</f>
        <v>0</v>
      </c>
    </row>
    <row r="33" spans="1:55" s="11" customFormat="1" ht="21.75" customHeight="1">
      <c r="A33" s="59" t="s">
        <v>124</v>
      </c>
      <c r="B33" s="65" t="s">
        <v>365</v>
      </c>
      <c r="C33" s="65" t="s">
        <v>373</v>
      </c>
      <c r="D33" s="66" t="s">
        <v>362</v>
      </c>
      <c r="E33" s="65" t="s">
        <v>453</v>
      </c>
      <c r="F33" s="46">
        <f>1966+632887+67311+300-27796+988</f>
        <v>675656</v>
      </c>
      <c r="G33" s="46"/>
      <c r="H33" s="60"/>
      <c r="I33" s="46">
        <v>-4712</v>
      </c>
      <c r="J33" s="60"/>
      <c r="K33" s="60"/>
      <c r="L33" s="46">
        <f>F33+H33+I33+J33+K33</f>
        <v>670944</v>
      </c>
      <c r="M33" s="60">
        <f>G33+K33</f>
        <v>0</v>
      </c>
      <c r="N33" s="46"/>
      <c r="O33" s="46"/>
      <c r="P33" s="46"/>
      <c r="Q33" s="46"/>
      <c r="R33" s="46">
        <f>L33+N33+O33+P33+Q33</f>
        <v>670944</v>
      </c>
      <c r="S33" s="60">
        <f>M33+Q33</f>
        <v>0</v>
      </c>
      <c r="T33" s="46"/>
      <c r="U33" s="46"/>
      <c r="V33" s="46"/>
      <c r="W33" s="46"/>
      <c r="X33" s="46">
        <f>R33+T33+U33+V33+W33</f>
        <v>670944</v>
      </c>
      <c r="Y33" s="60">
        <f>S33+W33</f>
        <v>0</v>
      </c>
      <c r="Z33" s="46"/>
      <c r="AA33" s="46"/>
      <c r="AB33" s="46"/>
      <c r="AC33" s="46"/>
      <c r="AD33" s="46">
        <f>X33+Z33+AA33+AB33+AC33</f>
        <v>670944</v>
      </c>
      <c r="AE33" s="60">
        <f>Y33+AC33</f>
        <v>0</v>
      </c>
      <c r="AF33" s="46"/>
      <c r="AG33" s="46"/>
      <c r="AH33" s="46"/>
      <c r="AI33" s="46"/>
      <c r="AJ33" s="46">
        <f>AD33+AF33+AG33+AH33+AI33</f>
        <v>670944</v>
      </c>
      <c r="AK33" s="60">
        <f>AE33+AI33</f>
        <v>0</v>
      </c>
      <c r="AL33" s="46">
        <f>2648</f>
        <v>2648</v>
      </c>
      <c r="AM33" s="46">
        <f>-1219+200+1019</f>
        <v>0</v>
      </c>
      <c r="AN33" s="46"/>
      <c r="AO33" s="46"/>
      <c r="AP33" s="46">
        <f>AJ33+AL33+AM33+AN33+AO33</f>
        <v>673592</v>
      </c>
      <c r="AQ33" s="60">
        <f>AK33+AO33</f>
        <v>0</v>
      </c>
      <c r="AR33" s="46">
        <v>2000</v>
      </c>
      <c r="AS33" s="46"/>
      <c r="AT33" s="46">
        <v>-808</v>
      </c>
      <c r="AU33" s="46"/>
      <c r="AV33" s="46">
        <f>AP33+AR33+AS33+AT33+AU33</f>
        <v>674784</v>
      </c>
      <c r="AW33" s="60">
        <f>AQ33+AU33</f>
        <v>0</v>
      </c>
      <c r="AX33" s="71">
        <v>905</v>
      </c>
      <c r="AY33" s="46"/>
      <c r="AZ33" s="46">
        <v>-374</v>
      </c>
      <c r="BA33" s="46"/>
      <c r="BB33" s="46">
        <f>AV33+AX33+AY33+AZ33+BA33</f>
        <v>675315</v>
      </c>
      <c r="BC33" s="60">
        <f>AW33+BA33</f>
        <v>0</v>
      </c>
    </row>
    <row r="34" spans="1:55" s="11" customFormat="1" ht="72.75" customHeight="1">
      <c r="A34" s="59" t="s">
        <v>70</v>
      </c>
      <c r="B34" s="65" t="s">
        <v>365</v>
      </c>
      <c r="C34" s="65" t="s">
        <v>373</v>
      </c>
      <c r="D34" s="66" t="s">
        <v>69</v>
      </c>
      <c r="E34" s="65"/>
      <c r="F34" s="46">
        <f aca="true" t="shared" si="32" ref="F34:BA34">F35</f>
        <v>40630</v>
      </c>
      <c r="G34" s="46">
        <f t="shared" si="32"/>
        <v>40630</v>
      </c>
      <c r="H34" s="46">
        <f t="shared" si="32"/>
        <v>0</v>
      </c>
      <c r="I34" s="46">
        <f t="shared" si="32"/>
        <v>0</v>
      </c>
      <c r="J34" s="46">
        <f t="shared" si="32"/>
        <v>0</v>
      </c>
      <c r="K34" s="46">
        <f t="shared" si="32"/>
        <v>0</v>
      </c>
      <c r="L34" s="46">
        <f t="shared" si="32"/>
        <v>40630</v>
      </c>
      <c r="M34" s="46">
        <f t="shared" si="32"/>
        <v>40630</v>
      </c>
      <c r="N34" s="46">
        <f t="shared" si="32"/>
        <v>0</v>
      </c>
      <c r="O34" s="46">
        <f t="shared" si="32"/>
        <v>0</v>
      </c>
      <c r="P34" s="46">
        <f t="shared" si="32"/>
        <v>0</v>
      </c>
      <c r="Q34" s="46">
        <f t="shared" si="32"/>
        <v>0</v>
      </c>
      <c r="R34" s="46">
        <f t="shared" si="32"/>
        <v>40630</v>
      </c>
      <c r="S34" s="46">
        <f t="shared" si="32"/>
        <v>40630</v>
      </c>
      <c r="T34" s="46">
        <f t="shared" si="32"/>
        <v>0</v>
      </c>
      <c r="U34" s="46">
        <f t="shared" si="32"/>
        <v>0</v>
      </c>
      <c r="V34" s="46">
        <f t="shared" si="32"/>
        <v>0</v>
      </c>
      <c r="W34" s="46">
        <f t="shared" si="32"/>
        <v>0</v>
      </c>
      <c r="X34" s="46">
        <f t="shared" si="32"/>
        <v>40630</v>
      </c>
      <c r="Y34" s="46">
        <f t="shared" si="32"/>
        <v>40630</v>
      </c>
      <c r="Z34" s="46">
        <f t="shared" si="32"/>
        <v>0</v>
      </c>
      <c r="AA34" s="46">
        <f t="shared" si="32"/>
        <v>0</v>
      </c>
      <c r="AB34" s="46">
        <f t="shared" si="32"/>
        <v>0</v>
      </c>
      <c r="AC34" s="46">
        <f t="shared" si="32"/>
        <v>0</v>
      </c>
      <c r="AD34" s="46">
        <f t="shared" si="32"/>
        <v>40630</v>
      </c>
      <c r="AE34" s="46">
        <f t="shared" si="32"/>
        <v>40630</v>
      </c>
      <c r="AF34" s="46">
        <f t="shared" si="32"/>
        <v>0</v>
      </c>
      <c r="AG34" s="46">
        <f t="shared" si="32"/>
        <v>0</v>
      </c>
      <c r="AH34" s="46">
        <f t="shared" si="32"/>
        <v>0</v>
      </c>
      <c r="AI34" s="46">
        <f t="shared" si="32"/>
        <v>0</v>
      </c>
      <c r="AJ34" s="46">
        <f t="shared" si="32"/>
        <v>40630</v>
      </c>
      <c r="AK34" s="46">
        <f t="shared" si="32"/>
        <v>40630</v>
      </c>
      <c r="AL34" s="46">
        <f t="shared" si="32"/>
        <v>0</v>
      </c>
      <c r="AM34" s="46">
        <f t="shared" si="32"/>
        <v>0</v>
      </c>
      <c r="AN34" s="46">
        <f t="shared" si="32"/>
        <v>0</v>
      </c>
      <c r="AO34" s="46">
        <f t="shared" si="32"/>
        <v>0</v>
      </c>
      <c r="AP34" s="46">
        <f t="shared" si="32"/>
        <v>40630</v>
      </c>
      <c r="AQ34" s="46">
        <f t="shared" si="32"/>
        <v>40630</v>
      </c>
      <c r="AR34" s="46">
        <f t="shared" si="32"/>
        <v>0</v>
      </c>
      <c r="AS34" s="46">
        <f t="shared" si="32"/>
        <v>0</v>
      </c>
      <c r="AT34" s="46">
        <f t="shared" si="32"/>
        <v>0</v>
      </c>
      <c r="AU34" s="46">
        <f t="shared" si="32"/>
        <v>0</v>
      </c>
      <c r="AV34" s="46">
        <f t="shared" si="32"/>
        <v>40630</v>
      </c>
      <c r="AW34" s="46">
        <f t="shared" si="32"/>
        <v>40630</v>
      </c>
      <c r="AX34" s="46">
        <f t="shared" si="32"/>
        <v>0</v>
      </c>
      <c r="AY34" s="46">
        <f t="shared" si="32"/>
        <v>0</v>
      </c>
      <c r="AZ34" s="46">
        <f t="shared" si="32"/>
        <v>0</v>
      </c>
      <c r="BA34" s="46">
        <f t="shared" si="32"/>
        <v>0</v>
      </c>
      <c r="BB34" s="46">
        <f>BB35</f>
        <v>40630</v>
      </c>
      <c r="BC34" s="46">
        <f>BC35</f>
        <v>40630</v>
      </c>
    </row>
    <row r="35" spans="1:55" s="11" customFormat="1" ht="21" customHeight="1">
      <c r="A35" s="59" t="s">
        <v>124</v>
      </c>
      <c r="B35" s="65" t="s">
        <v>365</v>
      </c>
      <c r="C35" s="65" t="s">
        <v>373</v>
      </c>
      <c r="D35" s="66" t="s">
        <v>69</v>
      </c>
      <c r="E35" s="65" t="s">
        <v>453</v>
      </c>
      <c r="F35" s="46">
        <f>4090+36540</f>
        <v>40630</v>
      </c>
      <c r="G35" s="46">
        <f>4090+36540</f>
        <v>40630</v>
      </c>
      <c r="H35" s="60"/>
      <c r="I35" s="60"/>
      <c r="J35" s="60"/>
      <c r="K35" s="60"/>
      <c r="L35" s="46">
        <f>F35+H35+I35+J35+K35</f>
        <v>40630</v>
      </c>
      <c r="M35" s="46">
        <f>G35+K35</f>
        <v>40630</v>
      </c>
      <c r="N35" s="46"/>
      <c r="O35" s="46"/>
      <c r="P35" s="46"/>
      <c r="Q35" s="46"/>
      <c r="R35" s="46">
        <f>L35+N35+O35+P35+Q35</f>
        <v>40630</v>
      </c>
      <c r="S35" s="46">
        <f>M35+Q35</f>
        <v>40630</v>
      </c>
      <c r="T35" s="46"/>
      <c r="U35" s="46"/>
      <c r="V35" s="46"/>
      <c r="W35" s="46"/>
      <c r="X35" s="46">
        <f>R35+T35+U35+V35+W35</f>
        <v>40630</v>
      </c>
      <c r="Y35" s="46">
        <f>S35+W35</f>
        <v>40630</v>
      </c>
      <c r="Z35" s="46"/>
      <c r="AA35" s="46"/>
      <c r="AB35" s="46"/>
      <c r="AC35" s="46"/>
      <c r="AD35" s="46">
        <f>X35+Z35+AA35+AB35+AC35</f>
        <v>40630</v>
      </c>
      <c r="AE35" s="46">
        <f>Y35+AC35</f>
        <v>40630</v>
      </c>
      <c r="AF35" s="46"/>
      <c r="AG35" s="46"/>
      <c r="AH35" s="46"/>
      <c r="AI35" s="46"/>
      <c r="AJ35" s="46">
        <f>AD35+AF35+AG35+AH35+AI35</f>
        <v>40630</v>
      </c>
      <c r="AK35" s="46">
        <f>AE35+AI35</f>
        <v>40630</v>
      </c>
      <c r="AL35" s="46"/>
      <c r="AM35" s="46"/>
      <c r="AN35" s="46"/>
      <c r="AO35" s="46"/>
      <c r="AP35" s="46">
        <f>AJ35+AL35+AM35+AN35+AO35</f>
        <v>40630</v>
      </c>
      <c r="AQ35" s="46">
        <f>AK35+AO35</f>
        <v>40630</v>
      </c>
      <c r="AR35" s="46"/>
      <c r="AS35" s="46"/>
      <c r="AT35" s="46"/>
      <c r="AU35" s="46"/>
      <c r="AV35" s="46">
        <f>AP35+AR35+AS35+AT35+AU35</f>
        <v>40630</v>
      </c>
      <c r="AW35" s="46">
        <f>AQ35+AU35</f>
        <v>40630</v>
      </c>
      <c r="AX35" s="46"/>
      <c r="AY35" s="46"/>
      <c r="AZ35" s="46"/>
      <c r="BA35" s="46"/>
      <c r="BB35" s="46">
        <f>AV35+AX35+AY35+AZ35+BA35</f>
        <v>40630</v>
      </c>
      <c r="BC35" s="46">
        <f>AW35+BA35</f>
        <v>40630</v>
      </c>
    </row>
    <row r="36" spans="1:55" s="11" customFormat="1" ht="39" customHeight="1">
      <c r="A36" s="59" t="s">
        <v>122</v>
      </c>
      <c r="B36" s="65" t="s">
        <v>365</v>
      </c>
      <c r="C36" s="65" t="s">
        <v>373</v>
      </c>
      <c r="D36" s="66" t="s">
        <v>123</v>
      </c>
      <c r="E36" s="65"/>
      <c r="F36" s="46">
        <f aca="true" t="shared" si="33" ref="F36:BA36">F37</f>
        <v>7004</v>
      </c>
      <c r="G36" s="46">
        <f t="shared" si="33"/>
        <v>7004</v>
      </c>
      <c r="H36" s="46">
        <f t="shared" si="33"/>
        <v>0</v>
      </c>
      <c r="I36" s="46">
        <f t="shared" si="33"/>
        <v>0</v>
      </c>
      <c r="J36" s="46">
        <f t="shared" si="33"/>
        <v>0</v>
      </c>
      <c r="K36" s="46">
        <f t="shared" si="33"/>
        <v>0</v>
      </c>
      <c r="L36" s="46">
        <f t="shared" si="33"/>
        <v>7004</v>
      </c>
      <c r="M36" s="46">
        <f t="shared" si="33"/>
        <v>7004</v>
      </c>
      <c r="N36" s="46">
        <f t="shared" si="33"/>
        <v>0</v>
      </c>
      <c r="O36" s="46">
        <f t="shared" si="33"/>
        <v>0</v>
      </c>
      <c r="P36" s="46">
        <f t="shared" si="33"/>
        <v>0</v>
      </c>
      <c r="Q36" s="46">
        <f t="shared" si="33"/>
        <v>0</v>
      </c>
      <c r="R36" s="46">
        <f t="shared" si="33"/>
        <v>7004</v>
      </c>
      <c r="S36" s="46">
        <f t="shared" si="33"/>
        <v>7004</v>
      </c>
      <c r="T36" s="46">
        <f t="shared" si="33"/>
        <v>0</v>
      </c>
      <c r="U36" s="46">
        <f t="shared" si="33"/>
        <v>0</v>
      </c>
      <c r="V36" s="46">
        <f t="shared" si="33"/>
        <v>0</v>
      </c>
      <c r="W36" s="46">
        <f t="shared" si="33"/>
        <v>0</v>
      </c>
      <c r="X36" s="46">
        <f t="shared" si="33"/>
        <v>7004</v>
      </c>
      <c r="Y36" s="46">
        <f t="shared" si="33"/>
        <v>7004</v>
      </c>
      <c r="Z36" s="46">
        <f t="shared" si="33"/>
        <v>0</v>
      </c>
      <c r="AA36" s="46">
        <f t="shared" si="33"/>
        <v>0</v>
      </c>
      <c r="AB36" s="46">
        <f t="shared" si="33"/>
        <v>0</v>
      </c>
      <c r="AC36" s="46">
        <f t="shared" si="33"/>
        <v>0</v>
      </c>
      <c r="AD36" s="46">
        <f t="shared" si="33"/>
        <v>7004</v>
      </c>
      <c r="AE36" s="46">
        <f t="shared" si="33"/>
        <v>7004</v>
      </c>
      <c r="AF36" s="46">
        <f t="shared" si="33"/>
        <v>0</v>
      </c>
      <c r="AG36" s="46">
        <f t="shared" si="33"/>
        <v>0</v>
      </c>
      <c r="AH36" s="46">
        <f t="shared" si="33"/>
        <v>0</v>
      </c>
      <c r="AI36" s="46">
        <f t="shared" si="33"/>
        <v>0</v>
      </c>
      <c r="AJ36" s="46">
        <f t="shared" si="33"/>
        <v>7004</v>
      </c>
      <c r="AK36" s="46">
        <f t="shared" si="33"/>
        <v>7004</v>
      </c>
      <c r="AL36" s="46">
        <f t="shared" si="33"/>
        <v>0</v>
      </c>
      <c r="AM36" s="46">
        <f t="shared" si="33"/>
        <v>0</v>
      </c>
      <c r="AN36" s="46">
        <f t="shared" si="33"/>
        <v>0</v>
      </c>
      <c r="AO36" s="46">
        <f t="shared" si="33"/>
        <v>0</v>
      </c>
      <c r="AP36" s="46">
        <f t="shared" si="33"/>
        <v>7004</v>
      </c>
      <c r="AQ36" s="46">
        <f t="shared" si="33"/>
        <v>7004</v>
      </c>
      <c r="AR36" s="46">
        <f t="shared" si="33"/>
        <v>0</v>
      </c>
      <c r="AS36" s="46">
        <f t="shared" si="33"/>
        <v>0</v>
      </c>
      <c r="AT36" s="46">
        <f t="shared" si="33"/>
        <v>0</v>
      </c>
      <c r="AU36" s="46">
        <f t="shared" si="33"/>
        <v>0</v>
      </c>
      <c r="AV36" s="46">
        <f t="shared" si="33"/>
        <v>7004</v>
      </c>
      <c r="AW36" s="46">
        <f t="shared" si="33"/>
        <v>7004</v>
      </c>
      <c r="AX36" s="46">
        <f t="shared" si="33"/>
        <v>0</v>
      </c>
      <c r="AY36" s="46">
        <f t="shared" si="33"/>
        <v>0</v>
      </c>
      <c r="AZ36" s="46">
        <f t="shared" si="33"/>
        <v>0</v>
      </c>
      <c r="BA36" s="46">
        <f t="shared" si="33"/>
        <v>0</v>
      </c>
      <c r="BB36" s="46">
        <f>BB37</f>
        <v>7004</v>
      </c>
      <c r="BC36" s="46">
        <f>BC37</f>
        <v>7004</v>
      </c>
    </row>
    <row r="37" spans="1:55" s="11" customFormat="1" ht="21.75" customHeight="1">
      <c r="A37" s="59" t="s">
        <v>124</v>
      </c>
      <c r="B37" s="65" t="s">
        <v>365</v>
      </c>
      <c r="C37" s="65" t="s">
        <v>373</v>
      </c>
      <c r="D37" s="66" t="s">
        <v>123</v>
      </c>
      <c r="E37" s="65" t="s">
        <v>453</v>
      </c>
      <c r="F37" s="46">
        <v>7004</v>
      </c>
      <c r="G37" s="46">
        <v>7004</v>
      </c>
      <c r="H37" s="60"/>
      <c r="I37" s="60"/>
      <c r="J37" s="60"/>
      <c r="K37" s="60"/>
      <c r="L37" s="46">
        <f>F37+H37+I37+J37+K37</f>
        <v>7004</v>
      </c>
      <c r="M37" s="46">
        <f>G37+K37</f>
        <v>7004</v>
      </c>
      <c r="N37" s="46"/>
      <c r="O37" s="46"/>
      <c r="P37" s="46"/>
      <c r="Q37" s="46"/>
      <c r="R37" s="46">
        <f>L37+N37+O37+P37+Q37</f>
        <v>7004</v>
      </c>
      <c r="S37" s="46">
        <f>M37+Q37</f>
        <v>7004</v>
      </c>
      <c r="T37" s="46"/>
      <c r="U37" s="46"/>
      <c r="V37" s="46"/>
      <c r="W37" s="46"/>
      <c r="X37" s="46">
        <f>R37+T37+U37+V37+W37</f>
        <v>7004</v>
      </c>
      <c r="Y37" s="46">
        <f>S37+W37</f>
        <v>7004</v>
      </c>
      <c r="Z37" s="46"/>
      <c r="AA37" s="46"/>
      <c r="AB37" s="46"/>
      <c r="AC37" s="46"/>
      <c r="AD37" s="46">
        <f>X37+Z37+AA37+AB37+AC37</f>
        <v>7004</v>
      </c>
      <c r="AE37" s="46">
        <f>Y37+AC37</f>
        <v>7004</v>
      </c>
      <c r="AF37" s="46"/>
      <c r="AG37" s="46"/>
      <c r="AH37" s="46"/>
      <c r="AI37" s="46"/>
      <c r="AJ37" s="46">
        <f>AD37+AF37+AG37+AH37+AI37</f>
        <v>7004</v>
      </c>
      <c r="AK37" s="46">
        <f>AE37+AI37</f>
        <v>7004</v>
      </c>
      <c r="AL37" s="46"/>
      <c r="AM37" s="46"/>
      <c r="AN37" s="46"/>
      <c r="AO37" s="46"/>
      <c r="AP37" s="46">
        <f>AJ37+AL37+AM37+AN37+AO37</f>
        <v>7004</v>
      </c>
      <c r="AQ37" s="46">
        <f>AK37+AO37</f>
        <v>7004</v>
      </c>
      <c r="AR37" s="46"/>
      <c r="AS37" s="46"/>
      <c r="AT37" s="46"/>
      <c r="AU37" s="46"/>
      <c r="AV37" s="46">
        <f>AP37+AR37+AS37+AT37+AU37</f>
        <v>7004</v>
      </c>
      <c r="AW37" s="46">
        <f>AQ37+AU37</f>
        <v>7004</v>
      </c>
      <c r="AX37" s="46"/>
      <c r="AY37" s="46"/>
      <c r="AZ37" s="46"/>
      <c r="BA37" s="46"/>
      <c r="BB37" s="46">
        <f>AV37+AX37+AY37+AZ37+BA37</f>
        <v>7004</v>
      </c>
      <c r="BC37" s="46">
        <f>AW37+BA37</f>
        <v>7004</v>
      </c>
    </row>
    <row r="38" spans="1:55" s="11" customFormat="1" ht="38.25" customHeight="1">
      <c r="A38" s="59" t="s">
        <v>125</v>
      </c>
      <c r="B38" s="65" t="s">
        <v>365</v>
      </c>
      <c r="C38" s="65" t="s">
        <v>373</v>
      </c>
      <c r="D38" s="66" t="s">
        <v>126</v>
      </c>
      <c r="E38" s="65"/>
      <c r="F38" s="46">
        <f aca="true" t="shared" si="34" ref="F38:BA38">F39</f>
        <v>364</v>
      </c>
      <c r="G38" s="46">
        <f t="shared" si="34"/>
        <v>364</v>
      </c>
      <c r="H38" s="46">
        <f t="shared" si="34"/>
        <v>0</v>
      </c>
      <c r="I38" s="46">
        <f t="shared" si="34"/>
        <v>0</v>
      </c>
      <c r="J38" s="46">
        <f t="shared" si="34"/>
        <v>0</v>
      </c>
      <c r="K38" s="46">
        <f t="shared" si="34"/>
        <v>0</v>
      </c>
      <c r="L38" s="46">
        <f t="shared" si="34"/>
        <v>364</v>
      </c>
      <c r="M38" s="46">
        <f t="shared" si="34"/>
        <v>364</v>
      </c>
      <c r="N38" s="46">
        <f t="shared" si="34"/>
        <v>0</v>
      </c>
      <c r="O38" s="46">
        <f t="shared" si="34"/>
        <v>0</v>
      </c>
      <c r="P38" s="46">
        <f t="shared" si="34"/>
        <v>0</v>
      </c>
      <c r="Q38" s="46">
        <f t="shared" si="34"/>
        <v>0</v>
      </c>
      <c r="R38" s="46">
        <f t="shared" si="34"/>
        <v>364</v>
      </c>
      <c r="S38" s="46">
        <f t="shared" si="34"/>
        <v>364</v>
      </c>
      <c r="T38" s="46">
        <f t="shared" si="34"/>
        <v>0</v>
      </c>
      <c r="U38" s="46">
        <f t="shared" si="34"/>
        <v>0</v>
      </c>
      <c r="V38" s="46">
        <f t="shared" si="34"/>
        <v>0</v>
      </c>
      <c r="W38" s="46">
        <f t="shared" si="34"/>
        <v>0</v>
      </c>
      <c r="X38" s="46">
        <f t="shared" si="34"/>
        <v>364</v>
      </c>
      <c r="Y38" s="46">
        <f t="shared" si="34"/>
        <v>364</v>
      </c>
      <c r="Z38" s="46">
        <f t="shared" si="34"/>
        <v>0</v>
      </c>
      <c r="AA38" s="46">
        <f t="shared" si="34"/>
        <v>0</v>
      </c>
      <c r="AB38" s="46">
        <f t="shared" si="34"/>
        <v>0</v>
      </c>
      <c r="AC38" s="46">
        <f t="shared" si="34"/>
        <v>0</v>
      </c>
      <c r="AD38" s="46">
        <f t="shared" si="34"/>
        <v>364</v>
      </c>
      <c r="AE38" s="46">
        <f t="shared" si="34"/>
        <v>364</v>
      </c>
      <c r="AF38" s="46">
        <f t="shared" si="34"/>
        <v>0</v>
      </c>
      <c r="AG38" s="46">
        <f t="shared" si="34"/>
        <v>0</v>
      </c>
      <c r="AH38" s="46">
        <f t="shared" si="34"/>
        <v>0</v>
      </c>
      <c r="AI38" s="46">
        <f t="shared" si="34"/>
        <v>0</v>
      </c>
      <c r="AJ38" s="46">
        <f t="shared" si="34"/>
        <v>364</v>
      </c>
      <c r="AK38" s="46">
        <f t="shared" si="34"/>
        <v>364</v>
      </c>
      <c r="AL38" s="46">
        <f t="shared" si="34"/>
        <v>0</v>
      </c>
      <c r="AM38" s="46">
        <f t="shared" si="34"/>
        <v>0</v>
      </c>
      <c r="AN38" s="46">
        <f t="shared" si="34"/>
        <v>0</v>
      </c>
      <c r="AO38" s="46">
        <f t="shared" si="34"/>
        <v>0</v>
      </c>
      <c r="AP38" s="46">
        <f t="shared" si="34"/>
        <v>364</v>
      </c>
      <c r="AQ38" s="46">
        <f t="shared" si="34"/>
        <v>364</v>
      </c>
      <c r="AR38" s="46">
        <f t="shared" si="34"/>
        <v>0</v>
      </c>
      <c r="AS38" s="46">
        <f t="shared" si="34"/>
        <v>0</v>
      </c>
      <c r="AT38" s="46">
        <f t="shared" si="34"/>
        <v>0</v>
      </c>
      <c r="AU38" s="46">
        <f t="shared" si="34"/>
        <v>0</v>
      </c>
      <c r="AV38" s="46">
        <f t="shared" si="34"/>
        <v>364</v>
      </c>
      <c r="AW38" s="46">
        <f t="shared" si="34"/>
        <v>364</v>
      </c>
      <c r="AX38" s="46">
        <f t="shared" si="34"/>
        <v>0</v>
      </c>
      <c r="AY38" s="46">
        <f t="shared" si="34"/>
        <v>0</v>
      </c>
      <c r="AZ38" s="46">
        <f t="shared" si="34"/>
        <v>0</v>
      </c>
      <c r="BA38" s="46">
        <f t="shared" si="34"/>
        <v>0</v>
      </c>
      <c r="BB38" s="46">
        <f>BB39</f>
        <v>364</v>
      </c>
      <c r="BC38" s="46">
        <f>BC39</f>
        <v>364</v>
      </c>
    </row>
    <row r="39" spans="1:55" s="11" customFormat="1" ht="21.75" customHeight="1">
      <c r="A39" s="59" t="s">
        <v>124</v>
      </c>
      <c r="B39" s="65" t="s">
        <v>365</v>
      </c>
      <c r="C39" s="65" t="s">
        <v>373</v>
      </c>
      <c r="D39" s="66" t="s">
        <v>126</v>
      </c>
      <c r="E39" s="65" t="s">
        <v>453</v>
      </c>
      <c r="F39" s="46">
        <v>364</v>
      </c>
      <c r="G39" s="46">
        <v>364</v>
      </c>
      <c r="H39" s="60"/>
      <c r="I39" s="60"/>
      <c r="J39" s="60"/>
      <c r="K39" s="60"/>
      <c r="L39" s="46">
        <f>F39+H39+I39+J39+K39</f>
        <v>364</v>
      </c>
      <c r="M39" s="46">
        <f>G39+K39</f>
        <v>364</v>
      </c>
      <c r="N39" s="46"/>
      <c r="O39" s="46"/>
      <c r="P39" s="46"/>
      <c r="Q39" s="46"/>
      <c r="R39" s="46">
        <f>L39+N39+O39+P39+Q39</f>
        <v>364</v>
      </c>
      <c r="S39" s="46">
        <f>M39+Q39</f>
        <v>364</v>
      </c>
      <c r="T39" s="46"/>
      <c r="U39" s="46"/>
      <c r="V39" s="46"/>
      <c r="W39" s="46"/>
      <c r="X39" s="46">
        <f>R39+T39+U39+V39+W39</f>
        <v>364</v>
      </c>
      <c r="Y39" s="46">
        <f>S39+W39</f>
        <v>364</v>
      </c>
      <c r="Z39" s="46"/>
      <c r="AA39" s="46"/>
      <c r="AB39" s="46"/>
      <c r="AC39" s="46"/>
      <c r="AD39" s="46">
        <f>X39+Z39+AA39+AB39+AC39</f>
        <v>364</v>
      </c>
      <c r="AE39" s="46">
        <f>Y39+AC39</f>
        <v>364</v>
      </c>
      <c r="AF39" s="46"/>
      <c r="AG39" s="46"/>
      <c r="AH39" s="46"/>
      <c r="AI39" s="46"/>
      <c r="AJ39" s="46">
        <f>AD39+AF39+AG39+AH39+AI39</f>
        <v>364</v>
      </c>
      <c r="AK39" s="46">
        <f>AE39+AI39</f>
        <v>364</v>
      </c>
      <c r="AL39" s="46"/>
      <c r="AM39" s="46"/>
      <c r="AN39" s="46"/>
      <c r="AO39" s="46"/>
      <c r="AP39" s="46">
        <f>AJ39+AL39+AM39+AN39+AO39</f>
        <v>364</v>
      </c>
      <c r="AQ39" s="46">
        <f>AK39+AO39</f>
        <v>364</v>
      </c>
      <c r="AR39" s="46"/>
      <c r="AS39" s="46"/>
      <c r="AT39" s="46"/>
      <c r="AU39" s="46"/>
      <c r="AV39" s="46">
        <f>AP39+AR39+AS39+AT39+AU39</f>
        <v>364</v>
      </c>
      <c r="AW39" s="46">
        <f>AQ39+AU39</f>
        <v>364</v>
      </c>
      <c r="AX39" s="46"/>
      <c r="AY39" s="46"/>
      <c r="AZ39" s="46"/>
      <c r="BA39" s="46"/>
      <c r="BB39" s="46">
        <f>AV39+AX39+AY39+AZ39+BA39</f>
        <v>364</v>
      </c>
      <c r="BC39" s="46">
        <f>AW39+BA39</f>
        <v>364</v>
      </c>
    </row>
    <row r="40" spans="1:55" s="11" customFormat="1" ht="102" customHeight="1">
      <c r="A40" s="59" t="s">
        <v>94</v>
      </c>
      <c r="B40" s="65" t="s">
        <v>365</v>
      </c>
      <c r="C40" s="65" t="s">
        <v>373</v>
      </c>
      <c r="D40" s="66" t="s">
        <v>95</v>
      </c>
      <c r="E40" s="65"/>
      <c r="F40" s="46">
        <f aca="true" t="shared" si="35" ref="F40:BA40">F41</f>
        <v>109502</v>
      </c>
      <c r="G40" s="46">
        <f t="shared" si="35"/>
        <v>109502</v>
      </c>
      <c r="H40" s="46">
        <f t="shared" si="35"/>
        <v>0</v>
      </c>
      <c r="I40" s="46">
        <f t="shared" si="35"/>
        <v>0</v>
      </c>
      <c r="J40" s="46">
        <f t="shared" si="35"/>
        <v>0</v>
      </c>
      <c r="K40" s="46">
        <f t="shared" si="35"/>
        <v>0</v>
      </c>
      <c r="L40" s="46">
        <f t="shared" si="35"/>
        <v>109502</v>
      </c>
      <c r="M40" s="46">
        <f t="shared" si="35"/>
        <v>109502</v>
      </c>
      <c r="N40" s="46">
        <f t="shared" si="35"/>
        <v>0</v>
      </c>
      <c r="O40" s="46">
        <f t="shared" si="35"/>
        <v>0</v>
      </c>
      <c r="P40" s="46">
        <f t="shared" si="35"/>
        <v>0</v>
      </c>
      <c r="Q40" s="46">
        <f t="shared" si="35"/>
        <v>0</v>
      </c>
      <c r="R40" s="46">
        <f t="shared" si="35"/>
        <v>109502</v>
      </c>
      <c r="S40" s="46">
        <f t="shared" si="35"/>
        <v>109502</v>
      </c>
      <c r="T40" s="46">
        <f t="shared" si="35"/>
        <v>0</v>
      </c>
      <c r="U40" s="46">
        <f t="shared" si="35"/>
        <v>0</v>
      </c>
      <c r="V40" s="46">
        <f t="shared" si="35"/>
        <v>0</v>
      </c>
      <c r="W40" s="46">
        <f t="shared" si="35"/>
        <v>0</v>
      </c>
      <c r="X40" s="46">
        <f t="shared" si="35"/>
        <v>109502</v>
      </c>
      <c r="Y40" s="46">
        <f t="shared" si="35"/>
        <v>109502</v>
      </c>
      <c r="Z40" s="46">
        <f t="shared" si="35"/>
        <v>0</v>
      </c>
      <c r="AA40" s="46">
        <f t="shared" si="35"/>
        <v>0</v>
      </c>
      <c r="AB40" s="46">
        <f t="shared" si="35"/>
        <v>0</v>
      </c>
      <c r="AC40" s="46">
        <f t="shared" si="35"/>
        <v>0</v>
      </c>
      <c r="AD40" s="46">
        <f t="shared" si="35"/>
        <v>109502</v>
      </c>
      <c r="AE40" s="46">
        <f t="shared" si="35"/>
        <v>109502</v>
      </c>
      <c r="AF40" s="46">
        <f t="shared" si="35"/>
        <v>0</v>
      </c>
      <c r="AG40" s="46">
        <f t="shared" si="35"/>
        <v>0</v>
      </c>
      <c r="AH40" s="46">
        <f t="shared" si="35"/>
        <v>0</v>
      </c>
      <c r="AI40" s="46">
        <f t="shared" si="35"/>
        <v>0</v>
      </c>
      <c r="AJ40" s="46">
        <f t="shared" si="35"/>
        <v>109502</v>
      </c>
      <c r="AK40" s="46">
        <f t="shared" si="35"/>
        <v>109502</v>
      </c>
      <c r="AL40" s="46">
        <f t="shared" si="35"/>
        <v>0</v>
      </c>
      <c r="AM40" s="46">
        <f t="shared" si="35"/>
        <v>0</v>
      </c>
      <c r="AN40" s="46">
        <f t="shared" si="35"/>
        <v>0</v>
      </c>
      <c r="AO40" s="46">
        <f t="shared" si="35"/>
        <v>0</v>
      </c>
      <c r="AP40" s="46">
        <f t="shared" si="35"/>
        <v>109502</v>
      </c>
      <c r="AQ40" s="46">
        <f t="shared" si="35"/>
        <v>109502</v>
      </c>
      <c r="AR40" s="46">
        <f t="shared" si="35"/>
        <v>0</v>
      </c>
      <c r="AS40" s="46">
        <f t="shared" si="35"/>
        <v>0</v>
      </c>
      <c r="AT40" s="46">
        <f t="shared" si="35"/>
        <v>0</v>
      </c>
      <c r="AU40" s="46">
        <f t="shared" si="35"/>
        <v>0</v>
      </c>
      <c r="AV40" s="46">
        <f t="shared" si="35"/>
        <v>109502</v>
      </c>
      <c r="AW40" s="46">
        <f t="shared" si="35"/>
        <v>109502</v>
      </c>
      <c r="AX40" s="46">
        <f t="shared" si="35"/>
        <v>0</v>
      </c>
      <c r="AY40" s="46">
        <f t="shared" si="35"/>
        <v>0</v>
      </c>
      <c r="AZ40" s="46">
        <f t="shared" si="35"/>
        <v>0</v>
      </c>
      <c r="BA40" s="46">
        <f t="shared" si="35"/>
        <v>-330</v>
      </c>
      <c r="BB40" s="46">
        <f>BB41</f>
        <v>109172</v>
      </c>
      <c r="BC40" s="46">
        <f>BC41</f>
        <v>109172</v>
      </c>
    </row>
    <row r="41" spans="1:55" s="11" customFormat="1" ht="21" customHeight="1">
      <c r="A41" s="59" t="s">
        <v>124</v>
      </c>
      <c r="B41" s="65" t="s">
        <v>365</v>
      </c>
      <c r="C41" s="65" t="s">
        <v>373</v>
      </c>
      <c r="D41" s="66" t="s">
        <v>95</v>
      </c>
      <c r="E41" s="65" t="s">
        <v>453</v>
      </c>
      <c r="F41" s="46">
        <f>10343+4935+94224</f>
        <v>109502</v>
      </c>
      <c r="G41" s="46">
        <f>10343+4935+94224</f>
        <v>109502</v>
      </c>
      <c r="H41" s="60"/>
      <c r="I41" s="60"/>
      <c r="J41" s="60"/>
      <c r="K41" s="60"/>
      <c r="L41" s="46">
        <f>F41+H41+I41+J41+K41</f>
        <v>109502</v>
      </c>
      <c r="M41" s="46">
        <f>G41+K41</f>
        <v>109502</v>
      </c>
      <c r="N41" s="46"/>
      <c r="O41" s="46"/>
      <c r="P41" s="46"/>
      <c r="Q41" s="46"/>
      <c r="R41" s="46">
        <f>L41+N41+O41+P41+Q41</f>
        <v>109502</v>
      </c>
      <c r="S41" s="46">
        <f>M41+Q41</f>
        <v>109502</v>
      </c>
      <c r="T41" s="46"/>
      <c r="U41" s="46"/>
      <c r="V41" s="46"/>
      <c r="W41" s="46"/>
      <c r="X41" s="46">
        <f>R41+T41+U41+V41+W41</f>
        <v>109502</v>
      </c>
      <c r="Y41" s="46">
        <f>S41+W41</f>
        <v>109502</v>
      </c>
      <c r="Z41" s="46"/>
      <c r="AA41" s="46"/>
      <c r="AB41" s="46"/>
      <c r="AC41" s="46"/>
      <c r="AD41" s="46">
        <f>X41+Z41+AA41+AB41+AC41</f>
        <v>109502</v>
      </c>
      <c r="AE41" s="46">
        <f>Y41+AC41</f>
        <v>109502</v>
      </c>
      <c r="AF41" s="46"/>
      <c r="AG41" s="46"/>
      <c r="AH41" s="46"/>
      <c r="AI41" s="46"/>
      <c r="AJ41" s="46">
        <f>AD41+AF41+AG41+AH41+AI41</f>
        <v>109502</v>
      </c>
      <c r="AK41" s="46">
        <f>AE41+AI41</f>
        <v>109502</v>
      </c>
      <c r="AL41" s="46"/>
      <c r="AM41" s="46"/>
      <c r="AN41" s="46"/>
      <c r="AO41" s="46"/>
      <c r="AP41" s="46">
        <f>AJ41+AL41+AM41+AN41+AO41</f>
        <v>109502</v>
      </c>
      <c r="AQ41" s="46">
        <f>AK41+AO41</f>
        <v>109502</v>
      </c>
      <c r="AR41" s="46"/>
      <c r="AS41" s="46"/>
      <c r="AT41" s="46"/>
      <c r="AU41" s="46"/>
      <c r="AV41" s="46">
        <f>AP41+AR41+AS41+AT41+AU41</f>
        <v>109502</v>
      </c>
      <c r="AW41" s="46">
        <f>AQ41+AU41</f>
        <v>109502</v>
      </c>
      <c r="AX41" s="46"/>
      <c r="AY41" s="46"/>
      <c r="AZ41" s="46"/>
      <c r="BA41" s="46">
        <v>-330</v>
      </c>
      <c r="BB41" s="46">
        <f>AV41+AX41+AY41+AZ41+BA41</f>
        <v>109172</v>
      </c>
      <c r="BC41" s="46">
        <f>AW41+BA41</f>
        <v>109172</v>
      </c>
    </row>
    <row r="42" spans="1:55" s="11" customFormat="1" ht="21.75" customHeight="1">
      <c r="A42" s="59" t="s">
        <v>127</v>
      </c>
      <c r="B42" s="65" t="s">
        <v>365</v>
      </c>
      <c r="C42" s="65" t="s">
        <v>373</v>
      </c>
      <c r="D42" s="66" t="s">
        <v>128</v>
      </c>
      <c r="E42" s="65"/>
      <c r="F42" s="46">
        <f aca="true" t="shared" si="36" ref="F42:BA42">F43</f>
        <v>2719</v>
      </c>
      <c r="G42" s="46">
        <f t="shared" si="36"/>
        <v>2719</v>
      </c>
      <c r="H42" s="46">
        <f t="shared" si="36"/>
        <v>0</v>
      </c>
      <c r="I42" s="46">
        <f t="shared" si="36"/>
        <v>0</v>
      </c>
      <c r="J42" s="46">
        <f t="shared" si="36"/>
        <v>0</v>
      </c>
      <c r="K42" s="46">
        <f t="shared" si="36"/>
        <v>0</v>
      </c>
      <c r="L42" s="46">
        <f t="shared" si="36"/>
        <v>2719</v>
      </c>
      <c r="M42" s="46">
        <f t="shared" si="36"/>
        <v>2719</v>
      </c>
      <c r="N42" s="46">
        <f t="shared" si="36"/>
        <v>0</v>
      </c>
      <c r="O42" s="46">
        <f t="shared" si="36"/>
        <v>0</v>
      </c>
      <c r="P42" s="46">
        <f t="shared" si="36"/>
        <v>0</v>
      </c>
      <c r="Q42" s="46">
        <f t="shared" si="36"/>
        <v>0</v>
      </c>
      <c r="R42" s="46">
        <f t="shared" si="36"/>
        <v>2719</v>
      </c>
      <c r="S42" s="46">
        <f t="shared" si="36"/>
        <v>2719</v>
      </c>
      <c r="T42" s="46">
        <f t="shared" si="36"/>
        <v>0</v>
      </c>
      <c r="U42" s="46">
        <f t="shared" si="36"/>
        <v>0</v>
      </c>
      <c r="V42" s="46">
        <f t="shared" si="36"/>
        <v>0</v>
      </c>
      <c r="W42" s="46">
        <f t="shared" si="36"/>
        <v>0</v>
      </c>
      <c r="X42" s="46">
        <f t="shared" si="36"/>
        <v>2719</v>
      </c>
      <c r="Y42" s="46">
        <f t="shared" si="36"/>
        <v>2719</v>
      </c>
      <c r="Z42" s="46">
        <f t="shared" si="36"/>
        <v>0</v>
      </c>
      <c r="AA42" s="46">
        <f t="shared" si="36"/>
        <v>0</v>
      </c>
      <c r="AB42" s="46">
        <f t="shared" si="36"/>
        <v>0</v>
      </c>
      <c r="AC42" s="46">
        <f t="shared" si="36"/>
        <v>0</v>
      </c>
      <c r="AD42" s="46">
        <f t="shared" si="36"/>
        <v>2719</v>
      </c>
      <c r="AE42" s="46">
        <f t="shared" si="36"/>
        <v>2719</v>
      </c>
      <c r="AF42" s="46">
        <f t="shared" si="36"/>
        <v>0</v>
      </c>
      <c r="AG42" s="46">
        <f t="shared" si="36"/>
        <v>0</v>
      </c>
      <c r="AH42" s="46">
        <f t="shared" si="36"/>
        <v>0</v>
      </c>
      <c r="AI42" s="46">
        <f t="shared" si="36"/>
        <v>0</v>
      </c>
      <c r="AJ42" s="46">
        <f t="shared" si="36"/>
        <v>2719</v>
      </c>
      <c r="AK42" s="46">
        <f t="shared" si="36"/>
        <v>2719</v>
      </c>
      <c r="AL42" s="46">
        <f t="shared" si="36"/>
        <v>0</v>
      </c>
      <c r="AM42" s="46">
        <f t="shared" si="36"/>
        <v>0</v>
      </c>
      <c r="AN42" s="46">
        <f t="shared" si="36"/>
        <v>0</v>
      </c>
      <c r="AO42" s="46">
        <f t="shared" si="36"/>
        <v>0</v>
      </c>
      <c r="AP42" s="46">
        <f t="shared" si="36"/>
        <v>2719</v>
      </c>
      <c r="AQ42" s="46">
        <f t="shared" si="36"/>
        <v>2719</v>
      </c>
      <c r="AR42" s="46">
        <f t="shared" si="36"/>
        <v>0</v>
      </c>
      <c r="AS42" s="46">
        <f t="shared" si="36"/>
        <v>0</v>
      </c>
      <c r="AT42" s="46">
        <f t="shared" si="36"/>
        <v>0</v>
      </c>
      <c r="AU42" s="46">
        <f t="shared" si="36"/>
        <v>0</v>
      </c>
      <c r="AV42" s="46">
        <f t="shared" si="36"/>
        <v>2719</v>
      </c>
      <c r="AW42" s="46">
        <f t="shared" si="36"/>
        <v>2719</v>
      </c>
      <c r="AX42" s="46">
        <f t="shared" si="36"/>
        <v>0</v>
      </c>
      <c r="AY42" s="46">
        <f t="shared" si="36"/>
        <v>0</v>
      </c>
      <c r="AZ42" s="46">
        <f t="shared" si="36"/>
        <v>0</v>
      </c>
      <c r="BA42" s="46">
        <f t="shared" si="36"/>
        <v>0</v>
      </c>
      <c r="BB42" s="46">
        <f>BB43</f>
        <v>2719</v>
      </c>
      <c r="BC42" s="46">
        <f>BC43</f>
        <v>2719</v>
      </c>
    </row>
    <row r="43" spans="1:55" s="11" customFormat="1" ht="20.25" customHeight="1">
      <c r="A43" s="59" t="s">
        <v>124</v>
      </c>
      <c r="B43" s="65" t="s">
        <v>365</v>
      </c>
      <c r="C43" s="65" t="s">
        <v>373</v>
      </c>
      <c r="D43" s="66" t="s">
        <v>128</v>
      </c>
      <c r="E43" s="65" t="s">
        <v>453</v>
      </c>
      <c r="F43" s="46">
        <v>2719</v>
      </c>
      <c r="G43" s="46">
        <v>2719</v>
      </c>
      <c r="H43" s="60"/>
      <c r="I43" s="60"/>
      <c r="J43" s="60"/>
      <c r="K43" s="60"/>
      <c r="L43" s="46">
        <f>F43+H43+I43+J43+K43</f>
        <v>2719</v>
      </c>
      <c r="M43" s="46">
        <f>G43+K43</f>
        <v>2719</v>
      </c>
      <c r="N43" s="46"/>
      <c r="O43" s="46"/>
      <c r="P43" s="46"/>
      <c r="Q43" s="46"/>
      <c r="R43" s="46">
        <f>L43+N43+O43+P43+Q43</f>
        <v>2719</v>
      </c>
      <c r="S43" s="46">
        <f>M43+Q43</f>
        <v>2719</v>
      </c>
      <c r="T43" s="46"/>
      <c r="U43" s="46"/>
      <c r="V43" s="46"/>
      <c r="W43" s="46"/>
      <c r="X43" s="46">
        <f>R43+T43+U43+V43+W43</f>
        <v>2719</v>
      </c>
      <c r="Y43" s="46">
        <f>S43+W43</f>
        <v>2719</v>
      </c>
      <c r="Z43" s="46"/>
      <c r="AA43" s="46"/>
      <c r="AB43" s="46"/>
      <c r="AC43" s="46"/>
      <c r="AD43" s="46">
        <f>X43+Z43+AA43+AB43+AC43</f>
        <v>2719</v>
      </c>
      <c r="AE43" s="46">
        <f>Y43+AC43</f>
        <v>2719</v>
      </c>
      <c r="AF43" s="46"/>
      <c r="AG43" s="46"/>
      <c r="AH43" s="46"/>
      <c r="AI43" s="46"/>
      <c r="AJ43" s="46">
        <f>AD43+AF43+AG43+AH43+AI43</f>
        <v>2719</v>
      </c>
      <c r="AK43" s="46">
        <f>AE43+AI43</f>
        <v>2719</v>
      </c>
      <c r="AL43" s="46"/>
      <c r="AM43" s="46"/>
      <c r="AN43" s="46"/>
      <c r="AO43" s="46"/>
      <c r="AP43" s="46">
        <f>AJ43+AL43+AM43+AN43+AO43</f>
        <v>2719</v>
      </c>
      <c r="AQ43" s="46">
        <f>AK43+AO43</f>
        <v>2719</v>
      </c>
      <c r="AR43" s="46"/>
      <c r="AS43" s="46"/>
      <c r="AT43" s="46"/>
      <c r="AU43" s="46"/>
      <c r="AV43" s="46">
        <f>AP43+AR43+AS43+AT43+AU43</f>
        <v>2719</v>
      </c>
      <c r="AW43" s="46">
        <f>AQ43+AU43</f>
        <v>2719</v>
      </c>
      <c r="AX43" s="46"/>
      <c r="AY43" s="46"/>
      <c r="AZ43" s="46"/>
      <c r="BA43" s="46"/>
      <c r="BB43" s="46">
        <f>AV43+AX43+AY43+AZ43+BA43</f>
        <v>2719</v>
      </c>
      <c r="BC43" s="46">
        <f>AW43+BA43</f>
        <v>2719</v>
      </c>
    </row>
    <row r="44" spans="1:55" s="11" customFormat="1" ht="40.5" customHeight="1">
      <c r="A44" s="59" t="s">
        <v>129</v>
      </c>
      <c r="B44" s="65" t="s">
        <v>365</v>
      </c>
      <c r="C44" s="65" t="s">
        <v>373</v>
      </c>
      <c r="D44" s="66" t="s">
        <v>130</v>
      </c>
      <c r="E44" s="65"/>
      <c r="F44" s="46">
        <f aca="true" t="shared" si="37" ref="F44:BA44">F45</f>
        <v>5101</v>
      </c>
      <c r="G44" s="46">
        <f t="shared" si="37"/>
        <v>5101</v>
      </c>
      <c r="H44" s="46">
        <f t="shared" si="37"/>
        <v>0</v>
      </c>
      <c r="I44" s="46">
        <f t="shared" si="37"/>
        <v>0</v>
      </c>
      <c r="J44" s="46">
        <f t="shared" si="37"/>
        <v>0</v>
      </c>
      <c r="K44" s="46">
        <f t="shared" si="37"/>
        <v>0</v>
      </c>
      <c r="L44" s="46">
        <f t="shared" si="37"/>
        <v>5101</v>
      </c>
      <c r="M44" s="46">
        <f t="shared" si="37"/>
        <v>5101</v>
      </c>
      <c r="N44" s="46">
        <f t="shared" si="37"/>
        <v>0</v>
      </c>
      <c r="O44" s="46">
        <f t="shared" si="37"/>
        <v>0</v>
      </c>
      <c r="P44" s="46">
        <f t="shared" si="37"/>
        <v>0</v>
      </c>
      <c r="Q44" s="46">
        <f t="shared" si="37"/>
        <v>0</v>
      </c>
      <c r="R44" s="46">
        <f t="shared" si="37"/>
        <v>5101</v>
      </c>
      <c r="S44" s="46">
        <f t="shared" si="37"/>
        <v>5101</v>
      </c>
      <c r="T44" s="46">
        <f t="shared" si="37"/>
        <v>0</v>
      </c>
      <c r="U44" s="46">
        <f t="shared" si="37"/>
        <v>0</v>
      </c>
      <c r="V44" s="46">
        <f t="shared" si="37"/>
        <v>0</v>
      </c>
      <c r="W44" s="46">
        <f t="shared" si="37"/>
        <v>0</v>
      </c>
      <c r="X44" s="46">
        <f t="shared" si="37"/>
        <v>5101</v>
      </c>
      <c r="Y44" s="46">
        <f t="shared" si="37"/>
        <v>5101</v>
      </c>
      <c r="Z44" s="46">
        <f t="shared" si="37"/>
        <v>0</v>
      </c>
      <c r="AA44" s="46">
        <f t="shared" si="37"/>
        <v>0</v>
      </c>
      <c r="AB44" s="46">
        <f t="shared" si="37"/>
        <v>0</v>
      </c>
      <c r="AC44" s="46">
        <f t="shared" si="37"/>
        <v>0</v>
      </c>
      <c r="AD44" s="46">
        <f t="shared" si="37"/>
        <v>5101</v>
      </c>
      <c r="AE44" s="46">
        <f t="shared" si="37"/>
        <v>5101</v>
      </c>
      <c r="AF44" s="46">
        <f t="shared" si="37"/>
        <v>0</v>
      </c>
      <c r="AG44" s="46">
        <f t="shared" si="37"/>
        <v>0</v>
      </c>
      <c r="AH44" s="46">
        <f t="shared" si="37"/>
        <v>0</v>
      </c>
      <c r="AI44" s="46">
        <f t="shared" si="37"/>
        <v>0</v>
      </c>
      <c r="AJ44" s="46">
        <f t="shared" si="37"/>
        <v>5101</v>
      </c>
      <c r="AK44" s="46">
        <f t="shared" si="37"/>
        <v>5101</v>
      </c>
      <c r="AL44" s="46">
        <f t="shared" si="37"/>
        <v>0</v>
      </c>
      <c r="AM44" s="46">
        <f t="shared" si="37"/>
        <v>0</v>
      </c>
      <c r="AN44" s="46">
        <f t="shared" si="37"/>
        <v>0</v>
      </c>
      <c r="AO44" s="46">
        <f t="shared" si="37"/>
        <v>0</v>
      </c>
      <c r="AP44" s="46">
        <f t="shared" si="37"/>
        <v>5101</v>
      </c>
      <c r="AQ44" s="46">
        <f t="shared" si="37"/>
        <v>5101</v>
      </c>
      <c r="AR44" s="46">
        <f t="shared" si="37"/>
        <v>0</v>
      </c>
      <c r="AS44" s="46">
        <f t="shared" si="37"/>
        <v>0</v>
      </c>
      <c r="AT44" s="46">
        <f t="shared" si="37"/>
        <v>0</v>
      </c>
      <c r="AU44" s="46">
        <f t="shared" si="37"/>
        <v>0</v>
      </c>
      <c r="AV44" s="46">
        <f t="shared" si="37"/>
        <v>5101</v>
      </c>
      <c r="AW44" s="46">
        <f t="shared" si="37"/>
        <v>5101</v>
      </c>
      <c r="AX44" s="46">
        <f t="shared" si="37"/>
        <v>0</v>
      </c>
      <c r="AY44" s="46">
        <f t="shared" si="37"/>
        <v>0</v>
      </c>
      <c r="AZ44" s="46">
        <f t="shared" si="37"/>
        <v>0</v>
      </c>
      <c r="BA44" s="46">
        <f t="shared" si="37"/>
        <v>0</v>
      </c>
      <c r="BB44" s="46">
        <f>BB45</f>
        <v>5101</v>
      </c>
      <c r="BC44" s="46">
        <f>BC45</f>
        <v>5101</v>
      </c>
    </row>
    <row r="45" spans="1:55" s="11" customFormat="1" ht="21.75" customHeight="1">
      <c r="A45" s="59" t="s">
        <v>124</v>
      </c>
      <c r="B45" s="65" t="s">
        <v>365</v>
      </c>
      <c r="C45" s="65" t="s">
        <v>373</v>
      </c>
      <c r="D45" s="66" t="s">
        <v>130</v>
      </c>
      <c r="E45" s="65" t="s">
        <v>453</v>
      </c>
      <c r="F45" s="46">
        <v>5101</v>
      </c>
      <c r="G45" s="46">
        <v>5101</v>
      </c>
      <c r="H45" s="60"/>
      <c r="I45" s="60"/>
      <c r="J45" s="60"/>
      <c r="K45" s="60"/>
      <c r="L45" s="46">
        <f>F45+H45+I45+J45+K45</f>
        <v>5101</v>
      </c>
      <c r="M45" s="46">
        <f>G45+K45</f>
        <v>5101</v>
      </c>
      <c r="N45" s="46"/>
      <c r="O45" s="46"/>
      <c r="P45" s="46"/>
      <c r="Q45" s="46"/>
      <c r="R45" s="46">
        <f>L45+N45+O45+P45+Q45</f>
        <v>5101</v>
      </c>
      <c r="S45" s="46">
        <f>M45+Q45</f>
        <v>5101</v>
      </c>
      <c r="T45" s="46"/>
      <c r="U45" s="46"/>
      <c r="V45" s="46"/>
      <c r="W45" s="46"/>
      <c r="X45" s="46">
        <f>R45+T45+U45+V45+W45</f>
        <v>5101</v>
      </c>
      <c r="Y45" s="46">
        <f>S45+W45</f>
        <v>5101</v>
      </c>
      <c r="Z45" s="46"/>
      <c r="AA45" s="46"/>
      <c r="AB45" s="46"/>
      <c r="AC45" s="46"/>
      <c r="AD45" s="46">
        <f>X45+Z45+AA45+AB45+AC45</f>
        <v>5101</v>
      </c>
      <c r="AE45" s="46">
        <f>Y45+AC45</f>
        <v>5101</v>
      </c>
      <c r="AF45" s="46"/>
      <c r="AG45" s="46"/>
      <c r="AH45" s="46"/>
      <c r="AI45" s="46"/>
      <c r="AJ45" s="46">
        <f>AD45+AF45+AG45+AH45+AI45</f>
        <v>5101</v>
      </c>
      <c r="AK45" s="46">
        <f>AE45+AI45</f>
        <v>5101</v>
      </c>
      <c r="AL45" s="46"/>
      <c r="AM45" s="46"/>
      <c r="AN45" s="46"/>
      <c r="AO45" s="46"/>
      <c r="AP45" s="46">
        <f>AJ45+AL45+AM45+AN45+AO45</f>
        <v>5101</v>
      </c>
      <c r="AQ45" s="46">
        <f>AK45+AO45</f>
        <v>5101</v>
      </c>
      <c r="AR45" s="46"/>
      <c r="AS45" s="46"/>
      <c r="AT45" s="46"/>
      <c r="AU45" s="46"/>
      <c r="AV45" s="46">
        <f>AP45+AR45+AS45+AT45+AU45</f>
        <v>5101</v>
      </c>
      <c r="AW45" s="46">
        <f>AQ45+AU45</f>
        <v>5101</v>
      </c>
      <c r="AX45" s="46"/>
      <c r="AY45" s="46"/>
      <c r="AZ45" s="46"/>
      <c r="BA45" s="46"/>
      <c r="BB45" s="46">
        <f>AV45+AX45+AY45+AZ45+BA45</f>
        <v>5101</v>
      </c>
      <c r="BC45" s="46">
        <f>AW45+BA45</f>
        <v>5101</v>
      </c>
    </row>
    <row r="46" spans="1:55" s="11" customFormat="1" ht="36.75" customHeight="1">
      <c r="A46" s="59" t="s">
        <v>580</v>
      </c>
      <c r="B46" s="65" t="s">
        <v>365</v>
      </c>
      <c r="C46" s="65" t="s">
        <v>373</v>
      </c>
      <c r="D46" s="66" t="s">
        <v>131</v>
      </c>
      <c r="E46" s="65"/>
      <c r="F46" s="46">
        <f aca="true" t="shared" si="38" ref="F46:BA46">F47</f>
        <v>304</v>
      </c>
      <c r="G46" s="46">
        <f t="shared" si="38"/>
        <v>304</v>
      </c>
      <c r="H46" s="46">
        <f t="shared" si="38"/>
        <v>0</v>
      </c>
      <c r="I46" s="46">
        <f t="shared" si="38"/>
        <v>0</v>
      </c>
      <c r="J46" s="46">
        <f t="shared" si="38"/>
        <v>0</v>
      </c>
      <c r="K46" s="46">
        <f t="shared" si="38"/>
        <v>0</v>
      </c>
      <c r="L46" s="46">
        <f t="shared" si="38"/>
        <v>304</v>
      </c>
      <c r="M46" s="46">
        <f t="shared" si="38"/>
        <v>304</v>
      </c>
      <c r="N46" s="46">
        <f t="shared" si="38"/>
        <v>0</v>
      </c>
      <c r="O46" s="46">
        <f t="shared" si="38"/>
        <v>0</v>
      </c>
      <c r="P46" s="46">
        <f t="shared" si="38"/>
        <v>0</v>
      </c>
      <c r="Q46" s="46">
        <f t="shared" si="38"/>
        <v>0</v>
      </c>
      <c r="R46" s="46">
        <f t="shared" si="38"/>
        <v>304</v>
      </c>
      <c r="S46" s="46">
        <f t="shared" si="38"/>
        <v>304</v>
      </c>
      <c r="T46" s="46">
        <f t="shared" si="38"/>
        <v>0</v>
      </c>
      <c r="U46" s="46">
        <f t="shared" si="38"/>
        <v>0</v>
      </c>
      <c r="V46" s="46">
        <f t="shared" si="38"/>
        <v>0</v>
      </c>
      <c r="W46" s="46">
        <f t="shared" si="38"/>
        <v>0</v>
      </c>
      <c r="X46" s="46">
        <f t="shared" si="38"/>
        <v>304</v>
      </c>
      <c r="Y46" s="46">
        <f t="shared" si="38"/>
        <v>304</v>
      </c>
      <c r="Z46" s="46">
        <f t="shared" si="38"/>
        <v>0</v>
      </c>
      <c r="AA46" s="46">
        <f t="shared" si="38"/>
        <v>0</v>
      </c>
      <c r="AB46" s="46">
        <f t="shared" si="38"/>
        <v>0</v>
      </c>
      <c r="AC46" s="46">
        <f t="shared" si="38"/>
        <v>0</v>
      </c>
      <c r="AD46" s="46">
        <f t="shared" si="38"/>
        <v>304</v>
      </c>
      <c r="AE46" s="46">
        <f t="shared" si="38"/>
        <v>304</v>
      </c>
      <c r="AF46" s="46">
        <f t="shared" si="38"/>
        <v>0</v>
      </c>
      <c r="AG46" s="46">
        <f t="shared" si="38"/>
        <v>0</v>
      </c>
      <c r="AH46" s="46">
        <f t="shared" si="38"/>
        <v>0</v>
      </c>
      <c r="AI46" s="46">
        <f t="shared" si="38"/>
        <v>0</v>
      </c>
      <c r="AJ46" s="46">
        <f t="shared" si="38"/>
        <v>304</v>
      </c>
      <c r="AK46" s="46">
        <f t="shared" si="38"/>
        <v>304</v>
      </c>
      <c r="AL46" s="46">
        <f t="shared" si="38"/>
        <v>0</v>
      </c>
      <c r="AM46" s="46">
        <f t="shared" si="38"/>
        <v>0</v>
      </c>
      <c r="AN46" s="46">
        <f t="shared" si="38"/>
        <v>0</v>
      </c>
      <c r="AO46" s="46">
        <f t="shared" si="38"/>
        <v>0</v>
      </c>
      <c r="AP46" s="46">
        <f t="shared" si="38"/>
        <v>304</v>
      </c>
      <c r="AQ46" s="46">
        <f t="shared" si="38"/>
        <v>304</v>
      </c>
      <c r="AR46" s="46">
        <f t="shared" si="38"/>
        <v>0</v>
      </c>
      <c r="AS46" s="46">
        <f t="shared" si="38"/>
        <v>0</v>
      </c>
      <c r="AT46" s="46">
        <f t="shared" si="38"/>
        <v>0</v>
      </c>
      <c r="AU46" s="46">
        <f t="shared" si="38"/>
        <v>0</v>
      </c>
      <c r="AV46" s="46">
        <f t="shared" si="38"/>
        <v>304</v>
      </c>
      <c r="AW46" s="46">
        <f t="shared" si="38"/>
        <v>304</v>
      </c>
      <c r="AX46" s="46">
        <f t="shared" si="38"/>
        <v>0</v>
      </c>
      <c r="AY46" s="46">
        <f t="shared" si="38"/>
        <v>0</v>
      </c>
      <c r="AZ46" s="46">
        <f t="shared" si="38"/>
        <v>0</v>
      </c>
      <c r="BA46" s="46">
        <f t="shared" si="38"/>
        <v>0</v>
      </c>
      <c r="BB46" s="46">
        <f>BB47</f>
        <v>304</v>
      </c>
      <c r="BC46" s="46">
        <f>BC47</f>
        <v>304</v>
      </c>
    </row>
    <row r="47" spans="1:55" s="11" customFormat="1" ht="21.75" customHeight="1">
      <c r="A47" s="59" t="s">
        <v>124</v>
      </c>
      <c r="B47" s="65" t="s">
        <v>365</v>
      </c>
      <c r="C47" s="65" t="s">
        <v>373</v>
      </c>
      <c r="D47" s="66" t="s">
        <v>131</v>
      </c>
      <c r="E47" s="65" t="s">
        <v>453</v>
      </c>
      <c r="F47" s="46">
        <v>304</v>
      </c>
      <c r="G47" s="46">
        <v>304</v>
      </c>
      <c r="H47" s="60"/>
      <c r="I47" s="60"/>
      <c r="J47" s="60"/>
      <c r="K47" s="60"/>
      <c r="L47" s="46">
        <f>F47+H47+I47+J47+K47</f>
        <v>304</v>
      </c>
      <c r="M47" s="46">
        <f>G47+K47</f>
        <v>304</v>
      </c>
      <c r="N47" s="46"/>
      <c r="O47" s="46"/>
      <c r="P47" s="46"/>
      <c r="Q47" s="46"/>
      <c r="R47" s="46">
        <f>L47+N47+O47+P47+Q47</f>
        <v>304</v>
      </c>
      <c r="S47" s="46">
        <f>M47+Q47</f>
        <v>304</v>
      </c>
      <c r="T47" s="46"/>
      <c r="U47" s="46"/>
      <c r="V47" s="46"/>
      <c r="W47" s="46"/>
      <c r="X47" s="46">
        <f>R47+T47+U47+V47+W47</f>
        <v>304</v>
      </c>
      <c r="Y47" s="46">
        <f>S47+W47</f>
        <v>304</v>
      </c>
      <c r="Z47" s="46"/>
      <c r="AA47" s="46"/>
      <c r="AB47" s="46"/>
      <c r="AC47" s="46"/>
      <c r="AD47" s="46">
        <f>X47+Z47+AA47+AB47+AC47</f>
        <v>304</v>
      </c>
      <c r="AE47" s="46">
        <f>Y47+AC47</f>
        <v>304</v>
      </c>
      <c r="AF47" s="46"/>
      <c r="AG47" s="46"/>
      <c r="AH47" s="46"/>
      <c r="AI47" s="46"/>
      <c r="AJ47" s="46">
        <f>AD47+AF47+AG47+AH47+AI47</f>
        <v>304</v>
      </c>
      <c r="AK47" s="46">
        <f>AE47+AI47</f>
        <v>304</v>
      </c>
      <c r="AL47" s="46"/>
      <c r="AM47" s="46"/>
      <c r="AN47" s="46"/>
      <c r="AO47" s="46"/>
      <c r="AP47" s="46">
        <f>AJ47+AL47+AM47+AN47+AO47</f>
        <v>304</v>
      </c>
      <c r="AQ47" s="46">
        <f>AK47+AO47</f>
        <v>304</v>
      </c>
      <c r="AR47" s="46"/>
      <c r="AS47" s="46"/>
      <c r="AT47" s="46"/>
      <c r="AU47" s="46"/>
      <c r="AV47" s="46">
        <f>AP47+AR47+AS47+AT47+AU47</f>
        <v>304</v>
      </c>
      <c r="AW47" s="46">
        <f>AQ47+AU47</f>
        <v>304</v>
      </c>
      <c r="AX47" s="46"/>
      <c r="AY47" s="46"/>
      <c r="AZ47" s="46"/>
      <c r="BA47" s="46"/>
      <c r="BB47" s="46">
        <f>AV47+AX47+AY47+AZ47+BA47</f>
        <v>304</v>
      </c>
      <c r="BC47" s="46">
        <f>AW47+BA47</f>
        <v>304</v>
      </c>
    </row>
    <row r="48" spans="1:55" s="11" customFormat="1" ht="33.75" customHeight="1">
      <c r="A48" s="59" t="s">
        <v>213</v>
      </c>
      <c r="B48" s="65" t="s">
        <v>365</v>
      </c>
      <c r="C48" s="65" t="s">
        <v>373</v>
      </c>
      <c r="D48" s="66" t="s">
        <v>211</v>
      </c>
      <c r="E48" s="65"/>
      <c r="F48" s="46">
        <f aca="true" t="shared" si="39" ref="F48:BA48">F49</f>
        <v>27796</v>
      </c>
      <c r="G48" s="46">
        <f t="shared" si="39"/>
        <v>27796</v>
      </c>
      <c r="H48" s="46">
        <f t="shared" si="39"/>
        <v>0</v>
      </c>
      <c r="I48" s="46">
        <f t="shared" si="39"/>
        <v>0</v>
      </c>
      <c r="J48" s="46">
        <f t="shared" si="39"/>
        <v>0</v>
      </c>
      <c r="K48" s="46">
        <f t="shared" si="39"/>
        <v>0</v>
      </c>
      <c r="L48" s="46">
        <f t="shared" si="39"/>
        <v>27796</v>
      </c>
      <c r="M48" s="46">
        <f t="shared" si="39"/>
        <v>27796</v>
      </c>
      <c r="N48" s="46">
        <f t="shared" si="39"/>
        <v>0</v>
      </c>
      <c r="O48" s="46">
        <f t="shared" si="39"/>
        <v>0</v>
      </c>
      <c r="P48" s="46">
        <f t="shared" si="39"/>
        <v>0</v>
      </c>
      <c r="Q48" s="46">
        <f t="shared" si="39"/>
        <v>0</v>
      </c>
      <c r="R48" s="46">
        <f t="shared" si="39"/>
        <v>27796</v>
      </c>
      <c r="S48" s="46">
        <f t="shared" si="39"/>
        <v>27796</v>
      </c>
      <c r="T48" s="46">
        <f t="shared" si="39"/>
        <v>0</v>
      </c>
      <c r="U48" s="46">
        <f t="shared" si="39"/>
        <v>0</v>
      </c>
      <c r="V48" s="46">
        <f t="shared" si="39"/>
        <v>0</v>
      </c>
      <c r="W48" s="46">
        <f t="shared" si="39"/>
        <v>0</v>
      </c>
      <c r="X48" s="46">
        <f t="shared" si="39"/>
        <v>27796</v>
      </c>
      <c r="Y48" s="46">
        <f t="shared" si="39"/>
        <v>27796</v>
      </c>
      <c r="Z48" s="46">
        <f t="shared" si="39"/>
        <v>0</v>
      </c>
      <c r="AA48" s="46">
        <f t="shared" si="39"/>
        <v>0</v>
      </c>
      <c r="AB48" s="46">
        <f t="shared" si="39"/>
        <v>0</v>
      </c>
      <c r="AC48" s="46">
        <f t="shared" si="39"/>
        <v>0</v>
      </c>
      <c r="AD48" s="46">
        <f t="shared" si="39"/>
        <v>27796</v>
      </c>
      <c r="AE48" s="46">
        <f t="shared" si="39"/>
        <v>27796</v>
      </c>
      <c r="AF48" s="46">
        <f t="shared" si="39"/>
        <v>0</v>
      </c>
      <c r="AG48" s="46">
        <f t="shared" si="39"/>
        <v>0</v>
      </c>
      <c r="AH48" s="46">
        <f t="shared" si="39"/>
        <v>0</v>
      </c>
      <c r="AI48" s="46">
        <f t="shared" si="39"/>
        <v>0</v>
      </c>
      <c r="AJ48" s="46">
        <f t="shared" si="39"/>
        <v>27796</v>
      </c>
      <c r="AK48" s="46">
        <f t="shared" si="39"/>
        <v>27796</v>
      </c>
      <c r="AL48" s="46">
        <f t="shared" si="39"/>
        <v>0</v>
      </c>
      <c r="AM48" s="46">
        <f t="shared" si="39"/>
        <v>0</v>
      </c>
      <c r="AN48" s="46">
        <f t="shared" si="39"/>
        <v>0</v>
      </c>
      <c r="AO48" s="46">
        <f t="shared" si="39"/>
        <v>4120</v>
      </c>
      <c r="AP48" s="46">
        <f t="shared" si="39"/>
        <v>31916</v>
      </c>
      <c r="AQ48" s="46">
        <f t="shared" si="39"/>
        <v>31916</v>
      </c>
      <c r="AR48" s="46">
        <f t="shared" si="39"/>
        <v>0</v>
      </c>
      <c r="AS48" s="46">
        <f t="shared" si="39"/>
        <v>0</v>
      </c>
      <c r="AT48" s="46">
        <f t="shared" si="39"/>
        <v>0</v>
      </c>
      <c r="AU48" s="46">
        <f t="shared" si="39"/>
        <v>0</v>
      </c>
      <c r="AV48" s="46">
        <f t="shared" si="39"/>
        <v>31916</v>
      </c>
      <c r="AW48" s="46">
        <f t="shared" si="39"/>
        <v>31916</v>
      </c>
      <c r="AX48" s="46">
        <f t="shared" si="39"/>
        <v>0</v>
      </c>
      <c r="AY48" s="46">
        <f t="shared" si="39"/>
        <v>0</v>
      </c>
      <c r="AZ48" s="46">
        <f t="shared" si="39"/>
        <v>0</v>
      </c>
      <c r="BA48" s="46">
        <f t="shared" si="39"/>
        <v>0</v>
      </c>
      <c r="BB48" s="46">
        <f>BB49</f>
        <v>31916</v>
      </c>
      <c r="BC48" s="46">
        <f>BC49</f>
        <v>31916</v>
      </c>
    </row>
    <row r="49" spans="1:55" s="11" customFormat="1" ht="20.25" customHeight="1">
      <c r="A49" s="59" t="s">
        <v>124</v>
      </c>
      <c r="B49" s="65" t="s">
        <v>365</v>
      </c>
      <c r="C49" s="65" t="s">
        <v>373</v>
      </c>
      <c r="D49" s="66" t="s">
        <v>211</v>
      </c>
      <c r="E49" s="65" t="s">
        <v>453</v>
      </c>
      <c r="F49" s="46">
        <v>27796</v>
      </c>
      <c r="G49" s="46">
        <v>27796</v>
      </c>
      <c r="H49" s="60"/>
      <c r="I49" s="60"/>
      <c r="J49" s="60"/>
      <c r="K49" s="60"/>
      <c r="L49" s="46">
        <f>F49+H49+I49+J49+K49</f>
        <v>27796</v>
      </c>
      <c r="M49" s="46">
        <f>G49+K49</f>
        <v>27796</v>
      </c>
      <c r="N49" s="46"/>
      <c r="O49" s="46"/>
      <c r="P49" s="46"/>
      <c r="Q49" s="46"/>
      <c r="R49" s="46">
        <f>L49+N49+O49+P49+Q49</f>
        <v>27796</v>
      </c>
      <c r="S49" s="46">
        <f>M49+Q49</f>
        <v>27796</v>
      </c>
      <c r="T49" s="46"/>
      <c r="U49" s="46"/>
      <c r="V49" s="46"/>
      <c r="W49" s="46"/>
      <c r="X49" s="46">
        <f>R49+T49+U49+V49+W49</f>
        <v>27796</v>
      </c>
      <c r="Y49" s="46">
        <f>S49+W49</f>
        <v>27796</v>
      </c>
      <c r="Z49" s="46"/>
      <c r="AA49" s="46"/>
      <c r="AB49" s="46"/>
      <c r="AC49" s="46"/>
      <c r="AD49" s="46">
        <f>X49+Z49+AA49+AB49+AC49</f>
        <v>27796</v>
      </c>
      <c r="AE49" s="46">
        <f>Y49+AC49</f>
        <v>27796</v>
      </c>
      <c r="AF49" s="46"/>
      <c r="AG49" s="46"/>
      <c r="AH49" s="46"/>
      <c r="AI49" s="46"/>
      <c r="AJ49" s="46">
        <f>AD49+AF49+AG49+AH49+AI49</f>
        <v>27796</v>
      </c>
      <c r="AK49" s="46">
        <f>AE49+AI49</f>
        <v>27796</v>
      </c>
      <c r="AL49" s="46"/>
      <c r="AM49" s="46"/>
      <c r="AN49" s="46"/>
      <c r="AO49" s="46">
        <v>4120</v>
      </c>
      <c r="AP49" s="46">
        <f>AJ49+AL49+AM49+AN49+AO49</f>
        <v>31916</v>
      </c>
      <c r="AQ49" s="46">
        <f>AK49+AO49</f>
        <v>31916</v>
      </c>
      <c r="AR49" s="46"/>
      <c r="AS49" s="46"/>
      <c r="AT49" s="46"/>
      <c r="AU49" s="46"/>
      <c r="AV49" s="46">
        <f>AP49+AR49+AS49+AT49+AU49</f>
        <v>31916</v>
      </c>
      <c r="AW49" s="46">
        <f>AQ49+AU49</f>
        <v>31916</v>
      </c>
      <c r="AX49" s="46"/>
      <c r="AY49" s="46"/>
      <c r="AZ49" s="46"/>
      <c r="BA49" s="46"/>
      <c r="BB49" s="46">
        <f>AV49+AX49+AY49+AZ49+BA49</f>
        <v>31916</v>
      </c>
      <c r="BC49" s="46">
        <f>AW49+BA49</f>
        <v>31916</v>
      </c>
    </row>
    <row r="50" spans="1:55" s="11" customFormat="1" ht="17.25" customHeight="1">
      <c r="A50" s="59"/>
      <c r="B50" s="65"/>
      <c r="C50" s="65"/>
      <c r="D50" s="66"/>
      <c r="E50" s="65"/>
      <c r="F50" s="60"/>
      <c r="G50" s="60"/>
      <c r="H50" s="60"/>
      <c r="I50" s="60"/>
      <c r="J50" s="60"/>
      <c r="K50" s="60"/>
      <c r="L50" s="60"/>
      <c r="M50" s="60"/>
      <c r="N50" s="46"/>
      <c r="O50" s="46"/>
      <c r="P50" s="46"/>
      <c r="Q50" s="46"/>
      <c r="R50" s="60"/>
      <c r="S50" s="60"/>
      <c r="T50" s="46"/>
      <c r="U50" s="46"/>
      <c r="V50" s="46"/>
      <c r="W50" s="46"/>
      <c r="X50" s="60"/>
      <c r="Y50" s="60"/>
      <c r="Z50" s="46"/>
      <c r="AA50" s="46"/>
      <c r="AB50" s="46"/>
      <c r="AC50" s="46"/>
      <c r="AD50" s="60"/>
      <c r="AE50" s="60"/>
      <c r="AF50" s="46"/>
      <c r="AG50" s="46"/>
      <c r="AH50" s="46"/>
      <c r="AI50" s="46"/>
      <c r="AJ50" s="60"/>
      <c r="AK50" s="60"/>
      <c r="AL50" s="46"/>
      <c r="AM50" s="46"/>
      <c r="AN50" s="46"/>
      <c r="AO50" s="46"/>
      <c r="AP50" s="60"/>
      <c r="AQ50" s="60"/>
      <c r="AR50" s="46"/>
      <c r="AS50" s="46"/>
      <c r="AT50" s="46"/>
      <c r="AU50" s="46"/>
      <c r="AV50" s="60"/>
      <c r="AW50" s="60"/>
      <c r="AX50" s="46"/>
      <c r="AY50" s="46"/>
      <c r="AZ50" s="46"/>
      <c r="BA50" s="46"/>
      <c r="BB50" s="60"/>
      <c r="BC50" s="60"/>
    </row>
    <row r="51" spans="1:55" s="11" customFormat="1" ht="37.5">
      <c r="A51" s="53" t="s">
        <v>539</v>
      </c>
      <c r="B51" s="54" t="s">
        <v>365</v>
      </c>
      <c r="C51" s="54" t="s">
        <v>374</v>
      </c>
      <c r="D51" s="62"/>
      <c r="E51" s="54"/>
      <c r="F51" s="56">
        <f>F52</f>
        <v>18126</v>
      </c>
      <c r="G51" s="56">
        <f aca="true" t="shared" si="40" ref="G51:K52">G52</f>
        <v>0</v>
      </c>
      <c r="H51" s="56">
        <f t="shared" si="40"/>
        <v>0</v>
      </c>
      <c r="I51" s="56">
        <f t="shared" si="40"/>
        <v>0</v>
      </c>
      <c r="J51" s="56">
        <f t="shared" si="40"/>
        <v>0</v>
      </c>
      <c r="K51" s="56">
        <f t="shared" si="40"/>
        <v>0</v>
      </c>
      <c r="L51" s="56">
        <f>L52</f>
        <v>18126</v>
      </c>
      <c r="M51" s="56">
        <f>M52</f>
        <v>0</v>
      </c>
      <c r="N51" s="51">
        <f aca="true" t="shared" si="41" ref="N51:Q52">N52</f>
        <v>0</v>
      </c>
      <c r="O51" s="51">
        <f t="shared" si="41"/>
        <v>0</v>
      </c>
      <c r="P51" s="51">
        <f t="shared" si="41"/>
        <v>0</v>
      </c>
      <c r="Q51" s="51">
        <f t="shared" si="41"/>
        <v>0</v>
      </c>
      <c r="R51" s="56">
        <f>R52</f>
        <v>18126</v>
      </c>
      <c r="S51" s="56">
        <f>S52</f>
        <v>0</v>
      </c>
      <c r="T51" s="51">
        <f aca="true" t="shared" si="42" ref="T51:W52">T52</f>
        <v>0</v>
      </c>
      <c r="U51" s="51">
        <f t="shared" si="42"/>
        <v>0</v>
      </c>
      <c r="V51" s="51">
        <f t="shared" si="42"/>
        <v>0</v>
      </c>
      <c r="W51" s="51">
        <f t="shared" si="42"/>
        <v>0</v>
      </c>
      <c r="X51" s="56">
        <f>X52</f>
        <v>18126</v>
      </c>
      <c r="Y51" s="56">
        <f>Y52</f>
        <v>0</v>
      </c>
      <c r="Z51" s="51">
        <f aca="true" t="shared" si="43" ref="Z51:AC52">Z52</f>
        <v>0</v>
      </c>
      <c r="AA51" s="51">
        <f t="shared" si="43"/>
        <v>0</v>
      </c>
      <c r="AB51" s="51">
        <f t="shared" si="43"/>
        <v>0</v>
      </c>
      <c r="AC51" s="51">
        <f t="shared" si="43"/>
        <v>0</v>
      </c>
      <c r="AD51" s="56">
        <f>AD52</f>
        <v>18126</v>
      </c>
      <c r="AE51" s="56">
        <f>AE52</f>
        <v>0</v>
      </c>
      <c r="AF51" s="51">
        <f aca="true" t="shared" si="44" ref="AF51:AI52">AF52</f>
        <v>0</v>
      </c>
      <c r="AG51" s="51">
        <f t="shared" si="44"/>
        <v>0</v>
      </c>
      <c r="AH51" s="51">
        <f t="shared" si="44"/>
        <v>0</v>
      </c>
      <c r="AI51" s="51">
        <f t="shared" si="44"/>
        <v>0</v>
      </c>
      <c r="AJ51" s="56">
        <f>AJ52</f>
        <v>18126</v>
      </c>
      <c r="AK51" s="56">
        <f>AK52</f>
        <v>0</v>
      </c>
      <c r="AL51" s="51">
        <f aca="true" t="shared" si="45" ref="AL51:AO52">AL52</f>
        <v>0</v>
      </c>
      <c r="AM51" s="51">
        <f t="shared" si="45"/>
        <v>0</v>
      </c>
      <c r="AN51" s="51">
        <f t="shared" si="45"/>
        <v>0</v>
      </c>
      <c r="AO51" s="51">
        <f t="shared" si="45"/>
        <v>0</v>
      </c>
      <c r="AP51" s="56">
        <f>AP52</f>
        <v>18126</v>
      </c>
      <c r="AQ51" s="56">
        <f>AQ52</f>
        <v>0</v>
      </c>
      <c r="AR51" s="51">
        <f aca="true" t="shared" si="46" ref="AR51:AU52">AR52</f>
        <v>0</v>
      </c>
      <c r="AS51" s="51">
        <f t="shared" si="46"/>
        <v>-3326</v>
      </c>
      <c r="AT51" s="51">
        <f t="shared" si="46"/>
        <v>0</v>
      </c>
      <c r="AU51" s="51">
        <f t="shared" si="46"/>
        <v>0</v>
      </c>
      <c r="AV51" s="56">
        <f>AV52</f>
        <v>14800</v>
      </c>
      <c r="AW51" s="56">
        <f>AW52</f>
        <v>0</v>
      </c>
      <c r="AX51" s="51">
        <f aca="true" t="shared" si="47" ref="AX51:BA52">AX52</f>
        <v>0</v>
      </c>
      <c r="AY51" s="56">
        <f t="shared" si="47"/>
        <v>-757</v>
      </c>
      <c r="AZ51" s="51">
        <f t="shared" si="47"/>
        <v>0</v>
      </c>
      <c r="BA51" s="51">
        <f t="shared" si="47"/>
        <v>0</v>
      </c>
      <c r="BB51" s="56">
        <f>BB52</f>
        <v>14043</v>
      </c>
      <c r="BC51" s="56">
        <f>BC52</f>
        <v>0</v>
      </c>
    </row>
    <row r="52" spans="1:55" s="11" customFormat="1" ht="22.5" customHeight="1">
      <c r="A52" s="59" t="s">
        <v>541</v>
      </c>
      <c r="B52" s="65" t="s">
        <v>365</v>
      </c>
      <c r="C52" s="65" t="s">
        <v>374</v>
      </c>
      <c r="D52" s="66" t="s">
        <v>540</v>
      </c>
      <c r="E52" s="65"/>
      <c r="F52" s="46">
        <f>F53</f>
        <v>18126</v>
      </c>
      <c r="G52" s="46">
        <f t="shared" si="40"/>
        <v>0</v>
      </c>
      <c r="H52" s="46">
        <f t="shared" si="40"/>
        <v>0</v>
      </c>
      <c r="I52" s="46">
        <f t="shared" si="40"/>
        <v>0</v>
      </c>
      <c r="J52" s="46">
        <f t="shared" si="40"/>
        <v>0</v>
      </c>
      <c r="K52" s="46">
        <f t="shared" si="40"/>
        <v>0</v>
      </c>
      <c r="L52" s="46">
        <f>L53</f>
        <v>18126</v>
      </c>
      <c r="M52" s="46">
        <f>M53</f>
        <v>0</v>
      </c>
      <c r="N52" s="46">
        <f t="shared" si="41"/>
        <v>0</v>
      </c>
      <c r="O52" s="46">
        <f t="shared" si="41"/>
        <v>0</v>
      </c>
      <c r="P52" s="46">
        <f t="shared" si="41"/>
        <v>0</v>
      </c>
      <c r="Q52" s="46">
        <f t="shared" si="41"/>
        <v>0</v>
      </c>
      <c r="R52" s="46">
        <f>R53</f>
        <v>18126</v>
      </c>
      <c r="S52" s="46">
        <f>S53</f>
        <v>0</v>
      </c>
      <c r="T52" s="46">
        <f t="shared" si="42"/>
        <v>0</v>
      </c>
      <c r="U52" s="46">
        <f t="shared" si="42"/>
        <v>0</v>
      </c>
      <c r="V52" s="46">
        <f t="shared" si="42"/>
        <v>0</v>
      </c>
      <c r="W52" s="46">
        <f t="shared" si="42"/>
        <v>0</v>
      </c>
      <c r="X52" s="46">
        <f>X53</f>
        <v>18126</v>
      </c>
      <c r="Y52" s="46">
        <f>Y53</f>
        <v>0</v>
      </c>
      <c r="Z52" s="46">
        <f t="shared" si="43"/>
        <v>0</v>
      </c>
      <c r="AA52" s="46">
        <f t="shared" si="43"/>
        <v>0</v>
      </c>
      <c r="AB52" s="46">
        <f t="shared" si="43"/>
        <v>0</v>
      </c>
      <c r="AC52" s="46">
        <f t="shared" si="43"/>
        <v>0</v>
      </c>
      <c r="AD52" s="46">
        <f>AD53</f>
        <v>18126</v>
      </c>
      <c r="AE52" s="46">
        <f>AE53</f>
        <v>0</v>
      </c>
      <c r="AF52" s="46">
        <f t="shared" si="44"/>
        <v>0</v>
      </c>
      <c r="AG52" s="46">
        <f t="shared" si="44"/>
        <v>0</v>
      </c>
      <c r="AH52" s="46">
        <f t="shared" si="44"/>
        <v>0</v>
      </c>
      <c r="AI52" s="46">
        <f t="shared" si="44"/>
        <v>0</v>
      </c>
      <c r="AJ52" s="46">
        <f>AJ53</f>
        <v>18126</v>
      </c>
      <c r="AK52" s="46">
        <f>AK53</f>
        <v>0</v>
      </c>
      <c r="AL52" s="46">
        <f t="shared" si="45"/>
        <v>0</v>
      </c>
      <c r="AM52" s="46">
        <f t="shared" si="45"/>
        <v>0</v>
      </c>
      <c r="AN52" s="46">
        <f t="shared" si="45"/>
        <v>0</v>
      </c>
      <c r="AO52" s="46">
        <f t="shared" si="45"/>
        <v>0</v>
      </c>
      <c r="AP52" s="46">
        <f>AP53</f>
        <v>18126</v>
      </c>
      <c r="AQ52" s="46">
        <f>AQ53</f>
        <v>0</v>
      </c>
      <c r="AR52" s="46">
        <f t="shared" si="46"/>
        <v>0</v>
      </c>
      <c r="AS52" s="46">
        <f t="shared" si="46"/>
        <v>-3326</v>
      </c>
      <c r="AT52" s="46">
        <f t="shared" si="46"/>
        <v>0</v>
      </c>
      <c r="AU52" s="46">
        <f t="shared" si="46"/>
        <v>0</v>
      </c>
      <c r="AV52" s="46">
        <f>AV53</f>
        <v>14800</v>
      </c>
      <c r="AW52" s="46">
        <f>AW53</f>
        <v>0</v>
      </c>
      <c r="AX52" s="46">
        <f t="shared" si="47"/>
        <v>0</v>
      </c>
      <c r="AY52" s="46">
        <f t="shared" si="47"/>
        <v>-757</v>
      </c>
      <c r="AZ52" s="46">
        <f t="shared" si="47"/>
        <v>0</v>
      </c>
      <c r="BA52" s="46">
        <f t="shared" si="47"/>
        <v>0</v>
      </c>
      <c r="BB52" s="46">
        <f>BB53</f>
        <v>14043</v>
      </c>
      <c r="BC52" s="46">
        <f>BC53</f>
        <v>0</v>
      </c>
    </row>
    <row r="53" spans="1:55" s="11" customFormat="1" ht="49.5">
      <c r="A53" s="59" t="s">
        <v>375</v>
      </c>
      <c r="B53" s="65" t="s">
        <v>365</v>
      </c>
      <c r="C53" s="65" t="s">
        <v>374</v>
      </c>
      <c r="D53" s="66" t="s">
        <v>540</v>
      </c>
      <c r="E53" s="65" t="s">
        <v>376</v>
      </c>
      <c r="F53" s="46">
        <f>16610+1516</f>
        <v>18126</v>
      </c>
      <c r="G53" s="60"/>
      <c r="H53" s="60"/>
      <c r="I53" s="60"/>
      <c r="J53" s="60"/>
      <c r="K53" s="60"/>
      <c r="L53" s="46">
        <f>F53+H53+I53+J53+K53</f>
        <v>18126</v>
      </c>
      <c r="M53" s="46">
        <f>G53+K53</f>
        <v>0</v>
      </c>
      <c r="N53" s="46"/>
      <c r="O53" s="46"/>
      <c r="P53" s="46"/>
      <c r="Q53" s="46"/>
      <c r="R53" s="46">
        <f>L53+N53+O53+P53+Q53</f>
        <v>18126</v>
      </c>
      <c r="S53" s="46">
        <f>M53+Q53</f>
        <v>0</v>
      </c>
      <c r="T53" s="46"/>
      <c r="U53" s="46"/>
      <c r="V53" s="46"/>
      <c r="W53" s="46"/>
      <c r="X53" s="46">
        <f>R53+T53+U53+V53+W53</f>
        <v>18126</v>
      </c>
      <c r="Y53" s="46">
        <f>S53+W53</f>
        <v>0</v>
      </c>
      <c r="Z53" s="46"/>
      <c r="AA53" s="46"/>
      <c r="AB53" s="46"/>
      <c r="AC53" s="46"/>
      <c r="AD53" s="46">
        <f>X53+Z53+AA53+AB53+AC53</f>
        <v>18126</v>
      </c>
      <c r="AE53" s="46">
        <f>Y53+AC53</f>
        <v>0</v>
      </c>
      <c r="AF53" s="46"/>
      <c r="AG53" s="46"/>
      <c r="AH53" s="46"/>
      <c r="AI53" s="46"/>
      <c r="AJ53" s="46">
        <f>AD53+AF53+AG53+AH53+AI53</f>
        <v>18126</v>
      </c>
      <c r="AK53" s="46">
        <f>AE53+AI53</f>
        <v>0</v>
      </c>
      <c r="AL53" s="46"/>
      <c r="AM53" s="46"/>
      <c r="AN53" s="46"/>
      <c r="AO53" s="46"/>
      <c r="AP53" s="46">
        <f>AJ53+AL53+AM53+AN53+AO53</f>
        <v>18126</v>
      </c>
      <c r="AQ53" s="46">
        <f>AK53+AO53</f>
        <v>0</v>
      </c>
      <c r="AR53" s="46"/>
      <c r="AS53" s="46">
        <v>-3326</v>
      </c>
      <c r="AT53" s="46"/>
      <c r="AU53" s="46"/>
      <c r="AV53" s="46">
        <f>AP53+AR53+AS53+AT53+AU53</f>
        <v>14800</v>
      </c>
      <c r="AW53" s="46">
        <f>AQ53+AU53</f>
        <v>0</v>
      </c>
      <c r="AX53" s="46"/>
      <c r="AY53" s="46">
        <v>-757</v>
      </c>
      <c r="AZ53" s="46"/>
      <c r="BA53" s="46"/>
      <c r="BB53" s="46">
        <f>AV53+AX53+AY53+AZ53+BA53</f>
        <v>14043</v>
      </c>
      <c r="BC53" s="46">
        <f>AW53+BA53</f>
        <v>0</v>
      </c>
    </row>
    <row r="54" spans="1:55" s="11" customFormat="1" ht="14.25" customHeight="1">
      <c r="A54" s="59"/>
      <c r="B54" s="65"/>
      <c r="C54" s="65"/>
      <c r="D54" s="66"/>
      <c r="E54" s="65"/>
      <c r="F54" s="60"/>
      <c r="G54" s="60"/>
      <c r="H54" s="60"/>
      <c r="I54" s="60"/>
      <c r="J54" s="60"/>
      <c r="K54" s="60"/>
      <c r="L54" s="60"/>
      <c r="M54" s="60"/>
      <c r="N54" s="46"/>
      <c r="O54" s="46"/>
      <c r="P54" s="46"/>
      <c r="Q54" s="46"/>
      <c r="R54" s="60"/>
      <c r="S54" s="60"/>
      <c r="T54" s="46"/>
      <c r="U54" s="46"/>
      <c r="V54" s="46"/>
      <c r="W54" s="46"/>
      <c r="X54" s="60"/>
      <c r="Y54" s="60"/>
      <c r="Z54" s="46"/>
      <c r="AA54" s="46"/>
      <c r="AB54" s="46"/>
      <c r="AC54" s="46"/>
      <c r="AD54" s="60"/>
      <c r="AE54" s="60"/>
      <c r="AF54" s="46"/>
      <c r="AG54" s="46"/>
      <c r="AH54" s="46"/>
      <c r="AI54" s="46"/>
      <c r="AJ54" s="60"/>
      <c r="AK54" s="60"/>
      <c r="AL54" s="46"/>
      <c r="AM54" s="46"/>
      <c r="AN54" s="46"/>
      <c r="AO54" s="46"/>
      <c r="AP54" s="60"/>
      <c r="AQ54" s="60"/>
      <c r="AR54" s="46"/>
      <c r="AS54" s="46"/>
      <c r="AT54" s="46"/>
      <c r="AU54" s="46"/>
      <c r="AV54" s="60"/>
      <c r="AW54" s="60"/>
      <c r="AX54" s="46"/>
      <c r="AY54" s="46"/>
      <c r="AZ54" s="46"/>
      <c r="BA54" s="46"/>
      <c r="BB54" s="60"/>
      <c r="BC54" s="60"/>
    </row>
    <row r="55" spans="1:55" s="10" customFormat="1" ht="21" customHeight="1">
      <c r="A55" s="53" t="s">
        <v>263</v>
      </c>
      <c r="B55" s="54" t="s">
        <v>365</v>
      </c>
      <c r="C55" s="54" t="s">
        <v>377</v>
      </c>
      <c r="D55" s="62"/>
      <c r="E55" s="54"/>
      <c r="F55" s="56">
        <f>F56</f>
        <v>28865</v>
      </c>
      <c r="G55" s="56">
        <f aca="true" t="shared" si="48" ref="G55:K56">G56</f>
        <v>0</v>
      </c>
      <c r="H55" s="56">
        <f t="shared" si="48"/>
        <v>0</v>
      </c>
      <c r="I55" s="56">
        <f t="shared" si="48"/>
        <v>0</v>
      </c>
      <c r="J55" s="56">
        <f t="shared" si="48"/>
        <v>-22938</v>
      </c>
      <c r="K55" s="56">
        <f t="shared" si="48"/>
        <v>0</v>
      </c>
      <c r="L55" s="56">
        <f>L56</f>
        <v>5927</v>
      </c>
      <c r="M55" s="56">
        <f>M56</f>
        <v>0</v>
      </c>
      <c r="N55" s="51">
        <f aca="true" t="shared" si="49" ref="N55:Q56">N56</f>
        <v>0</v>
      </c>
      <c r="O55" s="51">
        <f t="shared" si="49"/>
        <v>0</v>
      </c>
      <c r="P55" s="51">
        <f t="shared" si="49"/>
        <v>0</v>
      </c>
      <c r="Q55" s="51">
        <f t="shared" si="49"/>
        <v>0</v>
      </c>
      <c r="R55" s="56">
        <f>R56</f>
        <v>5927</v>
      </c>
      <c r="S55" s="56">
        <f>S56</f>
        <v>0</v>
      </c>
      <c r="T55" s="51">
        <f aca="true" t="shared" si="50" ref="T55:W56">T56</f>
        <v>0</v>
      </c>
      <c r="U55" s="51">
        <f t="shared" si="50"/>
        <v>0</v>
      </c>
      <c r="V55" s="51">
        <f t="shared" si="50"/>
        <v>0</v>
      </c>
      <c r="W55" s="51">
        <f t="shared" si="50"/>
        <v>0</v>
      </c>
      <c r="X55" s="56">
        <f>X56</f>
        <v>5927</v>
      </c>
      <c r="Y55" s="56">
        <f>Y56</f>
        <v>0</v>
      </c>
      <c r="Z55" s="51">
        <f aca="true" t="shared" si="51" ref="Z55:AC56">Z56</f>
        <v>0</v>
      </c>
      <c r="AA55" s="51">
        <f t="shared" si="51"/>
        <v>0</v>
      </c>
      <c r="AB55" s="51">
        <f t="shared" si="51"/>
        <v>0</v>
      </c>
      <c r="AC55" s="51">
        <f t="shared" si="51"/>
        <v>0</v>
      </c>
      <c r="AD55" s="56">
        <f>AD56</f>
        <v>5927</v>
      </c>
      <c r="AE55" s="56">
        <f>AE56</f>
        <v>0</v>
      </c>
      <c r="AF55" s="51">
        <f aca="true" t="shared" si="52" ref="AF55:AI56">AF56</f>
        <v>0</v>
      </c>
      <c r="AG55" s="51">
        <f t="shared" si="52"/>
        <v>0</v>
      </c>
      <c r="AH55" s="51">
        <f t="shared" si="52"/>
        <v>0</v>
      </c>
      <c r="AI55" s="51">
        <f t="shared" si="52"/>
        <v>0</v>
      </c>
      <c r="AJ55" s="56">
        <f>AJ56</f>
        <v>5927</v>
      </c>
      <c r="AK55" s="56">
        <f>AK56</f>
        <v>0</v>
      </c>
      <c r="AL55" s="51">
        <f aca="true" t="shared" si="53" ref="AL55:AO56">AL56</f>
        <v>0</v>
      </c>
      <c r="AM55" s="51">
        <f t="shared" si="53"/>
        <v>0</v>
      </c>
      <c r="AN55" s="51">
        <f t="shared" si="53"/>
        <v>0</v>
      </c>
      <c r="AO55" s="51">
        <f t="shared" si="53"/>
        <v>0</v>
      </c>
      <c r="AP55" s="56">
        <f>AP56</f>
        <v>5927</v>
      </c>
      <c r="AQ55" s="56">
        <f>AQ56</f>
        <v>0</v>
      </c>
      <c r="AR55" s="51">
        <f aca="true" t="shared" si="54" ref="AR55:AU56">AR56</f>
        <v>0</v>
      </c>
      <c r="AS55" s="51">
        <f t="shared" si="54"/>
        <v>0</v>
      </c>
      <c r="AT55" s="51">
        <f t="shared" si="54"/>
        <v>0</v>
      </c>
      <c r="AU55" s="51">
        <f t="shared" si="54"/>
        <v>0</v>
      </c>
      <c r="AV55" s="56">
        <f>AV56</f>
        <v>5927</v>
      </c>
      <c r="AW55" s="56">
        <f>AW56</f>
        <v>0</v>
      </c>
      <c r="AX55" s="51">
        <f aca="true" t="shared" si="55" ref="AX55:BA56">AX56</f>
        <v>0</v>
      </c>
      <c r="AY55" s="51">
        <f t="shared" si="55"/>
        <v>0</v>
      </c>
      <c r="AZ55" s="51">
        <f t="shared" si="55"/>
        <v>0</v>
      </c>
      <c r="BA55" s="51">
        <f t="shared" si="55"/>
        <v>0</v>
      </c>
      <c r="BB55" s="56">
        <f>BB56</f>
        <v>5927</v>
      </c>
      <c r="BC55" s="56">
        <f>BC56</f>
        <v>0</v>
      </c>
    </row>
    <row r="56" spans="1:55" s="10" customFormat="1" ht="19.5" customHeight="1">
      <c r="A56" s="59" t="s">
        <v>263</v>
      </c>
      <c r="B56" s="65" t="s">
        <v>365</v>
      </c>
      <c r="C56" s="65" t="s">
        <v>377</v>
      </c>
      <c r="D56" s="66" t="s">
        <v>264</v>
      </c>
      <c r="E56" s="65"/>
      <c r="F56" s="46">
        <f>F57</f>
        <v>28865</v>
      </c>
      <c r="G56" s="46">
        <f t="shared" si="48"/>
        <v>0</v>
      </c>
      <c r="H56" s="46">
        <f t="shared" si="48"/>
        <v>0</v>
      </c>
      <c r="I56" s="46">
        <f t="shared" si="48"/>
        <v>0</v>
      </c>
      <c r="J56" s="46">
        <f t="shared" si="48"/>
        <v>-22938</v>
      </c>
      <c r="K56" s="46">
        <f t="shared" si="48"/>
        <v>0</v>
      </c>
      <c r="L56" s="46">
        <f>L57</f>
        <v>5927</v>
      </c>
      <c r="M56" s="46">
        <f>M57</f>
        <v>0</v>
      </c>
      <c r="N56" s="46">
        <f t="shared" si="49"/>
        <v>0</v>
      </c>
      <c r="O56" s="46">
        <f t="shared" si="49"/>
        <v>0</v>
      </c>
      <c r="P56" s="46">
        <f t="shared" si="49"/>
        <v>0</v>
      </c>
      <c r="Q56" s="46">
        <f t="shared" si="49"/>
        <v>0</v>
      </c>
      <c r="R56" s="46">
        <f>R57</f>
        <v>5927</v>
      </c>
      <c r="S56" s="46">
        <f>S57</f>
        <v>0</v>
      </c>
      <c r="T56" s="46">
        <f t="shared" si="50"/>
        <v>0</v>
      </c>
      <c r="U56" s="46">
        <f t="shared" si="50"/>
        <v>0</v>
      </c>
      <c r="V56" s="46">
        <f t="shared" si="50"/>
        <v>0</v>
      </c>
      <c r="W56" s="46">
        <f t="shared" si="50"/>
        <v>0</v>
      </c>
      <c r="X56" s="46">
        <f>X57</f>
        <v>5927</v>
      </c>
      <c r="Y56" s="46">
        <f>Y57</f>
        <v>0</v>
      </c>
      <c r="Z56" s="46">
        <f t="shared" si="51"/>
        <v>0</v>
      </c>
      <c r="AA56" s="46">
        <f t="shared" si="51"/>
        <v>0</v>
      </c>
      <c r="AB56" s="46">
        <f t="shared" si="51"/>
        <v>0</v>
      </c>
      <c r="AC56" s="46">
        <f t="shared" si="51"/>
        <v>0</v>
      </c>
      <c r="AD56" s="46">
        <f>AD57</f>
        <v>5927</v>
      </c>
      <c r="AE56" s="46">
        <f>AE57</f>
        <v>0</v>
      </c>
      <c r="AF56" s="46">
        <f t="shared" si="52"/>
        <v>0</v>
      </c>
      <c r="AG56" s="46">
        <f t="shared" si="52"/>
        <v>0</v>
      </c>
      <c r="AH56" s="46">
        <f t="shared" si="52"/>
        <v>0</v>
      </c>
      <c r="AI56" s="46">
        <f t="shared" si="52"/>
        <v>0</v>
      </c>
      <c r="AJ56" s="46">
        <f>AJ57</f>
        <v>5927</v>
      </c>
      <c r="AK56" s="46">
        <f>AK57</f>
        <v>0</v>
      </c>
      <c r="AL56" s="46">
        <f t="shared" si="53"/>
        <v>0</v>
      </c>
      <c r="AM56" s="46">
        <f t="shared" si="53"/>
        <v>0</v>
      </c>
      <c r="AN56" s="46">
        <f t="shared" si="53"/>
        <v>0</v>
      </c>
      <c r="AO56" s="46">
        <f t="shared" si="53"/>
        <v>0</v>
      </c>
      <c r="AP56" s="46">
        <f>AP57</f>
        <v>5927</v>
      </c>
      <c r="AQ56" s="46">
        <f>AQ57</f>
        <v>0</v>
      </c>
      <c r="AR56" s="46">
        <f t="shared" si="54"/>
        <v>0</v>
      </c>
      <c r="AS56" s="46">
        <f t="shared" si="54"/>
        <v>0</v>
      </c>
      <c r="AT56" s="46">
        <f t="shared" si="54"/>
        <v>0</v>
      </c>
      <c r="AU56" s="46">
        <f t="shared" si="54"/>
        <v>0</v>
      </c>
      <c r="AV56" s="46">
        <f>AV57</f>
        <v>5927</v>
      </c>
      <c r="AW56" s="46">
        <f>AW57</f>
        <v>0</v>
      </c>
      <c r="AX56" s="46">
        <f t="shared" si="55"/>
        <v>0</v>
      </c>
      <c r="AY56" s="46">
        <f t="shared" si="55"/>
        <v>0</v>
      </c>
      <c r="AZ56" s="46">
        <f t="shared" si="55"/>
        <v>0</v>
      </c>
      <c r="BA56" s="46">
        <f t="shared" si="55"/>
        <v>0</v>
      </c>
      <c r="BB56" s="46">
        <f>BB57</f>
        <v>5927</v>
      </c>
      <c r="BC56" s="46">
        <f>BC57</f>
        <v>0</v>
      </c>
    </row>
    <row r="57" spans="1:55" s="10" customFormat="1" ht="54" customHeight="1">
      <c r="A57" s="59" t="s">
        <v>375</v>
      </c>
      <c r="B57" s="65" t="s">
        <v>365</v>
      </c>
      <c r="C57" s="65" t="s">
        <v>377</v>
      </c>
      <c r="D57" s="66" t="s">
        <v>264</v>
      </c>
      <c r="E57" s="65" t="s">
        <v>376</v>
      </c>
      <c r="F57" s="46">
        <f>5927+22938</f>
        <v>28865</v>
      </c>
      <c r="G57" s="72"/>
      <c r="H57" s="72"/>
      <c r="I57" s="72"/>
      <c r="J57" s="46">
        <v>-22938</v>
      </c>
      <c r="K57" s="72"/>
      <c r="L57" s="46">
        <f>F57+H57+I57+J57+K57</f>
        <v>5927</v>
      </c>
      <c r="M57" s="46">
        <f>G57+K57</f>
        <v>0</v>
      </c>
      <c r="N57" s="51"/>
      <c r="O57" s="51"/>
      <c r="P57" s="46"/>
      <c r="Q57" s="51"/>
      <c r="R57" s="46">
        <f>L57+N57+O57+P57+Q57</f>
        <v>5927</v>
      </c>
      <c r="S57" s="46">
        <f>M57+Q57</f>
        <v>0</v>
      </c>
      <c r="T57" s="51"/>
      <c r="U57" s="51"/>
      <c r="V57" s="46"/>
      <c r="W57" s="51"/>
      <c r="X57" s="46">
        <f>R57+T57+U57+V57+W57</f>
        <v>5927</v>
      </c>
      <c r="Y57" s="46">
        <f>S57+W57</f>
        <v>0</v>
      </c>
      <c r="Z57" s="51"/>
      <c r="AA57" s="51"/>
      <c r="AB57" s="46"/>
      <c r="AC57" s="51"/>
      <c r="AD57" s="46">
        <f>X57+Z57+AA57+AB57+AC57</f>
        <v>5927</v>
      </c>
      <c r="AE57" s="46">
        <f>Y57+AC57</f>
        <v>0</v>
      </c>
      <c r="AF57" s="51"/>
      <c r="AG57" s="51"/>
      <c r="AH57" s="46"/>
      <c r="AI57" s="51"/>
      <c r="AJ57" s="46">
        <f>AD57+AF57+AG57+AH57+AI57</f>
        <v>5927</v>
      </c>
      <c r="AK57" s="46">
        <f>AE57+AI57</f>
        <v>0</v>
      </c>
      <c r="AL57" s="51"/>
      <c r="AM57" s="51"/>
      <c r="AN57" s="46"/>
      <c r="AO57" s="51"/>
      <c r="AP57" s="46">
        <f>AJ57+AL57+AM57+AN57+AO57</f>
        <v>5927</v>
      </c>
      <c r="AQ57" s="46">
        <f>AK57+AO57</f>
        <v>0</v>
      </c>
      <c r="AR57" s="51"/>
      <c r="AS57" s="51"/>
      <c r="AT57" s="51"/>
      <c r="AU57" s="51"/>
      <c r="AV57" s="46">
        <f>AP57+AR57+AS57+AT57+AU57</f>
        <v>5927</v>
      </c>
      <c r="AW57" s="46">
        <f>AQ57+AU57</f>
        <v>0</v>
      </c>
      <c r="AX57" s="51"/>
      <c r="AY57" s="51"/>
      <c r="AZ57" s="51"/>
      <c r="BA57" s="51"/>
      <c r="BB57" s="46">
        <f>AV57+AX57+AY57+AZ57+BA57</f>
        <v>5927</v>
      </c>
      <c r="BC57" s="46">
        <f>AW57+BA57</f>
        <v>0</v>
      </c>
    </row>
    <row r="58" spans="1:55" ht="15" customHeight="1">
      <c r="A58" s="73"/>
      <c r="B58" s="74"/>
      <c r="C58" s="74"/>
      <c r="D58" s="75"/>
      <c r="E58" s="74"/>
      <c r="F58" s="45"/>
      <c r="G58" s="45"/>
      <c r="H58" s="45"/>
      <c r="I58" s="45"/>
      <c r="J58" s="45"/>
      <c r="K58" s="45"/>
      <c r="L58" s="45"/>
      <c r="M58" s="45"/>
      <c r="N58" s="46"/>
      <c r="O58" s="46"/>
      <c r="P58" s="46"/>
      <c r="Q58" s="46"/>
      <c r="R58" s="45"/>
      <c r="S58" s="45"/>
      <c r="T58" s="46"/>
      <c r="U58" s="46"/>
      <c r="V58" s="46"/>
      <c r="W58" s="46"/>
      <c r="X58" s="45"/>
      <c r="Y58" s="45"/>
      <c r="Z58" s="46"/>
      <c r="AA58" s="46"/>
      <c r="AB58" s="46"/>
      <c r="AC58" s="46"/>
      <c r="AD58" s="45"/>
      <c r="AE58" s="45"/>
      <c r="AF58" s="46"/>
      <c r="AG58" s="46"/>
      <c r="AH58" s="46"/>
      <c r="AI58" s="46"/>
      <c r="AJ58" s="45"/>
      <c r="AK58" s="45"/>
      <c r="AL58" s="46"/>
      <c r="AM58" s="46"/>
      <c r="AN58" s="46"/>
      <c r="AO58" s="46"/>
      <c r="AP58" s="45"/>
      <c r="AQ58" s="45"/>
      <c r="AR58" s="46"/>
      <c r="AS58" s="46"/>
      <c r="AT58" s="46"/>
      <c r="AU58" s="46"/>
      <c r="AV58" s="45"/>
      <c r="AW58" s="45"/>
      <c r="AX58" s="46"/>
      <c r="AY58" s="46"/>
      <c r="AZ58" s="46"/>
      <c r="BA58" s="46"/>
      <c r="BB58" s="45"/>
      <c r="BC58" s="45"/>
    </row>
    <row r="59" spans="1:55" ht="18.75">
      <c r="A59" s="53" t="s">
        <v>265</v>
      </c>
      <c r="B59" s="54" t="s">
        <v>365</v>
      </c>
      <c r="C59" s="54" t="s">
        <v>23</v>
      </c>
      <c r="D59" s="62"/>
      <c r="E59" s="54"/>
      <c r="F59" s="56">
        <f aca="true" t="shared" si="56" ref="F59:S59">F60+F62+F71</f>
        <v>175743</v>
      </c>
      <c r="G59" s="56">
        <f t="shared" si="56"/>
        <v>0</v>
      </c>
      <c r="H59" s="56">
        <f t="shared" si="56"/>
        <v>0</v>
      </c>
      <c r="I59" s="56">
        <f t="shared" si="56"/>
        <v>9</v>
      </c>
      <c r="J59" s="56">
        <f t="shared" si="56"/>
        <v>0</v>
      </c>
      <c r="K59" s="56">
        <f t="shared" si="56"/>
        <v>0</v>
      </c>
      <c r="L59" s="56">
        <f t="shared" si="56"/>
        <v>175752</v>
      </c>
      <c r="M59" s="56">
        <f t="shared" si="56"/>
        <v>0</v>
      </c>
      <c r="N59" s="51">
        <f t="shared" si="56"/>
        <v>0</v>
      </c>
      <c r="O59" s="51">
        <f t="shared" si="56"/>
        <v>0</v>
      </c>
      <c r="P59" s="51">
        <f t="shared" si="56"/>
        <v>0</v>
      </c>
      <c r="Q59" s="51">
        <f t="shared" si="56"/>
        <v>0</v>
      </c>
      <c r="R59" s="56">
        <f t="shared" si="56"/>
        <v>175752</v>
      </c>
      <c r="S59" s="56">
        <f t="shared" si="56"/>
        <v>0</v>
      </c>
      <c r="T59" s="56">
        <f aca="true" t="shared" si="57" ref="T59:Y59">T60+T62+T69+T71</f>
        <v>1467</v>
      </c>
      <c r="U59" s="51">
        <f t="shared" si="57"/>
        <v>0</v>
      </c>
      <c r="V59" s="56">
        <f t="shared" si="57"/>
        <v>-50000</v>
      </c>
      <c r="W59" s="56">
        <f t="shared" si="57"/>
        <v>0</v>
      </c>
      <c r="X59" s="56">
        <f t="shared" si="57"/>
        <v>127219</v>
      </c>
      <c r="Y59" s="56">
        <f t="shared" si="57"/>
        <v>0</v>
      </c>
      <c r="Z59" s="56">
        <f aca="true" t="shared" si="58" ref="Z59:AE59">Z60+Z62+Z69+Z71</f>
        <v>0</v>
      </c>
      <c r="AA59" s="51">
        <f t="shared" si="58"/>
        <v>0</v>
      </c>
      <c r="AB59" s="56">
        <f t="shared" si="58"/>
        <v>0</v>
      </c>
      <c r="AC59" s="56">
        <f t="shared" si="58"/>
        <v>0</v>
      </c>
      <c r="AD59" s="56">
        <f t="shared" si="58"/>
        <v>127219</v>
      </c>
      <c r="AE59" s="56">
        <f t="shared" si="58"/>
        <v>0</v>
      </c>
      <c r="AF59" s="56">
        <f aca="true" t="shared" si="59" ref="AF59:AK59">AF60+AF62+AF69+AF71</f>
        <v>0</v>
      </c>
      <c r="AG59" s="51">
        <f t="shared" si="59"/>
        <v>0</v>
      </c>
      <c r="AH59" s="56">
        <f t="shared" si="59"/>
        <v>0</v>
      </c>
      <c r="AI59" s="56">
        <f t="shared" si="59"/>
        <v>0</v>
      </c>
      <c r="AJ59" s="56">
        <f t="shared" si="59"/>
        <v>127219</v>
      </c>
      <c r="AK59" s="56">
        <f t="shared" si="59"/>
        <v>0</v>
      </c>
      <c r="AL59" s="56">
        <f aca="true" t="shared" si="60" ref="AL59:AQ59">AL60+AL62+AL69+AL71</f>
        <v>1914</v>
      </c>
      <c r="AM59" s="51">
        <f t="shared" si="60"/>
        <v>0</v>
      </c>
      <c r="AN59" s="56">
        <f t="shared" si="60"/>
        <v>0</v>
      </c>
      <c r="AO59" s="56">
        <f t="shared" si="60"/>
        <v>5902</v>
      </c>
      <c r="AP59" s="56">
        <f t="shared" si="60"/>
        <v>135035</v>
      </c>
      <c r="AQ59" s="56">
        <f t="shared" si="60"/>
        <v>5902</v>
      </c>
      <c r="AR59" s="56">
        <f aca="true" t="shared" si="61" ref="AR59:AW59">AR60+AR62+AR69+AR71</f>
        <v>15008</v>
      </c>
      <c r="AS59" s="56">
        <f>AS60+AS62+AS69+AS71</f>
        <v>-4522</v>
      </c>
      <c r="AT59" s="56">
        <f>AT60+AT62+AT69+AT71</f>
        <v>-744</v>
      </c>
      <c r="AU59" s="56">
        <f>AU60+AU62+AU69+AU71</f>
        <v>0</v>
      </c>
      <c r="AV59" s="56">
        <f t="shared" si="61"/>
        <v>144777</v>
      </c>
      <c r="AW59" s="56">
        <f t="shared" si="61"/>
        <v>5902</v>
      </c>
      <c r="AX59" s="56">
        <f aca="true" t="shared" si="62" ref="AX59:BC59">AX60+AX62+AX69+AX71</f>
        <v>2604</v>
      </c>
      <c r="AY59" s="56">
        <f t="shared" si="62"/>
        <v>-2099</v>
      </c>
      <c r="AZ59" s="56">
        <f t="shared" si="62"/>
        <v>-2342</v>
      </c>
      <c r="BA59" s="56">
        <f t="shared" si="62"/>
        <v>0</v>
      </c>
      <c r="BB59" s="56">
        <f t="shared" si="62"/>
        <v>142940</v>
      </c>
      <c r="BC59" s="56">
        <f t="shared" si="62"/>
        <v>5902</v>
      </c>
    </row>
    <row r="60" spans="1:55" ht="49.5">
      <c r="A60" s="59" t="s">
        <v>448</v>
      </c>
      <c r="B60" s="65" t="s">
        <v>365</v>
      </c>
      <c r="C60" s="65" t="s">
        <v>23</v>
      </c>
      <c r="D60" s="66" t="s">
        <v>449</v>
      </c>
      <c r="E60" s="65"/>
      <c r="F60" s="46">
        <f aca="true" t="shared" si="63" ref="F60:BA60">F61</f>
        <v>4234</v>
      </c>
      <c r="G60" s="46">
        <f t="shared" si="63"/>
        <v>0</v>
      </c>
      <c r="H60" s="46">
        <f t="shared" si="63"/>
        <v>0</v>
      </c>
      <c r="I60" s="46">
        <f t="shared" si="63"/>
        <v>0</v>
      </c>
      <c r="J60" s="46">
        <f t="shared" si="63"/>
        <v>0</v>
      </c>
      <c r="K60" s="46">
        <f t="shared" si="63"/>
        <v>0</v>
      </c>
      <c r="L60" s="46">
        <f t="shared" si="63"/>
        <v>4234</v>
      </c>
      <c r="M60" s="46">
        <f t="shared" si="63"/>
        <v>0</v>
      </c>
      <c r="N60" s="46">
        <f t="shared" si="63"/>
        <v>0</v>
      </c>
      <c r="O60" s="46">
        <f t="shared" si="63"/>
        <v>0</v>
      </c>
      <c r="P60" s="46">
        <f t="shared" si="63"/>
        <v>0</v>
      </c>
      <c r="Q60" s="46">
        <f t="shared" si="63"/>
        <v>0</v>
      </c>
      <c r="R60" s="46">
        <f t="shared" si="63"/>
        <v>4234</v>
      </c>
      <c r="S60" s="46">
        <f t="shared" si="63"/>
        <v>0</v>
      </c>
      <c r="T60" s="46">
        <f t="shared" si="63"/>
        <v>0</v>
      </c>
      <c r="U60" s="46">
        <f t="shared" si="63"/>
        <v>0</v>
      </c>
      <c r="V60" s="46">
        <f t="shared" si="63"/>
        <v>0</v>
      </c>
      <c r="W60" s="46">
        <f t="shared" si="63"/>
        <v>0</v>
      </c>
      <c r="X60" s="46">
        <f t="shared" si="63"/>
        <v>4234</v>
      </c>
      <c r="Y60" s="46">
        <f t="shared" si="63"/>
        <v>0</v>
      </c>
      <c r="Z60" s="46">
        <f t="shared" si="63"/>
        <v>0</v>
      </c>
      <c r="AA60" s="46">
        <f t="shared" si="63"/>
        <v>0</v>
      </c>
      <c r="AB60" s="46">
        <f t="shared" si="63"/>
        <v>0</v>
      </c>
      <c r="AC60" s="46">
        <f t="shared" si="63"/>
        <v>0</v>
      </c>
      <c r="AD60" s="46">
        <f t="shared" si="63"/>
        <v>4234</v>
      </c>
      <c r="AE60" s="46">
        <f t="shared" si="63"/>
        <v>0</v>
      </c>
      <c r="AF60" s="46">
        <f t="shared" si="63"/>
        <v>0</v>
      </c>
      <c r="AG60" s="46">
        <f t="shared" si="63"/>
        <v>0</v>
      </c>
      <c r="AH60" s="46">
        <f t="shared" si="63"/>
        <v>0</v>
      </c>
      <c r="AI60" s="46">
        <f t="shared" si="63"/>
        <v>0</v>
      </c>
      <c r="AJ60" s="46">
        <f t="shared" si="63"/>
        <v>4234</v>
      </c>
      <c r="AK60" s="46">
        <f t="shared" si="63"/>
        <v>0</v>
      </c>
      <c r="AL60" s="46">
        <f t="shared" si="63"/>
        <v>0</v>
      </c>
      <c r="AM60" s="46">
        <f t="shared" si="63"/>
        <v>0</v>
      </c>
      <c r="AN60" s="46">
        <f t="shared" si="63"/>
        <v>0</v>
      </c>
      <c r="AO60" s="46">
        <f t="shared" si="63"/>
        <v>0</v>
      </c>
      <c r="AP60" s="46">
        <f t="shared" si="63"/>
        <v>4234</v>
      </c>
      <c r="AQ60" s="46">
        <f t="shared" si="63"/>
        <v>0</v>
      </c>
      <c r="AR60" s="46">
        <f t="shared" si="63"/>
        <v>3500</v>
      </c>
      <c r="AS60" s="46">
        <f t="shared" si="63"/>
        <v>0</v>
      </c>
      <c r="AT60" s="46">
        <f t="shared" si="63"/>
        <v>-177</v>
      </c>
      <c r="AU60" s="46">
        <f t="shared" si="63"/>
        <v>0</v>
      </c>
      <c r="AV60" s="46">
        <f t="shared" si="63"/>
        <v>7557</v>
      </c>
      <c r="AW60" s="46">
        <f t="shared" si="63"/>
        <v>0</v>
      </c>
      <c r="AX60" s="46">
        <f t="shared" si="63"/>
        <v>0</v>
      </c>
      <c r="AY60" s="46">
        <f t="shared" si="63"/>
        <v>0</v>
      </c>
      <c r="AZ60" s="46">
        <f t="shared" si="63"/>
        <v>0</v>
      </c>
      <c r="BA60" s="46">
        <f t="shared" si="63"/>
        <v>0</v>
      </c>
      <c r="BB60" s="46">
        <f>BB61</f>
        <v>7557</v>
      </c>
      <c r="BC60" s="46">
        <f>BC61</f>
        <v>0</v>
      </c>
    </row>
    <row r="61" spans="1:55" ht="21" customHeight="1">
      <c r="A61" s="59" t="s">
        <v>450</v>
      </c>
      <c r="B61" s="65" t="s">
        <v>365</v>
      </c>
      <c r="C61" s="65" t="s">
        <v>23</v>
      </c>
      <c r="D61" s="66" t="s">
        <v>449</v>
      </c>
      <c r="E61" s="65" t="s">
        <v>451</v>
      </c>
      <c r="F61" s="46">
        <v>4234</v>
      </c>
      <c r="G61" s="45"/>
      <c r="H61" s="45"/>
      <c r="I61" s="45"/>
      <c r="J61" s="45"/>
      <c r="K61" s="45"/>
      <c r="L61" s="46">
        <f>F61+H61+I61+J61+K61</f>
        <v>4234</v>
      </c>
      <c r="M61" s="46">
        <f>G61+K61</f>
        <v>0</v>
      </c>
      <c r="N61" s="46"/>
      <c r="O61" s="46"/>
      <c r="P61" s="46"/>
      <c r="Q61" s="46"/>
      <c r="R61" s="46">
        <f>L61+N61+O61+P61+Q61</f>
        <v>4234</v>
      </c>
      <c r="S61" s="46">
        <f>M61+Q61</f>
        <v>0</v>
      </c>
      <c r="T61" s="46"/>
      <c r="U61" s="46"/>
      <c r="V61" s="46"/>
      <c r="W61" s="46"/>
      <c r="X61" s="46">
        <f>R61+T61+U61+V61+W61</f>
        <v>4234</v>
      </c>
      <c r="Y61" s="46">
        <f>S61+W61</f>
        <v>0</v>
      </c>
      <c r="Z61" s="46"/>
      <c r="AA61" s="46"/>
      <c r="AB61" s="46"/>
      <c r="AC61" s="46"/>
      <c r="AD61" s="46">
        <f>X61+Z61+AA61+AB61+AC61</f>
        <v>4234</v>
      </c>
      <c r="AE61" s="46">
        <f>Y61+AC61</f>
        <v>0</v>
      </c>
      <c r="AF61" s="46"/>
      <c r="AG61" s="46"/>
      <c r="AH61" s="46"/>
      <c r="AI61" s="46"/>
      <c r="AJ61" s="46">
        <f>AD61+AF61+AG61+AH61+AI61</f>
        <v>4234</v>
      </c>
      <c r="AK61" s="46">
        <f>AE61+AI61</f>
        <v>0</v>
      </c>
      <c r="AL61" s="46"/>
      <c r="AM61" s="46"/>
      <c r="AN61" s="46"/>
      <c r="AO61" s="46"/>
      <c r="AP61" s="46">
        <f>AJ61+AL61+AM61+AN61+AO61</f>
        <v>4234</v>
      </c>
      <c r="AQ61" s="46">
        <f>AK61+AO61</f>
        <v>0</v>
      </c>
      <c r="AR61" s="46">
        <v>3500</v>
      </c>
      <c r="AS61" s="46"/>
      <c r="AT61" s="46">
        <v>-177</v>
      </c>
      <c r="AU61" s="46"/>
      <c r="AV61" s="46">
        <f>AP61+AR61+AS61+AT61+AU61</f>
        <v>7557</v>
      </c>
      <c r="AW61" s="46">
        <f>AQ61+AU61</f>
        <v>0</v>
      </c>
      <c r="AX61" s="46"/>
      <c r="AY61" s="46"/>
      <c r="AZ61" s="46"/>
      <c r="BA61" s="46"/>
      <c r="BB61" s="46">
        <f>AV61+AX61+AY61+AZ61+BA61</f>
        <v>7557</v>
      </c>
      <c r="BC61" s="46">
        <f>AW61+BA61</f>
        <v>0</v>
      </c>
    </row>
    <row r="62" spans="1:55" ht="38.25" customHeight="1">
      <c r="A62" s="59" t="s">
        <v>266</v>
      </c>
      <c r="B62" s="65" t="s">
        <v>365</v>
      </c>
      <c r="C62" s="65" t="s">
        <v>23</v>
      </c>
      <c r="D62" s="66" t="s">
        <v>267</v>
      </c>
      <c r="E62" s="65"/>
      <c r="F62" s="46">
        <f aca="true" t="shared" si="64" ref="F62:M62">F63+F64+F65+F66+F67</f>
        <v>150932</v>
      </c>
      <c r="G62" s="46">
        <f t="shared" si="64"/>
        <v>0</v>
      </c>
      <c r="H62" s="46">
        <f t="shared" si="64"/>
        <v>0</v>
      </c>
      <c r="I62" s="46">
        <f t="shared" si="64"/>
        <v>9</v>
      </c>
      <c r="J62" s="46">
        <f t="shared" si="64"/>
        <v>0</v>
      </c>
      <c r="K62" s="46">
        <f t="shared" si="64"/>
        <v>0</v>
      </c>
      <c r="L62" s="46">
        <f t="shared" si="64"/>
        <v>150941</v>
      </c>
      <c r="M62" s="46">
        <f t="shared" si="64"/>
        <v>0</v>
      </c>
      <c r="N62" s="46">
        <f aca="true" t="shared" si="65" ref="N62:S62">N63+N64+N65+N66+N67</f>
        <v>0</v>
      </c>
      <c r="O62" s="46">
        <f t="shared" si="65"/>
        <v>0</v>
      </c>
      <c r="P62" s="46">
        <f t="shared" si="65"/>
        <v>0</v>
      </c>
      <c r="Q62" s="46">
        <f t="shared" si="65"/>
        <v>0</v>
      </c>
      <c r="R62" s="46">
        <f t="shared" si="65"/>
        <v>150941</v>
      </c>
      <c r="S62" s="46">
        <f t="shared" si="65"/>
        <v>0</v>
      </c>
      <c r="T62" s="46">
        <f aca="true" t="shared" si="66" ref="T62:Y62">T63+T64+T65+T66+T67</f>
        <v>0</v>
      </c>
      <c r="U62" s="46">
        <f t="shared" si="66"/>
        <v>0</v>
      </c>
      <c r="V62" s="46">
        <f t="shared" si="66"/>
        <v>-50000</v>
      </c>
      <c r="W62" s="46">
        <f t="shared" si="66"/>
        <v>0</v>
      </c>
      <c r="X62" s="46">
        <f t="shared" si="66"/>
        <v>100941</v>
      </c>
      <c r="Y62" s="46">
        <f t="shared" si="66"/>
        <v>0</v>
      </c>
      <c r="Z62" s="46">
        <f aca="true" t="shared" si="67" ref="Z62:AE62">Z63+Z64+Z65+Z66+Z67</f>
        <v>0</v>
      </c>
      <c r="AA62" s="46">
        <f t="shared" si="67"/>
        <v>0</v>
      </c>
      <c r="AB62" s="46">
        <f t="shared" si="67"/>
        <v>0</v>
      </c>
      <c r="AC62" s="46">
        <f t="shared" si="67"/>
        <v>0</v>
      </c>
      <c r="AD62" s="46">
        <f t="shared" si="67"/>
        <v>100941</v>
      </c>
      <c r="AE62" s="46">
        <f t="shared" si="67"/>
        <v>0</v>
      </c>
      <c r="AF62" s="46">
        <f aca="true" t="shared" si="68" ref="AF62:AK62">AF63+AF64+AF65+AF66+AF67</f>
        <v>0</v>
      </c>
      <c r="AG62" s="46">
        <f t="shared" si="68"/>
        <v>0</v>
      </c>
      <c r="AH62" s="46">
        <f t="shared" si="68"/>
        <v>0</v>
      </c>
      <c r="AI62" s="46">
        <f t="shared" si="68"/>
        <v>0</v>
      </c>
      <c r="AJ62" s="46">
        <f t="shared" si="68"/>
        <v>100941</v>
      </c>
      <c r="AK62" s="46">
        <f t="shared" si="68"/>
        <v>0</v>
      </c>
      <c r="AL62" s="46">
        <f aca="true" t="shared" si="69" ref="AL62:AQ62">AL63+AL64+AL65+AL66+AL67</f>
        <v>1914</v>
      </c>
      <c r="AM62" s="46">
        <f t="shared" si="69"/>
        <v>0</v>
      </c>
      <c r="AN62" s="46">
        <f t="shared" si="69"/>
        <v>0</v>
      </c>
      <c r="AO62" s="46">
        <f t="shared" si="69"/>
        <v>0</v>
      </c>
      <c r="AP62" s="46">
        <f t="shared" si="69"/>
        <v>102855</v>
      </c>
      <c r="AQ62" s="46">
        <f t="shared" si="69"/>
        <v>0</v>
      </c>
      <c r="AR62" s="46">
        <f aca="true" t="shared" si="70" ref="AR62:AW62">AR63+AR64+AR65+AR66+AR67</f>
        <v>11508</v>
      </c>
      <c r="AS62" s="46">
        <f>AS63+AS64+AS65+AS66+AS67</f>
        <v>0</v>
      </c>
      <c r="AT62" s="46">
        <f>AT63+AT64+AT65+AT66+AT67</f>
        <v>-567</v>
      </c>
      <c r="AU62" s="46">
        <f>AU63+AU64+AU65+AU66+AU67</f>
        <v>0</v>
      </c>
      <c r="AV62" s="46">
        <f t="shared" si="70"/>
        <v>113796</v>
      </c>
      <c r="AW62" s="46">
        <f t="shared" si="70"/>
        <v>0</v>
      </c>
      <c r="AX62" s="46">
        <f aca="true" t="shared" si="71" ref="AX62:BC62">AX63+AX64+AX65+AX66+AX67</f>
        <v>2604</v>
      </c>
      <c r="AY62" s="46">
        <f t="shared" si="71"/>
        <v>-2099</v>
      </c>
      <c r="AZ62" s="46">
        <f t="shared" si="71"/>
        <v>-1</v>
      </c>
      <c r="BA62" s="46">
        <f t="shared" si="71"/>
        <v>0</v>
      </c>
      <c r="BB62" s="46">
        <f t="shared" si="71"/>
        <v>114300</v>
      </c>
      <c r="BC62" s="46">
        <f t="shared" si="71"/>
        <v>0</v>
      </c>
    </row>
    <row r="63" spans="1:55" ht="55.5" customHeight="1">
      <c r="A63" s="59" t="s">
        <v>375</v>
      </c>
      <c r="B63" s="65" t="s">
        <v>365</v>
      </c>
      <c r="C63" s="65" t="s">
        <v>23</v>
      </c>
      <c r="D63" s="66" t="s">
        <v>267</v>
      </c>
      <c r="E63" s="65" t="s">
        <v>376</v>
      </c>
      <c r="F63" s="46">
        <f>10623+2449+400+3306+32545+120+5641+50000+6458</f>
        <v>111542</v>
      </c>
      <c r="G63" s="45"/>
      <c r="H63" s="45"/>
      <c r="I63" s="68">
        <v>9</v>
      </c>
      <c r="J63" s="45"/>
      <c r="K63" s="45"/>
      <c r="L63" s="46">
        <f>F63+H63+I63+J63+K63</f>
        <v>111551</v>
      </c>
      <c r="M63" s="46">
        <f>G63+K63</f>
        <v>0</v>
      </c>
      <c r="N63" s="46"/>
      <c r="O63" s="46"/>
      <c r="P63" s="46"/>
      <c r="Q63" s="46"/>
      <c r="R63" s="46">
        <f>L63+N63+O63+P63+Q63</f>
        <v>111551</v>
      </c>
      <c r="S63" s="46">
        <f>M63+Q63</f>
        <v>0</v>
      </c>
      <c r="T63" s="46"/>
      <c r="U63" s="46"/>
      <c r="V63" s="46">
        <v>-50000</v>
      </c>
      <c r="W63" s="46"/>
      <c r="X63" s="46">
        <f>R63+T63+U63+V63+W63</f>
        <v>61551</v>
      </c>
      <c r="Y63" s="46">
        <f>S63+W63</f>
        <v>0</v>
      </c>
      <c r="Z63" s="46"/>
      <c r="AA63" s="46"/>
      <c r="AB63" s="46"/>
      <c r="AC63" s="46"/>
      <c r="AD63" s="46">
        <f>X63+Z63+AA63+AB63+AC63</f>
        <v>61551</v>
      </c>
      <c r="AE63" s="46">
        <f>Y63+AC63</f>
        <v>0</v>
      </c>
      <c r="AF63" s="46"/>
      <c r="AG63" s="46"/>
      <c r="AH63" s="46"/>
      <c r="AI63" s="46"/>
      <c r="AJ63" s="46">
        <f>AD63+AF63+AG63+AH63+AI63</f>
        <v>61551</v>
      </c>
      <c r="AK63" s="46">
        <f>AE63+AI63</f>
        <v>0</v>
      </c>
      <c r="AL63" s="46">
        <f>814+1100</f>
        <v>1914</v>
      </c>
      <c r="AM63" s="46"/>
      <c r="AN63" s="46"/>
      <c r="AO63" s="46"/>
      <c r="AP63" s="46">
        <f>AJ63+AL63+AM63+AN63+AO63</f>
        <v>63465</v>
      </c>
      <c r="AQ63" s="46">
        <f>AK63+AO63</f>
        <v>0</v>
      </c>
      <c r="AR63" s="46">
        <f>5000+358</f>
        <v>5358</v>
      </c>
      <c r="AS63" s="46"/>
      <c r="AT63" s="46">
        <f>-358-205-4</f>
        <v>-567</v>
      </c>
      <c r="AU63" s="46"/>
      <c r="AV63" s="46">
        <f>AP63+AR63+AS63+AT63+AU63</f>
        <v>68256</v>
      </c>
      <c r="AW63" s="46">
        <f>AQ63+AU63</f>
        <v>0</v>
      </c>
      <c r="AX63" s="46"/>
      <c r="AY63" s="46">
        <v>-2099</v>
      </c>
      <c r="AZ63" s="46">
        <v>-1</v>
      </c>
      <c r="BA63" s="46"/>
      <c r="BB63" s="46">
        <f>AV63+AX63+AY63+AZ63+BA63</f>
        <v>66156</v>
      </c>
      <c r="BC63" s="46">
        <f>AW63+BA63</f>
        <v>0</v>
      </c>
    </row>
    <row r="64" spans="1:55" ht="82.5">
      <c r="A64" s="59" t="s">
        <v>382</v>
      </c>
      <c r="B64" s="65" t="s">
        <v>365</v>
      </c>
      <c r="C64" s="65" t="s">
        <v>23</v>
      </c>
      <c r="D64" s="66" t="s">
        <v>267</v>
      </c>
      <c r="E64" s="65" t="s">
        <v>384</v>
      </c>
      <c r="F64" s="46">
        <f>23546+11800-988</f>
        <v>34358</v>
      </c>
      <c r="G64" s="45"/>
      <c r="H64" s="45"/>
      <c r="I64" s="45"/>
      <c r="J64" s="45"/>
      <c r="K64" s="45"/>
      <c r="L64" s="46">
        <f>F64+H64+I64+J64+K64</f>
        <v>34358</v>
      </c>
      <c r="M64" s="46">
        <f>G64+K64</f>
        <v>0</v>
      </c>
      <c r="N64" s="46"/>
      <c r="O64" s="46"/>
      <c r="P64" s="46"/>
      <c r="Q64" s="46"/>
      <c r="R64" s="46">
        <f>L64+N64+O64+P64+Q64</f>
        <v>34358</v>
      </c>
      <c r="S64" s="46">
        <f>M64+Q64</f>
        <v>0</v>
      </c>
      <c r="T64" s="46"/>
      <c r="U64" s="46"/>
      <c r="V64" s="46"/>
      <c r="W64" s="46"/>
      <c r="X64" s="46">
        <f>R64+T64+U64+V64+W64</f>
        <v>34358</v>
      </c>
      <c r="Y64" s="46">
        <f>S64+W64</f>
        <v>0</v>
      </c>
      <c r="Z64" s="46"/>
      <c r="AA64" s="46"/>
      <c r="AB64" s="46"/>
      <c r="AC64" s="46"/>
      <c r="AD64" s="46">
        <f>X64+Z64+AA64+AB64+AC64</f>
        <v>34358</v>
      </c>
      <c r="AE64" s="46">
        <f>Y64+AC64</f>
        <v>0</v>
      </c>
      <c r="AF64" s="46"/>
      <c r="AG64" s="46"/>
      <c r="AH64" s="46"/>
      <c r="AI64" s="46"/>
      <c r="AJ64" s="46">
        <f>AD64+AF64+AG64+AH64+AI64</f>
        <v>34358</v>
      </c>
      <c r="AK64" s="46">
        <f>AE64+AI64</f>
        <v>0</v>
      </c>
      <c r="AL64" s="46"/>
      <c r="AM64" s="46"/>
      <c r="AN64" s="46"/>
      <c r="AO64" s="46"/>
      <c r="AP64" s="46">
        <f>AJ64+AL64+AM64+AN64+AO64</f>
        <v>34358</v>
      </c>
      <c r="AQ64" s="46">
        <f>AK64+AO64</f>
        <v>0</v>
      </c>
      <c r="AR64" s="46">
        <v>6150</v>
      </c>
      <c r="AS64" s="46"/>
      <c r="AT64" s="46"/>
      <c r="AU64" s="46"/>
      <c r="AV64" s="46">
        <f>AP64+AR64+AS64+AT64+AU64</f>
        <v>40508</v>
      </c>
      <c r="AW64" s="46">
        <f>AQ64+AU64</f>
        <v>0</v>
      </c>
      <c r="AX64" s="71">
        <v>1709</v>
      </c>
      <c r="AY64" s="46"/>
      <c r="AZ64" s="46"/>
      <c r="BA64" s="46"/>
      <c r="BB64" s="46">
        <f>AV64+AX64+AY64+AZ64+BA64</f>
        <v>42217</v>
      </c>
      <c r="BC64" s="46">
        <f>AW64+BA64</f>
        <v>0</v>
      </c>
    </row>
    <row r="65" spans="1:55" ht="27.75" customHeight="1">
      <c r="A65" s="59" t="s">
        <v>450</v>
      </c>
      <c r="B65" s="65" t="s">
        <v>365</v>
      </c>
      <c r="C65" s="65" t="s">
        <v>23</v>
      </c>
      <c r="D65" s="66" t="s">
        <v>267</v>
      </c>
      <c r="E65" s="65" t="s">
        <v>451</v>
      </c>
      <c r="F65" s="46">
        <f>22938-22938</f>
        <v>0</v>
      </c>
      <c r="G65" s="45"/>
      <c r="H65" s="45"/>
      <c r="I65" s="45"/>
      <c r="J65" s="45"/>
      <c r="K65" s="45"/>
      <c r="L65" s="46">
        <f>22938-22938</f>
        <v>0</v>
      </c>
      <c r="M65" s="45"/>
      <c r="N65" s="46"/>
      <c r="O65" s="46"/>
      <c r="P65" s="46"/>
      <c r="Q65" s="46"/>
      <c r="R65" s="46">
        <f>22938-22938</f>
        <v>0</v>
      </c>
      <c r="S65" s="45"/>
      <c r="T65" s="46"/>
      <c r="U65" s="46"/>
      <c r="V65" s="46"/>
      <c r="W65" s="46"/>
      <c r="X65" s="46">
        <f>22938-22938</f>
        <v>0</v>
      </c>
      <c r="Y65" s="45"/>
      <c r="Z65" s="46"/>
      <c r="AA65" s="46"/>
      <c r="AB65" s="46"/>
      <c r="AC65" s="46"/>
      <c r="AD65" s="46">
        <f>22938-22938</f>
        <v>0</v>
      </c>
      <c r="AE65" s="45"/>
      <c r="AF65" s="46"/>
      <c r="AG65" s="46"/>
      <c r="AH65" s="46"/>
      <c r="AI65" s="46"/>
      <c r="AJ65" s="46">
        <f>22938-22938</f>
        <v>0</v>
      </c>
      <c r="AK65" s="45"/>
      <c r="AL65" s="46"/>
      <c r="AM65" s="46"/>
      <c r="AN65" s="46"/>
      <c r="AO65" s="46"/>
      <c r="AP65" s="46">
        <f>22938-22938</f>
        <v>0</v>
      </c>
      <c r="AQ65" s="45"/>
      <c r="AR65" s="46"/>
      <c r="AS65" s="46"/>
      <c r="AT65" s="46"/>
      <c r="AU65" s="46"/>
      <c r="AV65" s="46">
        <f>22938-22938</f>
        <v>0</v>
      </c>
      <c r="AW65" s="45"/>
      <c r="AX65" s="71">
        <v>895</v>
      </c>
      <c r="AY65" s="46"/>
      <c r="AZ65" s="46"/>
      <c r="BA65" s="46"/>
      <c r="BB65" s="46">
        <f>AV65+AX65+AY65+AZ65+BA65</f>
        <v>895</v>
      </c>
      <c r="BC65" s="46">
        <f>AW65+BA65</f>
        <v>0</v>
      </c>
    </row>
    <row r="66" spans="1:55" ht="90" customHeight="1">
      <c r="A66" s="59" t="s">
        <v>79</v>
      </c>
      <c r="B66" s="65" t="s">
        <v>365</v>
      </c>
      <c r="C66" s="65" t="s">
        <v>23</v>
      </c>
      <c r="D66" s="66" t="s">
        <v>267</v>
      </c>
      <c r="E66" s="65" t="s">
        <v>67</v>
      </c>
      <c r="F66" s="46">
        <v>773</v>
      </c>
      <c r="G66" s="45"/>
      <c r="H66" s="45"/>
      <c r="I66" s="45"/>
      <c r="J66" s="45"/>
      <c r="K66" s="45"/>
      <c r="L66" s="46">
        <f>F66+H66+I66+J66+K66</f>
        <v>773</v>
      </c>
      <c r="M66" s="46">
        <f>G66+K66</f>
        <v>0</v>
      </c>
      <c r="N66" s="46"/>
      <c r="O66" s="46"/>
      <c r="P66" s="46"/>
      <c r="Q66" s="46"/>
      <c r="R66" s="46">
        <f>L66+N66+O66+P66+Q66</f>
        <v>773</v>
      </c>
      <c r="S66" s="46">
        <f>M66+Q66</f>
        <v>0</v>
      </c>
      <c r="T66" s="46"/>
      <c r="U66" s="46"/>
      <c r="V66" s="46"/>
      <c r="W66" s="46"/>
      <c r="X66" s="46">
        <f>R66+T66+U66+V66+W66</f>
        <v>773</v>
      </c>
      <c r="Y66" s="46">
        <f>S66+W66</f>
        <v>0</v>
      </c>
      <c r="Z66" s="46"/>
      <c r="AA66" s="46"/>
      <c r="AB66" s="46"/>
      <c r="AC66" s="46"/>
      <c r="AD66" s="46">
        <f>X66+Z66+AA66+AB66+AC66</f>
        <v>773</v>
      </c>
      <c r="AE66" s="46">
        <f>Y66+AC66</f>
        <v>0</v>
      </c>
      <c r="AF66" s="46"/>
      <c r="AG66" s="46"/>
      <c r="AH66" s="46"/>
      <c r="AI66" s="46"/>
      <c r="AJ66" s="46">
        <f>AD66+AF66+AG66+AH66+AI66</f>
        <v>773</v>
      </c>
      <c r="AK66" s="46">
        <f>AE66+AI66</f>
        <v>0</v>
      </c>
      <c r="AL66" s="46"/>
      <c r="AM66" s="46"/>
      <c r="AN66" s="46"/>
      <c r="AO66" s="46"/>
      <c r="AP66" s="46">
        <f>AJ66+AL66+AM66+AN66+AO66</f>
        <v>773</v>
      </c>
      <c r="AQ66" s="46">
        <f>AK66+AO66</f>
        <v>0</v>
      </c>
      <c r="AR66" s="46"/>
      <c r="AS66" s="46"/>
      <c r="AT66" s="46"/>
      <c r="AU66" s="46"/>
      <c r="AV66" s="46">
        <f>AP66+AR66+AS66+AT66+AU66</f>
        <v>773</v>
      </c>
      <c r="AW66" s="46">
        <f>AQ66+AU66</f>
        <v>0</v>
      </c>
      <c r="AX66" s="46"/>
      <c r="AY66" s="46"/>
      <c r="AZ66" s="46"/>
      <c r="BA66" s="46"/>
      <c r="BB66" s="46">
        <f>AV66+AX66+AY66+AZ66+BA66</f>
        <v>773</v>
      </c>
      <c r="BC66" s="46">
        <f>AW66+BA66</f>
        <v>0</v>
      </c>
    </row>
    <row r="67" spans="1:55" ht="101.25" customHeight="1">
      <c r="A67" s="59" t="s">
        <v>493</v>
      </c>
      <c r="B67" s="65" t="s">
        <v>365</v>
      </c>
      <c r="C67" s="65" t="s">
        <v>23</v>
      </c>
      <c r="D67" s="66" t="s">
        <v>479</v>
      </c>
      <c r="E67" s="65"/>
      <c r="F67" s="46">
        <f aca="true" t="shared" si="72" ref="F67:BA67">F68</f>
        <v>4259</v>
      </c>
      <c r="G67" s="46">
        <f t="shared" si="72"/>
        <v>0</v>
      </c>
      <c r="H67" s="46">
        <f t="shared" si="72"/>
        <v>0</v>
      </c>
      <c r="I67" s="46">
        <f t="shared" si="72"/>
        <v>0</v>
      </c>
      <c r="J67" s="46">
        <f t="shared" si="72"/>
        <v>0</v>
      </c>
      <c r="K67" s="46">
        <f t="shared" si="72"/>
        <v>0</v>
      </c>
      <c r="L67" s="46">
        <f t="shared" si="72"/>
        <v>4259</v>
      </c>
      <c r="M67" s="46">
        <f t="shared" si="72"/>
        <v>0</v>
      </c>
      <c r="N67" s="46">
        <f t="shared" si="72"/>
        <v>0</v>
      </c>
      <c r="O67" s="46">
        <f t="shared" si="72"/>
        <v>0</v>
      </c>
      <c r="P67" s="46">
        <f t="shared" si="72"/>
        <v>0</v>
      </c>
      <c r="Q67" s="46">
        <f t="shared" si="72"/>
        <v>0</v>
      </c>
      <c r="R67" s="46">
        <f t="shared" si="72"/>
        <v>4259</v>
      </c>
      <c r="S67" s="46">
        <f t="shared" si="72"/>
        <v>0</v>
      </c>
      <c r="T67" s="46">
        <f t="shared" si="72"/>
        <v>0</v>
      </c>
      <c r="U67" s="46">
        <f t="shared" si="72"/>
        <v>0</v>
      </c>
      <c r="V67" s="46">
        <f t="shared" si="72"/>
        <v>0</v>
      </c>
      <c r="W67" s="46">
        <f t="shared" si="72"/>
        <v>0</v>
      </c>
      <c r="X67" s="46">
        <f t="shared" si="72"/>
        <v>4259</v>
      </c>
      <c r="Y67" s="46">
        <f t="shared" si="72"/>
        <v>0</v>
      </c>
      <c r="Z67" s="46">
        <f t="shared" si="72"/>
        <v>0</v>
      </c>
      <c r="AA67" s="46">
        <f t="shared" si="72"/>
        <v>0</v>
      </c>
      <c r="AB67" s="46">
        <f t="shared" si="72"/>
        <v>0</v>
      </c>
      <c r="AC67" s="46">
        <f t="shared" si="72"/>
        <v>0</v>
      </c>
      <c r="AD67" s="46">
        <f t="shared" si="72"/>
        <v>4259</v>
      </c>
      <c r="AE67" s="46">
        <f t="shared" si="72"/>
        <v>0</v>
      </c>
      <c r="AF67" s="46">
        <f t="shared" si="72"/>
        <v>0</v>
      </c>
      <c r="AG67" s="46">
        <f t="shared" si="72"/>
        <v>0</v>
      </c>
      <c r="AH67" s="46">
        <f t="shared" si="72"/>
        <v>0</v>
      </c>
      <c r="AI67" s="46">
        <f t="shared" si="72"/>
        <v>0</v>
      </c>
      <c r="AJ67" s="46">
        <f t="shared" si="72"/>
        <v>4259</v>
      </c>
      <c r="AK67" s="46">
        <f t="shared" si="72"/>
        <v>0</v>
      </c>
      <c r="AL67" s="46">
        <f t="shared" si="72"/>
        <v>0</v>
      </c>
      <c r="AM67" s="46">
        <f t="shared" si="72"/>
        <v>0</v>
      </c>
      <c r="AN67" s="46">
        <f t="shared" si="72"/>
        <v>0</v>
      </c>
      <c r="AO67" s="46">
        <f t="shared" si="72"/>
        <v>0</v>
      </c>
      <c r="AP67" s="46">
        <f t="shared" si="72"/>
        <v>4259</v>
      </c>
      <c r="AQ67" s="46">
        <f t="shared" si="72"/>
        <v>0</v>
      </c>
      <c r="AR67" s="46">
        <f t="shared" si="72"/>
        <v>0</v>
      </c>
      <c r="AS67" s="46">
        <f t="shared" si="72"/>
        <v>0</v>
      </c>
      <c r="AT67" s="46">
        <f t="shared" si="72"/>
        <v>0</v>
      </c>
      <c r="AU67" s="46">
        <f t="shared" si="72"/>
        <v>0</v>
      </c>
      <c r="AV67" s="46">
        <f t="shared" si="72"/>
        <v>4259</v>
      </c>
      <c r="AW67" s="46">
        <f t="shared" si="72"/>
        <v>0</v>
      </c>
      <c r="AX67" s="46">
        <f t="shared" si="72"/>
        <v>0</v>
      </c>
      <c r="AY67" s="46">
        <f t="shared" si="72"/>
        <v>0</v>
      </c>
      <c r="AZ67" s="46">
        <f t="shared" si="72"/>
        <v>0</v>
      </c>
      <c r="BA67" s="46">
        <f t="shared" si="72"/>
        <v>0</v>
      </c>
      <c r="BB67" s="46">
        <f>BB68</f>
        <v>4259</v>
      </c>
      <c r="BC67" s="46">
        <f>BC68</f>
        <v>0</v>
      </c>
    </row>
    <row r="68" spans="1:55" ht="94.5" customHeight="1">
      <c r="A68" s="59" t="s">
        <v>476</v>
      </c>
      <c r="B68" s="65" t="s">
        <v>365</v>
      </c>
      <c r="C68" s="65" t="s">
        <v>23</v>
      </c>
      <c r="D68" s="66" t="s">
        <v>479</v>
      </c>
      <c r="E68" s="65" t="s">
        <v>381</v>
      </c>
      <c r="F68" s="46">
        <v>4259</v>
      </c>
      <c r="G68" s="45"/>
      <c r="H68" s="45"/>
      <c r="I68" s="45"/>
      <c r="J68" s="45"/>
      <c r="K68" s="45"/>
      <c r="L68" s="46">
        <f>F68+H68+I68+J68+K68</f>
        <v>4259</v>
      </c>
      <c r="M68" s="46">
        <f>G68+K68</f>
        <v>0</v>
      </c>
      <c r="N68" s="46"/>
      <c r="O68" s="46"/>
      <c r="P68" s="46"/>
      <c r="Q68" s="46"/>
      <c r="R68" s="46">
        <f>L68+N68+O68+P68+Q68</f>
        <v>4259</v>
      </c>
      <c r="S68" s="46">
        <f>M68+Q68</f>
        <v>0</v>
      </c>
      <c r="T68" s="46"/>
      <c r="U68" s="46"/>
      <c r="V68" s="46"/>
      <c r="W68" s="46"/>
      <c r="X68" s="46">
        <f>R68+T68+U68+V68+W68</f>
        <v>4259</v>
      </c>
      <c r="Y68" s="46">
        <f>S68+W68</f>
        <v>0</v>
      </c>
      <c r="Z68" s="46"/>
      <c r="AA68" s="46"/>
      <c r="AB68" s="46"/>
      <c r="AC68" s="46"/>
      <c r="AD68" s="46">
        <f>X68+Z68+AA68+AB68+AC68</f>
        <v>4259</v>
      </c>
      <c r="AE68" s="46">
        <f>Y68+AC68</f>
        <v>0</v>
      </c>
      <c r="AF68" s="46"/>
      <c r="AG68" s="46"/>
      <c r="AH68" s="46"/>
      <c r="AI68" s="46"/>
      <c r="AJ68" s="46">
        <f>AD68+AF68+AG68+AH68+AI68</f>
        <v>4259</v>
      </c>
      <c r="AK68" s="46">
        <f>AE68+AI68</f>
        <v>0</v>
      </c>
      <c r="AL68" s="46"/>
      <c r="AM68" s="46"/>
      <c r="AN68" s="46"/>
      <c r="AO68" s="46"/>
      <c r="AP68" s="46">
        <f>AJ68+AL68+AM68+AN68+AO68</f>
        <v>4259</v>
      </c>
      <c r="AQ68" s="46">
        <f>AK68+AO68</f>
        <v>0</v>
      </c>
      <c r="AR68" s="46"/>
      <c r="AS68" s="46"/>
      <c r="AT68" s="46"/>
      <c r="AU68" s="46"/>
      <c r="AV68" s="46">
        <f>AP68+AR68+AS68+AT68+AU68</f>
        <v>4259</v>
      </c>
      <c r="AW68" s="46">
        <f>AQ68+AU68</f>
        <v>0</v>
      </c>
      <c r="AX68" s="46"/>
      <c r="AY68" s="46"/>
      <c r="AZ68" s="46"/>
      <c r="BA68" s="46"/>
      <c r="BB68" s="46">
        <f>AV68+AX68+AY68+AZ68+BA68</f>
        <v>4259</v>
      </c>
      <c r="BC68" s="46">
        <f>AW68+BA68</f>
        <v>0</v>
      </c>
    </row>
    <row r="69" spans="1:55" ht="63.75" customHeight="1">
      <c r="A69" s="59" t="s">
        <v>472</v>
      </c>
      <c r="B69" s="65" t="s">
        <v>365</v>
      </c>
      <c r="C69" s="65" t="s">
        <v>23</v>
      </c>
      <c r="D69" s="76" t="s">
        <v>473</v>
      </c>
      <c r="E69" s="65"/>
      <c r="F69" s="46"/>
      <c r="G69" s="45"/>
      <c r="H69" s="45"/>
      <c r="I69" s="45"/>
      <c r="J69" s="45"/>
      <c r="K69" s="45"/>
      <c r="L69" s="46"/>
      <c r="M69" s="46"/>
      <c r="N69" s="46"/>
      <c r="O69" s="46"/>
      <c r="P69" s="46"/>
      <c r="Q69" s="46"/>
      <c r="R69" s="46"/>
      <c r="S69" s="46"/>
      <c r="T69" s="46">
        <f aca="true" t="shared" si="73" ref="T69:BA69">T70</f>
        <v>1467</v>
      </c>
      <c r="U69" s="46">
        <f t="shared" si="73"/>
        <v>0</v>
      </c>
      <c r="V69" s="46">
        <f t="shared" si="73"/>
        <v>0</v>
      </c>
      <c r="W69" s="46">
        <f t="shared" si="73"/>
        <v>0</v>
      </c>
      <c r="X69" s="46">
        <f t="shared" si="73"/>
        <v>1467</v>
      </c>
      <c r="Y69" s="46">
        <f t="shared" si="73"/>
        <v>0</v>
      </c>
      <c r="Z69" s="46">
        <f t="shared" si="73"/>
        <v>0</v>
      </c>
      <c r="AA69" s="46">
        <f t="shared" si="73"/>
        <v>0</v>
      </c>
      <c r="AB69" s="46">
        <f t="shared" si="73"/>
        <v>0</v>
      </c>
      <c r="AC69" s="46">
        <f t="shared" si="73"/>
        <v>0</v>
      </c>
      <c r="AD69" s="46">
        <f t="shared" si="73"/>
        <v>1467</v>
      </c>
      <c r="AE69" s="46">
        <f t="shared" si="73"/>
        <v>0</v>
      </c>
      <c r="AF69" s="46">
        <f t="shared" si="73"/>
        <v>0</v>
      </c>
      <c r="AG69" s="46">
        <f t="shared" si="73"/>
        <v>0</v>
      </c>
      <c r="AH69" s="46">
        <f t="shared" si="73"/>
        <v>0</v>
      </c>
      <c r="AI69" s="46">
        <f t="shared" si="73"/>
        <v>0</v>
      </c>
      <c r="AJ69" s="46">
        <f t="shared" si="73"/>
        <v>1467</v>
      </c>
      <c r="AK69" s="46">
        <f t="shared" si="73"/>
        <v>0</v>
      </c>
      <c r="AL69" s="46">
        <f t="shared" si="73"/>
        <v>0</v>
      </c>
      <c r="AM69" s="46">
        <f t="shared" si="73"/>
        <v>0</v>
      </c>
      <c r="AN69" s="46">
        <f t="shared" si="73"/>
        <v>0</v>
      </c>
      <c r="AO69" s="46">
        <f t="shared" si="73"/>
        <v>5902</v>
      </c>
      <c r="AP69" s="46">
        <f t="shared" si="73"/>
        <v>7369</v>
      </c>
      <c r="AQ69" s="46">
        <f t="shared" si="73"/>
        <v>5902</v>
      </c>
      <c r="AR69" s="46">
        <f t="shared" si="73"/>
        <v>0</v>
      </c>
      <c r="AS69" s="46">
        <f t="shared" si="73"/>
        <v>0</v>
      </c>
      <c r="AT69" s="46">
        <f t="shared" si="73"/>
        <v>0</v>
      </c>
      <c r="AU69" s="46">
        <f t="shared" si="73"/>
        <v>0</v>
      </c>
      <c r="AV69" s="46">
        <f t="shared" si="73"/>
        <v>7369</v>
      </c>
      <c r="AW69" s="46">
        <f t="shared" si="73"/>
        <v>5902</v>
      </c>
      <c r="AX69" s="46">
        <f t="shared" si="73"/>
        <v>0</v>
      </c>
      <c r="AY69" s="46">
        <f t="shared" si="73"/>
        <v>0</v>
      </c>
      <c r="AZ69" s="46">
        <f t="shared" si="73"/>
        <v>0</v>
      </c>
      <c r="BA69" s="46">
        <f t="shared" si="73"/>
        <v>0</v>
      </c>
      <c r="BB69" s="46">
        <f>BB70</f>
        <v>7369</v>
      </c>
      <c r="BC69" s="46">
        <f>BC70</f>
        <v>5902</v>
      </c>
    </row>
    <row r="70" spans="1:55" ht="57" customHeight="1">
      <c r="A70" s="59" t="s">
        <v>375</v>
      </c>
      <c r="B70" s="65" t="s">
        <v>365</v>
      </c>
      <c r="C70" s="65" t="s">
        <v>23</v>
      </c>
      <c r="D70" s="76" t="s">
        <v>473</v>
      </c>
      <c r="E70" s="65" t="s">
        <v>376</v>
      </c>
      <c r="F70" s="46"/>
      <c r="G70" s="45"/>
      <c r="H70" s="45"/>
      <c r="I70" s="45"/>
      <c r="J70" s="45"/>
      <c r="K70" s="45"/>
      <c r="L70" s="46"/>
      <c r="M70" s="46"/>
      <c r="N70" s="46"/>
      <c r="O70" s="46"/>
      <c r="P70" s="46"/>
      <c r="Q70" s="46"/>
      <c r="R70" s="46"/>
      <c r="S70" s="46"/>
      <c r="T70" s="46">
        <v>1467</v>
      </c>
      <c r="U70" s="46"/>
      <c r="V70" s="46"/>
      <c r="W70" s="46"/>
      <c r="X70" s="46">
        <f>R70+T70+U70+V70+W70</f>
        <v>1467</v>
      </c>
      <c r="Y70" s="46">
        <f>S70+W70</f>
        <v>0</v>
      </c>
      <c r="Z70" s="46"/>
      <c r="AA70" s="46"/>
      <c r="AB70" s="46"/>
      <c r="AC70" s="46"/>
      <c r="AD70" s="46">
        <f>X70+Z70+AA70+AB70+AC70</f>
        <v>1467</v>
      </c>
      <c r="AE70" s="46">
        <f>Y70+AC70</f>
        <v>0</v>
      </c>
      <c r="AF70" s="46"/>
      <c r="AG70" s="46"/>
      <c r="AH70" s="46"/>
      <c r="AI70" s="46"/>
      <c r="AJ70" s="46">
        <f>AD70+AF70+AG70+AH70+AI70</f>
        <v>1467</v>
      </c>
      <c r="AK70" s="46">
        <f>AE70+AI70</f>
        <v>0</v>
      </c>
      <c r="AL70" s="46"/>
      <c r="AM70" s="46"/>
      <c r="AN70" s="46"/>
      <c r="AO70" s="46">
        <v>5902</v>
      </c>
      <c r="AP70" s="46">
        <f>AJ70+AL70+AM70+AN70+AO70</f>
        <v>7369</v>
      </c>
      <c r="AQ70" s="46">
        <f>AK70+AO70</f>
        <v>5902</v>
      </c>
      <c r="AR70" s="46"/>
      <c r="AS70" s="46"/>
      <c r="AT70" s="46"/>
      <c r="AU70" s="46"/>
      <c r="AV70" s="46">
        <f>AP70+AR70+AS70+AT70+AU70</f>
        <v>7369</v>
      </c>
      <c r="AW70" s="46">
        <f>AQ70+AU70</f>
        <v>5902</v>
      </c>
      <c r="AX70" s="46"/>
      <c r="AY70" s="46"/>
      <c r="AZ70" s="46"/>
      <c r="BA70" s="46"/>
      <c r="BB70" s="46">
        <f>AV70+AX70+AY70+AZ70+BA70</f>
        <v>7369</v>
      </c>
      <c r="BC70" s="46">
        <f>AW70+BA70</f>
        <v>5902</v>
      </c>
    </row>
    <row r="71" spans="1:55" ht="21" customHeight="1">
      <c r="A71" s="59" t="s">
        <v>359</v>
      </c>
      <c r="B71" s="65" t="s">
        <v>365</v>
      </c>
      <c r="C71" s="65" t="s">
        <v>23</v>
      </c>
      <c r="D71" s="66" t="s">
        <v>360</v>
      </c>
      <c r="E71" s="65"/>
      <c r="F71" s="46">
        <f aca="true" t="shared" si="74" ref="F71:M71">F72+F76+F80+F83+F85</f>
        <v>20577</v>
      </c>
      <c r="G71" s="46">
        <f t="shared" si="74"/>
        <v>0</v>
      </c>
      <c r="H71" s="46">
        <f t="shared" si="74"/>
        <v>0</v>
      </c>
      <c r="I71" s="46">
        <f t="shared" si="74"/>
        <v>0</v>
      </c>
      <c r="J71" s="46">
        <f t="shared" si="74"/>
        <v>0</v>
      </c>
      <c r="K71" s="46">
        <f t="shared" si="74"/>
        <v>0</v>
      </c>
      <c r="L71" s="46">
        <f t="shared" si="74"/>
        <v>20577</v>
      </c>
      <c r="M71" s="46">
        <f t="shared" si="74"/>
        <v>0</v>
      </c>
      <c r="N71" s="46">
        <f aca="true" t="shared" si="75" ref="N71:S71">N72+N76+N80+N83+N85</f>
        <v>0</v>
      </c>
      <c r="O71" s="46">
        <f t="shared" si="75"/>
        <v>0</v>
      </c>
      <c r="P71" s="46">
        <f t="shared" si="75"/>
        <v>0</v>
      </c>
      <c r="Q71" s="46">
        <f t="shared" si="75"/>
        <v>0</v>
      </c>
      <c r="R71" s="46">
        <f t="shared" si="75"/>
        <v>20577</v>
      </c>
      <c r="S71" s="46">
        <f t="shared" si="75"/>
        <v>0</v>
      </c>
      <c r="T71" s="46">
        <f aca="true" t="shared" si="76" ref="T71:Y71">T72+T76+T80+T83+T85</f>
        <v>0</v>
      </c>
      <c r="U71" s="46">
        <f t="shared" si="76"/>
        <v>0</v>
      </c>
      <c r="V71" s="46">
        <f t="shared" si="76"/>
        <v>0</v>
      </c>
      <c r="W71" s="46">
        <f t="shared" si="76"/>
        <v>0</v>
      </c>
      <c r="X71" s="46">
        <f t="shared" si="76"/>
        <v>20577</v>
      </c>
      <c r="Y71" s="46">
        <f t="shared" si="76"/>
        <v>0</v>
      </c>
      <c r="Z71" s="46">
        <f aca="true" t="shared" si="77" ref="Z71:AE71">Z72+Z76+Z80+Z83+Z85</f>
        <v>0</v>
      </c>
      <c r="AA71" s="46">
        <f t="shared" si="77"/>
        <v>0</v>
      </c>
      <c r="AB71" s="46">
        <f t="shared" si="77"/>
        <v>0</v>
      </c>
      <c r="AC71" s="46">
        <f t="shared" si="77"/>
        <v>0</v>
      </c>
      <c r="AD71" s="46">
        <f t="shared" si="77"/>
        <v>20577</v>
      </c>
      <c r="AE71" s="46">
        <f t="shared" si="77"/>
        <v>0</v>
      </c>
      <c r="AF71" s="46">
        <f aca="true" t="shared" si="78" ref="AF71:AK71">AF72+AF76+AF80+AF83+AF85</f>
        <v>0</v>
      </c>
      <c r="AG71" s="46">
        <f t="shared" si="78"/>
        <v>0</v>
      </c>
      <c r="AH71" s="46">
        <f t="shared" si="78"/>
        <v>0</v>
      </c>
      <c r="AI71" s="46">
        <f t="shared" si="78"/>
        <v>0</v>
      </c>
      <c r="AJ71" s="46">
        <f t="shared" si="78"/>
        <v>20577</v>
      </c>
      <c r="AK71" s="46">
        <f t="shared" si="78"/>
        <v>0</v>
      </c>
      <c r="AL71" s="46">
        <f aca="true" t="shared" si="79" ref="AL71:AQ71">AL72+AL76+AL80+AL83+AL85</f>
        <v>0</v>
      </c>
      <c r="AM71" s="46">
        <f t="shared" si="79"/>
        <v>0</v>
      </c>
      <c r="AN71" s="46">
        <f t="shared" si="79"/>
        <v>0</v>
      </c>
      <c r="AO71" s="46">
        <f t="shared" si="79"/>
        <v>0</v>
      </c>
      <c r="AP71" s="46">
        <f t="shared" si="79"/>
        <v>20577</v>
      </c>
      <c r="AQ71" s="46">
        <f t="shared" si="79"/>
        <v>0</v>
      </c>
      <c r="AR71" s="46">
        <f aca="true" t="shared" si="80" ref="AR71:AW71">AR72+AR76+AR80+AR83+AR85</f>
        <v>0</v>
      </c>
      <c r="AS71" s="46">
        <f>AS72+AS76+AS80+AS83+AS85</f>
        <v>-4522</v>
      </c>
      <c r="AT71" s="46">
        <f>AT72+AT76+AT80+AT83+AT85</f>
        <v>0</v>
      </c>
      <c r="AU71" s="46">
        <f>AU72+AU76+AU80+AU83+AU85</f>
        <v>0</v>
      </c>
      <c r="AV71" s="46">
        <f t="shared" si="80"/>
        <v>16055</v>
      </c>
      <c r="AW71" s="46">
        <f t="shared" si="80"/>
        <v>0</v>
      </c>
      <c r="AX71" s="46">
        <f aca="true" t="shared" si="81" ref="AX71:BC71">AX72+AX76+AX80+AX83+AX85</f>
        <v>0</v>
      </c>
      <c r="AY71" s="46">
        <f t="shared" si="81"/>
        <v>0</v>
      </c>
      <c r="AZ71" s="46">
        <f t="shared" si="81"/>
        <v>-2341</v>
      </c>
      <c r="BA71" s="46">
        <f t="shared" si="81"/>
        <v>0</v>
      </c>
      <c r="BB71" s="46">
        <f t="shared" si="81"/>
        <v>13714</v>
      </c>
      <c r="BC71" s="46">
        <f t="shared" si="81"/>
        <v>0</v>
      </c>
    </row>
    <row r="72" spans="1:55" ht="54.75" customHeight="1">
      <c r="A72" s="59" t="s">
        <v>162</v>
      </c>
      <c r="B72" s="65" t="s">
        <v>365</v>
      </c>
      <c r="C72" s="65" t="s">
        <v>23</v>
      </c>
      <c r="D72" s="66" t="s">
        <v>506</v>
      </c>
      <c r="E72" s="65"/>
      <c r="F72" s="46">
        <f aca="true" t="shared" si="82" ref="F72:BA72">F73</f>
        <v>6179</v>
      </c>
      <c r="G72" s="46">
        <f t="shared" si="82"/>
        <v>0</v>
      </c>
      <c r="H72" s="46">
        <f t="shared" si="82"/>
        <v>0</v>
      </c>
      <c r="I72" s="46">
        <f t="shared" si="82"/>
        <v>0</v>
      </c>
      <c r="J72" s="46">
        <f t="shared" si="82"/>
        <v>0</v>
      </c>
      <c r="K72" s="46">
        <f t="shared" si="82"/>
        <v>0</v>
      </c>
      <c r="L72" s="46">
        <f t="shared" si="82"/>
        <v>6179</v>
      </c>
      <c r="M72" s="46">
        <f t="shared" si="82"/>
        <v>0</v>
      </c>
      <c r="N72" s="46">
        <f t="shared" si="82"/>
        <v>0</v>
      </c>
      <c r="O72" s="46">
        <f t="shared" si="82"/>
        <v>0</v>
      </c>
      <c r="P72" s="46">
        <f t="shared" si="82"/>
        <v>0</v>
      </c>
      <c r="Q72" s="46">
        <f t="shared" si="82"/>
        <v>0</v>
      </c>
      <c r="R72" s="46">
        <f t="shared" si="82"/>
        <v>6179</v>
      </c>
      <c r="S72" s="46">
        <f t="shared" si="82"/>
        <v>0</v>
      </c>
      <c r="T72" s="46">
        <f t="shared" si="82"/>
        <v>0</v>
      </c>
      <c r="U72" s="46">
        <f t="shared" si="82"/>
        <v>0</v>
      </c>
      <c r="V72" s="46">
        <f t="shared" si="82"/>
        <v>0</v>
      </c>
      <c r="W72" s="46">
        <f t="shared" si="82"/>
        <v>0</v>
      </c>
      <c r="X72" s="46">
        <f t="shared" si="82"/>
        <v>6179</v>
      </c>
      <c r="Y72" s="46">
        <f t="shared" si="82"/>
        <v>0</v>
      </c>
      <c r="Z72" s="46">
        <f t="shared" si="82"/>
        <v>0</v>
      </c>
      <c r="AA72" s="46">
        <f t="shared" si="82"/>
        <v>0</v>
      </c>
      <c r="AB72" s="46">
        <f t="shared" si="82"/>
        <v>0</v>
      </c>
      <c r="AC72" s="46">
        <f t="shared" si="82"/>
        <v>0</v>
      </c>
      <c r="AD72" s="46">
        <f t="shared" si="82"/>
        <v>6179</v>
      </c>
      <c r="AE72" s="46">
        <f t="shared" si="82"/>
        <v>0</v>
      </c>
      <c r="AF72" s="46">
        <f t="shared" si="82"/>
        <v>0</v>
      </c>
      <c r="AG72" s="46">
        <f t="shared" si="82"/>
        <v>0</v>
      </c>
      <c r="AH72" s="46">
        <f t="shared" si="82"/>
        <v>0</v>
      </c>
      <c r="AI72" s="46">
        <f t="shared" si="82"/>
        <v>0</v>
      </c>
      <c r="AJ72" s="46">
        <f t="shared" si="82"/>
        <v>6179</v>
      </c>
      <c r="AK72" s="46">
        <f t="shared" si="82"/>
        <v>0</v>
      </c>
      <c r="AL72" s="46">
        <f t="shared" si="82"/>
        <v>0</v>
      </c>
      <c r="AM72" s="46">
        <f t="shared" si="82"/>
        <v>0</v>
      </c>
      <c r="AN72" s="46">
        <f t="shared" si="82"/>
        <v>0</v>
      </c>
      <c r="AO72" s="46">
        <f t="shared" si="82"/>
        <v>0</v>
      </c>
      <c r="AP72" s="46">
        <f t="shared" si="82"/>
        <v>6179</v>
      </c>
      <c r="AQ72" s="46">
        <f t="shared" si="82"/>
        <v>0</v>
      </c>
      <c r="AR72" s="46">
        <f t="shared" si="82"/>
        <v>0</v>
      </c>
      <c r="AS72" s="46">
        <f t="shared" si="82"/>
        <v>0</v>
      </c>
      <c r="AT72" s="46">
        <f t="shared" si="82"/>
        <v>0</v>
      </c>
      <c r="AU72" s="46">
        <f t="shared" si="82"/>
        <v>0</v>
      </c>
      <c r="AV72" s="46">
        <f t="shared" si="82"/>
        <v>6179</v>
      </c>
      <c r="AW72" s="46">
        <f t="shared" si="82"/>
        <v>0</v>
      </c>
      <c r="AX72" s="46">
        <f t="shared" si="82"/>
        <v>0</v>
      </c>
      <c r="AY72" s="46">
        <f t="shared" si="82"/>
        <v>0</v>
      </c>
      <c r="AZ72" s="46">
        <f t="shared" si="82"/>
        <v>0</v>
      </c>
      <c r="BA72" s="46">
        <f t="shared" si="82"/>
        <v>0</v>
      </c>
      <c r="BB72" s="46">
        <f>BB73</f>
        <v>6179</v>
      </c>
      <c r="BC72" s="46">
        <f>BC73</f>
        <v>0</v>
      </c>
    </row>
    <row r="73" spans="1:55" ht="69.75" customHeight="1">
      <c r="A73" s="59" t="s">
        <v>163</v>
      </c>
      <c r="B73" s="65" t="s">
        <v>365</v>
      </c>
      <c r="C73" s="65" t="s">
        <v>23</v>
      </c>
      <c r="D73" s="66" t="s">
        <v>507</v>
      </c>
      <c r="E73" s="65"/>
      <c r="F73" s="46">
        <f aca="true" t="shared" si="83" ref="F73:M73">F74+F75</f>
        <v>6179</v>
      </c>
      <c r="G73" s="46">
        <f t="shared" si="83"/>
        <v>0</v>
      </c>
      <c r="H73" s="46">
        <f t="shared" si="83"/>
        <v>0</v>
      </c>
      <c r="I73" s="46">
        <f t="shared" si="83"/>
        <v>0</v>
      </c>
      <c r="J73" s="46">
        <f t="shared" si="83"/>
        <v>0</v>
      </c>
      <c r="K73" s="46">
        <f t="shared" si="83"/>
        <v>0</v>
      </c>
      <c r="L73" s="46">
        <f t="shared" si="83"/>
        <v>6179</v>
      </c>
      <c r="M73" s="46">
        <f t="shared" si="83"/>
        <v>0</v>
      </c>
      <c r="N73" s="46">
        <f aca="true" t="shared" si="84" ref="N73:S73">N74+N75</f>
        <v>0</v>
      </c>
      <c r="O73" s="46">
        <f t="shared" si="84"/>
        <v>0</v>
      </c>
      <c r="P73" s="46">
        <f t="shared" si="84"/>
        <v>0</v>
      </c>
      <c r="Q73" s="46">
        <f t="shared" si="84"/>
        <v>0</v>
      </c>
      <c r="R73" s="46">
        <f t="shared" si="84"/>
        <v>6179</v>
      </c>
      <c r="S73" s="46">
        <f t="shared" si="84"/>
        <v>0</v>
      </c>
      <c r="T73" s="46">
        <f aca="true" t="shared" si="85" ref="T73:Y73">T74+T75</f>
        <v>0</v>
      </c>
      <c r="U73" s="46">
        <f t="shared" si="85"/>
        <v>0</v>
      </c>
      <c r="V73" s="46">
        <f t="shared" si="85"/>
        <v>0</v>
      </c>
      <c r="W73" s="46">
        <f t="shared" si="85"/>
        <v>0</v>
      </c>
      <c r="X73" s="46">
        <f t="shared" si="85"/>
        <v>6179</v>
      </c>
      <c r="Y73" s="46">
        <f t="shared" si="85"/>
        <v>0</v>
      </c>
      <c r="Z73" s="46">
        <f aca="true" t="shared" si="86" ref="Z73:AE73">Z74+Z75</f>
        <v>0</v>
      </c>
      <c r="AA73" s="46">
        <f t="shared" si="86"/>
        <v>0</v>
      </c>
      <c r="AB73" s="46">
        <f t="shared" si="86"/>
        <v>0</v>
      </c>
      <c r="AC73" s="46">
        <f t="shared" si="86"/>
        <v>0</v>
      </c>
      <c r="AD73" s="46">
        <f t="shared" si="86"/>
        <v>6179</v>
      </c>
      <c r="AE73" s="46">
        <f t="shared" si="86"/>
        <v>0</v>
      </c>
      <c r="AF73" s="46">
        <f aca="true" t="shared" si="87" ref="AF73:AK73">AF74+AF75</f>
        <v>0</v>
      </c>
      <c r="AG73" s="46">
        <f t="shared" si="87"/>
        <v>0</v>
      </c>
      <c r="AH73" s="46">
        <f t="shared" si="87"/>
        <v>0</v>
      </c>
      <c r="AI73" s="46">
        <f t="shared" si="87"/>
        <v>0</v>
      </c>
      <c r="AJ73" s="46">
        <f t="shared" si="87"/>
        <v>6179</v>
      </c>
      <c r="AK73" s="46">
        <f t="shared" si="87"/>
        <v>0</v>
      </c>
      <c r="AL73" s="46">
        <f aca="true" t="shared" si="88" ref="AL73:AQ73">AL74+AL75</f>
        <v>0</v>
      </c>
      <c r="AM73" s="46">
        <f t="shared" si="88"/>
        <v>0</v>
      </c>
      <c r="AN73" s="46">
        <f t="shared" si="88"/>
        <v>0</v>
      </c>
      <c r="AO73" s="46">
        <f t="shared" si="88"/>
        <v>0</v>
      </c>
      <c r="AP73" s="46">
        <f t="shared" si="88"/>
        <v>6179</v>
      </c>
      <c r="AQ73" s="46">
        <f t="shared" si="88"/>
        <v>0</v>
      </c>
      <c r="AR73" s="46">
        <f aca="true" t="shared" si="89" ref="AR73:AW73">AR74+AR75</f>
        <v>0</v>
      </c>
      <c r="AS73" s="46">
        <f>AS74+AS75</f>
        <v>0</v>
      </c>
      <c r="AT73" s="46">
        <f>AT74+AT75</f>
        <v>0</v>
      </c>
      <c r="AU73" s="46">
        <f>AU74+AU75</f>
        <v>0</v>
      </c>
      <c r="AV73" s="46">
        <f t="shared" si="89"/>
        <v>6179</v>
      </c>
      <c r="AW73" s="46">
        <f t="shared" si="89"/>
        <v>0</v>
      </c>
      <c r="AX73" s="46">
        <f aca="true" t="shared" si="90" ref="AX73:BC73">AX74+AX75</f>
        <v>0</v>
      </c>
      <c r="AY73" s="46">
        <f t="shared" si="90"/>
        <v>0</v>
      </c>
      <c r="AZ73" s="46">
        <f t="shared" si="90"/>
        <v>0</v>
      </c>
      <c r="BA73" s="46">
        <f t="shared" si="90"/>
        <v>0</v>
      </c>
      <c r="BB73" s="46">
        <f t="shared" si="90"/>
        <v>6179</v>
      </c>
      <c r="BC73" s="46">
        <f t="shared" si="90"/>
        <v>0</v>
      </c>
    </row>
    <row r="74" spans="1:55" ht="87" customHeight="1">
      <c r="A74" s="59" t="s">
        <v>79</v>
      </c>
      <c r="B74" s="65" t="s">
        <v>365</v>
      </c>
      <c r="C74" s="65" t="s">
        <v>23</v>
      </c>
      <c r="D74" s="66" t="s">
        <v>507</v>
      </c>
      <c r="E74" s="65" t="s">
        <v>67</v>
      </c>
      <c r="F74" s="46">
        <v>6179</v>
      </c>
      <c r="G74" s="46"/>
      <c r="H74" s="45"/>
      <c r="I74" s="45"/>
      <c r="J74" s="45"/>
      <c r="K74" s="45"/>
      <c r="L74" s="46">
        <f>F74+H74+I74+J74+K74</f>
        <v>6179</v>
      </c>
      <c r="M74" s="46">
        <f>G74+K74</f>
        <v>0</v>
      </c>
      <c r="N74" s="46"/>
      <c r="O74" s="46"/>
      <c r="P74" s="46"/>
      <c r="Q74" s="46"/>
      <c r="R74" s="46">
        <f>L74+N74+O74+P74+Q74</f>
        <v>6179</v>
      </c>
      <c r="S74" s="46">
        <f>M74+Q74</f>
        <v>0</v>
      </c>
      <c r="T74" s="46"/>
      <c r="U74" s="46"/>
      <c r="V74" s="46"/>
      <c r="W74" s="46"/>
      <c r="X74" s="46">
        <f>R74+T74+U74+V74+W74</f>
        <v>6179</v>
      </c>
      <c r="Y74" s="46">
        <f>S74+W74</f>
        <v>0</v>
      </c>
      <c r="Z74" s="46"/>
      <c r="AA74" s="46"/>
      <c r="AB74" s="46"/>
      <c r="AC74" s="46"/>
      <c r="AD74" s="46">
        <f>X74+Z74+AA74+AB74+AC74</f>
        <v>6179</v>
      </c>
      <c r="AE74" s="46">
        <f>Y74+AC74</f>
        <v>0</v>
      </c>
      <c r="AF74" s="46"/>
      <c r="AG74" s="46"/>
      <c r="AH74" s="46"/>
      <c r="AI74" s="46"/>
      <c r="AJ74" s="46">
        <f>AD74+AF74+AG74+AH74+AI74</f>
        <v>6179</v>
      </c>
      <c r="AK74" s="46">
        <f>AE74+AI74</f>
        <v>0</v>
      </c>
      <c r="AL74" s="46"/>
      <c r="AM74" s="46"/>
      <c r="AN74" s="46"/>
      <c r="AO74" s="46"/>
      <c r="AP74" s="46">
        <f>AJ74+AL74+AM74+AN74+AO74</f>
        <v>6179</v>
      </c>
      <c r="AQ74" s="46">
        <f>AK74+AO74</f>
        <v>0</v>
      </c>
      <c r="AR74" s="46"/>
      <c r="AS74" s="46"/>
      <c r="AT74" s="46"/>
      <c r="AU74" s="46"/>
      <c r="AV74" s="46">
        <f>AP74+AR74+AS74+AT74+AU74</f>
        <v>6179</v>
      </c>
      <c r="AW74" s="46">
        <f>AQ74+AU74</f>
        <v>0</v>
      </c>
      <c r="AX74" s="46"/>
      <c r="AY74" s="46"/>
      <c r="AZ74" s="46"/>
      <c r="BA74" s="46"/>
      <c r="BB74" s="46">
        <f>AV74+AX74+AY74+AZ74+BA74</f>
        <v>6179</v>
      </c>
      <c r="BC74" s="46">
        <f>AW74+BA74</f>
        <v>0</v>
      </c>
    </row>
    <row r="75" spans="1:55" ht="66" customHeight="1" hidden="1">
      <c r="A75" s="59" t="s">
        <v>258</v>
      </c>
      <c r="B75" s="65" t="s">
        <v>365</v>
      </c>
      <c r="C75" s="65" t="s">
        <v>23</v>
      </c>
      <c r="D75" s="66" t="s">
        <v>507</v>
      </c>
      <c r="E75" s="65" t="s">
        <v>66</v>
      </c>
      <c r="F75" s="46">
        <f>6179-6179</f>
        <v>0</v>
      </c>
      <c r="G75" s="45"/>
      <c r="H75" s="45"/>
      <c r="I75" s="45"/>
      <c r="J75" s="45"/>
      <c r="K75" s="45"/>
      <c r="L75" s="46">
        <f>6179-6179</f>
        <v>0</v>
      </c>
      <c r="M75" s="45"/>
      <c r="N75" s="46"/>
      <c r="O75" s="46"/>
      <c r="P75" s="46"/>
      <c r="Q75" s="46"/>
      <c r="R75" s="46">
        <f>6179-6179</f>
        <v>0</v>
      </c>
      <c r="S75" s="45"/>
      <c r="T75" s="46"/>
      <c r="U75" s="46"/>
      <c r="V75" s="46"/>
      <c r="W75" s="46"/>
      <c r="X75" s="46">
        <f>6179-6179</f>
        <v>0</v>
      </c>
      <c r="Y75" s="45"/>
      <c r="Z75" s="46"/>
      <c r="AA75" s="46"/>
      <c r="AB75" s="46"/>
      <c r="AC75" s="46"/>
      <c r="AD75" s="46">
        <f>6179-6179</f>
        <v>0</v>
      </c>
      <c r="AE75" s="45"/>
      <c r="AF75" s="46"/>
      <c r="AG75" s="46"/>
      <c r="AH75" s="46"/>
      <c r="AI75" s="46"/>
      <c r="AJ75" s="46">
        <f>6179-6179</f>
        <v>0</v>
      </c>
      <c r="AK75" s="45"/>
      <c r="AL75" s="46"/>
      <c r="AM75" s="46"/>
      <c r="AN75" s="46"/>
      <c r="AO75" s="46"/>
      <c r="AP75" s="46">
        <f>6179-6179</f>
        <v>0</v>
      </c>
      <c r="AQ75" s="45"/>
      <c r="AR75" s="46"/>
      <c r="AS75" s="46"/>
      <c r="AT75" s="46"/>
      <c r="AU75" s="46"/>
      <c r="AV75" s="46">
        <f>6179-6179</f>
        <v>0</v>
      </c>
      <c r="AW75" s="45"/>
      <c r="AX75" s="46"/>
      <c r="AY75" s="46"/>
      <c r="AZ75" s="46"/>
      <c r="BA75" s="46"/>
      <c r="BB75" s="46">
        <f>6179-6179</f>
        <v>0</v>
      </c>
      <c r="BC75" s="45"/>
    </row>
    <row r="76" spans="1:55" ht="82.5">
      <c r="A76" s="59" t="s">
        <v>71</v>
      </c>
      <c r="B76" s="65" t="s">
        <v>365</v>
      </c>
      <c r="C76" s="65" t="s">
        <v>23</v>
      </c>
      <c r="D76" s="66" t="s">
        <v>504</v>
      </c>
      <c r="E76" s="65"/>
      <c r="F76" s="46">
        <f aca="true" t="shared" si="91" ref="F76:BA76">F77</f>
        <v>7950</v>
      </c>
      <c r="G76" s="46">
        <f t="shared" si="91"/>
        <v>0</v>
      </c>
      <c r="H76" s="46">
        <f t="shared" si="91"/>
        <v>0</v>
      </c>
      <c r="I76" s="46">
        <f t="shared" si="91"/>
        <v>0</v>
      </c>
      <c r="J76" s="46">
        <f t="shared" si="91"/>
        <v>0</v>
      </c>
      <c r="K76" s="46">
        <f t="shared" si="91"/>
        <v>0</v>
      </c>
      <c r="L76" s="46">
        <f t="shared" si="91"/>
        <v>7950</v>
      </c>
      <c r="M76" s="46">
        <f t="shared" si="91"/>
        <v>0</v>
      </c>
      <c r="N76" s="46">
        <f t="shared" si="91"/>
        <v>0</v>
      </c>
      <c r="O76" s="46">
        <f t="shared" si="91"/>
        <v>0</v>
      </c>
      <c r="P76" s="46">
        <f t="shared" si="91"/>
        <v>0</v>
      </c>
      <c r="Q76" s="46">
        <f t="shared" si="91"/>
        <v>0</v>
      </c>
      <c r="R76" s="46">
        <f t="shared" si="91"/>
        <v>7950</v>
      </c>
      <c r="S76" s="46">
        <f t="shared" si="91"/>
        <v>0</v>
      </c>
      <c r="T76" s="46">
        <f t="shared" si="91"/>
        <v>0</v>
      </c>
      <c r="U76" s="46">
        <f t="shared" si="91"/>
        <v>0</v>
      </c>
      <c r="V76" s="46">
        <f t="shared" si="91"/>
        <v>0</v>
      </c>
      <c r="W76" s="46">
        <f t="shared" si="91"/>
        <v>0</v>
      </c>
      <c r="X76" s="46">
        <f t="shared" si="91"/>
        <v>7950</v>
      </c>
      <c r="Y76" s="46">
        <f t="shared" si="91"/>
        <v>0</v>
      </c>
      <c r="Z76" s="46">
        <f t="shared" si="91"/>
        <v>0</v>
      </c>
      <c r="AA76" s="46">
        <f t="shared" si="91"/>
        <v>0</v>
      </c>
      <c r="AB76" s="46">
        <f t="shared" si="91"/>
        <v>0</v>
      </c>
      <c r="AC76" s="46">
        <f t="shared" si="91"/>
        <v>0</v>
      </c>
      <c r="AD76" s="46">
        <f t="shared" si="91"/>
        <v>7950</v>
      </c>
      <c r="AE76" s="46">
        <f t="shared" si="91"/>
        <v>0</v>
      </c>
      <c r="AF76" s="46">
        <f t="shared" si="91"/>
        <v>0</v>
      </c>
      <c r="AG76" s="46">
        <f t="shared" si="91"/>
        <v>0</v>
      </c>
      <c r="AH76" s="46">
        <f t="shared" si="91"/>
        <v>0</v>
      </c>
      <c r="AI76" s="46">
        <f t="shared" si="91"/>
        <v>0</v>
      </c>
      <c r="AJ76" s="46">
        <f t="shared" si="91"/>
        <v>7950</v>
      </c>
      <c r="AK76" s="46">
        <f t="shared" si="91"/>
        <v>0</v>
      </c>
      <c r="AL76" s="46">
        <f t="shared" si="91"/>
        <v>0</v>
      </c>
      <c r="AM76" s="46">
        <f t="shared" si="91"/>
        <v>0</v>
      </c>
      <c r="AN76" s="46">
        <f t="shared" si="91"/>
        <v>0</v>
      </c>
      <c r="AO76" s="46">
        <f t="shared" si="91"/>
        <v>0</v>
      </c>
      <c r="AP76" s="46">
        <f t="shared" si="91"/>
        <v>7950</v>
      </c>
      <c r="AQ76" s="46">
        <f t="shared" si="91"/>
        <v>0</v>
      </c>
      <c r="AR76" s="46">
        <f t="shared" si="91"/>
        <v>0</v>
      </c>
      <c r="AS76" s="46">
        <f t="shared" si="91"/>
        <v>0</v>
      </c>
      <c r="AT76" s="46">
        <f t="shared" si="91"/>
        <v>0</v>
      </c>
      <c r="AU76" s="46">
        <f t="shared" si="91"/>
        <v>0</v>
      </c>
      <c r="AV76" s="46">
        <f t="shared" si="91"/>
        <v>7950</v>
      </c>
      <c r="AW76" s="46">
        <f t="shared" si="91"/>
        <v>0</v>
      </c>
      <c r="AX76" s="46">
        <f t="shared" si="91"/>
        <v>0</v>
      </c>
      <c r="AY76" s="46">
        <f t="shared" si="91"/>
        <v>0</v>
      </c>
      <c r="AZ76" s="46">
        <f t="shared" si="91"/>
        <v>-2341</v>
      </c>
      <c r="BA76" s="46">
        <f t="shared" si="91"/>
        <v>0</v>
      </c>
      <c r="BB76" s="46">
        <f>BB77</f>
        <v>5609</v>
      </c>
      <c r="BC76" s="46">
        <f>BC77</f>
        <v>0</v>
      </c>
    </row>
    <row r="77" spans="1:55" ht="82.5">
      <c r="A77" s="59" t="s">
        <v>72</v>
      </c>
      <c r="B77" s="65" t="s">
        <v>365</v>
      </c>
      <c r="C77" s="65" t="s">
        <v>23</v>
      </c>
      <c r="D77" s="66" t="s">
        <v>505</v>
      </c>
      <c r="E77" s="65"/>
      <c r="F77" s="46">
        <f aca="true" t="shared" si="92" ref="F77:M77">F78+F79</f>
        <v>7950</v>
      </c>
      <c r="G77" s="46">
        <f t="shared" si="92"/>
        <v>0</v>
      </c>
      <c r="H77" s="46">
        <f t="shared" si="92"/>
        <v>0</v>
      </c>
      <c r="I77" s="46">
        <f t="shared" si="92"/>
        <v>0</v>
      </c>
      <c r="J77" s="46">
        <f t="shared" si="92"/>
        <v>0</v>
      </c>
      <c r="K77" s="46">
        <f t="shared" si="92"/>
        <v>0</v>
      </c>
      <c r="L77" s="46">
        <f t="shared" si="92"/>
        <v>7950</v>
      </c>
      <c r="M77" s="46">
        <f t="shared" si="92"/>
        <v>0</v>
      </c>
      <c r="N77" s="46">
        <f aca="true" t="shared" si="93" ref="N77:S77">N78+N79</f>
        <v>0</v>
      </c>
      <c r="O77" s="46">
        <f t="shared" si="93"/>
        <v>0</v>
      </c>
      <c r="P77" s="46">
        <f t="shared" si="93"/>
        <v>0</v>
      </c>
      <c r="Q77" s="46">
        <f t="shared" si="93"/>
        <v>0</v>
      </c>
      <c r="R77" s="46">
        <f t="shared" si="93"/>
        <v>7950</v>
      </c>
      <c r="S77" s="46">
        <f t="shared" si="93"/>
        <v>0</v>
      </c>
      <c r="T77" s="46">
        <f aca="true" t="shared" si="94" ref="T77:Y77">T78+T79</f>
        <v>0</v>
      </c>
      <c r="U77" s="46">
        <f t="shared" si="94"/>
        <v>0</v>
      </c>
      <c r="V77" s="46">
        <f t="shared" si="94"/>
        <v>0</v>
      </c>
      <c r="W77" s="46">
        <f t="shared" si="94"/>
        <v>0</v>
      </c>
      <c r="X77" s="46">
        <f t="shared" si="94"/>
        <v>7950</v>
      </c>
      <c r="Y77" s="46">
        <f t="shared" si="94"/>
        <v>0</v>
      </c>
      <c r="Z77" s="46">
        <f aca="true" t="shared" si="95" ref="Z77:AE77">Z78+Z79</f>
        <v>0</v>
      </c>
      <c r="AA77" s="46">
        <f t="shared" si="95"/>
        <v>0</v>
      </c>
      <c r="AB77" s="46">
        <f t="shared" si="95"/>
        <v>0</v>
      </c>
      <c r="AC77" s="46">
        <f t="shared" si="95"/>
        <v>0</v>
      </c>
      <c r="AD77" s="46">
        <f t="shared" si="95"/>
        <v>7950</v>
      </c>
      <c r="AE77" s="46">
        <f t="shared" si="95"/>
        <v>0</v>
      </c>
      <c r="AF77" s="46">
        <f aca="true" t="shared" si="96" ref="AF77:AK77">AF78+AF79</f>
        <v>0</v>
      </c>
      <c r="AG77" s="46">
        <f t="shared" si="96"/>
        <v>0</v>
      </c>
      <c r="AH77" s="46">
        <f t="shared" si="96"/>
        <v>0</v>
      </c>
      <c r="AI77" s="46">
        <f t="shared" si="96"/>
        <v>0</v>
      </c>
      <c r="AJ77" s="46">
        <f t="shared" si="96"/>
        <v>7950</v>
      </c>
      <c r="AK77" s="46">
        <f t="shared" si="96"/>
        <v>0</v>
      </c>
      <c r="AL77" s="46">
        <f aca="true" t="shared" si="97" ref="AL77:AQ77">AL78+AL79</f>
        <v>0</v>
      </c>
      <c r="AM77" s="46">
        <f t="shared" si="97"/>
        <v>0</v>
      </c>
      <c r="AN77" s="46">
        <f t="shared" si="97"/>
        <v>0</v>
      </c>
      <c r="AO77" s="46">
        <f t="shared" si="97"/>
        <v>0</v>
      </c>
      <c r="AP77" s="46">
        <f t="shared" si="97"/>
        <v>7950</v>
      </c>
      <c r="AQ77" s="46">
        <f t="shared" si="97"/>
        <v>0</v>
      </c>
      <c r="AR77" s="46">
        <f aca="true" t="shared" si="98" ref="AR77:AW77">AR78+AR79</f>
        <v>0</v>
      </c>
      <c r="AS77" s="46">
        <f>AS78+AS79</f>
        <v>0</v>
      </c>
      <c r="AT77" s="46">
        <f>AT78+AT79</f>
        <v>0</v>
      </c>
      <c r="AU77" s="46">
        <f>AU78+AU79</f>
        <v>0</v>
      </c>
      <c r="AV77" s="46">
        <f t="shared" si="98"/>
        <v>7950</v>
      </c>
      <c r="AW77" s="46">
        <f t="shared" si="98"/>
        <v>0</v>
      </c>
      <c r="AX77" s="46">
        <f aca="true" t="shared" si="99" ref="AX77:BC77">AX78+AX79</f>
        <v>0</v>
      </c>
      <c r="AY77" s="46">
        <f t="shared" si="99"/>
        <v>0</v>
      </c>
      <c r="AZ77" s="46">
        <f t="shared" si="99"/>
        <v>-2341</v>
      </c>
      <c r="BA77" s="46">
        <f t="shared" si="99"/>
        <v>0</v>
      </c>
      <c r="BB77" s="46">
        <f t="shared" si="99"/>
        <v>5609</v>
      </c>
      <c r="BC77" s="46">
        <f t="shared" si="99"/>
        <v>0</v>
      </c>
    </row>
    <row r="78" spans="1:55" ht="52.5" customHeight="1">
      <c r="A78" s="59" t="s">
        <v>375</v>
      </c>
      <c r="B78" s="65" t="s">
        <v>365</v>
      </c>
      <c r="C78" s="65" t="s">
        <v>23</v>
      </c>
      <c r="D78" s="66" t="s">
        <v>505</v>
      </c>
      <c r="E78" s="65" t="s">
        <v>376</v>
      </c>
      <c r="F78" s="46">
        <v>7950</v>
      </c>
      <c r="G78" s="46"/>
      <c r="H78" s="45"/>
      <c r="I78" s="45"/>
      <c r="J78" s="45"/>
      <c r="K78" s="45"/>
      <c r="L78" s="46">
        <f>F78+H78+I78+J78+K78</f>
        <v>7950</v>
      </c>
      <c r="M78" s="46">
        <f>G78+K78</f>
        <v>0</v>
      </c>
      <c r="N78" s="46"/>
      <c r="O78" s="46"/>
      <c r="P78" s="46"/>
      <c r="Q78" s="46"/>
      <c r="R78" s="46">
        <f>L78+N78+O78+P78+Q78</f>
        <v>7950</v>
      </c>
      <c r="S78" s="46">
        <f>M78+Q78</f>
        <v>0</v>
      </c>
      <c r="T78" s="46"/>
      <c r="U78" s="46"/>
      <c r="V78" s="46"/>
      <c r="W78" s="46"/>
      <c r="X78" s="46">
        <f>R78+T78+U78+V78+W78</f>
        <v>7950</v>
      </c>
      <c r="Y78" s="46">
        <f>S78+W78</f>
        <v>0</v>
      </c>
      <c r="Z78" s="46"/>
      <c r="AA78" s="46"/>
      <c r="AB78" s="46"/>
      <c r="AC78" s="46"/>
      <c r="AD78" s="46">
        <f>X78+Z78+AA78+AB78+AC78</f>
        <v>7950</v>
      </c>
      <c r="AE78" s="46">
        <f>Y78+AC78</f>
        <v>0</v>
      </c>
      <c r="AF78" s="46"/>
      <c r="AG78" s="46"/>
      <c r="AH78" s="46"/>
      <c r="AI78" s="46"/>
      <c r="AJ78" s="46">
        <f>AD78+AF78+AG78+AH78+AI78</f>
        <v>7950</v>
      </c>
      <c r="AK78" s="46">
        <f>AE78+AI78</f>
        <v>0</v>
      </c>
      <c r="AL78" s="46"/>
      <c r="AM78" s="46"/>
      <c r="AN78" s="46"/>
      <c r="AO78" s="46"/>
      <c r="AP78" s="46">
        <f>AJ78+AL78+AM78+AN78+AO78</f>
        <v>7950</v>
      </c>
      <c r="AQ78" s="46">
        <f>AK78+AO78</f>
        <v>0</v>
      </c>
      <c r="AR78" s="46"/>
      <c r="AS78" s="46"/>
      <c r="AT78" s="46"/>
      <c r="AU78" s="46"/>
      <c r="AV78" s="46">
        <f>AP78+AR78+AS78+AT78+AU78</f>
        <v>7950</v>
      </c>
      <c r="AW78" s="46">
        <f>AQ78+AU78</f>
        <v>0</v>
      </c>
      <c r="AX78" s="46"/>
      <c r="AY78" s="46"/>
      <c r="AZ78" s="46">
        <v>-2341</v>
      </c>
      <c r="BA78" s="46"/>
      <c r="BB78" s="46">
        <f>AV78+AX78+AY78+AZ78+BA78</f>
        <v>5609</v>
      </c>
      <c r="BC78" s="46">
        <f>AW78+BA78</f>
        <v>0</v>
      </c>
    </row>
    <row r="79" spans="1:55" ht="66" customHeight="1" hidden="1">
      <c r="A79" s="59" t="s">
        <v>258</v>
      </c>
      <c r="B79" s="65" t="s">
        <v>365</v>
      </c>
      <c r="C79" s="65" t="s">
        <v>23</v>
      </c>
      <c r="D79" s="66" t="s">
        <v>505</v>
      </c>
      <c r="E79" s="65" t="s">
        <v>66</v>
      </c>
      <c r="F79" s="46"/>
      <c r="G79" s="45"/>
      <c r="H79" s="45"/>
      <c r="I79" s="45"/>
      <c r="J79" s="45"/>
      <c r="K79" s="45"/>
      <c r="L79" s="46"/>
      <c r="M79" s="45"/>
      <c r="N79" s="46"/>
      <c r="O79" s="46"/>
      <c r="P79" s="46"/>
      <c r="Q79" s="46"/>
      <c r="R79" s="46"/>
      <c r="S79" s="45"/>
      <c r="T79" s="46"/>
      <c r="U79" s="46"/>
      <c r="V79" s="46"/>
      <c r="W79" s="46"/>
      <c r="X79" s="46"/>
      <c r="Y79" s="45"/>
      <c r="Z79" s="46"/>
      <c r="AA79" s="46"/>
      <c r="AB79" s="46"/>
      <c r="AC79" s="46"/>
      <c r="AD79" s="46"/>
      <c r="AE79" s="45"/>
      <c r="AF79" s="46"/>
      <c r="AG79" s="46"/>
      <c r="AH79" s="46"/>
      <c r="AI79" s="46"/>
      <c r="AJ79" s="46"/>
      <c r="AK79" s="45"/>
      <c r="AL79" s="46"/>
      <c r="AM79" s="46"/>
      <c r="AN79" s="46"/>
      <c r="AO79" s="46"/>
      <c r="AP79" s="46"/>
      <c r="AQ79" s="45"/>
      <c r="AR79" s="46"/>
      <c r="AS79" s="46"/>
      <c r="AT79" s="46"/>
      <c r="AU79" s="46"/>
      <c r="AV79" s="46"/>
      <c r="AW79" s="45"/>
      <c r="AX79" s="46"/>
      <c r="AY79" s="46"/>
      <c r="AZ79" s="46"/>
      <c r="BA79" s="46"/>
      <c r="BB79" s="46"/>
      <c r="BC79" s="45"/>
    </row>
    <row r="80" spans="1:55" ht="66">
      <c r="A80" s="59" t="s">
        <v>190</v>
      </c>
      <c r="B80" s="65" t="s">
        <v>365</v>
      </c>
      <c r="C80" s="65" t="s">
        <v>23</v>
      </c>
      <c r="D80" s="66" t="s">
        <v>91</v>
      </c>
      <c r="E80" s="65"/>
      <c r="F80" s="46">
        <f aca="true" t="shared" si="100" ref="F80:M80">F81+F82</f>
        <v>1008</v>
      </c>
      <c r="G80" s="46">
        <f t="shared" si="100"/>
        <v>0</v>
      </c>
      <c r="H80" s="46">
        <f t="shared" si="100"/>
        <v>0</v>
      </c>
      <c r="I80" s="46">
        <f t="shared" si="100"/>
        <v>0</v>
      </c>
      <c r="J80" s="46">
        <f t="shared" si="100"/>
        <v>0</v>
      </c>
      <c r="K80" s="46">
        <f t="shared" si="100"/>
        <v>0</v>
      </c>
      <c r="L80" s="46">
        <f t="shared" si="100"/>
        <v>1008</v>
      </c>
      <c r="M80" s="46">
        <f t="shared" si="100"/>
        <v>0</v>
      </c>
      <c r="N80" s="46">
        <f aca="true" t="shared" si="101" ref="N80:S80">N81+N82</f>
        <v>0</v>
      </c>
      <c r="O80" s="46">
        <f t="shared" si="101"/>
        <v>0</v>
      </c>
      <c r="P80" s="46">
        <f t="shared" si="101"/>
        <v>0</v>
      </c>
      <c r="Q80" s="46">
        <f t="shared" si="101"/>
        <v>0</v>
      </c>
      <c r="R80" s="46">
        <f t="shared" si="101"/>
        <v>1008</v>
      </c>
      <c r="S80" s="46">
        <f t="shared" si="101"/>
        <v>0</v>
      </c>
      <c r="T80" s="46">
        <f aca="true" t="shared" si="102" ref="T80:Y80">T81+T82</f>
        <v>0</v>
      </c>
      <c r="U80" s="46">
        <f t="shared" si="102"/>
        <v>0</v>
      </c>
      <c r="V80" s="46">
        <f t="shared" si="102"/>
        <v>0</v>
      </c>
      <c r="W80" s="46">
        <f t="shared" si="102"/>
        <v>0</v>
      </c>
      <c r="X80" s="46">
        <f t="shared" si="102"/>
        <v>1008</v>
      </c>
      <c r="Y80" s="46">
        <f t="shared" si="102"/>
        <v>0</v>
      </c>
      <c r="Z80" s="46">
        <f aca="true" t="shared" si="103" ref="Z80:AE80">Z81+Z82</f>
        <v>0</v>
      </c>
      <c r="AA80" s="46">
        <f t="shared" si="103"/>
        <v>0</v>
      </c>
      <c r="AB80" s="46">
        <f t="shared" si="103"/>
        <v>0</v>
      </c>
      <c r="AC80" s="46">
        <f t="shared" si="103"/>
        <v>0</v>
      </c>
      <c r="AD80" s="46">
        <f t="shared" si="103"/>
        <v>1008</v>
      </c>
      <c r="AE80" s="46">
        <f t="shared" si="103"/>
        <v>0</v>
      </c>
      <c r="AF80" s="46">
        <f aca="true" t="shared" si="104" ref="AF80:AK80">AF81+AF82</f>
        <v>0</v>
      </c>
      <c r="AG80" s="46">
        <f t="shared" si="104"/>
        <v>0</v>
      </c>
      <c r="AH80" s="46">
        <f t="shared" si="104"/>
        <v>0</v>
      </c>
      <c r="AI80" s="46">
        <f t="shared" si="104"/>
        <v>0</v>
      </c>
      <c r="AJ80" s="46">
        <f t="shared" si="104"/>
        <v>1008</v>
      </c>
      <c r="AK80" s="46">
        <f t="shared" si="104"/>
        <v>0</v>
      </c>
      <c r="AL80" s="46">
        <f aca="true" t="shared" si="105" ref="AL80:AQ80">AL81+AL82</f>
        <v>0</v>
      </c>
      <c r="AM80" s="46">
        <f t="shared" si="105"/>
        <v>0</v>
      </c>
      <c r="AN80" s="46">
        <f t="shared" si="105"/>
        <v>0</v>
      </c>
      <c r="AO80" s="46">
        <f t="shared" si="105"/>
        <v>0</v>
      </c>
      <c r="AP80" s="46">
        <f t="shared" si="105"/>
        <v>1008</v>
      </c>
      <c r="AQ80" s="46">
        <f t="shared" si="105"/>
        <v>0</v>
      </c>
      <c r="AR80" s="46">
        <f aca="true" t="shared" si="106" ref="AR80:AW80">AR81+AR82</f>
        <v>0</v>
      </c>
      <c r="AS80" s="46">
        <f>AS81+AS82</f>
        <v>0</v>
      </c>
      <c r="AT80" s="46">
        <f>AT81+AT82</f>
        <v>0</v>
      </c>
      <c r="AU80" s="46">
        <f>AU81+AU82</f>
        <v>0</v>
      </c>
      <c r="AV80" s="46">
        <f t="shared" si="106"/>
        <v>1008</v>
      </c>
      <c r="AW80" s="46">
        <f t="shared" si="106"/>
        <v>0</v>
      </c>
      <c r="AX80" s="46">
        <f aca="true" t="shared" si="107" ref="AX80:BC80">AX81+AX82</f>
        <v>0</v>
      </c>
      <c r="AY80" s="46">
        <f t="shared" si="107"/>
        <v>0</v>
      </c>
      <c r="AZ80" s="46">
        <f t="shared" si="107"/>
        <v>0</v>
      </c>
      <c r="BA80" s="46">
        <f t="shared" si="107"/>
        <v>0</v>
      </c>
      <c r="BB80" s="46">
        <f t="shared" si="107"/>
        <v>1008</v>
      </c>
      <c r="BC80" s="46">
        <f t="shared" si="107"/>
        <v>0</v>
      </c>
    </row>
    <row r="81" spans="1:55" ht="49.5">
      <c r="A81" s="59" t="s">
        <v>375</v>
      </c>
      <c r="B81" s="65" t="s">
        <v>365</v>
      </c>
      <c r="C81" s="65" t="s">
        <v>23</v>
      </c>
      <c r="D81" s="66" t="s">
        <v>91</v>
      </c>
      <c r="E81" s="65" t="s">
        <v>376</v>
      </c>
      <c r="F81" s="46">
        <v>1008</v>
      </c>
      <c r="G81" s="46"/>
      <c r="H81" s="45"/>
      <c r="I81" s="45"/>
      <c r="J81" s="45"/>
      <c r="K81" s="45"/>
      <c r="L81" s="46">
        <f>F81+H81+I81+J81+K81</f>
        <v>1008</v>
      </c>
      <c r="M81" s="46">
        <f>G81+K81</f>
        <v>0</v>
      </c>
      <c r="N81" s="46"/>
      <c r="O81" s="46"/>
      <c r="P81" s="46"/>
      <c r="Q81" s="46"/>
      <c r="R81" s="46">
        <f>L81+N81+O81+P81+Q81</f>
        <v>1008</v>
      </c>
      <c r="S81" s="46">
        <f>M81+Q81</f>
        <v>0</v>
      </c>
      <c r="T81" s="46"/>
      <c r="U81" s="46"/>
      <c r="V81" s="46"/>
      <c r="W81" s="46"/>
      <c r="X81" s="46">
        <f>R81+T81+U81+V81+W81</f>
        <v>1008</v>
      </c>
      <c r="Y81" s="46">
        <f>S81+W81</f>
        <v>0</v>
      </c>
      <c r="Z81" s="46"/>
      <c r="AA81" s="46"/>
      <c r="AB81" s="46"/>
      <c r="AC81" s="46"/>
      <c r="AD81" s="46">
        <f>X81+Z81+AA81+AB81+AC81</f>
        <v>1008</v>
      </c>
      <c r="AE81" s="46">
        <f>Y81+AC81</f>
        <v>0</v>
      </c>
      <c r="AF81" s="46"/>
      <c r="AG81" s="46"/>
      <c r="AH81" s="46"/>
      <c r="AI81" s="46"/>
      <c r="AJ81" s="46">
        <f>AD81+AF81+AG81+AH81+AI81</f>
        <v>1008</v>
      </c>
      <c r="AK81" s="46">
        <f>AE81+AI81</f>
        <v>0</v>
      </c>
      <c r="AL81" s="46"/>
      <c r="AM81" s="46"/>
      <c r="AN81" s="46"/>
      <c r="AO81" s="46"/>
      <c r="AP81" s="46">
        <f>AJ81+AL81+AM81+AN81+AO81</f>
        <v>1008</v>
      </c>
      <c r="AQ81" s="46">
        <f>AK81+AO81</f>
        <v>0</v>
      </c>
      <c r="AR81" s="46"/>
      <c r="AS81" s="46"/>
      <c r="AT81" s="46"/>
      <c r="AU81" s="46"/>
      <c r="AV81" s="46">
        <f>AP81+AR81+AS81+AT81+AU81</f>
        <v>1008</v>
      </c>
      <c r="AW81" s="46">
        <f>AQ81+AU81</f>
        <v>0</v>
      </c>
      <c r="AX81" s="46"/>
      <c r="AY81" s="46"/>
      <c r="AZ81" s="46"/>
      <c r="BA81" s="46"/>
      <c r="BB81" s="46">
        <f>AV81+AX81+AY81+AZ81+BA81</f>
        <v>1008</v>
      </c>
      <c r="BC81" s="46">
        <f>AW81+BA81</f>
        <v>0</v>
      </c>
    </row>
    <row r="82" spans="1:55" ht="99" customHeight="1" hidden="1">
      <c r="A82" s="59" t="s">
        <v>258</v>
      </c>
      <c r="B82" s="65" t="s">
        <v>365</v>
      </c>
      <c r="C82" s="65" t="s">
        <v>23</v>
      </c>
      <c r="D82" s="66" t="s">
        <v>91</v>
      </c>
      <c r="E82" s="65" t="s">
        <v>66</v>
      </c>
      <c r="F82" s="46"/>
      <c r="G82" s="45"/>
      <c r="H82" s="45"/>
      <c r="I82" s="45"/>
      <c r="J82" s="45"/>
      <c r="K82" s="45"/>
      <c r="L82" s="46"/>
      <c r="M82" s="45"/>
      <c r="N82" s="46"/>
      <c r="O82" s="46"/>
      <c r="P82" s="46"/>
      <c r="Q82" s="46"/>
      <c r="R82" s="46"/>
      <c r="S82" s="45"/>
      <c r="T82" s="46"/>
      <c r="U82" s="46"/>
      <c r="V82" s="46"/>
      <c r="W82" s="46"/>
      <c r="X82" s="46"/>
      <c r="Y82" s="45"/>
      <c r="Z82" s="46"/>
      <c r="AA82" s="46"/>
      <c r="AB82" s="46"/>
      <c r="AC82" s="46"/>
      <c r="AD82" s="46"/>
      <c r="AE82" s="45"/>
      <c r="AF82" s="46"/>
      <c r="AG82" s="46"/>
      <c r="AH82" s="46"/>
      <c r="AI82" s="46"/>
      <c r="AJ82" s="46"/>
      <c r="AK82" s="45"/>
      <c r="AL82" s="46"/>
      <c r="AM82" s="46"/>
      <c r="AN82" s="46"/>
      <c r="AO82" s="46"/>
      <c r="AP82" s="46"/>
      <c r="AQ82" s="45"/>
      <c r="AR82" s="46"/>
      <c r="AS82" s="46"/>
      <c r="AT82" s="46"/>
      <c r="AU82" s="46"/>
      <c r="AV82" s="46"/>
      <c r="AW82" s="45"/>
      <c r="AX82" s="46"/>
      <c r="AY82" s="46"/>
      <c r="AZ82" s="46"/>
      <c r="BA82" s="46"/>
      <c r="BB82" s="46"/>
      <c r="BC82" s="45"/>
    </row>
    <row r="83" spans="1:55" ht="59.25" customHeight="1">
      <c r="A83" s="59" t="s">
        <v>88</v>
      </c>
      <c r="B83" s="65" t="s">
        <v>365</v>
      </c>
      <c r="C83" s="65" t="s">
        <v>23</v>
      </c>
      <c r="D83" s="66" t="s">
        <v>77</v>
      </c>
      <c r="E83" s="65"/>
      <c r="F83" s="46">
        <f aca="true" t="shared" si="108" ref="F83:BA83">F84</f>
        <v>640</v>
      </c>
      <c r="G83" s="46">
        <f t="shared" si="108"/>
        <v>0</v>
      </c>
      <c r="H83" s="46">
        <f t="shared" si="108"/>
        <v>0</v>
      </c>
      <c r="I83" s="46">
        <f t="shared" si="108"/>
        <v>0</v>
      </c>
      <c r="J83" s="46">
        <f t="shared" si="108"/>
        <v>0</v>
      </c>
      <c r="K83" s="46">
        <f t="shared" si="108"/>
        <v>0</v>
      </c>
      <c r="L83" s="46">
        <f t="shared" si="108"/>
        <v>640</v>
      </c>
      <c r="M83" s="77">
        <f t="shared" si="108"/>
        <v>0</v>
      </c>
      <c r="N83" s="46">
        <f t="shared" si="108"/>
        <v>0</v>
      </c>
      <c r="O83" s="46">
        <f t="shared" si="108"/>
        <v>0</v>
      </c>
      <c r="P83" s="46">
        <f t="shared" si="108"/>
        <v>0</v>
      </c>
      <c r="Q83" s="46">
        <f t="shared" si="108"/>
        <v>0</v>
      </c>
      <c r="R83" s="46">
        <f t="shared" si="108"/>
        <v>640</v>
      </c>
      <c r="S83" s="77">
        <f t="shared" si="108"/>
        <v>0</v>
      </c>
      <c r="T83" s="46">
        <f t="shared" si="108"/>
        <v>0</v>
      </c>
      <c r="U83" s="46">
        <f t="shared" si="108"/>
        <v>0</v>
      </c>
      <c r="V83" s="46">
        <f t="shared" si="108"/>
        <v>0</v>
      </c>
      <c r="W83" s="46">
        <f t="shared" si="108"/>
        <v>0</v>
      </c>
      <c r="X83" s="46">
        <f t="shared" si="108"/>
        <v>640</v>
      </c>
      <c r="Y83" s="77">
        <f t="shared" si="108"/>
        <v>0</v>
      </c>
      <c r="Z83" s="46">
        <f t="shared" si="108"/>
        <v>0</v>
      </c>
      <c r="AA83" s="46">
        <f t="shared" si="108"/>
        <v>0</v>
      </c>
      <c r="AB83" s="46">
        <f t="shared" si="108"/>
        <v>0</v>
      </c>
      <c r="AC83" s="46">
        <f t="shared" si="108"/>
        <v>0</v>
      </c>
      <c r="AD83" s="46">
        <f t="shared" si="108"/>
        <v>640</v>
      </c>
      <c r="AE83" s="77">
        <f t="shared" si="108"/>
        <v>0</v>
      </c>
      <c r="AF83" s="46">
        <f t="shared" si="108"/>
        <v>0</v>
      </c>
      <c r="AG83" s="46">
        <f t="shared" si="108"/>
        <v>0</v>
      </c>
      <c r="AH83" s="46">
        <f t="shared" si="108"/>
        <v>0</v>
      </c>
      <c r="AI83" s="46">
        <f t="shared" si="108"/>
        <v>0</v>
      </c>
      <c r="AJ83" s="46">
        <f t="shared" si="108"/>
        <v>640</v>
      </c>
      <c r="AK83" s="77">
        <f t="shared" si="108"/>
        <v>0</v>
      </c>
      <c r="AL83" s="46">
        <f t="shared" si="108"/>
        <v>0</v>
      </c>
      <c r="AM83" s="46">
        <f t="shared" si="108"/>
        <v>0</v>
      </c>
      <c r="AN83" s="46">
        <f t="shared" si="108"/>
        <v>0</v>
      </c>
      <c r="AO83" s="46">
        <f t="shared" si="108"/>
        <v>0</v>
      </c>
      <c r="AP83" s="46">
        <f t="shared" si="108"/>
        <v>640</v>
      </c>
      <c r="AQ83" s="77">
        <f t="shared" si="108"/>
        <v>0</v>
      </c>
      <c r="AR83" s="46">
        <f t="shared" si="108"/>
        <v>0</v>
      </c>
      <c r="AS83" s="46">
        <f t="shared" si="108"/>
        <v>0</v>
      </c>
      <c r="AT83" s="46">
        <f t="shared" si="108"/>
        <v>0</v>
      </c>
      <c r="AU83" s="46">
        <f t="shared" si="108"/>
        <v>0</v>
      </c>
      <c r="AV83" s="46">
        <f t="shared" si="108"/>
        <v>640</v>
      </c>
      <c r="AW83" s="77">
        <f t="shared" si="108"/>
        <v>0</v>
      </c>
      <c r="AX83" s="46">
        <f t="shared" si="108"/>
        <v>0</v>
      </c>
      <c r="AY83" s="46">
        <f t="shared" si="108"/>
        <v>0</v>
      </c>
      <c r="AZ83" s="46">
        <f t="shared" si="108"/>
        <v>0</v>
      </c>
      <c r="BA83" s="46">
        <f t="shared" si="108"/>
        <v>0</v>
      </c>
      <c r="BB83" s="46">
        <f>BB84</f>
        <v>640</v>
      </c>
      <c r="BC83" s="77">
        <f>BC84</f>
        <v>0</v>
      </c>
    </row>
    <row r="84" spans="1:55" ht="49.5">
      <c r="A84" s="59" t="s">
        <v>375</v>
      </c>
      <c r="B84" s="65" t="s">
        <v>365</v>
      </c>
      <c r="C84" s="65" t="s">
        <v>23</v>
      </c>
      <c r="D84" s="66" t="s">
        <v>77</v>
      </c>
      <c r="E84" s="65" t="s">
        <v>376</v>
      </c>
      <c r="F84" s="46">
        <f>320+320</f>
        <v>640</v>
      </c>
      <c r="G84" s="45"/>
      <c r="H84" s="45"/>
      <c r="I84" s="45"/>
      <c r="J84" s="45"/>
      <c r="K84" s="45"/>
      <c r="L84" s="46">
        <f>F84+H84+I84+J84+K84</f>
        <v>640</v>
      </c>
      <c r="M84" s="46">
        <f>G84+K84</f>
        <v>0</v>
      </c>
      <c r="N84" s="46"/>
      <c r="O84" s="46"/>
      <c r="P84" s="46"/>
      <c r="Q84" s="46"/>
      <c r="R84" s="46">
        <f>L84+N84+O84+P84+Q84</f>
        <v>640</v>
      </c>
      <c r="S84" s="46">
        <f>M84+Q84</f>
        <v>0</v>
      </c>
      <c r="T84" s="46"/>
      <c r="U84" s="46"/>
      <c r="V84" s="46"/>
      <c r="W84" s="46"/>
      <c r="X84" s="46">
        <f>R84+T84+U84+V84+W84</f>
        <v>640</v>
      </c>
      <c r="Y84" s="46">
        <f>S84+W84</f>
        <v>0</v>
      </c>
      <c r="Z84" s="46"/>
      <c r="AA84" s="46"/>
      <c r="AB84" s="46"/>
      <c r="AC84" s="46"/>
      <c r="AD84" s="46">
        <f>X84+Z84+AA84+AB84+AC84</f>
        <v>640</v>
      </c>
      <c r="AE84" s="46">
        <f>Y84+AC84</f>
        <v>0</v>
      </c>
      <c r="AF84" s="46"/>
      <c r="AG84" s="46"/>
      <c r="AH84" s="46"/>
      <c r="AI84" s="46"/>
      <c r="AJ84" s="46">
        <f>AD84+AF84+AG84+AH84+AI84</f>
        <v>640</v>
      </c>
      <c r="AK84" s="46">
        <f>AE84+AI84</f>
        <v>0</v>
      </c>
      <c r="AL84" s="46"/>
      <c r="AM84" s="46"/>
      <c r="AN84" s="46"/>
      <c r="AO84" s="46"/>
      <c r="AP84" s="46">
        <f>AJ84+AL84+AM84+AN84+AO84</f>
        <v>640</v>
      </c>
      <c r="AQ84" s="46">
        <f>AK84+AO84</f>
        <v>0</v>
      </c>
      <c r="AR84" s="46"/>
      <c r="AS84" s="46"/>
      <c r="AT84" s="46"/>
      <c r="AU84" s="46"/>
      <c r="AV84" s="46">
        <f>AP84+AR84+AS84+AT84+AU84</f>
        <v>640</v>
      </c>
      <c r="AW84" s="46">
        <f>AQ84+AU84</f>
        <v>0</v>
      </c>
      <c r="AX84" s="46"/>
      <c r="AY84" s="46"/>
      <c r="AZ84" s="46"/>
      <c r="BA84" s="46"/>
      <c r="BB84" s="46">
        <f>AV84+AX84+AY84+AZ84+BA84</f>
        <v>640</v>
      </c>
      <c r="BC84" s="46">
        <f>AW84+BA84</f>
        <v>0</v>
      </c>
    </row>
    <row r="85" spans="1:55" ht="115.5">
      <c r="A85" s="59" t="s">
        <v>84</v>
      </c>
      <c r="B85" s="65" t="s">
        <v>365</v>
      </c>
      <c r="C85" s="65" t="s">
        <v>23</v>
      </c>
      <c r="D85" s="66" t="s">
        <v>78</v>
      </c>
      <c r="E85" s="65"/>
      <c r="F85" s="46">
        <f aca="true" t="shared" si="109" ref="F85:BA85">F86</f>
        <v>4800</v>
      </c>
      <c r="G85" s="46">
        <f t="shared" si="109"/>
        <v>0</v>
      </c>
      <c r="H85" s="46">
        <f t="shared" si="109"/>
        <v>0</v>
      </c>
      <c r="I85" s="46">
        <f t="shared" si="109"/>
        <v>0</v>
      </c>
      <c r="J85" s="46">
        <f t="shared" si="109"/>
        <v>0</v>
      </c>
      <c r="K85" s="46">
        <f t="shared" si="109"/>
        <v>0</v>
      </c>
      <c r="L85" s="46">
        <f t="shared" si="109"/>
        <v>4800</v>
      </c>
      <c r="M85" s="77">
        <f t="shared" si="109"/>
        <v>0</v>
      </c>
      <c r="N85" s="46">
        <f t="shared" si="109"/>
        <v>0</v>
      </c>
      <c r="O85" s="46">
        <f t="shared" si="109"/>
        <v>0</v>
      </c>
      <c r="P85" s="46">
        <f t="shared" si="109"/>
        <v>0</v>
      </c>
      <c r="Q85" s="46">
        <f t="shared" si="109"/>
        <v>0</v>
      </c>
      <c r="R85" s="46">
        <f t="shared" si="109"/>
        <v>4800</v>
      </c>
      <c r="S85" s="77">
        <f t="shared" si="109"/>
        <v>0</v>
      </c>
      <c r="T85" s="46">
        <f t="shared" si="109"/>
        <v>0</v>
      </c>
      <c r="U85" s="46">
        <f t="shared" si="109"/>
        <v>0</v>
      </c>
      <c r="V85" s="46">
        <f t="shared" si="109"/>
        <v>0</v>
      </c>
      <c r="W85" s="46">
        <f t="shared" si="109"/>
        <v>0</v>
      </c>
      <c r="X85" s="46">
        <f t="shared" si="109"/>
        <v>4800</v>
      </c>
      <c r="Y85" s="77">
        <f t="shared" si="109"/>
        <v>0</v>
      </c>
      <c r="Z85" s="46">
        <f t="shared" si="109"/>
        <v>0</v>
      </c>
      <c r="AA85" s="46">
        <f t="shared" si="109"/>
        <v>0</v>
      </c>
      <c r="AB85" s="46">
        <f t="shared" si="109"/>
        <v>0</v>
      </c>
      <c r="AC85" s="46">
        <f t="shared" si="109"/>
        <v>0</v>
      </c>
      <c r="AD85" s="46">
        <f t="shared" si="109"/>
        <v>4800</v>
      </c>
      <c r="AE85" s="77">
        <f t="shared" si="109"/>
        <v>0</v>
      </c>
      <c r="AF85" s="46">
        <f t="shared" si="109"/>
        <v>0</v>
      </c>
      <c r="AG85" s="46">
        <f t="shared" si="109"/>
        <v>0</v>
      </c>
      <c r="AH85" s="46">
        <f t="shared" si="109"/>
        <v>0</v>
      </c>
      <c r="AI85" s="46">
        <f t="shared" si="109"/>
        <v>0</v>
      </c>
      <c r="AJ85" s="46">
        <f t="shared" si="109"/>
        <v>4800</v>
      </c>
      <c r="AK85" s="77">
        <f t="shared" si="109"/>
        <v>0</v>
      </c>
      <c r="AL85" s="46">
        <f t="shared" si="109"/>
        <v>0</v>
      </c>
      <c r="AM85" s="46">
        <f t="shared" si="109"/>
        <v>0</v>
      </c>
      <c r="AN85" s="46">
        <f t="shared" si="109"/>
        <v>0</v>
      </c>
      <c r="AO85" s="46">
        <f t="shared" si="109"/>
        <v>0</v>
      </c>
      <c r="AP85" s="46">
        <f t="shared" si="109"/>
        <v>4800</v>
      </c>
      <c r="AQ85" s="77">
        <f t="shared" si="109"/>
        <v>0</v>
      </c>
      <c r="AR85" s="46">
        <f t="shared" si="109"/>
        <v>0</v>
      </c>
      <c r="AS85" s="46">
        <f t="shared" si="109"/>
        <v>-4522</v>
      </c>
      <c r="AT85" s="46">
        <f t="shared" si="109"/>
        <v>0</v>
      </c>
      <c r="AU85" s="46">
        <f t="shared" si="109"/>
        <v>0</v>
      </c>
      <c r="AV85" s="46">
        <f t="shared" si="109"/>
        <v>278</v>
      </c>
      <c r="AW85" s="77">
        <f t="shared" si="109"/>
        <v>0</v>
      </c>
      <c r="AX85" s="46">
        <f t="shared" si="109"/>
        <v>0</v>
      </c>
      <c r="AY85" s="46">
        <f t="shared" si="109"/>
        <v>0</v>
      </c>
      <c r="AZ85" s="46">
        <f t="shared" si="109"/>
        <v>0</v>
      </c>
      <c r="BA85" s="46">
        <f t="shared" si="109"/>
        <v>0</v>
      </c>
      <c r="BB85" s="46">
        <f>BB86</f>
        <v>278</v>
      </c>
      <c r="BC85" s="77">
        <f>BC86</f>
        <v>0</v>
      </c>
    </row>
    <row r="86" spans="1:55" ht="49.5">
      <c r="A86" s="59" t="s">
        <v>375</v>
      </c>
      <c r="B86" s="65" t="s">
        <v>365</v>
      </c>
      <c r="C86" s="65" t="s">
        <v>23</v>
      </c>
      <c r="D86" s="66" t="s">
        <v>78</v>
      </c>
      <c r="E86" s="65" t="s">
        <v>376</v>
      </c>
      <c r="F86" s="46">
        <v>4800</v>
      </c>
      <c r="G86" s="45"/>
      <c r="H86" s="45"/>
      <c r="I86" s="45"/>
      <c r="J86" s="45"/>
      <c r="K86" s="45"/>
      <c r="L86" s="46">
        <f>F86+H86+I86+J86+K86</f>
        <v>4800</v>
      </c>
      <c r="M86" s="46">
        <f>G86+K86</f>
        <v>0</v>
      </c>
      <c r="N86" s="46"/>
      <c r="O86" s="46"/>
      <c r="P86" s="46"/>
      <c r="Q86" s="46"/>
      <c r="R86" s="46">
        <f>L86+N86+O86+P86+Q86</f>
        <v>4800</v>
      </c>
      <c r="S86" s="46">
        <f>M86+Q86</f>
        <v>0</v>
      </c>
      <c r="T86" s="46"/>
      <c r="U86" s="46"/>
      <c r="V86" s="46"/>
      <c r="W86" s="46"/>
      <c r="X86" s="46">
        <f>R86+T86+U86+V86+W86</f>
        <v>4800</v>
      </c>
      <c r="Y86" s="46">
        <f>S86+W86</f>
        <v>0</v>
      </c>
      <c r="Z86" s="46"/>
      <c r="AA86" s="46"/>
      <c r="AB86" s="46"/>
      <c r="AC86" s="46"/>
      <c r="AD86" s="46">
        <f>X86+Z86+AA86+AB86+AC86</f>
        <v>4800</v>
      </c>
      <c r="AE86" s="46">
        <f>Y86+AC86</f>
        <v>0</v>
      </c>
      <c r="AF86" s="46"/>
      <c r="AG86" s="46"/>
      <c r="AH86" s="46"/>
      <c r="AI86" s="46"/>
      <c r="AJ86" s="46">
        <f>AD86+AF86+AG86+AH86+AI86</f>
        <v>4800</v>
      </c>
      <c r="AK86" s="46">
        <f>AE86+AI86</f>
        <v>0</v>
      </c>
      <c r="AL86" s="46"/>
      <c r="AM86" s="46"/>
      <c r="AN86" s="46"/>
      <c r="AO86" s="46"/>
      <c r="AP86" s="46">
        <f>AJ86+AL86+AM86+AN86+AO86</f>
        <v>4800</v>
      </c>
      <c r="AQ86" s="46">
        <f>AK86+AO86</f>
        <v>0</v>
      </c>
      <c r="AR86" s="46"/>
      <c r="AS86" s="46">
        <v>-4522</v>
      </c>
      <c r="AT86" s="46"/>
      <c r="AU86" s="46"/>
      <c r="AV86" s="46">
        <f>AP86+AR86+AS86+AT86+AU86</f>
        <v>278</v>
      </c>
      <c r="AW86" s="46">
        <f>AQ86+AU86</f>
        <v>0</v>
      </c>
      <c r="AX86" s="46"/>
      <c r="AY86" s="46"/>
      <c r="AZ86" s="46"/>
      <c r="BA86" s="46"/>
      <c r="BB86" s="46">
        <f>AV86+AX86+AY86+AZ86+BA86</f>
        <v>278</v>
      </c>
      <c r="BC86" s="46">
        <f>AW86+BA86</f>
        <v>0</v>
      </c>
    </row>
    <row r="87" spans="1:55" ht="16.5">
      <c r="A87" s="73"/>
      <c r="B87" s="74"/>
      <c r="C87" s="74"/>
      <c r="D87" s="75"/>
      <c r="E87" s="74"/>
      <c r="F87" s="45"/>
      <c r="G87" s="45"/>
      <c r="H87" s="45"/>
      <c r="I87" s="45"/>
      <c r="J87" s="45"/>
      <c r="K87" s="45"/>
      <c r="L87" s="45"/>
      <c r="M87" s="45"/>
      <c r="N87" s="46"/>
      <c r="O87" s="46"/>
      <c r="P87" s="46"/>
      <c r="Q87" s="46"/>
      <c r="R87" s="45"/>
      <c r="S87" s="45"/>
      <c r="T87" s="46"/>
      <c r="U87" s="46"/>
      <c r="V87" s="46"/>
      <c r="W87" s="46"/>
      <c r="X87" s="45"/>
      <c r="Y87" s="45"/>
      <c r="Z87" s="46"/>
      <c r="AA87" s="46"/>
      <c r="AB87" s="46"/>
      <c r="AC87" s="46"/>
      <c r="AD87" s="45"/>
      <c r="AE87" s="45"/>
      <c r="AF87" s="46"/>
      <c r="AG87" s="46"/>
      <c r="AH87" s="46"/>
      <c r="AI87" s="46"/>
      <c r="AJ87" s="45"/>
      <c r="AK87" s="45"/>
      <c r="AL87" s="46"/>
      <c r="AM87" s="46"/>
      <c r="AN87" s="46"/>
      <c r="AO87" s="46"/>
      <c r="AP87" s="45"/>
      <c r="AQ87" s="45"/>
      <c r="AR87" s="46"/>
      <c r="AS87" s="46"/>
      <c r="AT87" s="46"/>
      <c r="AU87" s="46"/>
      <c r="AV87" s="45"/>
      <c r="AW87" s="45"/>
      <c r="AX87" s="46"/>
      <c r="AY87" s="46"/>
      <c r="AZ87" s="46"/>
      <c r="BA87" s="46"/>
      <c r="BB87" s="45"/>
      <c r="BC87" s="45"/>
    </row>
    <row r="88" spans="1:55" s="6" customFormat="1" ht="60.75">
      <c r="A88" s="47" t="s">
        <v>268</v>
      </c>
      <c r="B88" s="48" t="s">
        <v>269</v>
      </c>
      <c r="C88" s="48"/>
      <c r="D88" s="49"/>
      <c r="E88" s="48"/>
      <c r="F88" s="78">
        <f aca="true" t="shared" si="110" ref="F88:M88">F90+F94+F104</f>
        <v>94433</v>
      </c>
      <c r="G88" s="78">
        <f t="shared" si="110"/>
        <v>0</v>
      </c>
      <c r="H88" s="78">
        <f t="shared" si="110"/>
        <v>0</v>
      </c>
      <c r="I88" s="78">
        <f t="shared" si="110"/>
        <v>981</v>
      </c>
      <c r="J88" s="78">
        <f t="shared" si="110"/>
        <v>0</v>
      </c>
      <c r="K88" s="78">
        <f t="shared" si="110"/>
        <v>0</v>
      </c>
      <c r="L88" s="78">
        <f t="shared" si="110"/>
        <v>95414</v>
      </c>
      <c r="M88" s="78">
        <f t="shared" si="110"/>
        <v>0</v>
      </c>
      <c r="N88" s="79">
        <f aca="true" t="shared" si="111" ref="N88:S88">N90+N94+N104</f>
        <v>0</v>
      </c>
      <c r="O88" s="79">
        <f t="shared" si="111"/>
        <v>0</v>
      </c>
      <c r="P88" s="79">
        <f t="shared" si="111"/>
        <v>0</v>
      </c>
      <c r="Q88" s="79">
        <f t="shared" si="111"/>
        <v>0</v>
      </c>
      <c r="R88" s="78">
        <f t="shared" si="111"/>
        <v>95414</v>
      </c>
      <c r="S88" s="78">
        <f t="shared" si="111"/>
        <v>0</v>
      </c>
      <c r="T88" s="79">
        <f aca="true" t="shared" si="112" ref="T88:Y88">T90+T94+T104</f>
        <v>0</v>
      </c>
      <c r="U88" s="79">
        <f t="shared" si="112"/>
        <v>0</v>
      </c>
      <c r="V88" s="79">
        <f t="shared" si="112"/>
        <v>0</v>
      </c>
      <c r="W88" s="79">
        <f t="shared" si="112"/>
        <v>0</v>
      </c>
      <c r="X88" s="78">
        <f t="shared" si="112"/>
        <v>95414</v>
      </c>
      <c r="Y88" s="78">
        <f t="shared" si="112"/>
        <v>0</v>
      </c>
      <c r="Z88" s="79">
        <f aca="true" t="shared" si="113" ref="Z88:AE88">Z90+Z94+Z104</f>
        <v>0</v>
      </c>
      <c r="AA88" s="79">
        <f t="shared" si="113"/>
        <v>0</v>
      </c>
      <c r="AB88" s="79">
        <f t="shared" si="113"/>
        <v>0</v>
      </c>
      <c r="AC88" s="79">
        <f t="shared" si="113"/>
        <v>0</v>
      </c>
      <c r="AD88" s="78">
        <f t="shared" si="113"/>
        <v>95414</v>
      </c>
      <c r="AE88" s="78">
        <f t="shared" si="113"/>
        <v>0</v>
      </c>
      <c r="AF88" s="79">
        <f aca="true" t="shared" si="114" ref="AF88:AK88">AF90+AF94+AF104</f>
        <v>0</v>
      </c>
      <c r="AG88" s="79">
        <f t="shared" si="114"/>
        <v>0</v>
      </c>
      <c r="AH88" s="79">
        <f t="shared" si="114"/>
        <v>0</v>
      </c>
      <c r="AI88" s="79">
        <f t="shared" si="114"/>
        <v>0</v>
      </c>
      <c r="AJ88" s="78">
        <f t="shared" si="114"/>
        <v>95414</v>
      </c>
      <c r="AK88" s="78">
        <f t="shared" si="114"/>
        <v>0</v>
      </c>
      <c r="AL88" s="80">
        <f aca="true" t="shared" si="115" ref="AL88:AQ88">AL90+AL94+AL104</f>
        <v>200</v>
      </c>
      <c r="AM88" s="79">
        <f t="shared" si="115"/>
        <v>0</v>
      </c>
      <c r="AN88" s="79">
        <f t="shared" si="115"/>
        <v>0</v>
      </c>
      <c r="AO88" s="79">
        <f t="shared" si="115"/>
        <v>0</v>
      </c>
      <c r="AP88" s="78">
        <f t="shared" si="115"/>
        <v>95614</v>
      </c>
      <c r="AQ88" s="78">
        <f t="shared" si="115"/>
        <v>0</v>
      </c>
      <c r="AR88" s="80">
        <f aca="true" t="shared" si="116" ref="AR88:AW88">AR90+AR94+AR104</f>
        <v>0</v>
      </c>
      <c r="AS88" s="80">
        <f>AS90+AS94+AS104</f>
        <v>0</v>
      </c>
      <c r="AT88" s="80">
        <f>AT90+AT94+AT104</f>
        <v>0</v>
      </c>
      <c r="AU88" s="80">
        <f>AU90+AU94+AU104</f>
        <v>0</v>
      </c>
      <c r="AV88" s="78">
        <f t="shared" si="116"/>
        <v>95614</v>
      </c>
      <c r="AW88" s="78">
        <f t="shared" si="116"/>
        <v>0</v>
      </c>
      <c r="AX88" s="80">
        <f aca="true" t="shared" si="117" ref="AX88:BC88">AX90+AX94+AX104</f>
        <v>0</v>
      </c>
      <c r="AY88" s="80">
        <f t="shared" si="117"/>
        <v>0</v>
      </c>
      <c r="AZ88" s="80">
        <f t="shared" si="117"/>
        <v>0</v>
      </c>
      <c r="BA88" s="80">
        <f t="shared" si="117"/>
        <v>0</v>
      </c>
      <c r="BB88" s="78">
        <f t="shared" si="117"/>
        <v>95614</v>
      </c>
      <c r="BC88" s="78">
        <f t="shared" si="117"/>
        <v>0</v>
      </c>
    </row>
    <row r="89" spans="1:55" s="6" customFormat="1" ht="14.25" customHeight="1">
      <c r="A89" s="47"/>
      <c r="B89" s="48"/>
      <c r="C89" s="48"/>
      <c r="D89" s="49"/>
      <c r="E89" s="48"/>
      <c r="F89" s="81"/>
      <c r="G89" s="81"/>
      <c r="H89" s="81"/>
      <c r="I89" s="81"/>
      <c r="J89" s="81"/>
      <c r="K89" s="81"/>
      <c r="L89" s="81"/>
      <c r="M89" s="81"/>
      <c r="N89" s="46"/>
      <c r="O89" s="46"/>
      <c r="P89" s="46"/>
      <c r="Q89" s="46"/>
      <c r="R89" s="81"/>
      <c r="S89" s="81"/>
      <c r="T89" s="46"/>
      <c r="U89" s="46"/>
      <c r="V89" s="46"/>
      <c r="W89" s="46"/>
      <c r="X89" s="81"/>
      <c r="Y89" s="81"/>
      <c r="Z89" s="46"/>
      <c r="AA89" s="46"/>
      <c r="AB89" s="46"/>
      <c r="AC89" s="46"/>
      <c r="AD89" s="81"/>
      <c r="AE89" s="81"/>
      <c r="AF89" s="46"/>
      <c r="AG89" s="46"/>
      <c r="AH89" s="46"/>
      <c r="AI89" s="46"/>
      <c r="AJ89" s="81"/>
      <c r="AK89" s="81"/>
      <c r="AL89" s="46"/>
      <c r="AM89" s="46"/>
      <c r="AN89" s="46"/>
      <c r="AO89" s="46"/>
      <c r="AP89" s="81"/>
      <c r="AQ89" s="81"/>
      <c r="AR89" s="46"/>
      <c r="AS89" s="46"/>
      <c r="AT89" s="46"/>
      <c r="AU89" s="46"/>
      <c r="AV89" s="81"/>
      <c r="AW89" s="81"/>
      <c r="AX89" s="46"/>
      <c r="AY89" s="46"/>
      <c r="AZ89" s="46"/>
      <c r="BA89" s="46"/>
      <c r="BB89" s="81"/>
      <c r="BC89" s="81"/>
    </row>
    <row r="90" spans="1:55" s="8" customFormat="1" ht="21.75" customHeight="1">
      <c r="A90" s="53" t="s">
        <v>270</v>
      </c>
      <c r="B90" s="54" t="s">
        <v>370</v>
      </c>
      <c r="C90" s="54" t="s">
        <v>366</v>
      </c>
      <c r="D90" s="62"/>
      <c r="E90" s="54"/>
      <c r="F90" s="56">
        <f aca="true" t="shared" si="118" ref="F90:K91">F91</f>
        <v>30793</v>
      </c>
      <c r="G90" s="56">
        <f t="shared" si="118"/>
        <v>0</v>
      </c>
      <c r="H90" s="56">
        <f t="shared" si="118"/>
        <v>0</v>
      </c>
      <c r="I90" s="56">
        <f t="shared" si="118"/>
        <v>981</v>
      </c>
      <c r="J90" s="56">
        <f t="shared" si="118"/>
        <v>0</v>
      </c>
      <c r="K90" s="56">
        <f t="shared" si="118"/>
        <v>0</v>
      </c>
      <c r="L90" s="56">
        <f>L91</f>
        <v>31774</v>
      </c>
      <c r="M90" s="56">
        <f>M91</f>
        <v>0</v>
      </c>
      <c r="N90" s="51">
        <f aca="true" t="shared" si="119" ref="N90:Q91">N91</f>
        <v>0</v>
      </c>
      <c r="O90" s="51">
        <f t="shared" si="119"/>
        <v>0</v>
      </c>
      <c r="P90" s="51">
        <f t="shared" si="119"/>
        <v>0</v>
      </c>
      <c r="Q90" s="51">
        <f t="shared" si="119"/>
        <v>0</v>
      </c>
      <c r="R90" s="56">
        <f>R91</f>
        <v>31774</v>
      </c>
      <c r="S90" s="56">
        <f>S91</f>
        <v>0</v>
      </c>
      <c r="T90" s="51">
        <f aca="true" t="shared" si="120" ref="T90:W91">T91</f>
        <v>0</v>
      </c>
      <c r="U90" s="51">
        <f t="shared" si="120"/>
        <v>0</v>
      </c>
      <c r="V90" s="51">
        <f t="shared" si="120"/>
        <v>0</v>
      </c>
      <c r="W90" s="51">
        <f t="shared" si="120"/>
        <v>0</v>
      </c>
      <c r="X90" s="56">
        <f>X91</f>
        <v>31774</v>
      </c>
      <c r="Y90" s="56">
        <f>Y91</f>
        <v>0</v>
      </c>
      <c r="Z90" s="51">
        <f aca="true" t="shared" si="121" ref="Z90:AC91">Z91</f>
        <v>0</v>
      </c>
      <c r="AA90" s="51">
        <f t="shared" si="121"/>
        <v>0</v>
      </c>
      <c r="AB90" s="51">
        <f t="shared" si="121"/>
        <v>0</v>
      </c>
      <c r="AC90" s="51">
        <f t="shared" si="121"/>
        <v>0</v>
      </c>
      <c r="AD90" s="56">
        <f>AD91</f>
        <v>31774</v>
      </c>
      <c r="AE90" s="56">
        <f>AE91</f>
        <v>0</v>
      </c>
      <c r="AF90" s="51">
        <f aca="true" t="shared" si="122" ref="AF90:AI91">AF91</f>
        <v>0</v>
      </c>
      <c r="AG90" s="51">
        <f t="shared" si="122"/>
        <v>0</v>
      </c>
      <c r="AH90" s="51">
        <f t="shared" si="122"/>
        <v>0</v>
      </c>
      <c r="AI90" s="51">
        <f t="shared" si="122"/>
        <v>0</v>
      </c>
      <c r="AJ90" s="56">
        <f>AJ91</f>
        <v>31774</v>
      </c>
      <c r="AK90" s="56">
        <f>AK91</f>
        <v>0</v>
      </c>
      <c r="AL90" s="51">
        <f aca="true" t="shared" si="123" ref="AL90:AO91">AL91</f>
        <v>0</v>
      </c>
      <c r="AM90" s="51">
        <f t="shared" si="123"/>
        <v>0</v>
      </c>
      <c r="AN90" s="51">
        <f t="shared" si="123"/>
        <v>0</v>
      </c>
      <c r="AO90" s="51">
        <f t="shared" si="123"/>
        <v>0</v>
      </c>
      <c r="AP90" s="56">
        <f>AP91</f>
        <v>31774</v>
      </c>
      <c r="AQ90" s="56">
        <f>AQ91</f>
        <v>0</v>
      </c>
      <c r="AR90" s="51">
        <f aca="true" t="shared" si="124" ref="AR90:AU91">AR91</f>
        <v>0</v>
      </c>
      <c r="AS90" s="51">
        <f t="shared" si="124"/>
        <v>0</v>
      </c>
      <c r="AT90" s="51">
        <f t="shared" si="124"/>
        <v>0</v>
      </c>
      <c r="AU90" s="51">
        <f t="shared" si="124"/>
        <v>0</v>
      </c>
      <c r="AV90" s="56">
        <f>AV91</f>
        <v>31774</v>
      </c>
      <c r="AW90" s="56">
        <f>AW91</f>
        <v>0</v>
      </c>
      <c r="AX90" s="51">
        <f aca="true" t="shared" si="125" ref="AX90:BA91">AX91</f>
        <v>0</v>
      </c>
      <c r="AY90" s="51">
        <f t="shared" si="125"/>
        <v>0</v>
      </c>
      <c r="AZ90" s="51">
        <f t="shared" si="125"/>
        <v>0</v>
      </c>
      <c r="BA90" s="51">
        <f t="shared" si="125"/>
        <v>0</v>
      </c>
      <c r="BB90" s="56">
        <f>BB91</f>
        <v>31774</v>
      </c>
      <c r="BC90" s="56">
        <f>BC91</f>
        <v>0</v>
      </c>
    </row>
    <row r="91" spans="1:55" s="10" customFormat="1" ht="20.25" customHeight="1">
      <c r="A91" s="59" t="s">
        <v>271</v>
      </c>
      <c r="B91" s="65" t="s">
        <v>370</v>
      </c>
      <c r="C91" s="65" t="s">
        <v>366</v>
      </c>
      <c r="D91" s="66" t="s">
        <v>272</v>
      </c>
      <c r="E91" s="65"/>
      <c r="F91" s="46">
        <f>F92</f>
        <v>30793</v>
      </c>
      <c r="G91" s="46">
        <f t="shared" si="118"/>
        <v>0</v>
      </c>
      <c r="H91" s="46">
        <f t="shared" si="118"/>
        <v>0</v>
      </c>
      <c r="I91" s="46">
        <f t="shared" si="118"/>
        <v>981</v>
      </c>
      <c r="J91" s="46">
        <f t="shared" si="118"/>
        <v>0</v>
      </c>
      <c r="K91" s="46">
        <f t="shared" si="118"/>
        <v>0</v>
      </c>
      <c r="L91" s="46">
        <f>L92</f>
        <v>31774</v>
      </c>
      <c r="M91" s="46">
        <f>M92</f>
        <v>0</v>
      </c>
      <c r="N91" s="46">
        <f t="shared" si="119"/>
        <v>0</v>
      </c>
      <c r="O91" s="46">
        <f t="shared" si="119"/>
        <v>0</v>
      </c>
      <c r="P91" s="46">
        <f t="shared" si="119"/>
        <v>0</v>
      </c>
      <c r="Q91" s="46">
        <f t="shared" si="119"/>
        <v>0</v>
      </c>
      <c r="R91" s="46">
        <f>R92</f>
        <v>31774</v>
      </c>
      <c r="S91" s="46">
        <f>S92</f>
        <v>0</v>
      </c>
      <c r="T91" s="46">
        <f t="shared" si="120"/>
        <v>0</v>
      </c>
      <c r="U91" s="46">
        <f t="shared" si="120"/>
        <v>0</v>
      </c>
      <c r="V91" s="46">
        <f t="shared" si="120"/>
        <v>0</v>
      </c>
      <c r="W91" s="46">
        <f t="shared" si="120"/>
        <v>0</v>
      </c>
      <c r="X91" s="46">
        <f>X92</f>
        <v>31774</v>
      </c>
      <c r="Y91" s="46">
        <f>Y92</f>
        <v>0</v>
      </c>
      <c r="Z91" s="46">
        <f t="shared" si="121"/>
        <v>0</v>
      </c>
      <c r="AA91" s="46">
        <f t="shared" si="121"/>
        <v>0</v>
      </c>
      <c r="AB91" s="46">
        <f t="shared" si="121"/>
        <v>0</v>
      </c>
      <c r="AC91" s="46">
        <f t="shared" si="121"/>
        <v>0</v>
      </c>
      <c r="AD91" s="46">
        <f>AD92</f>
        <v>31774</v>
      </c>
      <c r="AE91" s="46">
        <f>AE92</f>
        <v>0</v>
      </c>
      <c r="AF91" s="46">
        <f t="shared" si="122"/>
        <v>0</v>
      </c>
      <c r="AG91" s="46">
        <f t="shared" si="122"/>
        <v>0</v>
      </c>
      <c r="AH91" s="46">
        <f t="shared" si="122"/>
        <v>0</v>
      </c>
      <c r="AI91" s="46">
        <f t="shared" si="122"/>
        <v>0</v>
      </c>
      <c r="AJ91" s="46">
        <f>AJ92</f>
        <v>31774</v>
      </c>
      <c r="AK91" s="46">
        <f>AK92</f>
        <v>0</v>
      </c>
      <c r="AL91" s="46">
        <f t="shared" si="123"/>
        <v>0</v>
      </c>
      <c r="AM91" s="46">
        <f t="shared" si="123"/>
        <v>0</v>
      </c>
      <c r="AN91" s="46">
        <f t="shared" si="123"/>
        <v>0</v>
      </c>
      <c r="AO91" s="46">
        <f t="shared" si="123"/>
        <v>0</v>
      </c>
      <c r="AP91" s="46">
        <f>AP92</f>
        <v>31774</v>
      </c>
      <c r="AQ91" s="46">
        <f>AQ92</f>
        <v>0</v>
      </c>
      <c r="AR91" s="46">
        <f t="shared" si="124"/>
        <v>0</v>
      </c>
      <c r="AS91" s="46">
        <f t="shared" si="124"/>
        <v>0</v>
      </c>
      <c r="AT91" s="46">
        <f t="shared" si="124"/>
        <v>0</v>
      </c>
      <c r="AU91" s="46">
        <f t="shared" si="124"/>
        <v>0</v>
      </c>
      <c r="AV91" s="46">
        <f>AV92</f>
        <v>31774</v>
      </c>
      <c r="AW91" s="46">
        <f>AW92</f>
        <v>0</v>
      </c>
      <c r="AX91" s="46">
        <f t="shared" si="125"/>
        <v>0</v>
      </c>
      <c r="AY91" s="46">
        <f t="shared" si="125"/>
        <v>0</v>
      </c>
      <c r="AZ91" s="46">
        <f t="shared" si="125"/>
        <v>0</v>
      </c>
      <c r="BA91" s="46">
        <f t="shared" si="125"/>
        <v>0</v>
      </c>
      <c r="BB91" s="46">
        <f>BB92</f>
        <v>31774</v>
      </c>
      <c r="BC91" s="46">
        <f>BC92</f>
        <v>0</v>
      </c>
    </row>
    <row r="92" spans="1:55" s="11" customFormat="1" ht="82.5">
      <c r="A92" s="59" t="s">
        <v>79</v>
      </c>
      <c r="B92" s="65" t="s">
        <v>370</v>
      </c>
      <c r="C92" s="65" t="s">
        <v>366</v>
      </c>
      <c r="D92" s="66" t="s">
        <v>272</v>
      </c>
      <c r="E92" s="65" t="s">
        <v>67</v>
      </c>
      <c r="F92" s="46">
        <v>30793</v>
      </c>
      <c r="G92" s="60"/>
      <c r="H92" s="60"/>
      <c r="I92" s="68">
        <v>981</v>
      </c>
      <c r="J92" s="60"/>
      <c r="K92" s="60"/>
      <c r="L92" s="46">
        <f>F92+H92+I92+J92+K92</f>
        <v>31774</v>
      </c>
      <c r="M92" s="46">
        <f>G92+K92</f>
        <v>0</v>
      </c>
      <c r="N92" s="46"/>
      <c r="O92" s="46"/>
      <c r="P92" s="46"/>
      <c r="Q92" s="46"/>
      <c r="R92" s="46">
        <f>L92+N92+O92+P92+Q92</f>
        <v>31774</v>
      </c>
      <c r="S92" s="46">
        <f>M92+Q92</f>
        <v>0</v>
      </c>
      <c r="T92" s="46"/>
      <c r="U92" s="46"/>
      <c r="V92" s="46"/>
      <c r="W92" s="46"/>
      <c r="X92" s="46">
        <f>R92+T92+U92+V92+W92</f>
        <v>31774</v>
      </c>
      <c r="Y92" s="46">
        <f>S92+W92</f>
        <v>0</v>
      </c>
      <c r="Z92" s="46"/>
      <c r="AA92" s="46"/>
      <c r="AB92" s="46"/>
      <c r="AC92" s="46"/>
      <c r="AD92" s="46">
        <f>X92+Z92+AA92+AB92+AC92</f>
        <v>31774</v>
      </c>
      <c r="AE92" s="46">
        <f>Y92+AC92</f>
        <v>0</v>
      </c>
      <c r="AF92" s="46"/>
      <c r="AG92" s="46"/>
      <c r="AH92" s="46"/>
      <c r="AI92" s="46"/>
      <c r="AJ92" s="46">
        <f>AD92+AF92+AG92+AH92+AI92</f>
        <v>31774</v>
      </c>
      <c r="AK92" s="46">
        <f>AE92+AI92</f>
        <v>0</v>
      </c>
      <c r="AL92" s="46"/>
      <c r="AM92" s="46"/>
      <c r="AN92" s="46"/>
      <c r="AO92" s="46"/>
      <c r="AP92" s="46">
        <f>AJ92+AL92+AM92+AN92+AO92</f>
        <v>31774</v>
      </c>
      <c r="AQ92" s="46">
        <f>AK92+AO92</f>
        <v>0</v>
      </c>
      <c r="AR92" s="46"/>
      <c r="AS92" s="46"/>
      <c r="AT92" s="46"/>
      <c r="AU92" s="46"/>
      <c r="AV92" s="46">
        <f>AP92+AR92+AS92+AT92+AU92</f>
        <v>31774</v>
      </c>
      <c r="AW92" s="46">
        <f>AQ92+AU92</f>
        <v>0</v>
      </c>
      <c r="AX92" s="46"/>
      <c r="AY92" s="46"/>
      <c r="AZ92" s="46"/>
      <c r="BA92" s="46"/>
      <c r="BB92" s="46">
        <f>AV92+AX92+AY92+AZ92+BA92</f>
        <v>31774</v>
      </c>
      <c r="BC92" s="46">
        <f>AW92+BA92</f>
        <v>0</v>
      </c>
    </row>
    <row r="93" spans="1:55" s="11" customFormat="1" ht="16.5">
      <c r="A93" s="59"/>
      <c r="B93" s="65"/>
      <c r="C93" s="65"/>
      <c r="D93" s="66"/>
      <c r="E93" s="65"/>
      <c r="F93" s="60"/>
      <c r="G93" s="60"/>
      <c r="H93" s="60"/>
      <c r="I93" s="60"/>
      <c r="J93" s="60"/>
      <c r="K93" s="60"/>
      <c r="L93" s="60"/>
      <c r="M93" s="60"/>
      <c r="N93" s="46"/>
      <c r="O93" s="46"/>
      <c r="P93" s="46"/>
      <c r="Q93" s="46"/>
      <c r="R93" s="60"/>
      <c r="S93" s="60"/>
      <c r="T93" s="46"/>
      <c r="U93" s="46"/>
      <c r="V93" s="46"/>
      <c r="W93" s="46"/>
      <c r="X93" s="60"/>
      <c r="Y93" s="60"/>
      <c r="Z93" s="46"/>
      <c r="AA93" s="46"/>
      <c r="AB93" s="46"/>
      <c r="AC93" s="46"/>
      <c r="AD93" s="60"/>
      <c r="AE93" s="60"/>
      <c r="AF93" s="46"/>
      <c r="AG93" s="46"/>
      <c r="AH93" s="46"/>
      <c r="AI93" s="46"/>
      <c r="AJ93" s="60"/>
      <c r="AK93" s="60"/>
      <c r="AL93" s="46"/>
      <c r="AM93" s="46"/>
      <c r="AN93" s="46"/>
      <c r="AO93" s="46"/>
      <c r="AP93" s="60"/>
      <c r="AQ93" s="60"/>
      <c r="AR93" s="46"/>
      <c r="AS93" s="46"/>
      <c r="AT93" s="46"/>
      <c r="AU93" s="46"/>
      <c r="AV93" s="60"/>
      <c r="AW93" s="60"/>
      <c r="AX93" s="46"/>
      <c r="AY93" s="46"/>
      <c r="AZ93" s="46"/>
      <c r="BA93" s="46"/>
      <c r="BB93" s="60"/>
      <c r="BC93" s="60"/>
    </row>
    <row r="94" spans="1:55" ht="75">
      <c r="A94" s="53" t="s">
        <v>409</v>
      </c>
      <c r="B94" s="54" t="s">
        <v>370</v>
      </c>
      <c r="C94" s="54" t="s">
        <v>385</v>
      </c>
      <c r="D94" s="62"/>
      <c r="E94" s="54"/>
      <c r="F94" s="56">
        <f aca="true" t="shared" si="126" ref="F94:M94">F95+F99</f>
        <v>52838</v>
      </c>
      <c r="G94" s="56">
        <f t="shared" si="126"/>
        <v>0</v>
      </c>
      <c r="H94" s="56">
        <f t="shared" si="126"/>
        <v>0</v>
      </c>
      <c r="I94" s="56">
        <f t="shared" si="126"/>
        <v>0</v>
      </c>
      <c r="J94" s="56">
        <f t="shared" si="126"/>
        <v>0</v>
      </c>
      <c r="K94" s="56">
        <f t="shared" si="126"/>
        <v>0</v>
      </c>
      <c r="L94" s="56">
        <f t="shared" si="126"/>
        <v>52838</v>
      </c>
      <c r="M94" s="56">
        <f t="shared" si="126"/>
        <v>0</v>
      </c>
      <c r="N94" s="51">
        <f aca="true" t="shared" si="127" ref="N94:S94">N95+N99</f>
        <v>0</v>
      </c>
      <c r="O94" s="51">
        <f t="shared" si="127"/>
        <v>0</v>
      </c>
      <c r="P94" s="51">
        <f t="shared" si="127"/>
        <v>0</v>
      </c>
      <c r="Q94" s="51">
        <f t="shared" si="127"/>
        <v>0</v>
      </c>
      <c r="R94" s="56">
        <f t="shared" si="127"/>
        <v>52838</v>
      </c>
      <c r="S94" s="56">
        <f t="shared" si="127"/>
        <v>0</v>
      </c>
      <c r="T94" s="51">
        <f aca="true" t="shared" si="128" ref="T94:Y94">T95+T99</f>
        <v>0</v>
      </c>
      <c r="U94" s="51">
        <f t="shared" si="128"/>
        <v>0</v>
      </c>
      <c r="V94" s="51">
        <f t="shared" si="128"/>
        <v>0</v>
      </c>
      <c r="W94" s="51">
        <f t="shared" si="128"/>
        <v>0</v>
      </c>
      <c r="X94" s="56">
        <f t="shared" si="128"/>
        <v>52838</v>
      </c>
      <c r="Y94" s="56">
        <f t="shared" si="128"/>
        <v>0</v>
      </c>
      <c r="Z94" s="51">
        <f aca="true" t="shared" si="129" ref="Z94:AE94">Z95+Z99</f>
        <v>0</v>
      </c>
      <c r="AA94" s="51">
        <f t="shared" si="129"/>
        <v>0</v>
      </c>
      <c r="AB94" s="51">
        <f t="shared" si="129"/>
        <v>0</v>
      </c>
      <c r="AC94" s="51">
        <f t="shared" si="129"/>
        <v>0</v>
      </c>
      <c r="AD94" s="56">
        <f t="shared" si="129"/>
        <v>52838</v>
      </c>
      <c r="AE94" s="56">
        <f t="shared" si="129"/>
        <v>0</v>
      </c>
      <c r="AF94" s="51">
        <f aca="true" t="shared" si="130" ref="AF94:AK94">AF95+AF99</f>
        <v>0</v>
      </c>
      <c r="AG94" s="51">
        <f t="shared" si="130"/>
        <v>0</v>
      </c>
      <c r="AH94" s="51">
        <f t="shared" si="130"/>
        <v>0</v>
      </c>
      <c r="AI94" s="51">
        <f t="shared" si="130"/>
        <v>0</v>
      </c>
      <c r="AJ94" s="56">
        <f t="shared" si="130"/>
        <v>52838</v>
      </c>
      <c r="AK94" s="56">
        <f t="shared" si="130"/>
        <v>0</v>
      </c>
      <c r="AL94" s="56">
        <f aca="true" t="shared" si="131" ref="AL94:AQ94">AL95+AL99</f>
        <v>200</v>
      </c>
      <c r="AM94" s="51">
        <f t="shared" si="131"/>
        <v>0</v>
      </c>
      <c r="AN94" s="51">
        <f t="shared" si="131"/>
        <v>0</v>
      </c>
      <c r="AO94" s="51">
        <f t="shared" si="131"/>
        <v>0</v>
      </c>
      <c r="AP94" s="56">
        <f t="shared" si="131"/>
        <v>53038</v>
      </c>
      <c r="AQ94" s="56">
        <f t="shared" si="131"/>
        <v>0</v>
      </c>
      <c r="AR94" s="56">
        <f aca="true" t="shared" si="132" ref="AR94:AW94">AR95+AR99</f>
        <v>0</v>
      </c>
      <c r="AS94" s="56">
        <f>AS95+AS99</f>
        <v>0</v>
      </c>
      <c r="AT94" s="56">
        <f>AT95+AT99</f>
        <v>0</v>
      </c>
      <c r="AU94" s="56">
        <f>AU95+AU99</f>
        <v>0</v>
      </c>
      <c r="AV94" s="56">
        <f t="shared" si="132"/>
        <v>53038</v>
      </c>
      <c r="AW94" s="56">
        <f t="shared" si="132"/>
        <v>0</v>
      </c>
      <c r="AX94" s="56">
        <f aca="true" t="shared" si="133" ref="AX94:BC94">AX95+AX99</f>
        <v>0</v>
      </c>
      <c r="AY94" s="56">
        <f t="shared" si="133"/>
        <v>0</v>
      </c>
      <c r="AZ94" s="56">
        <f t="shared" si="133"/>
        <v>0</v>
      </c>
      <c r="BA94" s="56">
        <f t="shared" si="133"/>
        <v>0</v>
      </c>
      <c r="BB94" s="56">
        <f t="shared" si="133"/>
        <v>53038</v>
      </c>
      <c r="BC94" s="56">
        <f t="shared" si="133"/>
        <v>0</v>
      </c>
    </row>
    <row r="95" spans="1:55" ht="18.75" customHeight="1">
      <c r="A95" s="59" t="s">
        <v>273</v>
      </c>
      <c r="B95" s="65" t="s">
        <v>370</v>
      </c>
      <c r="C95" s="65" t="s">
        <v>385</v>
      </c>
      <c r="D95" s="66" t="s">
        <v>274</v>
      </c>
      <c r="E95" s="65"/>
      <c r="F95" s="46">
        <f aca="true" t="shared" si="134" ref="F95:M95">F96+F97</f>
        <v>52757</v>
      </c>
      <c r="G95" s="46">
        <f t="shared" si="134"/>
        <v>0</v>
      </c>
      <c r="H95" s="46">
        <f t="shared" si="134"/>
        <v>0</v>
      </c>
      <c r="I95" s="46">
        <f t="shared" si="134"/>
        <v>0</v>
      </c>
      <c r="J95" s="46">
        <f t="shared" si="134"/>
        <v>0</v>
      </c>
      <c r="K95" s="46">
        <f t="shared" si="134"/>
        <v>0</v>
      </c>
      <c r="L95" s="46">
        <f t="shared" si="134"/>
        <v>52757</v>
      </c>
      <c r="M95" s="46">
        <f t="shared" si="134"/>
        <v>0</v>
      </c>
      <c r="N95" s="46">
        <f aca="true" t="shared" si="135" ref="N95:S95">N96+N97</f>
        <v>0</v>
      </c>
      <c r="O95" s="46">
        <f t="shared" si="135"/>
        <v>0</v>
      </c>
      <c r="P95" s="46">
        <f t="shared" si="135"/>
        <v>0</v>
      </c>
      <c r="Q95" s="46">
        <f t="shared" si="135"/>
        <v>0</v>
      </c>
      <c r="R95" s="46">
        <f t="shared" si="135"/>
        <v>52757</v>
      </c>
      <c r="S95" s="46">
        <f t="shared" si="135"/>
        <v>0</v>
      </c>
      <c r="T95" s="46">
        <f aca="true" t="shared" si="136" ref="T95:Y95">T96+T97</f>
        <v>0</v>
      </c>
      <c r="U95" s="46">
        <f t="shared" si="136"/>
        <v>0</v>
      </c>
      <c r="V95" s="46">
        <f t="shared" si="136"/>
        <v>0</v>
      </c>
      <c r="W95" s="46">
        <f t="shared" si="136"/>
        <v>0</v>
      </c>
      <c r="X95" s="46">
        <f t="shared" si="136"/>
        <v>52757</v>
      </c>
      <c r="Y95" s="46">
        <f t="shared" si="136"/>
        <v>0</v>
      </c>
      <c r="Z95" s="46">
        <f aca="true" t="shared" si="137" ref="Z95:AE95">Z96+Z97</f>
        <v>0</v>
      </c>
      <c r="AA95" s="46">
        <f t="shared" si="137"/>
        <v>0</v>
      </c>
      <c r="AB95" s="46">
        <f t="shared" si="137"/>
        <v>0</v>
      </c>
      <c r="AC95" s="46">
        <f t="shared" si="137"/>
        <v>0</v>
      </c>
      <c r="AD95" s="46">
        <f t="shared" si="137"/>
        <v>52757</v>
      </c>
      <c r="AE95" s="46">
        <f t="shared" si="137"/>
        <v>0</v>
      </c>
      <c r="AF95" s="46">
        <f aca="true" t="shared" si="138" ref="AF95:AK95">AF96+AF97</f>
        <v>0</v>
      </c>
      <c r="AG95" s="46">
        <f t="shared" si="138"/>
        <v>0</v>
      </c>
      <c r="AH95" s="46">
        <f t="shared" si="138"/>
        <v>0</v>
      </c>
      <c r="AI95" s="46">
        <f t="shared" si="138"/>
        <v>0</v>
      </c>
      <c r="AJ95" s="46">
        <f t="shared" si="138"/>
        <v>52757</v>
      </c>
      <c r="AK95" s="46">
        <f t="shared" si="138"/>
        <v>0</v>
      </c>
      <c r="AL95" s="46">
        <f aca="true" t="shared" si="139" ref="AL95:AQ95">AL96+AL97+AL98</f>
        <v>200</v>
      </c>
      <c r="AM95" s="46">
        <f t="shared" si="139"/>
        <v>0</v>
      </c>
      <c r="AN95" s="46">
        <f t="shared" si="139"/>
        <v>0</v>
      </c>
      <c r="AO95" s="46">
        <f t="shared" si="139"/>
        <v>0</v>
      </c>
      <c r="AP95" s="46">
        <f t="shared" si="139"/>
        <v>52957</v>
      </c>
      <c r="AQ95" s="46">
        <f t="shared" si="139"/>
        <v>0</v>
      </c>
      <c r="AR95" s="46">
        <f aca="true" t="shared" si="140" ref="AR95:AW95">AR96+AR97+AR98</f>
        <v>0</v>
      </c>
      <c r="AS95" s="46">
        <f>AS96+AS97+AS98</f>
        <v>0</v>
      </c>
      <c r="AT95" s="46">
        <f>AT96+AT97+AT98</f>
        <v>0</v>
      </c>
      <c r="AU95" s="46">
        <f>AU96+AU97+AU98</f>
        <v>0</v>
      </c>
      <c r="AV95" s="46">
        <f t="shared" si="140"/>
        <v>52957</v>
      </c>
      <c r="AW95" s="46">
        <f t="shared" si="140"/>
        <v>0</v>
      </c>
      <c r="AX95" s="46">
        <f aca="true" t="shared" si="141" ref="AX95:BC95">AX96+AX97+AX98</f>
        <v>0</v>
      </c>
      <c r="AY95" s="46">
        <f t="shared" si="141"/>
        <v>0</v>
      </c>
      <c r="AZ95" s="46">
        <f t="shared" si="141"/>
        <v>0</v>
      </c>
      <c r="BA95" s="46">
        <f t="shared" si="141"/>
        <v>0</v>
      </c>
      <c r="BB95" s="46">
        <f t="shared" si="141"/>
        <v>52957</v>
      </c>
      <c r="BC95" s="46">
        <f t="shared" si="141"/>
        <v>0</v>
      </c>
    </row>
    <row r="96" spans="1:55" ht="89.25" customHeight="1">
      <c r="A96" s="59" t="s">
        <v>79</v>
      </c>
      <c r="B96" s="65" t="s">
        <v>370</v>
      </c>
      <c r="C96" s="65" t="s">
        <v>385</v>
      </c>
      <c r="D96" s="66" t="s">
        <v>274</v>
      </c>
      <c r="E96" s="65" t="s">
        <v>67</v>
      </c>
      <c r="F96" s="46">
        <v>52322</v>
      </c>
      <c r="G96" s="45"/>
      <c r="H96" s="45"/>
      <c r="I96" s="45"/>
      <c r="J96" s="45"/>
      <c r="K96" s="45"/>
      <c r="L96" s="46">
        <f>F96+H96+I96+J96+K96</f>
        <v>52322</v>
      </c>
      <c r="M96" s="46">
        <f>G96+K96</f>
        <v>0</v>
      </c>
      <c r="N96" s="46"/>
      <c r="O96" s="46"/>
      <c r="P96" s="46"/>
      <c r="Q96" s="46"/>
      <c r="R96" s="46">
        <f>L96+N96+O96+P96+Q96</f>
        <v>52322</v>
      </c>
      <c r="S96" s="46">
        <f>M96+Q96</f>
        <v>0</v>
      </c>
      <c r="T96" s="46"/>
      <c r="U96" s="46"/>
      <c r="V96" s="46"/>
      <c r="W96" s="46"/>
      <c r="X96" s="46">
        <f>R96+T96+U96+V96+W96</f>
        <v>52322</v>
      </c>
      <c r="Y96" s="46">
        <f>S96+W96</f>
        <v>0</v>
      </c>
      <c r="Z96" s="46"/>
      <c r="AA96" s="46"/>
      <c r="AB96" s="46"/>
      <c r="AC96" s="46"/>
      <c r="AD96" s="46">
        <f>X96+Z96+AA96+AB96+AC96</f>
        <v>52322</v>
      </c>
      <c r="AE96" s="46">
        <f>Y96+AC96</f>
        <v>0</v>
      </c>
      <c r="AF96" s="46"/>
      <c r="AG96" s="46"/>
      <c r="AH96" s="46"/>
      <c r="AI96" s="46"/>
      <c r="AJ96" s="46">
        <f>AD96+AF96+AG96+AH96+AI96</f>
        <v>52322</v>
      </c>
      <c r="AK96" s="46">
        <f>AE96+AI96</f>
        <v>0</v>
      </c>
      <c r="AL96" s="46"/>
      <c r="AM96" s="46">
        <v>-1534</v>
      </c>
      <c r="AN96" s="46"/>
      <c r="AO96" s="46"/>
      <c r="AP96" s="46">
        <f>AJ96+AL96+AM96+AN96+AO96</f>
        <v>50788</v>
      </c>
      <c r="AQ96" s="46">
        <f>AK96+AO96</f>
        <v>0</v>
      </c>
      <c r="AR96" s="46"/>
      <c r="AS96" s="46"/>
      <c r="AT96" s="46"/>
      <c r="AU96" s="46"/>
      <c r="AV96" s="46">
        <f>AP96+AR96+AS96+AT96+AU96</f>
        <v>50788</v>
      </c>
      <c r="AW96" s="46">
        <f>AQ96+AU96</f>
        <v>0</v>
      </c>
      <c r="AX96" s="46"/>
      <c r="AY96" s="46">
        <v>250</v>
      </c>
      <c r="AZ96" s="46"/>
      <c r="BA96" s="46"/>
      <c r="BB96" s="46">
        <f>AV96+AX96+AY96+AZ96+BA96</f>
        <v>51038</v>
      </c>
      <c r="BC96" s="46">
        <f>AW96+BA96</f>
        <v>0</v>
      </c>
    </row>
    <row r="97" spans="1:55" ht="88.5" customHeight="1">
      <c r="A97" s="59" t="s">
        <v>216</v>
      </c>
      <c r="B97" s="65" t="s">
        <v>370</v>
      </c>
      <c r="C97" s="65" t="s">
        <v>385</v>
      </c>
      <c r="D97" s="66" t="s">
        <v>274</v>
      </c>
      <c r="E97" s="65" t="s">
        <v>66</v>
      </c>
      <c r="F97" s="46">
        <v>435</v>
      </c>
      <c r="G97" s="45"/>
      <c r="H97" s="45"/>
      <c r="I97" s="45"/>
      <c r="J97" s="45"/>
      <c r="K97" s="45"/>
      <c r="L97" s="46">
        <f>F97+H97+I97+J97+K97</f>
        <v>435</v>
      </c>
      <c r="M97" s="46">
        <f>G97+K97</f>
        <v>0</v>
      </c>
      <c r="N97" s="46"/>
      <c r="O97" s="46"/>
      <c r="P97" s="46"/>
      <c r="Q97" s="46"/>
      <c r="R97" s="46">
        <f>L97+N97+O97+P97+Q97</f>
        <v>435</v>
      </c>
      <c r="S97" s="46">
        <f>M97+Q97</f>
        <v>0</v>
      </c>
      <c r="T97" s="46"/>
      <c r="U97" s="46"/>
      <c r="V97" s="46"/>
      <c r="W97" s="46"/>
      <c r="X97" s="46">
        <f>R97+T97+U97+V97+W97</f>
        <v>435</v>
      </c>
      <c r="Y97" s="46">
        <f>S97+W97</f>
        <v>0</v>
      </c>
      <c r="Z97" s="46"/>
      <c r="AA97" s="46"/>
      <c r="AB97" s="46"/>
      <c r="AC97" s="46"/>
      <c r="AD97" s="46">
        <f>X97+Z97+AA97+AB97+AC97</f>
        <v>435</v>
      </c>
      <c r="AE97" s="46">
        <f>Y97+AC97</f>
        <v>0</v>
      </c>
      <c r="AF97" s="46"/>
      <c r="AG97" s="46"/>
      <c r="AH97" s="46"/>
      <c r="AI97" s="46"/>
      <c r="AJ97" s="46">
        <f>AD97+AF97+AG97+AH97+AI97</f>
        <v>435</v>
      </c>
      <c r="AK97" s="46">
        <f>AE97+AI97</f>
        <v>0</v>
      </c>
      <c r="AL97" s="46"/>
      <c r="AM97" s="46">
        <v>634</v>
      </c>
      <c r="AN97" s="46"/>
      <c r="AO97" s="46"/>
      <c r="AP97" s="46">
        <f>AJ97+AL97+AM97+AN97+AO97</f>
        <v>1069</v>
      </c>
      <c r="AQ97" s="46">
        <f>AK97+AO97</f>
        <v>0</v>
      </c>
      <c r="AR97" s="46"/>
      <c r="AS97" s="46"/>
      <c r="AT97" s="46"/>
      <c r="AU97" s="46"/>
      <c r="AV97" s="46">
        <f>AP97+AR97+AS97+AT97+AU97</f>
        <v>1069</v>
      </c>
      <c r="AW97" s="46">
        <f>AQ97+AU97</f>
        <v>0</v>
      </c>
      <c r="AX97" s="46"/>
      <c r="AY97" s="46">
        <v>850</v>
      </c>
      <c r="AZ97" s="46"/>
      <c r="BA97" s="46"/>
      <c r="BB97" s="46">
        <f>AV97+AX97+AY97+AZ97+BA97</f>
        <v>1919</v>
      </c>
      <c r="BC97" s="46">
        <f>AW97+BA97</f>
        <v>0</v>
      </c>
    </row>
    <row r="98" spans="1:55" s="35" customFormat="1" ht="88.5" customHeight="1" hidden="1">
      <c r="A98" s="82" t="s">
        <v>215</v>
      </c>
      <c r="B98" s="83" t="s">
        <v>370</v>
      </c>
      <c r="C98" s="83" t="s">
        <v>385</v>
      </c>
      <c r="D98" s="84" t="s">
        <v>274</v>
      </c>
      <c r="E98" s="83" t="s">
        <v>73</v>
      </c>
      <c r="F98" s="85"/>
      <c r="G98" s="86"/>
      <c r="H98" s="86"/>
      <c r="I98" s="86"/>
      <c r="J98" s="86"/>
      <c r="K98" s="86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>
        <v>200</v>
      </c>
      <c r="AM98" s="85">
        <v>900</v>
      </c>
      <c r="AN98" s="85"/>
      <c r="AO98" s="85"/>
      <c r="AP98" s="85">
        <f>AJ98+AL98+AM98+AN98+AO98</f>
        <v>1100</v>
      </c>
      <c r="AQ98" s="85">
        <f>AK98+AO98</f>
        <v>0</v>
      </c>
      <c r="AR98" s="85"/>
      <c r="AS98" s="85"/>
      <c r="AT98" s="85"/>
      <c r="AU98" s="85"/>
      <c r="AV98" s="85">
        <f>AP98+AR98+AS98+AT98+AU98</f>
        <v>1100</v>
      </c>
      <c r="AW98" s="85">
        <f>AQ98+AU98</f>
        <v>0</v>
      </c>
      <c r="AX98" s="85"/>
      <c r="AY98" s="85">
        <v>-1100</v>
      </c>
      <c r="AZ98" s="85"/>
      <c r="BA98" s="85"/>
      <c r="BB98" s="85">
        <f>AV98+AX98+AY98+AZ98+BA98</f>
        <v>0</v>
      </c>
      <c r="BC98" s="85">
        <f>AW98+BA98</f>
        <v>0</v>
      </c>
    </row>
    <row r="99" spans="1:55" ht="22.5" customHeight="1">
      <c r="A99" s="59" t="s">
        <v>359</v>
      </c>
      <c r="B99" s="65" t="s">
        <v>370</v>
      </c>
      <c r="C99" s="65" t="s">
        <v>385</v>
      </c>
      <c r="D99" s="66" t="s">
        <v>360</v>
      </c>
      <c r="E99" s="65"/>
      <c r="F99" s="68">
        <f>F100</f>
        <v>81</v>
      </c>
      <c r="G99" s="68">
        <f aca="true" t="shared" si="142" ref="G99:K101">G100</f>
        <v>0</v>
      </c>
      <c r="H99" s="68">
        <f t="shared" si="142"/>
        <v>0</v>
      </c>
      <c r="I99" s="68">
        <f t="shared" si="142"/>
        <v>0</v>
      </c>
      <c r="J99" s="68">
        <f t="shared" si="142"/>
        <v>0</v>
      </c>
      <c r="K99" s="68">
        <f t="shared" si="142"/>
        <v>0</v>
      </c>
      <c r="L99" s="68">
        <f aca="true" t="shared" si="143" ref="L99:AA101">L100</f>
        <v>81</v>
      </c>
      <c r="M99" s="68">
        <f t="shared" si="143"/>
        <v>0</v>
      </c>
      <c r="N99" s="46">
        <f t="shared" si="143"/>
        <v>0</v>
      </c>
      <c r="O99" s="46">
        <f t="shared" si="143"/>
        <v>0</v>
      </c>
      <c r="P99" s="46">
        <f t="shared" si="143"/>
        <v>0</v>
      </c>
      <c r="Q99" s="46">
        <f t="shared" si="143"/>
        <v>0</v>
      </c>
      <c r="R99" s="68">
        <f t="shared" si="143"/>
        <v>81</v>
      </c>
      <c r="S99" s="68">
        <f t="shared" si="143"/>
        <v>0</v>
      </c>
      <c r="T99" s="46">
        <f t="shared" si="143"/>
        <v>0</v>
      </c>
      <c r="U99" s="46">
        <f t="shared" si="143"/>
        <v>0</v>
      </c>
      <c r="V99" s="46">
        <f t="shared" si="143"/>
        <v>0</v>
      </c>
      <c r="W99" s="46">
        <f t="shared" si="143"/>
        <v>0</v>
      </c>
      <c r="X99" s="68">
        <f t="shared" si="143"/>
        <v>81</v>
      </c>
      <c r="Y99" s="68">
        <f t="shared" si="143"/>
        <v>0</v>
      </c>
      <c r="Z99" s="46">
        <f t="shared" si="143"/>
        <v>0</v>
      </c>
      <c r="AA99" s="46">
        <f t="shared" si="143"/>
        <v>0</v>
      </c>
      <c r="AB99" s="46">
        <f aca="true" t="shared" si="144" ref="Z99:AO101">AB100</f>
        <v>0</v>
      </c>
      <c r="AC99" s="46">
        <f t="shared" si="144"/>
        <v>0</v>
      </c>
      <c r="AD99" s="68">
        <f t="shared" si="144"/>
        <v>81</v>
      </c>
      <c r="AE99" s="68">
        <f t="shared" si="144"/>
        <v>0</v>
      </c>
      <c r="AF99" s="46">
        <f t="shared" si="144"/>
        <v>0</v>
      </c>
      <c r="AG99" s="46">
        <f t="shared" si="144"/>
        <v>0</v>
      </c>
      <c r="AH99" s="46">
        <f t="shared" si="144"/>
        <v>0</v>
      </c>
      <c r="AI99" s="46">
        <f t="shared" si="144"/>
        <v>0</v>
      </c>
      <c r="AJ99" s="68">
        <f t="shared" si="144"/>
        <v>81</v>
      </c>
      <c r="AK99" s="68">
        <f t="shared" si="144"/>
        <v>0</v>
      </c>
      <c r="AL99" s="46">
        <f t="shared" si="144"/>
        <v>0</v>
      </c>
      <c r="AM99" s="46">
        <f t="shared" si="144"/>
        <v>0</v>
      </c>
      <c r="AN99" s="46">
        <f t="shared" si="144"/>
        <v>0</v>
      </c>
      <c r="AO99" s="46">
        <f t="shared" si="144"/>
        <v>0</v>
      </c>
      <c r="AP99" s="68">
        <f aca="true" t="shared" si="145" ref="AL99:BA101">AP100</f>
        <v>81</v>
      </c>
      <c r="AQ99" s="68">
        <f t="shared" si="145"/>
        <v>0</v>
      </c>
      <c r="AR99" s="46">
        <f t="shared" si="145"/>
        <v>0</v>
      </c>
      <c r="AS99" s="46">
        <f t="shared" si="145"/>
        <v>0</v>
      </c>
      <c r="AT99" s="46">
        <f t="shared" si="145"/>
        <v>0</v>
      </c>
      <c r="AU99" s="46">
        <f t="shared" si="145"/>
        <v>0</v>
      </c>
      <c r="AV99" s="68">
        <f t="shared" si="145"/>
        <v>81</v>
      </c>
      <c r="AW99" s="68">
        <f t="shared" si="145"/>
        <v>0</v>
      </c>
      <c r="AX99" s="46">
        <f t="shared" si="145"/>
        <v>0</v>
      </c>
      <c r="AY99" s="46">
        <f t="shared" si="145"/>
        <v>0</v>
      </c>
      <c r="AZ99" s="46">
        <f t="shared" si="145"/>
        <v>0</v>
      </c>
      <c r="BA99" s="46">
        <f t="shared" si="145"/>
        <v>0</v>
      </c>
      <c r="BB99" s="68">
        <f aca="true" t="shared" si="146" ref="BB99:BC101">BB100</f>
        <v>81</v>
      </c>
      <c r="BC99" s="68">
        <f t="shared" si="146"/>
        <v>0</v>
      </c>
    </row>
    <row r="100" spans="1:55" ht="82.5">
      <c r="A100" s="59" t="s">
        <v>71</v>
      </c>
      <c r="B100" s="65" t="s">
        <v>370</v>
      </c>
      <c r="C100" s="65" t="s">
        <v>385</v>
      </c>
      <c r="D100" s="66" t="s">
        <v>504</v>
      </c>
      <c r="E100" s="65"/>
      <c r="F100" s="68">
        <f>F101</f>
        <v>81</v>
      </c>
      <c r="G100" s="68">
        <f t="shared" si="142"/>
        <v>0</v>
      </c>
      <c r="H100" s="68">
        <f t="shared" si="142"/>
        <v>0</v>
      </c>
      <c r="I100" s="68">
        <f t="shared" si="142"/>
        <v>0</v>
      </c>
      <c r="J100" s="68">
        <f t="shared" si="142"/>
        <v>0</v>
      </c>
      <c r="K100" s="68">
        <f t="shared" si="142"/>
        <v>0</v>
      </c>
      <c r="L100" s="68">
        <f t="shared" si="143"/>
        <v>81</v>
      </c>
      <c r="M100" s="68">
        <f t="shared" si="143"/>
        <v>0</v>
      </c>
      <c r="N100" s="46">
        <f t="shared" si="143"/>
        <v>0</v>
      </c>
      <c r="O100" s="46">
        <f t="shared" si="143"/>
        <v>0</v>
      </c>
      <c r="P100" s="46">
        <f t="shared" si="143"/>
        <v>0</v>
      </c>
      <c r="Q100" s="46">
        <f t="shared" si="143"/>
        <v>0</v>
      </c>
      <c r="R100" s="68">
        <f t="shared" si="143"/>
        <v>81</v>
      </c>
      <c r="S100" s="68">
        <f t="shared" si="143"/>
        <v>0</v>
      </c>
      <c r="T100" s="46">
        <f t="shared" si="143"/>
        <v>0</v>
      </c>
      <c r="U100" s="46">
        <f t="shared" si="143"/>
        <v>0</v>
      </c>
      <c r="V100" s="46">
        <f t="shared" si="143"/>
        <v>0</v>
      </c>
      <c r="W100" s="46">
        <f t="shared" si="143"/>
        <v>0</v>
      </c>
      <c r="X100" s="68">
        <f t="shared" si="143"/>
        <v>81</v>
      </c>
      <c r="Y100" s="68">
        <f t="shared" si="143"/>
        <v>0</v>
      </c>
      <c r="Z100" s="46">
        <f t="shared" si="144"/>
        <v>0</v>
      </c>
      <c r="AA100" s="46">
        <f t="shared" si="144"/>
        <v>0</v>
      </c>
      <c r="AB100" s="46">
        <f t="shared" si="144"/>
        <v>0</v>
      </c>
      <c r="AC100" s="46">
        <f t="shared" si="144"/>
        <v>0</v>
      </c>
      <c r="AD100" s="68">
        <f t="shared" si="144"/>
        <v>81</v>
      </c>
      <c r="AE100" s="68">
        <f t="shared" si="144"/>
        <v>0</v>
      </c>
      <c r="AF100" s="46">
        <f t="shared" si="144"/>
        <v>0</v>
      </c>
      <c r="AG100" s="46">
        <f t="shared" si="144"/>
        <v>0</v>
      </c>
      <c r="AH100" s="46">
        <f t="shared" si="144"/>
        <v>0</v>
      </c>
      <c r="AI100" s="46">
        <f t="shared" si="144"/>
        <v>0</v>
      </c>
      <c r="AJ100" s="68">
        <f t="shared" si="144"/>
        <v>81</v>
      </c>
      <c r="AK100" s="68">
        <f t="shared" si="144"/>
        <v>0</v>
      </c>
      <c r="AL100" s="46">
        <f t="shared" si="145"/>
        <v>0</v>
      </c>
      <c r="AM100" s="46">
        <f t="shared" si="145"/>
        <v>0</v>
      </c>
      <c r="AN100" s="46">
        <f t="shared" si="145"/>
        <v>0</v>
      </c>
      <c r="AO100" s="46">
        <f t="shared" si="145"/>
        <v>0</v>
      </c>
      <c r="AP100" s="68">
        <f t="shared" si="145"/>
        <v>81</v>
      </c>
      <c r="AQ100" s="68">
        <f t="shared" si="145"/>
        <v>0</v>
      </c>
      <c r="AR100" s="46">
        <f t="shared" si="145"/>
        <v>0</v>
      </c>
      <c r="AS100" s="46">
        <f t="shared" si="145"/>
        <v>0</v>
      </c>
      <c r="AT100" s="46">
        <f t="shared" si="145"/>
        <v>0</v>
      </c>
      <c r="AU100" s="46">
        <f t="shared" si="145"/>
        <v>0</v>
      </c>
      <c r="AV100" s="68">
        <f t="shared" si="145"/>
        <v>81</v>
      </c>
      <c r="AW100" s="68">
        <f t="shared" si="145"/>
        <v>0</v>
      </c>
      <c r="AX100" s="46">
        <f t="shared" si="145"/>
        <v>0</v>
      </c>
      <c r="AY100" s="46">
        <f t="shared" si="145"/>
        <v>0</v>
      </c>
      <c r="AZ100" s="46">
        <f t="shared" si="145"/>
        <v>0</v>
      </c>
      <c r="BA100" s="46">
        <f t="shared" si="145"/>
        <v>0</v>
      </c>
      <c r="BB100" s="68">
        <f t="shared" si="146"/>
        <v>81</v>
      </c>
      <c r="BC100" s="68">
        <f t="shared" si="146"/>
        <v>0</v>
      </c>
    </row>
    <row r="101" spans="1:55" ht="88.5" customHeight="1">
      <c r="A101" s="59" t="s">
        <v>72</v>
      </c>
      <c r="B101" s="65" t="s">
        <v>370</v>
      </c>
      <c r="C101" s="65" t="s">
        <v>385</v>
      </c>
      <c r="D101" s="66" t="s">
        <v>505</v>
      </c>
      <c r="E101" s="65"/>
      <c r="F101" s="68">
        <f>F102</f>
        <v>81</v>
      </c>
      <c r="G101" s="68">
        <f t="shared" si="142"/>
        <v>0</v>
      </c>
      <c r="H101" s="68">
        <f t="shared" si="142"/>
        <v>0</v>
      </c>
      <c r="I101" s="68">
        <f t="shared" si="142"/>
        <v>0</v>
      </c>
      <c r="J101" s="68">
        <f t="shared" si="142"/>
        <v>0</v>
      </c>
      <c r="K101" s="68">
        <f t="shared" si="142"/>
        <v>0</v>
      </c>
      <c r="L101" s="68">
        <f t="shared" si="143"/>
        <v>81</v>
      </c>
      <c r="M101" s="68">
        <f t="shared" si="143"/>
        <v>0</v>
      </c>
      <c r="N101" s="46">
        <f t="shared" si="143"/>
        <v>0</v>
      </c>
      <c r="O101" s="46">
        <f t="shared" si="143"/>
        <v>0</v>
      </c>
      <c r="P101" s="46">
        <f t="shared" si="143"/>
        <v>0</v>
      </c>
      <c r="Q101" s="46">
        <f t="shared" si="143"/>
        <v>0</v>
      </c>
      <c r="R101" s="68">
        <f t="shared" si="143"/>
        <v>81</v>
      </c>
      <c r="S101" s="68">
        <f t="shared" si="143"/>
        <v>0</v>
      </c>
      <c r="T101" s="46">
        <f t="shared" si="143"/>
        <v>0</v>
      </c>
      <c r="U101" s="46">
        <f t="shared" si="143"/>
        <v>0</v>
      </c>
      <c r="V101" s="46">
        <f t="shared" si="143"/>
        <v>0</v>
      </c>
      <c r="W101" s="46">
        <f t="shared" si="143"/>
        <v>0</v>
      </c>
      <c r="X101" s="68">
        <f t="shared" si="143"/>
        <v>81</v>
      </c>
      <c r="Y101" s="68">
        <f t="shared" si="143"/>
        <v>0</v>
      </c>
      <c r="Z101" s="46">
        <f t="shared" si="144"/>
        <v>0</v>
      </c>
      <c r="AA101" s="46">
        <f t="shared" si="144"/>
        <v>0</v>
      </c>
      <c r="AB101" s="46">
        <f t="shared" si="144"/>
        <v>0</v>
      </c>
      <c r="AC101" s="46">
        <f t="shared" si="144"/>
        <v>0</v>
      </c>
      <c r="AD101" s="68">
        <f t="shared" si="144"/>
        <v>81</v>
      </c>
      <c r="AE101" s="68">
        <f t="shared" si="144"/>
        <v>0</v>
      </c>
      <c r="AF101" s="46">
        <f t="shared" si="144"/>
        <v>0</v>
      </c>
      <c r="AG101" s="46">
        <f t="shared" si="144"/>
        <v>0</v>
      </c>
      <c r="AH101" s="46">
        <f t="shared" si="144"/>
        <v>0</v>
      </c>
      <c r="AI101" s="46">
        <f t="shared" si="144"/>
        <v>0</v>
      </c>
      <c r="AJ101" s="68">
        <f t="shared" si="144"/>
        <v>81</v>
      </c>
      <c r="AK101" s="68">
        <f t="shared" si="144"/>
        <v>0</v>
      </c>
      <c r="AL101" s="46">
        <f t="shared" si="145"/>
        <v>0</v>
      </c>
      <c r="AM101" s="46">
        <f t="shared" si="145"/>
        <v>0</v>
      </c>
      <c r="AN101" s="46">
        <f t="shared" si="145"/>
        <v>0</v>
      </c>
      <c r="AO101" s="46">
        <f t="shared" si="145"/>
        <v>0</v>
      </c>
      <c r="AP101" s="68">
        <f t="shared" si="145"/>
        <v>81</v>
      </c>
      <c r="AQ101" s="68">
        <f t="shared" si="145"/>
        <v>0</v>
      </c>
      <c r="AR101" s="46">
        <f t="shared" si="145"/>
        <v>0</v>
      </c>
      <c r="AS101" s="46">
        <f t="shared" si="145"/>
        <v>0</v>
      </c>
      <c r="AT101" s="46">
        <f t="shared" si="145"/>
        <v>0</v>
      </c>
      <c r="AU101" s="46">
        <f t="shared" si="145"/>
        <v>0</v>
      </c>
      <c r="AV101" s="68">
        <f t="shared" si="145"/>
        <v>81</v>
      </c>
      <c r="AW101" s="68">
        <f t="shared" si="145"/>
        <v>0</v>
      </c>
      <c r="AX101" s="46">
        <f t="shared" si="145"/>
        <v>0</v>
      </c>
      <c r="AY101" s="46">
        <f t="shared" si="145"/>
        <v>0</v>
      </c>
      <c r="AZ101" s="46">
        <f t="shared" si="145"/>
        <v>0</v>
      </c>
      <c r="BA101" s="46">
        <f t="shared" si="145"/>
        <v>0</v>
      </c>
      <c r="BB101" s="68">
        <f t="shared" si="146"/>
        <v>81</v>
      </c>
      <c r="BC101" s="68">
        <f t="shared" si="146"/>
        <v>0</v>
      </c>
    </row>
    <row r="102" spans="1:55" ht="90.75" customHeight="1">
      <c r="A102" s="59" t="s">
        <v>216</v>
      </c>
      <c r="B102" s="65" t="s">
        <v>370</v>
      </c>
      <c r="C102" s="65" t="s">
        <v>385</v>
      </c>
      <c r="D102" s="66" t="s">
        <v>505</v>
      </c>
      <c r="E102" s="65" t="s">
        <v>66</v>
      </c>
      <c r="F102" s="68">
        <v>81</v>
      </c>
      <c r="G102" s="68"/>
      <c r="H102" s="45"/>
      <c r="I102" s="45"/>
      <c r="J102" s="45"/>
      <c r="K102" s="45"/>
      <c r="L102" s="46">
        <f>F102+H102+I102+J102+K102</f>
        <v>81</v>
      </c>
      <c r="M102" s="46">
        <f>G102+K102</f>
        <v>0</v>
      </c>
      <c r="N102" s="46"/>
      <c r="O102" s="46"/>
      <c r="P102" s="46"/>
      <c r="Q102" s="46"/>
      <c r="R102" s="46">
        <f>L102+N102+O102+P102+Q102</f>
        <v>81</v>
      </c>
      <c r="S102" s="46">
        <f>M102+Q102</f>
        <v>0</v>
      </c>
      <c r="T102" s="46"/>
      <c r="U102" s="46"/>
      <c r="V102" s="46"/>
      <c r="W102" s="46"/>
      <c r="X102" s="46">
        <f>R102+T102+U102+V102+W102</f>
        <v>81</v>
      </c>
      <c r="Y102" s="46">
        <f>S102+W102</f>
        <v>0</v>
      </c>
      <c r="Z102" s="46"/>
      <c r="AA102" s="46"/>
      <c r="AB102" s="46"/>
      <c r="AC102" s="46"/>
      <c r="AD102" s="46">
        <f>X102+Z102+AA102+AB102+AC102</f>
        <v>81</v>
      </c>
      <c r="AE102" s="46">
        <f>Y102+AC102</f>
        <v>0</v>
      </c>
      <c r="AF102" s="46"/>
      <c r="AG102" s="46"/>
      <c r="AH102" s="46"/>
      <c r="AI102" s="46"/>
      <c r="AJ102" s="46">
        <f>AD102+AF102+AG102+AH102+AI102</f>
        <v>81</v>
      </c>
      <c r="AK102" s="46">
        <f>AE102+AI102</f>
        <v>0</v>
      </c>
      <c r="AL102" s="46"/>
      <c r="AM102" s="46"/>
      <c r="AN102" s="46"/>
      <c r="AO102" s="46"/>
      <c r="AP102" s="46">
        <f>AJ102+AL102+AM102+AN102+AO102</f>
        <v>81</v>
      </c>
      <c r="AQ102" s="46">
        <f>AK102+AO102</f>
        <v>0</v>
      </c>
      <c r="AR102" s="46"/>
      <c r="AS102" s="46"/>
      <c r="AT102" s="46"/>
      <c r="AU102" s="46"/>
      <c r="AV102" s="46">
        <f>AP102+AR102+AS102+AT102+AU102</f>
        <v>81</v>
      </c>
      <c r="AW102" s="46">
        <f>AQ102+AU102</f>
        <v>0</v>
      </c>
      <c r="AX102" s="46"/>
      <c r="AY102" s="46"/>
      <c r="AZ102" s="46"/>
      <c r="BA102" s="46"/>
      <c r="BB102" s="46">
        <f>AV102+AX102+AY102+AZ102+BA102</f>
        <v>81</v>
      </c>
      <c r="BC102" s="46">
        <f>AW102+BA102</f>
        <v>0</v>
      </c>
    </row>
    <row r="103" spans="1:55" ht="16.5">
      <c r="A103" s="59"/>
      <c r="B103" s="65"/>
      <c r="C103" s="65"/>
      <c r="D103" s="66"/>
      <c r="E103" s="65"/>
      <c r="F103" s="68"/>
      <c r="G103" s="68"/>
      <c r="H103" s="45"/>
      <c r="I103" s="45"/>
      <c r="J103" s="45"/>
      <c r="K103" s="45"/>
      <c r="L103" s="68"/>
      <c r="M103" s="68"/>
      <c r="N103" s="46"/>
      <c r="O103" s="46"/>
      <c r="P103" s="46"/>
      <c r="Q103" s="46"/>
      <c r="R103" s="68"/>
      <c r="S103" s="68"/>
      <c r="T103" s="46"/>
      <c r="U103" s="46"/>
      <c r="V103" s="46"/>
      <c r="W103" s="46"/>
      <c r="X103" s="68"/>
      <c r="Y103" s="68"/>
      <c r="Z103" s="46"/>
      <c r="AA103" s="46"/>
      <c r="AB103" s="46"/>
      <c r="AC103" s="46"/>
      <c r="AD103" s="68"/>
      <c r="AE103" s="68"/>
      <c r="AF103" s="46"/>
      <c r="AG103" s="46"/>
      <c r="AH103" s="46"/>
      <c r="AI103" s="46"/>
      <c r="AJ103" s="68"/>
      <c r="AK103" s="68"/>
      <c r="AL103" s="46"/>
      <c r="AM103" s="46"/>
      <c r="AN103" s="46"/>
      <c r="AO103" s="46"/>
      <c r="AP103" s="68"/>
      <c r="AQ103" s="68"/>
      <c r="AR103" s="46"/>
      <c r="AS103" s="46"/>
      <c r="AT103" s="46"/>
      <c r="AU103" s="46"/>
      <c r="AV103" s="68"/>
      <c r="AW103" s="68"/>
      <c r="AX103" s="46"/>
      <c r="AY103" s="46"/>
      <c r="AZ103" s="46"/>
      <c r="BA103" s="46"/>
      <c r="BB103" s="68"/>
      <c r="BC103" s="68"/>
    </row>
    <row r="104" spans="1:55" ht="56.25">
      <c r="A104" s="53" t="s">
        <v>196</v>
      </c>
      <c r="B104" s="54" t="s">
        <v>370</v>
      </c>
      <c r="C104" s="54" t="s">
        <v>380</v>
      </c>
      <c r="D104" s="66"/>
      <c r="E104" s="65"/>
      <c r="F104" s="56">
        <f aca="true" t="shared" si="147" ref="F104:BA104">F105</f>
        <v>10802</v>
      </c>
      <c r="G104" s="56">
        <f t="shared" si="147"/>
        <v>0</v>
      </c>
      <c r="H104" s="56">
        <f t="shared" si="147"/>
        <v>0</v>
      </c>
      <c r="I104" s="56">
        <f t="shared" si="147"/>
        <v>0</v>
      </c>
      <c r="J104" s="56">
        <f t="shared" si="147"/>
        <v>0</v>
      </c>
      <c r="K104" s="56">
        <f t="shared" si="147"/>
        <v>0</v>
      </c>
      <c r="L104" s="56">
        <f t="shared" si="147"/>
        <v>10802</v>
      </c>
      <c r="M104" s="56">
        <f t="shared" si="147"/>
        <v>0</v>
      </c>
      <c r="N104" s="51">
        <f t="shared" si="147"/>
        <v>0</v>
      </c>
      <c r="O104" s="51">
        <f t="shared" si="147"/>
        <v>0</v>
      </c>
      <c r="P104" s="51">
        <f t="shared" si="147"/>
        <v>0</v>
      </c>
      <c r="Q104" s="51">
        <f t="shared" si="147"/>
        <v>0</v>
      </c>
      <c r="R104" s="56">
        <f t="shared" si="147"/>
        <v>10802</v>
      </c>
      <c r="S104" s="56">
        <f t="shared" si="147"/>
        <v>0</v>
      </c>
      <c r="T104" s="51">
        <f t="shared" si="147"/>
        <v>0</v>
      </c>
      <c r="U104" s="51">
        <f t="shared" si="147"/>
        <v>0</v>
      </c>
      <c r="V104" s="51">
        <f t="shared" si="147"/>
        <v>0</v>
      </c>
      <c r="W104" s="51">
        <f t="shared" si="147"/>
        <v>0</v>
      </c>
      <c r="X104" s="56">
        <f t="shared" si="147"/>
        <v>10802</v>
      </c>
      <c r="Y104" s="56">
        <f t="shared" si="147"/>
        <v>0</v>
      </c>
      <c r="Z104" s="51">
        <f t="shared" si="147"/>
        <v>0</v>
      </c>
      <c r="AA104" s="51">
        <f t="shared" si="147"/>
        <v>0</v>
      </c>
      <c r="AB104" s="51">
        <f t="shared" si="147"/>
        <v>0</v>
      </c>
      <c r="AC104" s="51">
        <f t="shared" si="147"/>
        <v>0</v>
      </c>
      <c r="AD104" s="56">
        <f t="shared" si="147"/>
        <v>10802</v>
      </c>
      <c r="AE104" s="56">
        <f t="shared" si="147"/>
        <v>0</v>
      </c>
      <c r="AF104" s="51">
        <f t="shared" si="147"/>
        <v>0</v>
      </c>
      <c r="AG104" s="51">
        <f t="shared" si="147"/>
        <v>0</v>
      </c>
      <c r="AH104" s="51">
        <f t="shared" si="147"/>
        <v>0</v>
      </c>
      <c r="AI104" s="51">
        <f t="shared" si="147"/>
        <v>0</v>
      </c>
      <c r="AJ104" s="56">
        <f t="shared" si="147"/>
        <v>10802</v>
      </c>
      <c r="AK104" s="56">
        <f t="shared" si="147"/>
        <v>0</v>
      </c>
      <c r="AL104" s="51">
        <f t="shared" si="147"/>
        <v>0</v>
      </c>
      <c r="AM104" s="51">
        <f t="shared" si="147"/>
        <v>0</v>
      </c>
      <c r="AN104" s="51">
        <f t="shared" si="147"/>
        <v>0</v>
      </c>
      <c r="AO104" s="51">
        <f t="shared" si="147"/>
        <v>0</v>
      </c>
      <c r="AP104" s="56">
        <f t="shared" si="147"/>
        <v>10802</v>
      </c>
      <c r="AQ104" s="56">
        <f t="shared" si="147"/>
        <v>0</v>
      </c>
      <c r="AR104" s="51">
        <f t="shared" si="147"/>
        <v>0</v>
      </c>
      <c r="AS104" s="51">
        <f t="shared" si="147"/>
        <v>0</v>
      </c>
      <c r="AT104" s="51">
        <f t="shared" si="147"/>
        <v>0</v>
      </c>
      <c r="AU104" s="51">
        <f t="shared" si="147"/>
        <v>0</v>
      </c>
      <c r="AV104" s="56">
        <f t="shared" si="147"/>
        <v>10802</v>
      </c>
      <c r="AW104" s="56">
        <f t="shared" si="147"/>
        <v>0</v>
      </c>
      <c r="AX104" s="51">
        <f t="shared" si="147"/>
        <v>0</v>
      </c>
      <c r="AY104" s="51">
        <f t="shared" si="147"/>
        <v>0</v>
      </c>
      <c r="AZ104" s="51">
        <f t="shared" si="147"/>
        <v>0</v>
      </c>
      <c r="BA104" s="51">
        <f t="shared" si="147"/>
        <v>0</v>
      </c>
      <c r="BB104" s="56">
        <f>BB105</f>
        <v>10802</v>
      </c>
      <c r="BC104" s="56">
        <f>BC105</f>
        <v>0</v>
      </c>
    </row>
    <row r="105" spans="1:55" ht="24" customHeight="1">
      <c r="A105" s="59" t="s">
        <v>359</v>
      </c>
      <c r="B105" s="65" t="s">
        <v>370</v>
      </c>
      <c r="C105" s="65" t="s">
        <v>380</v>
      </c>
      <c r="D105" s="66" t="s">
        <v>360</v>
      </c>
      <c r="E105" s="65"/>
      <c r="F105" s="46">
        <f aca="true" t="shared" si="148" ref="F105:M105">F106+F109+F111</f>
        <v>10802</v>
      </c>
      <c r="G105" s="46">
        <f t="shared" si="148"/>
        <v>0</v>
      </c>
      <c r="H105" s="46">
        <f t="shared" si="148"/>
        <v>0</v>
      </c>
      <c r="I105" s="46">
        <f t="shared" si="148"/>
        <v>0</v>
      </c>
      <c r="J105" s="46">
        <f t="shared" si="148"/>
        <v>0</v>
      </c>
      <c r="K105" s="46">
        <f t="shared" si="148"/>
        <v>0</v>
      </c>
      <c r="L105" s="46">
        <f t="shared" si="148"/>
        <v>10802</v>
      </c>
      <c r="M105" s="46">
        <f t="shared" si="148"/>
        <v>0</v>
      </c>
      <c r="N105" s="46">
        <f aca="true" t="shared" si="149" ref="N105:S105">N106+N109+N111</f>
        <v>0</v>
      </c>
      <c r="O105" s="46">
        <f t="shared" si="149"/>
        <v>0</v>
      </c>
      <c r="P105" s="46">
        <f t="shared" si="149"/>
        <v>0</v>
      </c>
      <c r="Q105" s="46">
        <f t="shared" si="149"/>
        <v>0</v>
      </c>
      <c r="R105" s="46">
        <f t="shared" si="149"/>
        <v>10802</v>
      </c>
      <c r="S105" s="46">
        <f t="shared" si="149"/>
        <v>0</v>
      </c>
      <c r="T105" s="46">
        <f aca="true" t="shared" si="150" ref="T105:Y105">T106+T109+T111</f>
        <v>0</v>
      </c>
      <c r="U105" s="46">
        <f t="shared" si="150"/>
        <v>0</v>
      </c>
      <c r="V105" s="46">
        <f t="shared" si="150"/>
        <v>0</v>
      </c>
      <c r="W105" s="46">
        <f t="shared" si="150"/>
        <v>0</v>
      </c>
      <c r="X105" s="46">
        <f t="shared" si="150"/>
        <v>10802</v>
      </c>
      <c r="Y105" s="46">
        <f t="shared" si="150"/>
        <v>0</v>
      </c>
      <c r="Z105" s="46">
        <f aca="true" t="shared" si="151" ref="Z105:AE105">Z106+Z109+Z111</f>
        <v>0</v>
      </c>
      <c r="AA105" s="46">
        <f t="shared" si="151"/>
        <v>0</v>
      </c>
      <c r="AB105" s="46">
        <f t="shared" si="151"/>
        <v>0</v>
      </c>
      <c r="AC105" s="46">
        <f t="shared" si="151"/>
        <v>0</v>
      </c>
      <c r="AD105" s="46">
        <f t="shared" si="151"/>
        <v>10802</v>
      </c>
      <c r="AE105" s="46">
        <f t="shared" si="151"/>
        <v>0</v>
      </c>
      <c r="AF105" s="46">
        <f aca="true" t="shared" si="152" ref="AF105:AK105">AF106+AF109+AF111</f>
        <v>0</v>
      </c>
      <c r="AG105" s="46">
        <f t="shared" si="152"/>
        <v>0</v>
      </c>
      <c r="AH105" s="46">
        <f t="shared" si="152"/>
        <v>0</v>
      </c>
      <c r="AI105" s="46">
        <f t="shared" si="152"/>
        <v>0</v>
      </c>
      <c r="AJ105" s="46">
        <f t="shared" si="152"/>
        <v>10802</v>
      </c>
      <c r="AK105" s="46">
        <f t="shared" si="152"/>
        <v>0</v>
      </c>
      <c r="AL105" s="46">
        <f aca="true" t="shared" si="153" ref="AL105:AQ105">AL106+AL109+AL111</f>
        <v>0</v>
      </c>
      <c r="AM105" s="46">
        <f t="shared" si="153"/>
        <v>0</v>
      </c>
      <c r="AN105" s="46">
        <f t="shared" si="153"/>
        <v>0</v>
      </c>
      <c r="AO105" s="46">
        <f t="shared" si="153"/>
        <v>0</v>
      </c>
      <c r="AP105" s="46">
        <f t="shared" si="153"/>
        <v>10802</v>
      </c>
      <c r="AQ105" s="46">
        <f t="shared" si="153"/>
        <v>0</v>
      </c>
      <c r="AR105" s="46">
        <f aca="true" t="shared" si="154" ref="AR105:AW105">AR106+AR109+AR111</f>
        <v>0</v>
      </c>
      <c r="AS105" s="46">
        <f>AS106+AS109+AS111</f>
        <v>0</v>
      </c>
      <c r="AT105" s="46">
        <f>AT106+AT109+AT111</f>
        <v>0</v>
      </c>
      <c r="AU105" s="46">
        <f>AU106+AU109+AU111</f>
        <v>0</v>
      </c>
      <c r="AV105" s="46">
        <f t="shared" si="154"/>
        <v>10802</v>
      </c>
      <c r="AW105" s="46">
        <f t="shared" si="154"/>
        <v>0</v>
      </c>
      <c r="AX105" s="46">
        <f aca="true" t="shared" si="155" ref="AX105:BC105">AX106+AX109+AX111</f>
        <v>0</v>
      </c>
      <c r="AY105" s="46">
        <f t="shared" si="155"/>
        <v>0</v>
      </c>
      <c r="AZ105" s="46">
        <f t="shared" si="155"/>
        <v>0</v>
      </c>
      <c r="BA105" s="46">
        <f t="shared" si="155"/>
        <v>0</v>
      </c>
      <c r="BB105" s="46">
        <f t="shared" si="155"/>
        <v>10802</v>
      </c>
      <c r="BC105" s="46">
        <f t="shared" si="155"/>
        <v>0</v>
      </c>
    </row>
    <row r="106" spans="1:55" ht="56.25" customHeight="1">
      <c r="A106" s="59" t="s">
        <v>197</v>
      </c>
      <c r="B106" s="65" t="s">
        <v>370</v>
      </c>
      <c r="C106" s="65" t="s">
        <v>380</v>
      </c>
      <c r="D106" s="66" t="s">
        <v>198</v>
      </c>
      <c r="E106" s="65"/>
      <c r="F106" s="46">
        <f aca="true" t="shared" si="156" ref="F106:AK106">F107</f>
        <v>10174</v>
      </c>
      <c r="G106" s="46">
        <f t="shared" si="156"/>
        <v>0</v>
      </c>
      <c r="H106" s="46">
        <f t="shared" si="156"/>
        <v>0</v>
      </c>
      <c r="I106" s="46">
        <f t="shared" si="156"/>
        <v>0</v>
      </c>
      <c r="J106" s="46">
        <f t="shared" si="156"/>
        <v>0</v>
      </c>
      <c r="K106" s="46">
        <f t="shared" si="156"/>
        <v>0</v>
      </c>
      <c r="L106" s="46">
        <f t="shared" si="156"/>
        <v>10174</v>
      </c>
      <c r="M106" s="46">
        <f t="shared" si="156"/>
        <v>0</v>
      </c>
      <c r="N106" s="46">
        <f t="shared" si="156"/>
        <v>0</v>
      </c>
      <c r="O106" s="46">
        <f t="shared" si="156"/>
        <v>0</v>
      </c>
      <c r="P106" s="46">
        <f t="shared" si="156"/>
        <v>0</v>
      </c>
      <c r="Q106" s="46">
        <f t="shared" si="156"/>
        <v>0</v>
      </c>
      <c r="R106" s="46">
        <f t="shared" si="156"/>
        <v>10174</v>
      </c>
      <c r="S106" s="46">
        <f t="shared" si="156"/>
        <v>0</v>
      </c>
      <c r="T106" s="46">
        <f t="shared" si="156"/>
        <v>0</v>
      </c>
      <c r="U106" s="46">
        <f t="shared" si="156"/>
        <v>0</v>
      </c>
      <c r="V106" s="46">
        <f t="shared" si="156"/>
        <v>0</v>
      </c>
      <c r="W106" s="46">
        <f t="shared" si="156"/>
        <v>0</v>
      </c>
      <c r="X106" s="46">
        <f t="shared" si="156"/>
        <v>10174</v>
      </c>
      <c r="Y106" s="46">
        <f t="shared" si="156"/>
        <v>0</v>
      </c>
      <c r="Z106" s="46">
        <f t="shared" si="156"/>
        <v>0</v>
      </c>
      <c r="AA106" s="46">
        <f t="shared" si="156"/>
        <v>0</v>
      </c>
      <c r="AB106" s="46">
        <f t="shared" si="156"/>
        <v>0</v>
      </c>
      <c r="AC106" s="46">
        <f t="shared" si="156"/>
        <v>0</v>
      </c>
      <c r="AD106" s="46">
        <f t="shared" si="156"/>
        <v>10174</v>
      </c>
      <c r="AE106" s="46">
        <f t="shared" si="156"/>
        <v>0</v>
      </c>
      <c r="AF106" s="46">
        <f t="shared" si="156"/>
        <v>0</v>
      </c>
      <c r="AG106" s="46">
        <f t="shared" si="156"/>
        <v>0</v>
      </c>
      <c r="AH106" s="46">
        <f t="shared" si="156"/>
        <v>0</v>
      </c>
      <c r="AI106" s="46">
        <f t="shared" si="156"/>
        <v>0</v>
      </c>
      <c r="AJ106" s="46">
        <f t="shared" si="156"/>
        <v>10174</v>
      </c>
      <c r="AK106" s="46">
        <f t="shared" si="156"/>
        <v>0</v>
      </c>
      <c r="AL106" s="46">
        <f aca="true" t="shared" si="157" ref="AL106:AQ106">AL107+AL108</f>
        <v>0</v>
      </c>
      <c r="AM106" s="46">
        <f t="shared" si="157"/>
        <v>0</v>
      </c>
      <c r="AN106" s="46">
        <f t="shared" si="157"/>
        <v>0</v>
      </c>
      <c r="AO106" s="46">
        <f t="shared" si="157"/>
        <v>0</v>
      </c>
      <c r="AP106" s="46">
        <f t="shared" si="157"/>
        <v>10174</v>
      </c>
      <c r="AQ106" s="46">
        <f t="shared" si="157"/>
        <v>0</v>
      </c>
      <c r="AR106" s="46">
        <f aca="true" t="shared" si="158" ref="AR106:AW106">AR107+AR108</f>
        <v>0</v>
      </c>
      <c r="AS106" s="46">
        <f>AS107+AS108</f>
        <v>0</v>
      </c>
      <c r="AT106" s="46">
        <f>AT107+AT108</f>
        <v>0</v>
      </c>
      <c r="AU106" s="46">
        <f>AU107+AU108</f>
        <v>0</v>
      </c>
      <c r="AV106" s="46">
        <f t="shared" si="158"/>
        <v>10174</v>
      </c>
      <c r="AW106" s="46">
        <f t="shared" si="158"/>
        <v>0</v>
      </c>
      <c r="AX106" s="46">
        <f aca="true" t="shared" si="159" ref="AX106:BC106">AX107+AX108</f>
        <v>0</v>
      </c>
      <c r="AY106" s="46">
        <f t="shared" si="159"/>
        <v>0</v>
      </c>
      <c r="AZ106" s="46">
        <f t="shared" si="159"/>
        <v>0</v>
      </c>
      <c r="BA106" s="46">
        <f t="shared" si="159"/>
        <v>0</v>
      </c>
      <c r="BB106" s="46">
        <f t="shared" si="159"/>
        <v>10174</v>
      </c>
      <c r="BC106" s="46">
        <f t="shared" si="159"/>
        <v>0</v>
      </c>
    </row>
    <row r="107" spans="1:55" ht="85.5" customHeight="1">
      <c r="A107" s="59" t="s">
        <v>216</v>
      </c>
      <c r="B107" s="65" t="s">
        <v>370</v>
      </c>
      <c r="C107" s="65" t="s">
        <v>380</v>
      </c>
      <c r="D107" s="66" t="s">
        <v>198</v>
      </c>
      <c r="E107" s="65" t="s">
        <v>66</v>
      </c>
      <c r="F107" s="46">
        <v>10174</v>
      </c>
      <c r="G107" s="68"/>
      <c r="H107" s="45"/>
      <c r="I107" s="45"/>
      <c r="J107" s="45"/>
      <c r="K107" s="45"/>
      <c r="L107" s="46">
        <f>F107+H107+I107+J107+K107</f>
        <v>10174</v>
      </c>
      <c r="M107" s="46">
        <f>G107+K107</f>
        <v>0</v>
      </c>
      <c r="N107" s="46"/>
      <c r="O107" s="46"/>
      <c r="P107" s="46"/>
      <c r="Q107" s="46"/>
      <c r="R107" s="46">
        <f>L107+N107+O107+P107+Q107</f>
        <v>10174</v>
      </c>
      <c r="S107" s="46">
        <f>M107+Q107</f>
        <v>0</v>
      </c>
      <c r="T107" s="46"/>
      <c r="U107" s="46"/>
      <c r="V107" s="46"/>
      <c r="W107" s="46"/>
      <c r="X107" s="46">
        <f>R107+T107+U107+V107+W107</f>
        <v>10174</v>
      </c>
      <c r="Y107" s="46">
        <f>S107+W107</f>
        <v>0</v>
      </c>
      <c r="Z107" s="46"/>
      <c r="AA107" s="46"/>
      <c r="AB107" s="46"/>
      <c r="AC107" s="46"/>
      <c r="AD107" s="46">
        <f>X107+Z107+AA107+AB107+AC107</f>
        <v>10174</v>
      </c>
      <c r="AE107" s="46">
        <f>Y107+AC107</f>
        <v>0</v>
      </c>
      <c r="AF107" s="46"/>
      <c r="AG107" s="46"/>
      <c r="AH107" s="46"/>
      <c r="AI107" s="46"/>
      <c r="AJ107" s="46">
        <f>AD107+AF107+AG107+AH107+AI107</f>
        <v>10174</v>
      </c>
      <c r="AK107" s="46">
        <f>AE107+AI107</f>
        <v>0</v>
      </c>
      <c r="AL107" s="46"/>
      <c r="AM107" s="46">
        <v>-2387</v>
      </c>
      <c r="AN107" s="46"/>
      <c r="AO107" s="46"/>
      <c r="AP107" s="46">
        <f>AJ107+AL107+AM107+AN107+AO107</f>
        <v>7787</v>
      </c>
      <c r="AQ107" s="46">
        <f>AK107+AO107</f>
        <v>0</v>
      </c>
      <c r="AR107" s="46"/>
      <c r="AS107" s="46"/>
      <c r="AT107" s="46"/>
      <c r="AU107" s="46"/>
      <c r="AV107" s="46">
        <f>AP107+AR107+AS107+AT107+AU107</f>
        <v>7787</v>
      </c>
      <c r="AW107" s="46">
        <f>AQ107+AU107</f>
        <v>0</v>
      </c>
      <c r="AX107" s="46"/>
      <c r="AY107" s="46">
        <v>2387</v>
      </c>
      <c r="AZ107" s="46"/>
      <c r="BA107" s="46"/>
      <c r="BB107" s="46">
        <f>AV107+AX107+AY107+AZ107+BA107</f>
        <v>10174</v>
      </c>
      <c r="BC107" s="46">
        <f>AW107+BA107</f>
        <v>0</v>
      </c>
    </row>
    <row r="108" spans="1:55" s="35" customFormat="1" ht="85.5" customHeight="1" hidden="1">
      <c r="A108" s="82" t="s">
        <v>215</v>
      </c>
      <c r="B108" s="83" t="s">
        <v>370</v>
      </c>
      <c r="C108" s="83" t="s">
        <v>380</v>
      </c>
      <c r="D108" s="84" t="s">
        <v>198</v>
      </c>
      <c r="E108" s="83" t="s">
        <v>73</v>
      </c>
      <c r="F108" s="85"/>
      <c r="G108" s="87"/>
      <c r="H108" s="86"/>
      <c r="I108" s="86"/>
      <c r="J108" s="86"/>
      <c r="K108" s="86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>
        <v>2387</v>
      </c>
      <c r="AN108" s="85"/>
      <c r="AO108" s="85"/>
      <c r="AP108" s="85">
        <f>AJ108+AL108+AM108+AN108+AO108</f>
        <v>2387</v>
      </c>
      <c r="AQ108" s="85">
        <f>AK108+AO108</f>
        <v>0</v>
      </c>
      <c r="AR108" s="85"/>
      <c r="AS108" s="85"/>
      <c r="AT108" s="85"/>
      <c r="AU108" s="85"/>
      <c r="AV108" s="85">
        <f>AP108+AR108+AS108+AT108+AU108</f>
        <v>2387</v>
      </c>
      <c r="AW108" s="85">
        <f>AQ108+AU108</f>
        <v>0</v>
      </c>
      <c r="AX108" s="85"/>
      <c r="AY108" s="85">
        <v>-2387</v>
      </c>
      <c r="AZ108" s="85"/>
      <c r="BA108" s="85"/>
      <c r="BB108" s="85">
        <f>AV108+AX108+AY108+AZ108+BA108</f>
        <v>0</v>
      </c>
      <c r="BC108" s="85">
        <f>AW108+BA108</f>
        <v>0</v>
      </c>
    </row>
    <row r="109" spans="1:55" ht="49.5">
      <c r="A109" s="59" t="s">
        <v>200</v>
      </c>
      <c r="B109" s="65" t="s">
        <v>370</v>
      </c>
      <c r="C109" s="65" t="s">
        <v>380</v>
      </c>
      <c r="D109" s="66" t="s">
        <v>201</v>
      </c>
      <c r="E109" s="65"/>
      <c r="F109" s="46">
        <f aca="true" t="shared" si="160" ref="F109:BA109">F110</f>
        <v>280</v>
      </c>
      <c r="G109" s="46">
        <f t="shared" si="160"/>
        <v>0</v>
      </c>
      <c r="H109" s="46">
        <f t="shared" si="160"/>
        <v>0</v>
      </c>
      <c r="I109" s="46">
        <f t="shared" si="160"/>
        <v>0</v>
      </c>
      <c r="J109" s="46">
        <f t="shared" si="160"/>
        <v>0</v>
      </c>
      <c r="K109" s="46">
        <f t="shared" si="160"/>
        <v>0</v>
      </c>
      <c r="L109" s="46">
        <f t="shared" si="160"/>
        <v>280</v>
      </c>
      <c r="M109" s="46">
        <f t="shared" si="160"/>
        <v>0</v>
      </c>
      <c r="N109" s="46">
        <f t="shared" si="160"/>
        <v>0</v>
      </c>
      <c r="O109" s="46">
        <f t="shared" si="160"/>
        <v>0</v>
      </c>
      <c r="P109" s="46">
        <f t="shared" si="160"/>
        <v>0</v>
      </c>
      <c r="Q109" s="46">
        <f t="shared" si="160"/>
        <v>0</v>
      </c>
      <c r="R109" s="46">
        <f t="shared" si="160"/>
        <v>280</v>
      </c>
      <c r="S109" s="46">
        <f t="shared" si="160"/>
        <v>0</v>
      </c>
      <c r="T109" s="46">
        <f t="shared" si="160"/>
        <v>0</v>
      </c>
      <c r="U109" s="46">
        <f t="shared" si="160"/>
        <v>0</v>
      </c>
      <c r="V109" s="46">
        <f t="shared" si="160"/>
        <v>0</v>
      </c>
      <c r="W109" s="46">
        <f t="shared" si="160"/>
        <v>0</v>
      </c>
      <c r="X109" s="46">
        <f t="shared" si="160"/>
        <v>280</v>
      </c>
      <c r="Y109" s="46">
        <f t="shared" si="160"/>
        <v>0</v>
      </c>
      <c r="Z109" s="46">
        <f t="shared" si="160"/>
        <v>0</v>
      </c>
      <c r="AA109" s="46">
        <f t="shared" si="160"/>
        <v>0</v>
      </c>
      <c r="AB109" s="46">
        <f t="shared" si="160"/>
        <v>0</v>
      </c>
      <c r="AC109" s="46">
        <f t="shared" si="160"/>
        <v>0</v>
      </c>
      <c r="AD109" s="46">
        <f t="shared" si="160"/>
        <v>280</v>
      </c>
      <c r="AE109" s="46">
        <f t="shared" si="160"/>
        <v>0</v>
      </c>
      <c r="AF109" s="46">
        <f t="shared" si="160"/>
        <v>0</v>
      </c>
      <c r="AG109" s="46">
        <f t="shared" si="160"/>
        <v>0</v>
      </c>
      <c r="AH109" s="46">
        <f t="shared" si="160"/>
        <v>0</v>
      </c>
      <c r="AI109" s="46">
        <f t="shared" si="160"/>
        <v>0</v>
      </c>
      <c r="AJ109" s="46">
        <f t="shared" si="160"/>
        <v>280</v>
      </c>
      <c r="AK109" s="46">
        <f t="shared" si="160"/>
        <v>0</v>
      </c>
      <c r="AL109" s="46">
        <f t="shared" si="160"/>
        <v>0</v>
      </c>
      <c r="AM109" s="46">
        <f t="shared" si="160"/>
        <v>0</v>
      </c>
      <c r="AN109" s="46">
        <f t="shared" si="160"/>
        <v>0</v>
      </c>
      <c r="AO109" s="46">
        <f t="shared" si="160"/>
        <v>0</v>
      </c>
      <c r="AP109" s="46">
        <f t="shared" si="160"/>
        <v>280</v>
      </c>
      <c r="AQ109" s="46">
        <f t="shared" si="160"/>
        <v>0</v>
      </c>
      <c r="AR109" s="46">
        <f t="shared" si="160"/>
        <v>0</v>
      </c>
      <c r="AS109" s="46">
        <f t="shared" si="160"/>
        <v>0</v>
      </c>
      <c r="AT109" s="46">
        <f t="shared" si="160"/>
        <v>0</v>
      </c>
      <c r="AU109" s="46">
        <f t="shared" si="160"/>
        <v>0</v>
      </c>
      <c r="AV109" s="46">
        <f t="shared" si="160"/>
        <v>280</v>
      </c>
      <c r="AW109" s="46">
        <f t="shared" si="160"/>
        <v>0</v>
      </c>
      <c r="AX109" s="46">
        <f t="shared" si="160"/>
        <v>0</v>
      </c>
      <c r="AY109" s="46">
        <f t="shared" si="160"/>
        <v>0</v>
      </c>
      <c r="AZ109" s="46">
        <f t="shared" si="160"/>
        <v>0</v>
      </c>
      <c r="BA109" s="46">
        <f t="shared" si="160"/>
        <v>0</v>
      </c>
      <c r="BB109" s="46">
        <f>BB110</f>
        <v>280</v>
      </c>
      <c r="BC109" s="46">
        <f>BC110</f>
        <v>0</v>
      </c>
    </row>
    <row r="110" spans="1:55" ht="88.5" customHeight="1">
      <c r="A110" s="59" t="s">
        <v>216</v>
      </c>
      <c r="B110" s="65" t="s">
        <v>370</v>
      </c>
      <c r="C110" s="65" t="s">
        <v>380</v>
      </c>
      <c r="D110" s="66" t="s">
        <v>201</v>
      </c>
      <c r="E110" s="65" t="s">
        <v>66</v>
      </c>
      <c r="F110" s="46">
        <v>280</v>
      </c>
      <c r="G110" s="68"/>
      <c r="H110" s="45"/>
      <c r="I110" s="45"/>
      <c r="J110" s="45"/>
      <c r="K110" s="45"/>
      <c r="L110" s="46">
        <f>F110+H110+I110+J110+K110</f>
        <v>280</v>
      </c>
      <c r="M110" s="46">
        <f>G110+K110</f>
        <v>0</v>
      </c>
      <c r="N110" s="46"/>
      <c r="O110" s="46"/>
      <c r="P110" s="46"/>
      <c r="Q110" s="46"/>
      <c r="R110" s="46">
        <f>L110+N110+O110+P110+Q110</f>
        <v>280</v>
      </c>
      <c r="S110" s="46">
        <f>M110+Q110</f>
        <v>0</v>
      </c>
      <c r="T110" s="46"/>
      <c r="U110" s="46"/>
      <c r="V110" s="46"/>
      <c r="W110" s="46"/>
      <c r="X110" s="46">
        <f>R110+T110+U110+V110+W110</f>
        <v>280</v>
      </c>
      <c r="Y110" s="46">
        <f>S110+W110</f>
        <v>0</v>
      </c>
      <c r="Z110" s="46"/>
      <c r="AA110" s="46"/>
      <c r="AB110" s="46"/>
      <c r="AC110" s="46"/>
      <c r="AD110" s="46">
        <f>X110+Z110+AA110+AB110+AC110</f>
        <v>280</v>
      </c>
      <c r="AE110" s="46">
        <f>Y110+AC110</f>
        <v>0</v>
      </c>
      <c r="AF110" s="46"/>
      <c r="AG110" s="46"/>
      <c r="AH110" s="46"/>
      <c r="AI110" s="46"/>
      <c r="AJ110" s="46">
        <f>AD110+AF110+AG110+AH110+AI110</f>
        <v>280</v>
      </c>
      <c r="AK110" s="46">
        <f>AE110+AI110</f>
        <v>0</v>
      </c>
      <c r="AL110" s="46"/>
      <c r="AM110" s="46"/>
      <c r="AN110" s="46"/>
      <c r="AO110" s="46"/>
      <c r="AP110" s="46">
        <f>AJ110+AL110+AM110+AN110+AO110</f>
        <v>280</v>
      </c>
      <c r="AQ110" s="46">
        <f>AK110+AO110</f>
        <v>0</v>
      </c>
      <c r="AR110" s="46"/>
      <c r="AS110" s="46"/>
      <c r="AT110" s="46"/>
      <c r="AU110" s="46"/>
      <c r="AV110" s="46">
        <f>AP110+AR110+AS110+AT110+AU110</f>
        <v>280</v>
      </c>
      <c r="AW110" s="46">
        <f>AQ110+AU110</f>
        <v>0</v>
      </c>
      <c r="AX110" s="46"/>
      <c r="AY110" s="46"/>
      <c r="AZ110" s="46"/>
      <c r="BA110" s="46"/>
      <c r="BB110" s="46">
        <f>AV110+AX110+AY110+AZ110+BA110</f>
        <v>280</v>
      </c>
      <c r="BC110" s="46">
        <f>AW110+BA110</f>
        <v>0</v>
      </c>
    </row>
    <row r="111" spans="1:55" ht="103.5" customHeight="1">
      <c r="A111" s="59" t="s">
        <v>202</v>
      </c>
      <c r="B111" s="65" t="s">
        <v>370</v>
      </c>
      <c r="C111" s="65" t="s">
        <v>380</v>
      </c>
      <c r="D111" s="66" t="s">
        <v>203</v>
      </c>
      <c r="E111" s="65"/>
      <c r="F111" s="46">
        <f aca="true" t="shared" si="161" ref="F111:BA111">F112</f>
        <v>348</v>
      </c>
      <c r="G111" s="46">
        <f t="shared" si="161"/>
        <v>0</v>
      </c>
      <c r="H111" s="46">
        <f t="shared" si="161"/>
        <v>0</v>
      </c>
      <c r="I111" s="46">
        <f t="shared" si="161"/>
        <v>0</v>
      </c>
      <c r="J111" s="46">
        <f t="shared" si="161"/>
        <v>0</v>
      </c>
      <c r="K111" s="46">
        <f t="shared" si="161"/>
        <v>0</v>
      </c>
      <c r="L111" s="46">
        <f t="shared" si="161"/>
        <v>348</v>
      </c>
      <c r="M111" s="46">
        <f t="shared" si="161"/>
        <v>0</v>
      </c>
      <c r="N111" s="46">
        <f t="shared" si="161"/>
        <v>0</v>
      </c>
      <c r="O111" s="46">
        <f t="shared" si="161"/>
        <v>0</v>
      </c>
      <c r="P111" s="46">
        <f t="shared" si="161"/>
        <v>0</v>
      </c>
      <c r="Q111" s="46">
        <f t="shared" si="161"/>
        <v>0</v>
      </c>
      <c r="R111" s="46">
        <f t="shared" si="161"/>
        <v>348</v>
      </c>
      <c r="S111" s="46">
        <f t="shared" si="161"/>
        <v>0</v>
      </c>
      <c r="T111" s="46">
        <f t="shared" si="161"/>
        <v>0</v>
      </c>
      <c r="U111" s="46">
        <f t="shared" si="161"/>
        <v>0</v>
      </c>
      <c r="V111" s="46">
        <f t="shared" si="161"/>
        <v>0</v>
      </c>
      <c r="W111" s="46">
        <f t="shared" si="161"/>
        <v>0</v>
      </c>
      <c r="X111" s="46">
        <f t="shared" si="161"/>
        <v>348</v>
      </c>
      <c r="Y111" s="46">
        <f t="shared" si="161"/>
        <v>0</v>
      </c>
      <c r="Z111" s="46">
        <f t="shared" si="161"/>
        <v>0</v>
      </c>
      <c r="AA111" s="46">
        <f t="shared" si="161"/>
        <v>0</v>
      </c>
      <c r="AB111" s="46">
        <f t="shared" si="161"/>
        <v>0</v>
      </c>
      <c r="AC111" s="46">
        <f t="shared" si="161"/>
        <v>0</v>
      </c>
      <c r="AD111" s="46">
        <f t="shared" si="161"/>
        <v>348</v>
      </c>
      <c r="AE111" s="46">
        <f t="shared" si="161"/>
        <v>0</v>
      </c>
      <c r="AF111" s="46">
        <f t="shared" si="161"/>
        <v>0</v>
      </c>
      <c r="AG111" s="46">
        <f t="shared" si="161"/>
        <v>0</v>
      </c>
      <c r="AH111" s="46">
        <f t="shared" si="161"/>
        <v>0</v>
      </c>
      <c r="AI111" s="46">
        <f t="shared" si="161"/>
        <v>0</v>
      </c>
      <c r="AJ111" s="46">
        <f t="shared" si="161"/>
        <v>348</v>
      </c>
      <c r="AK111" s="46">
        <f t="shared" si="161"/>
        <v>0</v>
      </c>
      <c r="AL111" s="46">
        <f t="shared" si="161"/>
        <v>0</v>
      </c>
      <c r="AM111" s="46">
        <f t="shared" si="161"/>
        <v>0</v>
      </c>
      <c r="AN111" s="46">
        <f t="shared" si="161"/>
        <v>0</v>
      </c>
      <c r="AO111" s="46">
        <f t="shared" si="161"/>
        <v>0</v>
      </c>
      <c r="AP111" s="46">
        <f t="shared" si="161"/>
        <v>348</v>
      </c>
      <c r="AQ111" s="46">
        <f t="shared" si="161"/>
        <v>0</v>
      </c>
      <c r="AR111" s="46">
        <f t="shared" si="161"/>
        <v>0</v>
      </c>
      <c r="AS111" s="46">
        <f t="shared" si="161"/>
        <v>0</v>
      </c>
      <c r="AT111" s="46">
        <f t="shared" si="161"/>
        <v>0</v>
      </c>
      <c r="AU111" s="46">
        <f t="shared" si="161"/>
        <v>0</v>
      </c>
      <c r="AV111" s="46">
        <f t="shared" si="161"/>
        <v>348</v>
      </c>
      <c r="AW111" s="46">
        <f t="shared" si="161"/>
        <v>0</v>
      </c>
      <c r="AX111" s="46">
        <f t="shared" si="161"/>
        <v>0</v>
      </c>
      <c r="AY111" s="46">
        <f t="shared" si="161"/>
        <v>0</v>
      </c>
      <c r="AZ111" s="46">
        <f t="shared" si="161"/>
        <v>0</v>
      </c>
      <c r="BA111" s="46">
        <f t="shared" si="161"/>
        <v>0</v>
      </c>
      <c r="BB111" s="46">
        <f>BB112</f>
        <v>348</v>
      </c>
      <c r="BC111" s="46">
        <f>BC112</f>
        <v>0</v>
      </c>
    </row>
    <row r="112" spans="1:55" ht="92.25" customHeight="1">
      <c r="A112" s="59" t="s">
        <v>216</v>
      </c>
      <c r="B112" s="65" t="s">
        <v>370</v>
      </c>
      <c r="C112" s="65" t="s">
        <v>380</v>
      </c>
      <c r="D112" s="66" t="s">
        <v>203</v>
      </c>
      <c r="E112" s="65" t="s">
        <v>66</v>
      </c>
      <c r="F112" s="46">
        <v>348</v>
      </c>
      <c r="G112" s="68"/>
      <c r="H112" s="45"/>
      <c r="I112" s="45"/>
      <c r="J112" s="45"/>
      <c r="K112" s="45"/>
      <c r="L112" s="46">
        <f>F112+H112+I112+J112+K112</f>
        <v>348</v>
      </c>
      <c r="M112" s="46">
        <f>G112+K112</f>
        <v>0</v>
      </c>
      <c r="N112" s="46"/>
      <c r="O112" s="46"/>
      <c r="P112" s="46"/>
      <c r="Q112" s="46"/>
      <c r="R112" s="46">
        <f>L112+N112+O112+P112+Q112</f>
        <v>348</v>
      </c>
      <c r="S112" s="46">
        <f>M112+Q112</f>
        <v>0</v>
      </c>
      <c r="T112" s="46"/>
      <c r="U112" s="46"/>
      <c r="V112" s="46"/>
      <c r="W112" s="46"/>
      <c r="X112" s="46">
        <f>R112+T112+U112+V112+W112</f>
        <v>348</v>
      </c>
      <c r="Y112" s="46">
        <f>S112+W112</f>
        <v>0</v>
      </c>
      <c r="Z112" s="46"/>
      <c r="AA112" s="46"/>
      <c r="AB112" s="46"/>
      <c r="AC112" s="46"/>
      <c r="AD112" s="46">
        <f>X112+Z112+AA112+AB112+AC112</f>
        <v>348</v>
      </c>
      <c r="AE112" s="46">
        <f>Y112+AC112</f>
        <v>0</v>
      </c>
      <c r="AF112" s="46"/>
      <c r="AG112" s="46"/>
      <c r="AH112" s="46"/>
      <c r="AI112" s="46"/>
      <c r="AJ112" s="46">
        <f>AD112+AF112+AG112+AH112+AI112</f>
        <v>348</v>
      </c>
      <c r="AK112" s="46">
        <f>AE112+AI112</f>
        <v>0</v>
      </c>
      <c r="AL112" s="46"/>
      <c r="AM112" s="46"/>
      <c r="AN112" s="46"/>
      <c r="AO112" s="46"/>
      <c r="AP112" s="46">
        <f>AJ112+AL112+AM112+AN112+AO112</f>
        <v>348</v>
      </c>
      <c r="AQ112" s="46">
        <f>AK112+AO112</f>
        <v>0</v>
      </c>
      <c r="AR112" s="46"/>
      <c r="AS112" s="46"/>
      <c r="AT112" s="46"/>
      <c r="AU112" s="46"/>
      <c r="AV112" s="46">
        <f>AP112+AR112+AS112+AT112+AU112</f>
        <v>348</v>
      </c>
      <c r="AW112" s="46">
        <f>AQ112+AU112</f>
        <v>0</v>
      </c>
      <c r="AX112" s="46"/>
      <c r="AY112" s="46"/>
      <c r="AZ112" s="46"/>
      <c r="BA112" s="46"/>
      <c r="BB112" s="46">
        <f>AV112+AX112+AY112+AZ112+BA112</f>
        <v>348</v>
      </c>
      <c r="BC112" s="46">
        <f>AW112+BA112</f>
        <v>0</v>
      </c>
    </row>
    <row r="113" spans="1:55" ht="16.5">
      <c r="A113" s="88"/>
      <c r="B113" s="74"/>
      <c r="C113" s="74"/>
      <c r="D113" s="75"/>
      <c r="E113" s="74"/>
      <c r="F113" s="45"/>
      <c r="G113" s="45"/>
      <c r="H113" s="45"/>
      <c r="I113" s="45"/>
      <c r="J113" s="45"/>
      <c r="K113" s="45"/>
      <c r="L113" s="45"/>
      <c r="M113" s="45"/>
      <c r="N113" s="46"/>
      <c r="O113" s="46"/>
      <c r="P113" s="46"/>
      <c r="Q113" s="46"/>
      <c r="R113" s="45"/>
      <c r="S113" s="45"/>
      <c r="T113" s="46"/>
      <c r="U113" s="46"/>
      <c r="V113" s="46"/>
      <c r="W113" s="46"/>
      <c r="X113" s="45"/>
      <c r="Y113" s="45"/>
      <c r="Z113" s="46"/>
      <c r="AA113" s="46"/>
      <c r="AB113" s="46"/>
      <c r="AC113" s="46"/>
      <c r="AD113" s="45"/>
      <c r="AE113" s="45"/>
      <c r="AF113" s="46"/>
      <c r="AG113" s="46"/>
      <c r="AH113" s="46"/>
      <c r="AI113" s="46"/>
      <c r="AJ113" s="45"/>
      <c r="AK113" s="45"/>
      <c r="AL113" s="46"/>
      <c r="AM113" s="46"/>
      <c r="AN113" s="46"/>
      <c r="AO113" s="46"/>
      <c r="AP113" s="45"/>
      <c r="AQ113" s="45"/>
      <c r="AR113" s="46"/>
      <c r="AS113" s="46"/>
      <c r="AT113" s="46"/>
      <c r="AU113" s="46"/>
      <c r="AV113" s="45"/>
      <c r="AW113" s="45"/>
      <c r="AX113" s="46"/>
      <c r="AY113" s="46"/>
      <c r="AZ113" s="46"/>
      <c r="BA113" s="46"/>
      <c r="BB113" s="45"/>
      <c r="BC113" s="45"/>
    </row>
    <row r="114" spans="1:55" s="6" customFormat="1" ht="20.25">
      <c r="A114" s="47" t="s">
        <v>275</v>
      </c>
      <c r="B114" s="48" t="s">
        <v>276</v>
      </c>
      <c r="C114" s="48"/>
      <c r="D114" s="49"/>
      <c r="E114" s="48"/>
      <c r="F114" s="78">
        <f aca="true" t="shared" si="162" ref="F114:M114">F116+F120+F124+F144+F163+F169</f>
        <v>896918</v>
      </c>
      <c r="G114" s="78">
        <f t="shared" si="162"/>
        <v>0</v>
      </c>
      <c r="H114" s="78">
        <f t="shared" si="162"/>
        <v>0</v>
      </c>
      <c r="I114" s="78">
        <f t="shared" si="162"/>
        <v>1762</v>
      </c>
      <c r="J114" s="78">
        <f t="shared" si="162"/>
        <v>-50</v>
      </c>
      <c r="K114" s="78">
        <f t="shared" si="162"/>
        <v>0</v>
      </c>
      <c r="L114" s="78">
        <f t="shared" si="162"/>
        <v>898630</v>
      </c>
      <c r="M114" s="78">
        <f t="shared" si="162"/>
        <v>0</v>
      </c>
      <c r="N114" s="79">
        <f aca="true" t="shared" si="163" ref="N114:S114">N116+N120+N124+N144+N163+N169</f>
        <v>762</v>
      </c>
      <c r="O114" s="79">
        <f t="shared" si="163"/>
        <v>-40298</v>
      </c>
      <c r="P114" s="79">
        <f t="shared" si="163"/>
        <v>-4090</v>
      </c>
      <c r="Q114" s="79">
        <f t="shared" si="163"/>
        <v>0</v>
      </c>
      <c r="R114" s="78">
        <f t="shared" si="163"/>
        <v>855004</v>
      </c>
      <c r="S114" s="78">
        <f t="shared" si="163"/>
        <v>0</v>
      </c>
      <c r="T114" s="78">
        <f aca="true" t="shared" si="164" ref="T114:Y114">T116+T120+T124+T144+T163+T169</f>
        <v>8092</v>
      </c>
      <c r="U114" s="78">
        <f t="shared" si="164"/>
        <v>0</v>
      </c>
      <c r="V114" s="78">
        <f t="shared" si="164"/>
        <v>0</v>
      </c>
      <c r="W114" s="78">
        <f t="shared" si="164"/>
        <v>0</v>
      </c>
      <c r="X114" s="78">
        <f t="shared" si="164"/>
        <v>863096</v>
      </c>
      <c r="Y114" s="78">
        <f t="shared" si="164"/>
        <v>0</v>
      </c>
      <c r="Z114" s="78">
        <f aca="true" t="shared" si="165" ref="Z114:AE114">Z116+Z120+Z124+Z144+Z163+Z169</f>
        <v>0</v>
      </c>
      <c r="AA114" s="78">
        <f t="shared" si="165"/>
        <v>0</v>
      </c>
      <c r="AB114" s="78">
        <f t="shared" si="165"/>
        <v>0</v>
      </c>
      <c r="AC114" s="78">
        <f t="shared" si="165"/>
        <v>0</v>
      </c>
      <c r="AD114" s="78">
        <f t="shared" si="165"/>
        <v>863096</v>
      </c>
      <c r="AE114" s="78">
        <f t="shared" si="165"/>
        <v>0</v>
      </c>
      <c r="AF114" s="78">
        <f aca="true" t="shared" si="166" ref="AF114:AK114">AF116+AF120+AF124+AF144+AF163+AF169</f>
        <v>0</v>
      </c>
      <c r="AG114" s="78">
        <f t="shared" si="166"/>
        <v>0</v>
      </c>
      <c r="AH114" s="78">
        <f t="shared" si="166"/>
        <v>0</v>
      </c>
      <c r="AI114" s="78">
        <f t="shared" si="166"/>
        <v>0</v>
      </c>
      <c r="AJ114" s="78">
        <f t="shared" si="166"/>
        <v>863096</v>
      </c>
      <c r="AK114" s="78">
        <f t="shared" si="166"/>
        <v>0</v>
      </c>
      <c r="AL114" s="78">
        <f aca="true" t="shared" si="167" ref="AL114:AQ114">AL116+AL120+AL124+AL144+AL163+AL169</f>
        <v>24816</v>
      </c>
      <c r="AM114" s="78">
        <f t="shared" si="167"/>
        <v>0</v>
      </c>
      <c r="AN114" s="78">
        <f t="shared" si="167"/>
        <v>0</v>
      </c>
      <c r="AO114" s="78">
        <f t="shared" si="167"/>
        <v>200000</v>
      </c>
      <c r="AP114" s="78">
        <f t="shared" si="167"/>
        <v>1087912</v>
      </c>
      <c r="AQ114" s="78">
        <f t="shared" si="167"/>
        <v>200000</v>
      </c>
      <c r="AR114" s="78">
        <f aca="true" t="shared" si="168" ref="AR114:AW114">AR116+AR120+AR124+AR144+AR163+AR169</f>
        <v>4988</v>
      </c>
      <c r="AS114" s="78">
        <f>AS116+AS120+AS124+AS144+AS163+AS169</f>
        <v>-17301</v>
      </c>
      <c r="AT114" s="78">
        <f>AT116+AT120+AT124+AT144+AT163+AT169</f>
        <v>-4871</v>
      </c>
      <c r="AU114" s="78">
        <f>AU116+AU120+AU124+AU144+AU163+AU169</f>
        <v>111558</v>
      </c>
      <c r="AV114" s="78">
        <f t="shared" si="168"/>
        <v>1182286</v>
      </c>
      <c r="AW114" s="78">
        <f t="shared" si="168"/>
        <v>311558</v>
      </c>
      <c r="AX114" s="78">
        <f aca="true" t="shared" si="169" ref="AX114:BC114">AX116+AX120+AX124+AX144+AX163+AX169</f>
        <v>793</v>
      </c>
      <c r="AY114" s="78">
        <f t="shared" si="169"/>
        <v>-239</v>
      </c>
      <c r="AZ114" s="78">
        <f t="shared" si="169"/>
        <v>-1554</v>
      </c>
      <c r="BA114" s="78">
        <f t="shared" si="169"/>
        <v>224516</v>
      </c>
      <c r="BB114" s="78">
        <f t="shared" si="169"/>
        <v>1405802</v>
      </c>
      <c r="BC114" s="78">
        <f t="shared" si="169"/>
        <v>536074</v>
      </c>
    </row>
    <row r="115" spans="1:55" ht="16.5">
      <c r="A115" s="89"/>
      <c r="B115" s="43"/>
      <c r="C115" s="43"/>
      <c r="D115" s="44"/>
      <c r="E115" s="43"/>
      <c r="F115" s="45"/>
      <c r="G115" s="45"/>
      <c r="H115" s="45"/>
      <c r="I115" s="45"/>
      <c r="J115" s="45"/>
      <c r="K115" s="45"/>
      <c r="L115" s="45"/>
      <c r="M115" s="45"/>
      <c r="N115" s="46"/>
      <c r="O115" s="46"/>
      <c r="P115" s="46"/>
      <c r="Q115" s="46"/>
      <c r="R115" s="45"/>
      <c r="S115" s="45"/>
      <c r="T115" s="46"/>
      <c r="U115" s="46"/>
      <c r="V115" s="46"/>
      <c r="W115" s="46"/>
      <c r="X115" s="45"/>
      <c r="Y115" s="45"/>
      <c r="Z115" s="46"/>
      <c r="AA115" s="46"/>
      <c r="AB115" s="46"/>
      <c r="AC115" s="46"/>
      <c r="AD115" s="45"/>
      <c r="AE115" s="45"/>
      <c r="AF115" s="46"/>
      <c r="AG115" s="46"/>
      <c r="AH115" s="46"/>
      <c r="AI115" s="46"/>
      <c r="AJ115" s="45"/>
      <c r="AK115" s="45"/>
      <c r="AL115" s="46"/>
      <c r="AM115" s="46"/>
      <c r="AN115" s="46"/>
      <c r="AO115" s="46"/>
      <c r="AP115" s="45"/>
      <c r="AQ115" s="45"/>
      <c r="AR115" s="46"/>
      <c r="AS115" s="46"/>
      <c r="AT115" s="46"/>
      <c r="AU115" s="46"/>
      <c r="AV115" s="45"/>
      <c r="AW115" s="45"/>
      <c r="AX115" s="46"/>
      <c r="AY115" s="46"/>
      <c r="AZ115" s="46"/>
      <c r="BA115" s="46"/>
      <c r="BB115" s="45"/>
      <c r="BC115" s="45"/>
    </row>
    <row r="116" spans="1:55" s="8" customFormat="1" ht="18.75" customHeight="1" hidden="1">
      <c r="A116" s="53" t="s">
        <v>277</v>
      </c>
      <c r="B116" s="54" t="s">
        <v>373</v>
      </c>
      <c r="C116" s="54" t="s">
        <v>388</v>
      </c>
      <c r="D116" s="62"/>
      <c r="E116" s="54"/>
      <c r="F116" s="90"/>
      <c r="G116" s="90"/>
      <c r="H116" s="90"/>
      <c r="I116" s="90"/>
      <c r="J116" s="90"/>
      <c r="K116" s="90"/>
      <c r="L116" s="90"/>
      <c r="M116" s="90"/>
      <c r="N116" s="46"/>
      <c r="O116" s="46"/>
      <c r="P116" s="46"/>
      <c r="Q116" s="46"/>
      <c r="R116" s="90"/>
      <c r="S116" s="90"/>
      <c r="T116" s="46"/>
      <c r="U116" s="46"/>
      <c r="V116" s="46"/>
      <c r="W116" s="46"/>
      <c r="X116" s="90"/>
      <c r="Y116" s="90"/>
      <c r="Z116" s="46"/>
      <c r="AA116" s="46"/>
      <c r="AB116" s="46"/>
      <c r="AC116" s="46"/>
      <c r="AD116" s="90"/>
      <c r="AE116" s="90"/>
      <c r="AF116" s="46"/>
      <c r="AG116" s="46"/>
      <c r="AH116" s="46"/>
      <c r="AI116" s="46"/>
      <c r="AJ116" s="90"/>
      <c r="AK116" s="90"/>
      <c r="AL116" s="46"/>
      <c r="AM116" s="46"/>
      <c r="AN116" s="46"/>
      <c r="AO116" s="46"/>
      <c r="AP116" s="90"/>
      <c r="AQ116" s="90"/>
      <c r="AR116" s="46"/>
      <c r="AS116" s="46"/>
      <c r="AT116" s="46"/>
      <c r="AU116" s="46"/>
      <c r="AV116" s="90"/>
      <c r="AW116" s="90"/>
      <c r="AX116" s="46"/>
      <c r="AY116" s="46"/>
      <c r="AZ116" s="46"/>
      <c r="BA116" s="46"/>
      <c r="BB116" s="90"/>
      <c r="BC116" s="90"/>
    </row>
    <row r="117" spans="1:55" s="10" customFormat="1" ht="33" customHeight="1" hidden="1">
      <c r="A117" s="59" t="s">
        <v>389</v>
      </c>
      <c r="B117" s="65" t="s">
        <v>373</v>
      </c>
      <c r="C117" s="65" t="s">
        <v>388</v>
      </c>
      <c r="D117" s="66" t="s">
        <v>278</v>
      </c>
      <c r="E117" s="65"/>
      <c r="F117" s="72"/>
      <c r="G117" s="72"/>
      <c r="H117" s="72"/>
      <c r="I117" s="72"/>
      <c r="J117" s="72"/>
      <c r="K117" s="72"/>
      <c r="L117" s="72"/>
      <c r="M117" s="72"/>
      <c r="N117" s="51"/>
      <c r="O117" s="51"/>
      <c r="P117" s="51"/>
      <c r="Q117" s="51"/>
      <c r="R117" s="72"/>
      <c r="S117" s="72"/>
      <c r="T117" s="51"/>
      <c r="U117" s="51"/>
      <c r="V117" s="51"/>
      <c r="W117" s="51"/>
      <c r="X117" s="72"/>
      <c r="Y117" s="72"/>
      <c r="Z117" s="51"/>
      <c r="AA117" s="51"/>
      <c r="AB117" s="51"/>
      <c r="AC117" s="51"/>
      <c r="AD117" s="72"/>
      <c r="AE117" s="72"/>
      <c r="AF117" s="51"/>
      <c r="AG117" s="51"/>
      <c r="AH117" s="51"/>
      <c r="AI117" s="51"/>
      <c r="AJ117" s="72"/>
      <c r="AK117" s="72"/>
      <c r="AL117" s="51"/>
      <c r="AM117" s="51"/>
      <c r="AN117" s="51"/>
      <c r="AO117" s="51"/>
      <c r="AP117" s="72"/>
      <c r="AQ117" s="72"/>
      <c r="AR117" s="51"/>
      <c r="AS117" s="51"/>
      <c r="AT117" s="51"/>
      <c r="AU117" s="51"/>
      <c r="AV117" s="72"/>
      <c r="AW117" s="72"/>
      <c r="AX117" s="51"/>
      <c r="AY117" s="51"/>
      <c r="AZ117" s="51"/>
      <c r="BA117" s="51"/>
      <c r="BB117" s="72"/>
      <c r="BC117" s="72"/>
    </row>
    <row r="118" spans="1:55" s="11" customFormat="1" ht="49.5" customHeight="1" hidden="1">
      <c r="A118" s="59" t="s">
        <v>468</v>
      </c>
      <c r="B118" s="65" t="s">
        <v>373</v>
      </c>
      <c r="C118" s="65" t="s">
        <v>388</v>
      </c>
      <c r="D118" s="66" t="s">
        <v>278</v>
      </c>
      <c r="E118" s="65" t="s">
        <v>390</v>
      </c>
      <c r="F118" s="60"/>
      <c r="G118" s="60"/>
      <c r="H118" s="60"/>
      <c r="I118" s="60"/>
      <c r="J118" s="60"/>
      <c r="K118" s="60"/>
      <c r="L118" s="60"/>
      <c r="M118" s="60"/>
      <c r="N118" s="46"/>
      <c r="O118" s="46"/>
      <c r="P118" s="46"/>
      <c r="Q118" s="46"/>
      <c r="R118" s="60"/>
      <c r="S118" s="60"/>
      <c r="T118" s="46"/>
      <c r="U118" s="46"/>
      <c r="V118" s="46"/>
      <c r="W118" s="46"/>
      <c r="X118" s="60"/>
      <c r="Y118" s="60"/>
      <c r="Z118" s="46"/>
      <c r="AA118" s="46"/>
      <c r="AB118" s="46"/>
      <c r="AC118" s="46"/>
      <c r="AD118" s="60"/>
      <c r="AE118" s="60"/>
      <c r="AF118" s="46"/>
      <c r="AG118" s="46"/>
      <c r="AH118" s="46"/>
      <c r="AI118" s="46"/>
      <c r="AJ118" s="60"/>
      <c r="AK118" s="60"/>
      <c r="AL118" s="46"/>
      <c r="AM118" s="46"/>
      <c r="AN118" s="46"/>
      <c r="AO118" s="46"/>
      <c r="AP118" s="60"/>
      <c r="AQ118" s="60"/>
      <c r="AR118" s="46"/>
      <c r="AS118" s="46"/>
      <c r="AT118" s="46"/>
      <c r="AU118" s="46"/>
      <c r="AV118" s="60"/>
      <c r="AW118" s="60"/>
      <c r="AX118" s="46"/>
      <c r="AY118" s="46"/>
      <c r="AZ118" s="46"/>
      <c r="BA118" s="46"/>
      <c r="BB118" s="60"/>
      <c r="BC118" s="60"/>
    </row>
    <row r="119" spans="1:55" ht="14.25" customHeight="1" hidden="1">
      <c r="A119" s="89"/>
      <c r="B119" s="43"/>
      <c r="C119" s="43"/>
      <c r="D119" s="44"/>
      <c r="E119" s="43"/>
      <c r="F119" s="45"/>
      <c r="G119" s="45"/>
      <c r="H119" s="45"/>
      <c r="I119" s="45"/>
      <c r="J119" s="45"/>
      <c r="K119" s="45"/>
      <c r="L119" s="45"/>
      <c r="M119" s="45"/>
      <c r="N119" s="46"/>
      <c r="O119" s="46"/>
      <c r="P119" s="46"/>
      <c r="Q119" s="46"/>
      <c r="R119" s="45"/>
      <c r="S119" s="45"/>
      <c r="T119" s="46"/>
      <c r="U119" s="46"/>
      <c r="V119" s="46"/>
      <c r="W119" s="46"/>
      <c r="X119" s="45"/>
      <c r="Y119" s="45"/>
      <c r="Z119" s="46"/>
      <c r="AA119" s="46"/>
      <c r="AB119" s="46"/>
      <c r="AC119" s="46"/>
      <c r="AD119" s="45"/>
      <c r="AE119" s="45"/>
      <c r="AF119" s="46"/>
      <c r="AG119" s="46"/>
      <c r="AH119" s="46"/>
      <c r="AI119" s="46"/>
      <c r="AJ119" s="45"/>
      <c r="AK119" s="45"/>
      <c r="AL119" s="46"/>
      <c r="AM119" s="46"/>
      <c r="AN119" s="46"/>
      <c r="AO119" s="46"/>
      <c r="AP119" s="45"/>
      <c r="AQ119" s="45"/>
      <c r="AR119" s="46"/>
      <c r="AS119" s="46"/>
      <c r="AT119" s="46"/>
      <c r="AU119" s="46"/>
      <c r="AV119" s="45"/>
      <c r="AW119" s="45"/>
      <c r="AX119" s="46"/>
      <c r="AY119" s="46"/>
      <c r="AZ119" s="46"/>
      <c r="BA119" s="46"/>
      <c r="BB119" s="45"/>
      <c r="BC119" s="45"/>
    </row>
    <row r="120" spans="1:55" s="8" customFormat="1" ht="18.75">
      <c r="A120" s="53" t="s">
        <v>279</v>
      </c>
      <c r="B120" s="54" t="s">
        <v>373</v>
      </c>
      <c r="C120" s="54" t="s">
        <v>374</v>
      </c>
      <c r="D120" s="62"/>
      <c r="E120" s="54"/>
      <c r="F120" s="56">
        <f>F121</f>
        <v>18307</v>
      </c>
      <c r="G120" s="56">
        <f aca="true" t="shared" si="170" ref="G120:K121">G121</f>
        <v>0</v>
      </c>
      <c r="H120" s="56">
        <f t="shared" si="170"/>
        <v>0</v>
      </c>
      <c r="I120" s="56">
        <f t="shared" si="170"/>
        <v>0</v>
      </c>
      <c r="J120" s="56">
        <f t="shared" si="170"/>
        <v>0</v>
      </c>
      <c r="K120" s="56">
        <f t="shared" si="170"/>
        <v>0</v>
      </c>
      <c r="L120" s="56">
        <f>L121</f>
        <v>18307</v>
      </c>
      <c r="M120" s="56">
        <f>M121</f>
        <v>0</v>
      </c>
      <c r="N120" s="51">
        <f aca="true" t="shared" si="171" ref="N120:Q121">N121</f>
        <v>0</v>
      </c>
      <c r="O120" s="51">
        <f t="shared" si="171"/>
        <v>0</v>
      </c>
      <c r="P120" s="51">
        <f t="shared" si="171"/>
        <v>0</v>
      </c>
      <c r="Q120" s="51">
        <f t="shared" si="171"/>
        <v>0</v>
      </c>
      <c r="R120" s="56">
        <f>R121</f>
        <v>18307</v>
      </c>
      <c r="S120" s="56">
        <f>S121</f>
        <v>0</v>
      </c>
      <c r="T120" s="51">
        <f aca="true" t="shared" si="172" ref="T120:W121">T121</f>
        <v>0</v>
      </c>
      <c r="U120" s="51">
        <f t="shared" si="172"/>
        <v>0</v>
      </c>
      <c r="V120" s="51">
        <f t="shared" si="172"/>
        <v>0</v>
      </c>
      <c r="W120" s="51">
        <f t="shared" si="172"/>
        <v>0</v>
      </c>
      <c r="X120" s="56">
        <f>X121</f>
        <v>18307</v>
      </c>
      <c r="Y120" s="56">
        <f>Y121</f>
        <v>0</v>
      </c>
      <c r="Z120" s="51">
        <f aca="true" t="shared" si="173" ref="Z120:AC121">Z121</f>
        <v>0</v>
      </c>
      <c r="AA120" s="51">
        <f t="shared" si="173"/>
        <v>0</v>
      </c>
      <c r="AB120" s="51">
        <f t="shared" si="173"/>
        <v>0</v>
      </c>
      <c r="AC120" s="51">
        <f t="shared" si="173"/>
        <v>0</v>
      </c>
      <c r="AD120" s="56">
        <f>AD121</f>
        <v>18307</v>
      </c>
      <c r="AE120" s="56">
        <f>AE121</f>
        <v>0</v>
      </c>
      <c r="AF120" s="51">
        <f aca="true" t="shared" si="174" ref="AF120:AI121">AF121</f>
        <v>0</v>
      </c>
      <c r="AG120" s="51">
        <f t="shared" si="174"/>
        <v>0</v>
      </c>
      <c r="AH120" s="51">
        <f t="shared" si="174"/>
        <v>0</v>
      </c>
      <c r="AI120" s="51">
        <f t="shared" si="174"/>
        <v>0</v>
      </c>
      <c r="AJ120" s="56">
        <f>AJ121</f>
        <v>18307</v>
      </c>
      <c r="AK120" s="56">
        <f>AK121</f>
        <v>0</v>
      </c>
      <c r="AL120" s="51">
        <f aca="true" t="shared" si="175" ref="AL120:AO121">AL121</f>
        <v>0</v>
      </c>
      <c r="AM120" s="51">
        <f t="shared" si="175"/>
        <v>0</v>
      </c>
      <c r="AN120" s="51">
        <f t="shared" si="175"/>
        <v>0</v>
      </c>
      <c r="AO120" s="51">
        <f t="shared" si="175"/>
        <v>0</v>
      </c>
      <c r="AP120" s="56">
        <f>AP121</f>
        <v>18307</v>
      </c>
      <c r="AQ120" s="56">
        <f>AQ121</f>
        <v>0</v>
      </c>
      <c r="AR120" s="51">
        <f aca="true" t="shared" si="176" ref="AR120:AU121">AR121</f>
        <v>0</v>
      </c>
      <c r="AS120" s="51">
        <f t="shared" si="176"/>
        <v>0</v>
      </c>
      <c r="AT120" s="51">
        <f t="shared" si="176"/>
        <v>0</v>
      </c>
      <c r="AU120" s="51">
        <f t="shared" si="176"/>
        <v>0</v>
      </c>
      <c r="AV120" s="56">
        <f>AV121</f>
        <v>18307</v>
      </c>
      <c r="AW120" s="56">
        <f>AW121</f>
        <v>0</v>
      </c>
      <c r="AX120" s="51">
        <f aca="true" t="shared" si="177" ref="AX120:BA121">AX121</f>
        <v>0</v>
      </c>
      <c r="AY120" s="51">
        <f t="shared" si="177"/>
        <v>0</v>
      </c>
      <c r="AZ120" s="51">
        <f t="shared" si="177"/>
        <v>0</v>
      </c>
      <c r="BA120" s="51">
        <f t="shared" si="177"/>
        <v>0</v>
      </c>
      <c r="BB120" s="56">
        <f>BB121</f>
        <v>18307</v>
      </c>
      <c r="BC120" s="56">
        <f>BC121</f>
        <v>0</v>
      </c>
    </row>
    <row r="121" spans="1:55" s="10" customFormat="1" ht="28.5" customHeight="1">
      <c r="A121" s="59" t="s">
        <v>386</v>
      </c>
      <c r="B121" s="65" t="s">
        <v>373</v>
      </c>
      <c r="C121" s="65" t="s">
        <v>374</v>
      </c>
      <c r="D121" s="66" t="s">
        <v>387</v>
      </c>
      <c r="E121" s="65"/>
      <c r="F121" s="46">
        <f>F122</f>
        <v>18307</v>
      </c>
      <c r="G121" s="46">
        <f t="shared" si="170"/>
        <v>0</v>
      </c>
      <c r="H121" s="46">
        <f t="shared" si="170"/>
        <v>0</v>
      </c>
      <c r="I121" s="46">
        <f t="shared" si="170"/>
        <v>0</v>
      </c>
      <c r="J121" s="46">
        <f t="shared" si="170"/>
        <v>0</v>
      </c>
      <c r="K121" s="46">
        <f t="shared" si="170"/>
        <v>0</v>
      </c>
      <c r="L121" s="46">
        <f>L122</f>
        <v>18307</v>
      </c>
      <c r="M121" s="46">
        <f>M122</f>
        <v>0</v>
      </c>
      <c r="N121" s="46">
        <f t="shared" si="171"/>
        <v>0</v>
      </c>
      <c r="O121" s="46">
        <f t="shared" si="171"/>
        <v>0</v>
      </c>
      <c r="P121" s="46">
        <f t="shared" si="171"/>
        <v>0</v>
      </c>
      <c r="Q121" s="46">
        <f t="shared" si="171"/>
        <v>0</v>
      </c>
      <c r="R121" s="46">
        <f>R122</f>
        <v>18307</v>
      </c>
      <c r="S121" s="46">
        <f>S122</f>
        <v>0</v>
      </c>
      <c r="T121" s="46">
        <f t="shared" si="172"/>
        <v>0</v>
      </c>
      <c r="U121" s="46">
        <f t="shared" si="172"/>
        <v>0</v>
      </c>
      <c r="V121" s="46">
        <f t="shared" si="172"/>
        <v>0</v>
      </c>
      <c r="W121" s="46">
        <f t="shared" si="172"/>
        <v>0</v>
      </c>
      <c r="X121" s="46">
        <f>X122</f>
        <v>18307</v>
      </c>
      <c r="Y121" s="46">
        <f>Y122</f>
        <v>0</v>
      </c>
      <c r="Z121" s="46">
        <f t="shared" si="173"/>
        <v>0</v>
      </c>
      <c r="AA121" s="46">
        <f t="shared" si="173"/>
        <v>0</v>
      </c>
      <c r="AB121" s="46">
        <f t="shared" si="173"/>
        <v>0</v>
      </c>
      <c r="AC121" s="46">
        <f t="shared" si="173"/>
        <v>0</v>
      </c>
      <c r="AD121" s="46">
        <f>AD122</f>
        <v>18307</v>
      </c>
      <c r="AE121" s="46">
        <f>AE122</f>
        <v>0</v>
      </c>
      <c r="AF121" s="46">
        <f t="shared" si="174"/>
        <v>0</v>
      </c>
      <c r="AG121" s="46">
        <f t="shared" si="174"/>
        <v>0</v>
      </c>
      <c r="AH121" s="46">
        <f t="shared" si="174"/>
        <v>0</v>
      </c>
      <c r="AI121" s="46">
        <f t="shared" si="174"/>
        <v>0</v>
      </c>
      <c r="AJ121" s="46">
        <f>AJ122</f>
        <v>18307</v>
      </c>
      <c r="AK121" s="46">
        <f>AK122</f>
        <v>0</v>
      </c>
      <c r="AL121" s="46">
        <f t="shared" si="175"/>
        <v>0</v>
      </c>
      <c r="AM121" s="46">
        <f t="shared" si="175"/>
        <v>0</v>
      </c>
      <c r="AN121" s="46">
        <f t="shared" si="175"/>
        <v>0</v>
      </c>
      <c r="AO121" s="46">
        <f t="shared" si="175"/>
        <v>0</v>
      </c>
      <c r="AP121" s="46">
        <f>AP122</f>
        <v>18307</v>
      </c>
      <c r="AQ121" s="46">
        <f>AQ122</f>
        <v>0</v>
      </c>
      <c r="AR121" s="46">
        <f t="shared" si="176"/>
        <v>0</v>
      </c>
      <c r="AS121" s="46">
        <f t="shared" si="176"/>
        <v>0</v>
      </c>
      <c r="AT121" s="46">
        <f t="shared" si="176"/>
        <v>0</v>
      </c>
      <c r="AU121" s="46">
        <f t="shared" si="176"/>
        <v>0</v>
      </c>
      <c r="AV121" s="46">
        <f>AV122</f>
        <v>18307</v>
      </c>
      <c r="AW121" s="46">
        <f>AW122</f>
        <v>0</v>
      </c>
      <c r="AX121" s="46">
        <f t="shared" si="177"/>
        <v>0</v>
      </c>
      <c r="AY121" s="46">
        <f t="shared" si="177"/>
        <v>0</v>
      </c>
      <c r="AZ121" s="46">
        <f t="shared" si="177"/>
        <v>0</v>
      </c>
      <c r="BA121" s="46">
        <f t="shared" si="177"/>
        <v>0</v>
      </c>
      <c r="BB121" s="46">
        <f>BB122</f>
        <v>18307</v>
      </c>
      <c r="BC121" s="46">
        <f>BC122</f>
        <v>0</v>
      </c>
    </row>
    <row r="122" spans="1:55" s="11" customFormat="1" ht="55.5" customHeight="1">
      <c r="A122" s="59" t="s">
        <v>375</v>
      </c>
      <c r="B122" s="65" t="s">
        <v>373</v>
      </c>
      <c r="C122" s="65" t="s">
        <v>374</v>
      </c>
      <c r="D122" s="66" t="s">
        <v>387</v>
      </c>
      <c r="E122" s="65" t="s">
        <v>376</v>
      </c>
      <c r="F122" s="46">
        <v>18307</v>
      </c>
      <c r="G122" s="60"/>
      <c r="H122" s="60"/>
      <c r="I122" s="60"/>
      <c r="J122" s="60"/>
      <c r="K122" s="60"/>
      <c r="L122" s="46">
        <f>F122+H122+I122+J122+K122</f>
        <v>18307</v>
      </c>
      <c r="M122" s="46">
        <f>G122+K122</f>
        <v>0</v>
      </c>
      <c r="N122" s="46"/>
      <c r="O122" s="46"/>
      <c r="P122" s="46"/>
      <c r="Q122" s="46"/>
      <c r="R122" s="46">
        <f>L122+N122+O122+P122+Q122</f>
        <v>18307</v>
      </c>
      <c r="S122" s="46">
        <f>M122+Q122</f>
        <v>0</v>
      </c>
      <c r="T122" s="46"/>
      <c r="U122" s="46"/>
      <c r="V122" s="46"/>
      <c r="W122" s="46"/>
      <c r="X122" s="46">
        <f>R122+T122+U122+V122+W122</f>
        <v>18307</v>
      </c>
      <c r="Y122" s="46">
        <f>S122+W122</f>
        <v>0</v>
      </c>
      <c r="Z122" s="46"/>
      <c r="AA122" s="46"/>
      <c r="AB122" s="46"/>
      <c r="AC122" s="46"/>
      <c r="AD122" s="46">
        <f>X122+Z122+AA122+AB122+AC122</f>
        <v>18307</v>
      </c>
      <c r="AE122" s="46">
        <f>Y122+AC122</f>
        <v>0</v>
      </c>
      <c r="AF122" s="46"/>
      <c r="AG122" s="46"/>
      <c r="AH122" s="46"/>
      <c r="AI122" s="46"/>
      <c r="AJ122" s="46">
        <f>AD122+AF122+AG122+AH122+AI122</f>
        <v>18307</v>
      </c>
      <c r="AK122" s="46">
        <f>AE122+AI122</f>
        <v>0</v>
      </c>
      <c r="AL122" s="46"/>
      <c r="AM122" s="46"/>
      <c r="AN122" s="46"/>
      <c r="AO122" s="46"/>
      <c r="AP122" s="46">
        <f>AJ122+AL122+AM122+AN122+AO122</f>
        <v>18307</v>
      </c>
      <c r="AQ122" s="46">
        <f>AK122+AO122</f>
        <v>0</v>
      </c>
      <c r="AR122" s="46"/>
      <c r="AS122" s="46"/>
      <c r="AT122" s="46"/>
      <c r="AU122" s="46"/>
      <c r="AV122" s="46">
        <f>AP122+AR122+AS122+AT122+AU122</f>
        <v>18307</v>
      </c>
      <c r="AW122" s="46">
        <f>AQ122+AU122</f>
        <v>0</v>
      </c>
      <c r="AX122" s="46"/>
      <c r="AY122" s="46"/>
      <c r="AZ122" s="46"/>
      <c r="BA122" s="46"/>
      <c r="BB122" s="46">
        <f>AV122+AX122+AY122+AZ122+BA122</f>
        <v>18307</v>
      </c>
      <c r="BC122" s="46">
        <f>AW122+BA122</f>
        <v>0</v>
      </c>
    </row>
    <row r="123" spans="1:55" s="11" customFormat="1" ht="18" customHeight="1">
      <c r="A123" s="59"/>
      <c r="B123" s="65"/>
      <c r="C123" s="65"/>
      <c r="D123" s="66"/>
      <c r="E123" s="65"/>
      <c r="F123" s="60"/>
      <c r="G123" s="60"/>
      <c r="H123" s="60"/>
      <c r="I123" s="60"/>
      <c r="J123" s="60"/>
      <c r="K123" s="60"/>
      <c r="L123" s="60"/>
      <c r="M123" s="60"/>
      <c r="N123" s="46"/>
      <c r="O123" s="46"/>
      <c r="P123" s="46"/>
      <c r="Q123" s="46"/>
      <c r="R123" s="60"/>
      <c r="S123" s="60"/>
      <c r="T123" s="46"/>
      <c r="U123" s="46"/>
      <c r="V123" s="46"/>
      <c r="W123" s="46"/>
      <c r="X123" s="60"/>
      <c r="Y123" s="60"/>
      <c r="Z123" s="46"/>
      <c r="AA123" s="46"/>
      <c r="AB123" s="46"/>
      <c r="AC123" s="46"/>
      <c r="AD123" s="60"/>
      <c r="AE123" s="60"/>
      <c r="AF123" s="46"/>
      <c r="AG123" s="46"/>
      <c r="AH123" s="46"/>
      <c r="AI123" s="46"/>
      <c r="AJ123" s="60"/>
      <c r="AK123" s="60"/>
      <c r="AL123" s="46"/>
      <c r="AM123" s="46"/>
      <c r="AN123" s="46"/>
      <c r="AO123" s="46"/>
      <c r="AP123" s="60"/>
      <c r="AQ123" s="60"/>
      <c r="AR123" s="46"/>
      <c r="AS123" s="46"/>
      <c r="AT123" s="46"/>
      <c r="AU123" s="46"/>
      <c r="AV123" s="60"/>
      <c r="AW123" s="60"/>
      <c r="AX123" s="46"/>
      <c r="AY123" s="46"/>
      <c r="AZ123" s="46"/>
      <c r="BA123" s="46"/>
      <c r="BB123" s="60"/>
      <c r="BC123" s="60"/>
    </row>
    <row r="124" spans="1:55" s="11" customFormat="1" ht="21.75" customHeight="1">
      <c r="A124" s="53" t="s">
        <v>280</v>
      </c>
      <c r="B124" s="54" t="s">
        <v>373</v>
      </c>
      <c r="C124" s="54" t="s">
        <v>391</v>
      </c>
      <c r="D124" s="62"/>
      <c r="E124" s="54"/>
      <c r="F124" s="63">
        <f aca="true" t="shared" si="178" ref="F124:M124">F125+F127+F130</f>
        <v>382371</v>
      </c>
      <c r="G124" s="63">
        <f t="shared" si="178"/>
        <v>0</v>
      </c>
      <c r="H124" s="63">
        <f t="shared" si="178"/>
        <v>0</v>
      </c>
      <c r="I124" s="63">
        <f t="shared" si="178"/>
        <v>0</v>
      </c>
      <c r="J124" s="63">
        <f t="shared" si="178"/>
        <v>0</v>
      </c>
      <c r="K124" s="63">
        <f t="shared" si="178"/>
        <v>0</v>
      </c>
      <c r="L124" s="63">
        <f t="shared" si="178"/>
        <v>382371</v>
      </c>
      <c r="M124" s="63">
        <f t="shared" si="178"/>
        <v>0</v>
      </c>
      <c r="N124" s="64">
        <f aca="true" t="shared" si="179" ref="N124:S124">N125+N127+N130</f>
        <v>0</v>
      </c>
      <c r="O124" s="64">
        <f t="shared" si="179"/>
        <v>0</v>
      </c>
      <c r="P124" s="64">
        <f t="shared" si="179"/>
        <v>0</v>
      </c>
      <c r="Q124" s="64">
        <f t="shared" si="179"/>
        <v>0</v>
      </c>
      <c r="R124" s="63">
        <f t="shared" si="179"/>
        <v>382371</v>
      </c>
      <c r="S124" s="63">
        <f t="shared" si="179"/>
        <v>0</v>
      </c>
      <c r="T124" s="64">
        <f aca="true" t="shared" si="180" ref="T124:Y124">T125+T127+T130</f>
        <v>0</v>
      </c>
      <c r="U124" s="64">
        <f t="shared" si="180"/>
        <v>0</v>
      </c>
      <c r="V124" s="64">
        <f t="shared" si="180"/>
        <v>0</v>
      </c>
      <c r="W124" s="64">
        <f t="shared" si="180"/>
        <v>0</v>
      </c>
      <c r="X124" s="63">
        <f t="shared" si="180"/>
        <v>382371</v>
      </c>
      <c r="Y124" s="63">
        <f t="shared" si="180"/>
        <v>0</v>
      </c>
      <c r="Z124" s="64">
        <f aca="true" t="shared" si="181" ref="Z124:AE124">Z125+Z127+Z130</f>
        <v>0</v>
      </c>
      <c r="AA124" s="64">
        <f t="shared" si="181"/>
        <v>0</v>
      </c>
      <c r="AB124" s="64">
        <f t="shared" si="181"/>
        <v>0</v>
      </c>
      <c r="AC124" s="64">
        <f t="shared" si="181"/>
        <v>0</v>
      </c>
      <c r="AD124" s="63">
        <f t="shared" si="181"/>
        <v>382371</v>
      </c>
      <c r="AE124" s="63">
        <f t="shared" si="181"/>
        <v>0</v>
      </c>
      <c r="AF124" s="64">
        <f aca="true" t="shared" si="182" ref="AF124:AK124">AF125+AF127+AF130</f>
        <v>0</v>
      </c>
      <c r="AG124" s="64">
        <f t="shared" si="182"/>
        <v>0</v>
      </c>
      <c r="AH124" s="64">
        <f t="shared" si="182"/>
        <v>0</v>
      </c>
      <c r="AI124" s="64">
        <f t="shared" si="182"/>
        <v>0</v>
      </c>
      <c r="AJ124" s="63">
        <f t="shared" si="182"/>
        <v>382371</v>
      </c>
      <c r="AK124" s="63">
        <f t="shared" si="182"/>
        <v>0</v>
      </c>
      <c r="AL124" s="64">
        <f aca="true" t="shared" si="183" ref="AL124:AQ124">AL125+AL127+AL130</f>
        <v>0</v>
      </c>
      <c r="AM124" s="64">
        <f t="shared" si="183"/>
        <v>0</v>
      </c>
      <c r="AN124" s="64">
        <f t="shared" si="183"/>
        <v>0</v>
      </c>
      <c r="AO124" s="64">
        <f t="shared" si="183"/>
        <v>0</v>
      </c>
      <c r="AP124" s="63">
        <f t="shared" si="183"/>
        <v>382371</v>
      </c>
      <c r="AQ124" s="63">
        <f t="shared" si="183"/>
        <v>0</v>
      </c>
      <c r="AR124" s="64">
        <f aca="true" t="shared" si="184" ref="AR124:AW124">AR125+AR127+AR130</f>
        <v>0</v>
      </c>
      <c r="AS124" s="64">
        <f>AS125+AS127+AS130</f>
        <v>0</v>
      </c>
      <c r="AT124" s="64">
        <f>AT125+AT127+AT130</f>
        <v>0</v>
      </c>
      <c r="AU124" s="64">
        <f>AU125+AU127+AU130</f>
        <v>0</v>
      </c>
      <c r="AV124" s="63">
        <f t="shared" si="184"/>
        <v>382371</v>
      </c>
      <c r="AW124" s="63">
        <f t="shared" si="184"/>
        <v>0</v>
      </c>
      <c r="AX124" s="64">
        <f aca="true" t="shared" si="185" ref="AX124:BC124">AX125+AX127+AX130</f>
        <v>0</v>
      </c>
      <c r="AY124" s="64">
        <f t="shared" si="185"/>
        <v>0</v>
      </c>
      <c r="AZ124" s="64">
        <f t="shared" si="185"/>
        <v>0</v>
      </c>
      <c r="BA124" s="64">
        <f t="shared" si="185"/>
        <v>0</v>
      </c>
      <c r="BB124" s="63">
        <f t="shared" si="185"/>
        <v>382371</v>
      </c>
      <c r="BC124" s="63">
        <f t="shared" si="185"/>
        <v>0</v>
      </c>
    </row>
    <row r="125" spans="1:55" s="11" customFormat="1" ht="66.75" customHeight="1" hidden="1">
      <c r="A125" s="59" t="s">
        <v>371</v>
      </c>
      <c r="B125" s="65" t="s">
        <v>373</v>
      </c>
      <c r="C125" s="65" t="s">
        <v>391</v>
      </c>
      <c r="D125" s="66" t="s">
        <v>362</v>
      </c>
      <c r="E125" s="54"/>
      <c r="F125" s="60"/>
      <c r="G125" s="60"/>
      <c r="H125" s="60"/>
      <c r="I125" s="60"/>
      <c r="J125" s="60"/>
      <c r="K125" s="60"/>
      <c r="L125" s="60"/>
      <c r="M125" s="60"/>
      <c r="N125" s="46"/>
      <c r="O125" s="46"/>
      <c r="P125" s="46"/>
      <c r="Q125" s="46"/>
      <c r="R125" s="60"/>
      <c r="S125" s="60"/>
      <c r="T125" s="46"/>
      <c r="U125" s="46"/>
      <c r="V125" s="46"/>
      <c r="W125" s="46"/>
      <c r="X125" s="60"/>
      <c r="Y125" s="60"/>
      <c r="Z125" s="46"/>
      <c r="AA125" s="46"/>
      <c r="AB125" s="46"/>
      <c r="AC125" s="46"/>
      <c r="AD125" s="60"/>
      <c r="AE125" s="60"/>
      <c r="AF125" s="46"/>
      <c r="AG125" s="46"/>
      <c r="AH125" s="46"/>
      <c r="AI125" s="46"/>
      <c r="AJ125" s="60"/>
      <c r="AK125" s="60"/>
      <c r="AL125" s="46"/>
      <c r="AM125" s="46"/>
      <c r="AN125" s="46"/>
      <c r="AO125" s="46"/>
      <c r="AP125" s="60"/>
      <c r="AQ125" s="60"/>
      <c r="AR125" s="46"/>
      <c r="AS125" s="46"/>
      <c r="AT125" s="46"/>
      <c r="AU125" s="46"/>
      <c r="AV125" s="60"/>
      <c r="AW125" s="60"/>
      <c r="AX125" s="46"/>
      <c r="AY125" s="46"/>
      <c r="AZ125" s="46"/>
      <c r="BA125" s="46"/>
      <c r="BB125" s="60"/>
      <c r="BC125" s="60"/>
    </row>
    <row r="126" spans="1:55" s="11" customFormat="1" ht="33" customHeight="1" hidden="1">
      <c r="A126" s="59" t="s">
        <v>452</v>
      </c>
      <c r="B126" s="65" t="s">
        <v>373</v>
      </c>
      <c r="C126" s="65" t="s">
        <v>391</v>
      </c>
      <c r="D126" s="66" t="s">
        <v>362</v>
      </c>
      <c r="E126" s="65" t="s">
        <v>453</v>
      </c>
      <c r="F126" s="60"/>
      <c r="G126" s="60"/>
      <c r="H126" s="60"/>
      <c r="I126" s="60"/>
      <c r="J126" s="60"/>
      <c r="K126" s="60"/>
      <c r="L126" s="60"/>
      <c r="M126" s="60"/>
      <c r="N126" s="46"/>
      <c r="O126" s="46"/>
      <c r="P126" s="46"/>
      <c r="Q126" s="46"/>
      <c r="R126" s="60"/>
      <c r="S126" s="60"/>
      <c r="T126" s="46"/>
      <c r="U126" s="46"/>
      <c r="V126" s="46"/>
      <c r="W126" s="46"/>
      <c r="X126" s="60"/>
      <c r="Y126" s="60"/>
      <c r="Z126" s="46"/>
      <c r="AA126" s="46"/>
      <c r="AB126" s="46"/>
      <c r="AC126" s="46"/>
      <c r="AD126" s="60"/>
      <c r="AE126" s="60"/>
      <c r="AF126" s="46"/>
      <c r="AG126" s="46"/>
      <c r="AH126" s="46"/>
      <c r="AI126" s="46"/>
      <c r="AJ126" s="60"/>
      <c r="AK126" s="60"/>
      <c r="AL126" s="46"/>
      <c r="AM126" s="46"/>
      <c r="AN126" s="46"/>
      <c r="AO126" s="46"/>
      <c r="AP126" s="60"/>
      <c r="AQ126" s="60"/>
      <c r="AR126" s="46"/>
      <c r="AS126" s="46"/>
      <c r="AT126" s="46"/>
      <c r="AU126" s="46"/>
      <c r="AV126" s="60"/>
      <c r="AW126" s="60"/>
      <c r="AX126" s="46"/>
      <c r="AY126" s="46"/>
      <c r="AZ126" s="46"/>
      <c r="BA126" s="46"/>
      <c r="BB126" s="60"/>
      <c r="BC126" s="60"/>
    </row>
    <row r="127" spans="1:55" s="11" customFormat="1" ht="26.25" customHeight="1">
      <c r="A127" s="59" t="s">
        <v>392</v>
      </c>
      <c r="B127" s="65" t="s">
        <v>373</v>
      </c>
      <c r="C127" s="65" t="s">
        <v>391</v>
      </c>
      <c r="D127" s="66" t="s">
        <v>393</v>
      </c>
      <c r="E127" s="65"/>
      <c r="F127" s="46">
        <f>F128</f>
        <v>3096</v>
      </c>
      <c r="G127" s="46">
        <f aca="true" t="shared" si="186" ref="G127:K128">G128</f>
        <v>0</v>
      </c>
      <c r="H127" s="46">
        <f t="shared" si="186"/>
        <v>0</v>
      </c>
      <c r="I127" s="46">
        <f t="shared" si="186"/>
        <v>0</v>
      </c>
      <c r="J127" s="46">
        <f t="shared" si="186"/>
        <v>0</v>
      </c>
      <c r="K127" s="46">
        <f t="shared" si="186"/>
        <v>0</v>
      </c>
      <c r="L127" s="46">
        <f>L128</f>
        <v>3096</v>
      </c>
      <c r="M127" s="46">
        <f>M128</f>
        <v>0</v>
      </c>
      <c r="N127" s="46">
        <f aca="true" t="shared" si="187" ref="N127:Q128">N128</f>
        <v>0</v>
      </c>
      <c r="O127" s="46">
        <f t="shared" si="187"/>
        <v>0</v>
      </c>
      <c r="P127" s="46">
        <f t="shared" si="187"/>
        <v>0</v>
      </c>
      <c r="Q127" s="46">
        <f t="shared" si="187"/>
        <v>0</v>
      </c>
      <c r="R127" s="46">
        <f>R128</f>
        <v>3096</v>
      </c>
      <c r="S127" s="46">
        <f>S128</f>
        <v>0</v>
      </c>
      <c r="T127" s="46">
        <f aca="true" t="shared" si="188" ref="T127:W128">T128</f>
        <v>0</v>
      </c>
      <c r="U127" s="46">
        <f t="shared" si="188"/>
        <v>0</v>
      </c>
      <c r="V127" s="46">
        <f t="shared" si="188"/>
        <v>0</v>
      </c>
      <c r="W127" s="46">
        <f t="shared" si="188"/>
        <v>0</v>
      </c>
      <c r="X127" s="46">
        <f>X128</f>
        <v>3096</v>
      </c>
      <c r="Y127" s="46">
        <f>Y128</f>
        <v>0</v>
      </c>
      <c r="Z127" s="46">
        <f aca="true" t="shared" si="189" ref="Z127:AC128">Z128</f>
        <v>0</v>
      </c>
      <c r="AA127" s="46">
        <f t="shared" si="189"/>
        <v>0</v>
      </c>
      <c r="AB127" s="46">
        <f t="shared" si="189"/>
        <v>0</v>
      </c>
      <c r="AC127" s="46">
        <f t="shared" si="189"/>
        <v>0</v>
      </c>
      <c r="AD127" s="46">
        <f>AD128</f>
        <v>3096</v>
      </c>
      <c r="AE127" s="46">
        <f>AE128</f>
        <v>0</v>
      </c>
      <c r="AF127" s="46">
        <f aca="true" t="shared" si="190" ref="AF127:AI128">AF128</f>
        <v>0</v>
      </c>
      <c r="AG127" s="46">
        <f t="shared" si="190"/>
        <v>0</v>
      </c>
      <c r="AH127" s="46">
        <f t="shared" si="190"/>
        <v>0</v>
      </c>
      <c r="AI127" s="46">
        <f t="shared" si="190"/>
        <v>0</v>
      </c>
      <c r="AJ127" s="46">
        <f>AJ128</f>
        <v>3096</v>
      </c>
      <c r="AK127" s="46">
        <f>AK128</f>
        <v>0</v>
      </c>
      <c r="AL127" s="46">
        <f aca="true" t="shared" si="191" ref="AL127:AO128">AL128</f>
        <v>0</v>
      </c>
      <c r="AM127" s="46">
        <f t="shared" si="191"/>
        <v>0</v>
      </c>
      <c r="AN127" s="46">
        <f t="shared" si="191"/>
        <v>0</v>
      </c>
      <c r="AO127" s="46">
        <f t="shared" si="191"/>
        <v>0</v>
      </c>
      <c r="AP127" s="46">
        <f>AP128</f>
        <v>3096</v>
      </c>
      <c r="AQ127" s="46">
        <f>AQ128</f>
        <v>0</v>
      </c>
      <c r="AR127" s="46">
        <f aca="true" t="shared" si="192" ref="AR127:AU128">AR128</f>
        <v>0</v>
      </c>
      <c r="AS127" s="46">
        <f t="shared" si="192"/>
        <v>0</v>
      </c>
      <c r="AT127" s="46">
        <f t="shared" si="192"/>
        <v>0</v>
      </c>
      <c r="AU127" s="46">
        <f t="shared" si="192"/>
        <v>0</v>
      </c>
      <c r="AV127" s="46">
        <f>AV128</f>
        <v>3096</v>
      </c>
      <c r="AW127" s="46">
        <f>AW128</f>
        <v>0</v>
      </c>
      <c r="AX127" s="46">
        <f aca="true" t="shared" si="193" ref="AX127:BA128">AX128</f>
        <v>0</v>
      </c>
      <c r="AY127" s="46">
        <f t="shared" si="193"/>
        <v>0</v>
      </c>
      <c r="AZ127" s="46">
        <f t="shared" si="193"/>
        <v>0</v>
      </c>
      <c r="BA127" s="46">
        <f t="shared" si="193"/>
        <v>0</v>
      </c>
      <c r="BB127" s="46">
        <f>BB128</f>
        <v>3096</v>
      </c>
      <c r="BC127" s="46">
        <f>BC128</f>
        <v>0</v>
      </c>
    </row>
    <row r="128" spans="1:55" s="11" customFormat="1" ht="102" customHeight="1">
      <c r="A128" s="59" t="s">
        <v>53</v>
      </c>
      <c r="B128" s="65" t="s">
        <v>373</v>
      </c>
      <c r="C128" s="65" t="s">
        <v>391</v>
      </c>
      <c r="D128" s="66" t="s">
        <v>421</v>
      </c>
      <c r="E128" s="65"/>
      <c r="F128" s="46">
        <f>F129</f>
        <v>3096</v>
      </c>
      <c r="G128" s="46">
        <f t="shared" si="186"/>
        <v>0</v>
      </c>
      <c r="H128" s="46">
        <f t="shared" si="186"/>
        <v>0</v>
      </c>
      <c r="I128" s="46">
        <f t="shared" si="186"/>
        <v>0</v>
      </c>
      <c r="J128" s="46">
        <f t="shared" si="186"/>
        <v>0</v>
      </c>
      <c r="K128" s="46">
        <f t="shared" si="186"/>
        <v>0</v>
      </c>
      <c r="L128" s="46">
        <f>L129</f>
        <v>3096</v>
      </c>
      <c r="M128" s="46">
        <f>M129</f>
        <v>0</v>
      </c>
      <c r="N128" s="46">
        <f t="shared" si="187"/>
        <v>0</v>
      </c>
      <c r="O128" s="46">
        <f t="shared" si="187"/>
        <v>0</v>
      </c>
      <c r="P128" s="46">
        <f t="shared" si="187"/>
        <v>0</v>
      </c>
      <c r="Q128" s="46">
        <f t="shared" si="187"/>
        <v>0</v>
      </c>
      <c r="R128" s="46">
        <f>R129</f>
        <v>3096</v>
      </c>
      <c r="S128" s="46">
        <f>S129</f>
        <v>0</v>
      </c>
      <c r="T128" s="46">
        <f t="shared" si="188"/>
        <v>0</v>
      </c>
      <c r="U128" s="46">
        <f t="shared" si="188"/>
        <v>0</v>
      </c>
      <c r="V128" s="46">
        <f t="shared" si="188"/>
        <v>0</v>
      </c>
      <c r="W128" s="46">
        <f t="shared" si="188"/>
        <v>0</v>
      </c>
      <c r="X128" s="46">
        <f>X129</f>
        <v>3096</v>
      </c>
      <c r="Y128" s="46">
        <f>Y129</f>
        <v>0</v>
      </c>
      <c r="Z128" s="46">
        <f t="shared" si="189"/>
        <v>0</v>
      </c>
      <c r="AA128" s="46">
        <f t="shared" si="189"/>
        <v>0</v>
      </c>
      <c r="AB128" s="46">
        <f t="shared" si="189"/>
        <v>0</v>
      </c>
      <c r="AC128" s="46">
        <f t="shared" si="189"/>
        <v>0</v>
      </c>
      <c r="AD128" s="46">
        <f>AD129</f>
        <v>3096</v>
      </c>
      <c r="AE128" s="46">
        <f>AE129</f>
        <v>0</v>
      </c>
      <c r="AF128" s="46">
        <f t="shared" si="190"/>
        <v>0</v>
      </c>
      <c r="AG128" s="46">
        <f t="shared" si="190"/>
        <v>0</v>
      </c>
      <c r="AH128" s="46">
        <f t="shared" si="190"/>
        <v>0</v>
      </c>
      <c r="AI128" s="46">
        <f t="shared" si="190"/>
        <v>0</v>
      </c>
      <c r="AJ128" s="46">
        <f>AJ129</f>
        <v>3096</v>
      </c>
      <c r="AK128" s="46">
        <f>AK129</f>
        <v>0</v>
      </c>
      <c r="AL128" s="46">
        <f t="shared" si="191"/>
        <v>0</v>
      </c>
      <c r="AM128" s="46">
        <f t="shared" si="191"/>
        <v>0</v>
      </c>
      <c r="AN128" s="46">
        <f t="shared" si="191"/>
        <v>0</v>
      </c>
      <c r="AO128" s="46">
        <f t="shared" si="191"/>
        <v>0</v>
      </c>
      <c r="AP128" s="46">
        <f>AP129</f>
        <v>3096</v>
      </c>
      <c r="AQ128" s="46">
        <f>AQ129</f>
        <v>0</v>
      </c>
      <c r="AR128" s="46">
        <f t="shared" si="192"/>
        <v>0</v>
      </c>
      <c r="AS128" s="46">
        <f t="shared" si="192"/>
        <v>0</v>
      </c>
      <c r="AT128" s="46">
        <f t="shared" si="192"/>
        <v>0</v>
      </c>
      <c r="AU128" s="46">
        <f t="shared" si="192"/>
        <v>0</v>
      </c>
      <c r="AV128" s="46">
        <f>AV129</f>
        <v>3096</v>
      </c>
      <c r="AW128" s="46">
        <f>AW129</f>
        <v>0</v>
      </c>
      <c r="AX128" s="46">
        <f t="shared" si="193"/>
        <v>0</v>
      </c>
      <c r="AY128" s="46">
        <f t="shared" si="193"/>
        <v>0</v>
      </c>
      <c r="AZ128" s="46">
        <f t="shared" si="193"/>
        <v>0</v>
      </c>
      <c r="BA128" s="46">
        <f t="shared" si="193"/>
        <v>0</v>
      </c>
      <c r="BB128" s="46">
        <f>BB129</f>
        <v>3096</v>
      </c>
      <c r="BC128" s="46">
        <f>BC129</f>
        <v>0</v>
      </c>
    </row>
    <row r="129" spans="1:55" s="11" customFormat="1" ht="91.5" customHeight="1">
      <c r="A129" s="59" t="s">
        <v>476</v>
      </c>
      <c r="B129" s="65" t="s">
        <v>373</v>
      </c>
      <c r="C129" s="65" t="s">
        <v>391</v>
      </c>
      <c r="D129" s="66" t="s">
        <v>421</v>
      </c>
      <c r="E129" s="65" t="s">
        <v>381</v>
      </c>
      <c r="F129" s="46">
        <v>3096</v>
      </c>
      <c r="G129" s="60"/>
      <c r="H129" s="60"/>
      <c r="I129" s="60"/>
      <c r="J129" s="60"/>
      <c r="K129" s="60"/>
      <c r="L129" s="46">
        <f>F129+H129+I129+J129+K129</f>
        <v>3096</v>
      </c>
      <c r="M129" s="46">
        <f>G129+K129</f>
        <v>0</v>
      </c>
      <c r="N129" s="46"/>
      <c r="O129" s="46"/>
      <c r="P129" s="46"/>
      <c r="Q129" s="46"/>
      <c r="R129" s="46">
        <f>L129+N129+O129+P129+Q129</f>
        <v>3096</v>
      </c>
      <c r="S129" s="46">
        <f>M129+Q129</f>
        <v>0</v>
      </c>
      <c r="T129" s="46"/>
      <c r="U129" s="46"/>
      <c r="V129" s="46"/>
      <c r="W129" s="46"/>
      <c r="X129" s="46">
        <f>R129+T129+U129+V129+W129</f>
        <v>3096</v>
      </c>
      <c r="Y129" s="46">
        <f>S129+W129</f>
        <v>0</v>
      </c>
      <c r="Z129" s="46"/>
      <c r="AA129" s="46"/>
      <c r="AB129" s="46"/>
      <c r="AC129" s="46"/>
      <c r="AD129" s="46">
        <f>X129+Z129+AA129+AB129+AC129</f>
        <v>3096</v>
      </c>
      <c r="AE129" s="46">
        <f>Y129+AC129</f>
        <v>0</v>
      </c>
      <c r="AF129" s="46"/>
      <c r="AG129" s="46"/>
      <c r="AH129" s="46"/>
      <c r="AI129" s="46"/>
      <c r="AJ129" s="46">
        <f>AD129+AF129+AG129+AH129+AI129</f>
        <v>3096</v>
      </c>
      <c r="AK129" s="46">
        <f>AE129+AI129</f>
        <v>0</v>
      </c>
      <c r="AL129" s="46"/>
      <c r="AM129" s="46"/>
      <c r="AN129" s="46"/>
      <c r="AO129" s="46"/>
      <c r="AP129" s="46">
        <f>AJ129+AL129+AM129+AN129+AO129</f>
        <v>3096</v>
      </c>
      <c r="AQ129" s="46">
        <f>AK129+AO129</f>
        <v>0</v>
      </c>
      <c r="AR129" s="46"/>
      <c r="AS129" s="46"/>
      <c r="AT129" s="46"/>
      <c r="AU129" s="46"/>
      <c r="AV129" s="46">
        <f>AP129+AR129+AS129+AT129+AU129</f>
        <v>3096</v>
      </c>
      <c r="AW129" s="46">
        <f>AQ129+AU129</f>
        <v>0</v>
      </c>
      <c r="AX129" s="46"/>
      <c r="AY129" s="46"/>
      <c r="AZ129" s="46"/>
      <c r="BA129" s="46"/>
      <c r="BB129" s="46">
        <f>AV129+AX129+AY129+AZ129+BA129</f>
        <v>3096</v>
      </c>
      <c r="BC129" s="46">
        <f>AW129+BA129</f>
        <v>0</v>
      </c>
    </row>
    <row r="130" spans="1:55" s="11" customFormat="1" ht="24" customHeight="1">
      <c r="A130" s="59" t="s">
        <v>281</v>
      </c>
      <c r="B130" s="65" t="s">
        <v>373</v>
      </c>
      <c r="C130" s="65" t="s">
        <v>391</v>
      </c>
      <c r="D130" s="66" t="s">
        <v>395</v>
      </c>
      <c r="E130" s="65"/>
      <c r="F130" s="67">
        <f aca="true" t="shared" si="194" ref="F130:M130">F131+F133+F135+F137+F139+F141</f>
        <v>379275</v>
      </c>
      <c r="G130" s="67">
        <f t="shared" si="194"/>
        <v>0</v>
      </c>
      <c r="H130" s="67">
        <f t="shared" si="194"/>
        <v>0</v>
      </c>
      <c r="I130" s="67">
        <f t="shared" si="194"/>
        <v>0</v>
      </c>
      <c r="J130" s="67">
        <f t="shared" si="194"/>
        <v>0</v>
      </c>
      <c r="K130" s="67">
        <f t="shared" si="194"/>
        <v>0</v>
      </c>
      <c r="L130" s="67">
        <f t="shared" si="194"/>
        <v>379275</v>
      </c>
      <c r="M130" s="67">
        <f t="shared" si="194"/>
        <v>0</v>
      </c>
      <c r="N130" s="67">
        <f aca="true" t="shared" si="195" ref="N130:S130">N131+N133+N135+N137+N139+N141</f>
        <v>0</v>
      </c>
      <c r="O130" s="67">
        <f t="shared" si="195"/>
        <v>0</v>
      </c>
      <c r="P130" s="67">
        <f t="shared" si="195"/>
        <v>0</v>
      </c>
      <c r="Q130" s="67">
        <f t="shared" si="195"/>
        <v>0</v>
      </c>
      <c r="R130" s="67">
        <f t="shared" si="195"/>
        <v>379275</v>
      </c>
      <c r="S130" s="67">
        <f t="shared" si="195"/>
        <v>0</v>
      </c>
      <c r="T130" s="67">
        <f aca="true" t="shared" si="196" ref="T130:Y130">T131+T133+T135+T137+T139+T141</f>
        <v>0</v>
      </c>
      <c r="U130" s="67">
        <f t="shared" si="196"/>
        <v>0</v>
      </c>
      <c r="V130" s="67">
        <f t="shared" si="196"/>
        <v>0</v>
      </c>
      <c r="W130" s="67">
        <f t="shared" si="196"/>
        <v>0</v>
      </c>
      <c r="X130" s="67">
        <f t="shared" si="196"/>
        <v>379275</v>
      </c>
      <c r="Y130" s="67">
        <f t="shared" si="196"/>
        <v>0</v>
      </c>
      <c r="Z130" s="67">
        <f aca="true" t="shared" si="197" ref="Z130:AE130">Z131+Z133+Z135+Z137+Z139+Z141</f>
        <v>0</v>
      </c>
      <c r="AA130" s="67">
        <f t="shared" si="197"/>
        <v>0</v>
      </c>
      <c r="AB130" s="67">
        <f t="shared" si="197"/>
        <v>0</v>
      </c>
      <c r="AC130" s="67">
        <f t="shared" si="197"/>
        <v>0</v>
      </c>
      <c r="AD130" s="67">
        <f t="shared" si="197"/>
        <v>379275</v>
      </c>
      <c r="AE130" s="67">
        <f t="shared" si="197"/>
        <v>0</v>
      </c>
      <c r="AF130" s="67">
        <f aca="true" t="shared" si="198" ref="AF130:AK130">AF131+AF133+AF135+AF137+AF139+AF141</f>
        <v>0</v>
      </c>
      <c r="AG130" s="67">
        <f t="shared" si="198"/>
        <v>0</v>
      </c>
      <c r="AH130" s="67">
        <f t="shared" si="198"/>
        <v>0</v>
      </c>
      <c r="AI130" s="67">
        <f t="shared" si="198"/>
        <v>0</v>
      </c>
      <c r="AJ130" s="67">
        <f t="shared" si="198"/>
        <v>379275</v>
      </c>
      <c r="AK130" s="67">
        <f t="shared" si="198"/>
        <v>0</v>
      </c>
      <c r="AL130" s="67">
        <f aca="true" t="shared" si="199" ref="AL130:AQ130">AL131+AL133+AL135+AL137+AL139+AL141</f>
        <v>0</v>
      </c>
      <c r="AM130" s="67">
        <f t="shared" si="199"/>
        <v>0</v>
      </c>
      <c r="AN130" s="67">
        <f t="shared" si="199"/>
        <v>0</v>
      </c>
      <c r="AO130" s="67">
        <f t="shared" si="199"/>
        <v>0</v>
      </c>
      <c r="AP130" s="67">
        <f t="shared" si="199"/>
        <v>379275</v>
      </c>
      <c r="AQ130" s="67">
        <f t="shared" si="199"/>
        <v>0</v>
      </c>
      <c r="AR130" s="67">
        <f aca="true" t="shared" si="200" ref="AR130:AW130">AR131+AR133+AR135+AR137+AR139+AR141</f>
        <v>0</v>
      </c>
      <c r="AS130" s="67">
        <f>AS131+AS133+AS135+AS137+AS139+AS141</f>
        <v>0</v>
      </c>
      <c r="AT130" s="67">
        <f>AT131+AT133+AT135+AT137+AT139+AT141</f>
        <v>0</v>
      </c>
      <c r="AU130" s="67">
        <f>AU131+AU133+AU135+AU137+AU139+AU141</f>
        <v>0</v>
      </c>
      <c r="AV130" s="67">
        <f t="shared" si="200"/>
        <v>379275</v>
      </c>
      <c r="AW130" s="67">
        <f t="shared" si="200"/>
        <v>0</v>
      </c>
      <c r="AX130" s="67">
        <f aca="true" t="shared" si="201" ref="AX130:BC130">AX131+AX133+AX135+AX137+AX139+AX141</f>
        <v>0</v>
      </c>
      <c r="AY130" s="67">
        <f t="shared" si="201"/>
        <v>0</v>
      </c>
      <c r="AZ130" s="67">
        <f t="shared" si="201"/>
        <v>0</v>
      </c>
      <c r="BA130" s="67">
        <f t="shared" si="201"/>
        <v>0</v>
      </c>
      <c r="BB130" s="67">
        <f t="shared" si="201"/>
        <v>379275</v>
      </c>
      <c r="BC130" s="67">
        <f t="shared" si="201"/>
        <v>0</v>
      </c>
    </row>
    <row r="131" spans="1:55" s="11" customFormat="1" ht="86.25" customHeight="1">
      <c r="A131" s="59" t="s">
        <v>54</v>
      </c>
      <c r="B131" s="65" t="s">
        <v>373</v>
      </c>
      <c r="C131" s="65" t="s">
        <v>391</v>
      </c>
      <c r="D131" s="66" t="s">
        <v>422</v>
      </c>
      <c r="E131" s="65"/>
      <c r="F131" s="67">
        <f aca="true" t="shared" si="202" ref="F131:BA131">F132</f>
        <v>58391</v>
      </c>
      <c r="G131" s="67">
        <f t="shared" si="202"/>
        <v>0</v>
      </c>
      <c r="H131" s="67">
        <f t="shared" si="202"/>
        <v>0</v>
      </c>
      <c r="I131" s="67">
        <f t="shared" si="202"/>
        <v>0</v>
      </c>
      <c r="J131" s="67">
        <f t="shared" si="202"/>
        <v>0</v>
      </c>
      <c r="K131" s="67">
        <f t="shared" si="202"/>
        <v>0</v>
      </c>
      <c r="L131" s="67">
        <f t="shared" si="202"/>
        <v>58391</v>
      </c>
      <c r="M131" s="67">
        <f t="shared" si="202"/>
        <v>0</v>
      </c>
      <c r="N131" s="67">
        <f t="shared" si="202"/>
        <v>0</v>
      </c>
      <c r="O131" s="67">
        <f t="shared" si="202"/>
        <v>0</v>
      </c>
      <c r="P131" s="67">
        <f t="shared" si="202"/>
        <v>0</v>
      </c>
      <c r="Q131" s="67">
        <f t="shared" si="202"/>
        <v>0</v>
      </c>
      <c r="R131" s="67">
        <f t="shared" si="202"/>
        <v>58391</v>
      </c>
      <c r="S131" s="67">
        <f t="shared" si="202"/>
        <v>0</v>
      </c>
      <c r="T131" s="67">
        <f t="shared" si="202"/>
        <v>0</v>
      </c>
      <c r="U131" s="67">
        <f t="shared" si="202"/>
        <v>0</v>
      </c>
      <c r="V131" s="67">
        <f t="shared" si="202"/>
        <v>0</v>
      </c>
      <c r="W131" s="67">
        <f t="shared" si="202"/>
        <v>0</v>
      </c>
      <c r="X131" s="67">
        <f t="shared" si="202"/>
        <v>58391</v>
      </c>
      <c r="Y131" s="67">
        <f t="shared" si="202"/>
        <v>0</v>
      </c>
      <c r="Z131" s="67">
        <f t="shared" si="202"/>
        <v>0</v>
      </c>
      <c r="AA131" s="67">
        <f t="shared" si="202"/>
        <v>0</v>
      </c>
      <c r="AB131" s="67">
        <f t="shared" si="202"/>
        <v>0</v>
      </c>
      <c r="AC131" s="67">
        <f t="shared" si="202"/>
        <v>0</v>
      </c>
      <c r="AD131" s="67">
        <f t="shared" si="202"/>
        <v>58391</v>
      </c>
      <c r="AE131" s="67">
        <f t="shared" si="202"/>
        <v>0</v>
      </c>
      <c r="AF131" s="67">
        <f t="shared" si="202"/>
        <v>0</v>
      </c>
      <c r="AG131" s="67">
        <f t="shared" si="202"/>
        <v>0</v>
      </c>
      <c r="AH131" s="67">
        <f t="shared" si="202"/>
        <v>0</v>
      </c>
      <c r="AI131" s="67">
        <f t="shared" si="202"/>
        <v>0</v>
      </c>
      <c r="AJ131" s="67">
        <f t="shared" si="202"/>
        <v>58391</v>
      </c>
      <c r="AK131" s="67">
        <f t="shared" si="202"/>
        <v>0</v>
      </c>
      <c r="AL131" s="67">
        <f t="shared" si="202"/>
        <v>0</v>
      </c>
      <c r="AM131" s="67">
        <f t="shared" si="202"/>
        <v>0</v>
      </c>
      <c r="AN131" s="67">
        <f t="shared" si="202"/>
        <v>0</v>
      </c>
      <c r="AO131" s="67">
        <f t="shared" si="202"/>
        <v>0</v>
      </c>
      <c r="AP131" s="67">
        <f t="shared" si="202"/>
        <v>58391</v>
      </c>
      <c r="AQ131" s="67">
        <f t="shared" si="202"/>
        <v>0</v>
      </c>
      <c r="AR131" s="67">
        <f t="shared" si="202"/>
        <v>0</v>
      </c>
      <c r="AS131" s="67">
        <f t="shared" si="202"/>
        <v>0</v>
      </c>
      <c r="AT131" s="67">
        <f t="shared" si="202"/>
        <v>0</v>
      </c>
      <c r="AU131" s="67">
        <f t="shared" si="202"/>
        <v>0</v>
      </c>
      <c r="AV131" s="67">
        <f t="shared" si="202"/>
        <v>58391</v>
      </c>
      <c r="AW131" s="67">
        <f t="shared" si="202"/>
        <v>0</v>
      </c>
      <c r="AX131" s="67">
        <f t="shared" si="202"/>
        <v>0</v>
      </c>
      <c r="AY131" s="67">
        <f t="shared" si="202"/>
        <v>0</v>
      </c>
      <c r="AZ131" s="67">
        <f t="shared" si="202"/>
        <v>0</v>
      </c>
      <c r="BA131" s="67">
        <f t="shared" si="202"/>
        <v>0</v>
      </c>
      <c r="BB131" s="67">
        <f>BB132</f>
        <v>58391</v>
      </c>
      <c r="BC131" s="67">
        <f>BC132</f>
        <v>0</v>
      </c>
    </row>
    <row r="132" spans="1:55" s="11" customFormat="1" ht="87" customHeight="1">
      <c r="A132" s="59" t="s">
        <v>476</v>
      </c>
      <c r="B132" s="65" t="s">
        <v>373</v>
      </c>
      <c r="C132" s="65" t="s">
        <v>391</v>
      </c>
      <c r="D132" s="66" t="s">
        <v>422</v>
      </c>
      <c r="E132" s="65" t="s">
        <v>381</v>
      </c>
      <c r="F132" s="46">
        <v>58391</v>
      </c>
      <c r="G132" s="60"/>
      <c r="H132" s="60"/>
      <c r="I132" s="60"/>
      <c r="J132" s="60"/>
      <c r="K132" s="60"/>
      <c r="L132" s="46">
        <f>F132+H132+I132+J132+K132</f>
        <v>58391</v>
      </c>
      <c r="M132" s="46">
        <f>G132+K132</f>
        <v>0</v>
      </c>
      <c r="N132" s="46"/>
      <c r="O132" s="46"/>
      <c r="P132" s="46"/>
      <c r="Q132" s="46"/>
      <c r="R132" s="46">
        <f>L132+N132+O132+P132+Q132</f>
        <v>58391</v>
      </c>
      <c r="S132" s="46">
        <f>M132+Q132</f>
        <v>0</v>
      </c>
      <c r="T132" s="46"/>
      <c r="U132" s="46"/>
      <c r="V132" s="46"/>
      <c r="W132" s="46"/>
      <c r="X132" s="46">
        <f>R132+T132+U132+V132+W132</f>
        <v>58391</v>
      </c>
      <c r="Y132" s="46">
        <f>S132+W132</f>
        <v>0</v>
      </c>
      <c r="Z132" s="46"/>
      <c r="AA132" s="46"/>
      <c r="AB132" s="46"/>
      <c r="AC132" s="46"/>
      <c r="AD132" s="46">
        <f>X132+Z132+AA132+AB132+AC132</f>
        <v>58391</v>
      </c>
      <c r="AE132" s="46">
        <f>Y132+AC132</f>
        <v>0</v>
      </c>
      <c r="AF132" s="46"/>
      <c r="AG132" s="46"/>
      <c r="AH132" s="46"/>
      <c r="AI132" s="46"/>
      <c r="AJ132" s="46">
        <f>AD132+AF132+AG132+AH132+AI132</f>
        <v>58391</v>
      </c>
      <c r="AK132" s="46">
        <f>AE132+AI132</f>
        <v>0</v>
      </c>
      <c r="AL132" s="46"/>
      <c r="AM132" s="46"/>
      <c r="AN132" s="46"/>
      <c r="AO132" s="46"/>
      <c r="AP132" s="46">
        <f>AJ132+AL132+AM132+AN132+AO132</f>
        <v>58391</v>
      </c>
      <c r="AQ132" s="46">
        <f>AK132+AO132</f>
        <v>0</v>
      </c>
      <c r="AR132" s="46"/>
      <c r="AS132" s="46"/>
      <c r="AT132" s="46"/>
      <c r="AU132" s="46"/>
      <c r="AV132" s="46">
        <f>AP132+AR132+AS132+AT132+AU132</f>
        <v>58391</v>
      </c>
      <c r="AW132" s="46">
        <f>AQ132+AU132</f>
        <v>0</v>
      </c>
      <c r="AX132" s="46"/>
      <c r="AY132" s="46"/>
      <c r="AZ132" s="46"/>
      <c r="BA132" s="46"/>
      <c r="BB132" s="46">
        <f>AV132+AX132+AY132+AZ132+BA132</f>
        <v>58391</v>
      </c>
      <c r="BC132" s="46">
        <f>AW132+BA132</f>
        <v>0</v>
      </c>
    </row>
    <row r="133" spans="1:55" s="11" customFormat="1" ht="59.25" customHeight="1">
      <c r="A133" s="59" t="s">
        <v>55</v>
      </c>
      <c r="B133" s="65" t="s">
        <v>373</v>
      </c>
      <c r="C133" s="65" t="s">
        <v>391</v>
      </c>
      <c r="D133" s="66" t="s">
        <v>423</v>
      </c>
      <c r="E133" s="65"/>
      <c r="F133" s="67">
        <f aca="true" t="shared" si="203" ref="F133:BA133">F134</f>
        <v>185274</v>
      </c>
      <c r="G133" s="67">
        <f t="shared" si="203"/>
        <v>0</v>
      </c>
      <c r="H133" s="67">
        <f t="shared" si="203"/>
        <v>0</v>
      </c>
      <c r="I133" s="67">
        <f t="shared" si="203"/>
        <v>0</v>
      </c>
      <c r="J133" s="67">
        <f t="shared" si="203"/>
        <v>0</v>
      </c>
      <c r="K133" s="67">
        <f t="shared" si="203"/>
        <v>0</v>
      </c>
      <c r="L133" s="67">
        <f t="shared" si="203"/>
        <v>185274</v>
      </c>
      <c r="M133" s="67">
        <f t="shared" si="203"/>
        <v>0</v>
      </c>
      <c r="N133" s="67">
        <f t="shared" si="203"/>
        <v>0</v>
      </c>
      <c r="O133" s="67">
        <f t="shared" si="203"/>
        <v>0</v>
      </c>
      <c r="P133" s="67">
        <f t="shared" si="203"/>
        <v>0</v>
      </c>
      <c r="Q133" s="67">
        <f t="shared" si="203"/>
        <v>0</v>
      </c>
      <c r="R133" s="67">
        <f t="shared" si="203"/>
        <v>185274</v>
      </c>
      <c r="S133" s="67">
        <f t="shared" si="203"/>
        <v>0</v>
      </c>
      <c r="T133" s="67">
        <f t="shared" si="203"/>
        <v>0</v>
      </c>
      <c r="U133" s="67">
        <f t="shared" si="203"/>
        <v>0</v>
      </c>
      <c r="V133" s="67">
        <f t="shared" si="203"/>
        <v>0</v>
      </c>
      <c r="W133" s="67">
        <f t="shared" si="203"/>
        <v>0</v>
      </c>
      <c r="X133" s="67">
        <f t="shared" si="203"/>
        <v>185274</v>
      </c>
      <c r="Y133" s="67">
        <f t="shared" si="203"/>
        <v>0</v>
      </c>
      <c r="Z133" s="67">
        <f t="shared" si="203"/>
        <v>0</v>
      </c>
      <c r="AA133" s="67">
        <f t="shared" si="203"/>
        <v>0</v>
      </c>
      <c r="AB133" s="67">
        <f t="shared" si="203"/>
        <v>0</v>
      </c>
      <c r="AC133" s="67">
        <f t="shared" si="203"/>
        <v>0</v>
      </c>
      <c r="AD133" s="67">
        <f t="shared" si="203"/>
        <v>185274</v>
      </c>
      <c r="AE133" s="67">
        <f t="shared" si="203"/>
        <v>0</v>
      </c>
      <c r="AF133" s="67">
        <f t="shared" si="203"/>
        <v>0</v>
      </c>
      <c r="AG133" s="67">
        <f t="shared" si="203"/>
        <v>0</v>
      </c>
      <c r="AH133" s="67">
        <f t="shared" si="203"/>
        <v>0</v>
      </c>
      <c r="AI133" s="67">
        <f t="shared" si="203"/>
        <v>0</v>
      </c>
      <c r="AJ133" s="67">
        <f t="shared" si="203"/>
        <v>185274</v>
      </c>
      <c r="AK133" s="67">
        <f t="shared" si="203"/>
        <v>0</v>
      </c>
      <c r="AL133" s="67">
        <f t="shared" si="203"/>
        <v>0</v>
      </c>
      <c r="AM133" s="67">
        <f t="shared" si="203"/>
        <v>0</v>
      </c>
      <c r="AN133" s="67">
        <f t="shared" si="203"/>
        <v>0</v>
      </c>
      <c r="AO133" s="67">
        <f t="shared" si="203"/>
        <v>0</v>
      </c>
      <c r="AP133" s="67">
        <f t="shared" si="203"/>
        <v>185274</v>
      </c>
      <c r="AQ133" s="67">
        <f t="shared" si="203"/>
        <v>0</v>
      </c>
      <c r="AR133" s="67">
        <f t="shared" si="203"/>
        <v>0</v>
      </c>
      <c r="AS133" s="67">
        <f t="shared" si="203"/>
        <v>0</v>
      </c>
      <c r="AT133" s="67">
        <f t="shared" si="203"/>
        <v>0</v>
      </c>
      <c r="AU133" s="67">
        <f t="shared" si="203"/>
        <v>0</v>
      </c>
      <c r="AV133" s="67">
        <f t="shared" si="203"/>
        <v>185274</v>
      </c>
      <c r="AW133" s="67">
        <f t="shared" si="203"/>
        <v>0</v>
      </c>
      <c r="AX133" s="67">
        <f t="shared" si="203"/>
        <v>0</v>
      </c>
      <c r="AY133" s="67">
        <f t="shared" si="203"/>
        <v>0</v>
      </c>
      <c r="AZ133" s="67">
        <f t="shared" si="203"/>
        <v>0</v>
      </c>
      <c r="BA133" s="67">
        <f t="shared" si="203"/>
        <v>0</v>
      </c>
      <c r="BB133" s="67">
        <f>BB134</f>
        <v>185274</v>
      </c>
      <c r="BC133" s="67">
        <f>BC134</f>
        <v>0</v>
      </c>
    </row>
    <row r="134" spans="1:55" s="11" customFormat="1" ht="82.5">
      <c r="A134" s="59" t="s">
        <v>476</v>
      </c>
      <c r="B134" s="65" t="s">
        <v>373</v>
      </c>
      <c r="C134" s="65" t="s">
        <v>391</v>
      </c>
      <c r="D134" s="66" t="s">
        <v>423</v>
      </c>
      <c r="E134" s="65" t="s">
        <v>381</v>
      </c>
      <c r="F134" s="46">
        <v>185274</v>
      </c>
      <c r="G134" s="60"/>
      <c r="H134" s="60"/>
      <c r="I134" s="60"/>
      <c r="J134" s="60"/>
      <c r="K134" s="60"/>
      <c r="L134" s="46">
        <f>F134+H134+I134+J134+K134</f>
        <v>185274</v>
      </c>
      <c r="M134" s="46">
        <f>G134+K134</f>
        <v>0</v>
      </c>
      <c r="N134" s="46"/>
      <c r="O134" s="46"/>
      <c r="P134" s="46"/>
      <c r="Q134" s="46"/>
      <c r="R134" s="46">
        <f>L134+N134+O134+P134+Q134</f>
        <v>185274</v>
      </c>
      <c r="S134" s="46">
        <f>M134+Q134</f>
        <v>0</v>
      </c>
      <c r="T134" s="46"/>
      <c r="U134" s="46"/>
      <c r="V134" s="46"/>
      <c r="W134" s="46"/>
      <c r="X134" s="46">
        <f>R134+T134+U134+V134+W134</f>
        <v>185274</v>
      </c>
      <c r="Y134" s="46">
        <f>S134+W134</f>
        <v>0</v>
      </c>
      <c r="Z134" s="46"/>
      <c r="AA134" s="46"/>
      <c r="AB134" s="46"/>
      <c r="AC134" s="46"/>
      <c r="AD134" s="46">
        <f>X134+Z134+AA134+AB134+AC134</f>
        <v>185274</v>
      </c>
      <c r="AE134" s="46">
        <f>Y134+AC134</f>
        <v>0</v>
      </c>
      <c r="AF134" s="46"/>
      <c r="AG134" s="46"/>
      <c r="AH134" s="46"/>
      <c r="AI134" s="46"/>
      <c r="AJ134" s="46">
        <f>AD134+AF134+AG134+AH134+AI134</f>
        <v>185274</v>
      </c>
      <c r="AK134" s="46">
        <f>AE134+AI134</f>
        <v>0</v>
      </c>
      <c r="AL134" s="46"/>
      <c r="AM134" s="46"/>
      <c r="AN134" s="46"/>
      <c r="AO134" s="46"/>
      <c r="AP134" s="46">
        <f>AJ134+AL134+AM134+AN134+AO134</f>
        <v>185274</v>
      </c>
      <c r="AQ134" s="46">
        <f>AK134+AO134</f>
        <v>0</v>
      </c>
      <c r="AR134" s="46"/>
      <c r="AS134" s="46"/>
      <c r="AT134" s="46"/>
      <c r="AU134" s="46"/>
      <c r="AV134" s="46">
        <f>AP134+AR134+AS134+AT134+AU134</f>
        <v>185274</v>
      </c>
      <c r="AW134" s="46">
        <f>AQ134+AU134</f>
        <v>0</v>
      </c>
      <c r="AX134" s="46"/>
      <c r="AY134" s="46"/>
      <c r="AZ134" s="46"/>
      <c r="BA134" s="46"/>
      <c r="BB134" s="46">
        <f>AV134+AX134+AY134+AZ134+BA134</f>
        <v>185274</v>
      </c>
      <c r="BC134" s="46">
        <f>AW134+BA134</f>
        <v>0</v>
      </c>
    </row>
    <row r="135" spans="1:55" s="11" customFormat="1" ht="105.75" customHeight="1">
      <c r="A135" s="59" t="s">
        <v>56</v>
      </c>
      <c r="B135" s="65" t="s">
        <v>373</v>
      </c>
      <c r="C135" s="65" t="s">
        <v>391</v>
      </c>
      <c r="D135" s="66" t="s">
        <v>424</v>
      </c>
      <c r="E135" s="65"/>
      <c r="F135" s="46">
        <f aca="true" t="shared" si="204" ref="F135:K137">F136</f>
        <v>16250</v>
      </c>
      <c r="G135" s="46">
        <f t="shared" si="204"/>
        <v>0</v>
      </c>
      <c r="H135" s="46">
        <f t="shared" si="204"/>
        <v>0</v>
      </c>
      <c r="I135" s="46">
        <f t="shared" si="204"/>
        <v>0</v>
      </c>
      <c r="J135" s="46">
        <f t="shared" si="204"/>
        <v>0</v>
      </c>
      <c r="K135" s="46">
        <f t="shared" si="204"/>
        <v>0</v>
      </c>
      <c r="L135" s="46">
        <f aca="true" t="shared" si="205" ref="L135:AA137">L136</f>
        <v>16250</v>
      </c>
      <c r="M135" s="46">
        <f t="shared" si="205"/>
        <v>0</v>
      </c>
      <c r="N135" s="46">
        <f t="shared" si="205"/>
        <v>0</v>
      </c>
      <c r="O135" s="46">
        <f t="shared" si="205"/>
        <v>0</v>
      </c>
      <c r="P135" s="46">
        <f t="shared" si="205"/>
        <v>0</v>
      </c>
      <c r="Q135" s="46">
        <f t="shared" si="205"/>
        <v>0</v>
      </c>
      <c r="R135" s="46">
        <f t="shared" si="205"/>
        <v>16250</v>
      </c>
      <c r="S135" s="46">
        <f t="shared" si="205"/>
        <v>0</v>
      </c>
      <c r="T135" s="46">
        <f t="shared" si="205"/>
        <v>0</v>
      </c>
      <c r="U135" s="46">
        <f t="shared" si="205"/>
        <v>0</v>
      </c>
      <c r="V135" s="46">
        <f t="shared" si="205"/>
        <v>0</v>
      </c>
      <c r="W135" s="46">
        <f t="shared" si="205"/>
        <v>0</v>
      </c>
      <c r="X135" s="46">
        <f t="shared" si="205"/>
        <v>16250</v>
      </c>
      <c r="Y135" s="46">
        <f t="shared" si="205"/>
        <v>0</v>
      </c>
      <c r="Z135" s="46">
        <f t="shared" si="205"/>
        <v>0</v>
      </c>
      <c r="AA135" s="46">
        <f t="shared" si="205"/>
        <v>0</v>
      </c>
      <c r="AB135" s="46">
        <f aca="true" t="shared" si="206" ref="Z135:AO137">AB136</f>
        <v>0</v>
      </c>
      <c r="AC135" s="46">
        <f t="shared" si="206"/>
        <v>0</v>
      </c>
      <c r="AD135" s="46">
        <f t="shared" si="206"/>
        <v>16250</v>
      </c>
      <c r="AE135" s="46">
        <f t="shared" si="206"/>
        <v>0</v>
      </c>
      <c r="AF135" s="46">
        <f t="shared" si="206"/>
        <v>0</v>
      </c>
      <c r="AG135" s="46">
        <f t="shared" si="206"/>
        <v>0</v>
      </c>
      <c r="AH135" s="46">
        <f t="shared" si="206"/>
        <v>0</v>
      </c>
      <c r="AI135" s="46">
        <f t="shared" si="206"/>
        <v>0</v>
      </c>
      <c r="AJ135" s="46">
        <f t="shared" si="206"/>
        <v>16250</v>
      </c>
      <c r="AK135" s="46">
        <f t="shared" si="206"/>
        <v>0</v>
      </c>
      <c r="AL135" s="46">
        <f t="shared" si="206"/>
        <v>0</v>
      </c>
      <c r="AM135" s="46">
        <f t="shared" si="206"/>
        <v>0</v>
      </c>
      <c r="AN135" s="46">
        <f t="shared" si="206"/>
        <v>0</v>
      </c>
      <c r="AO135" s="46">
        <f t="shared" si="206"/>
        <v>0</v>
      </c>
      <c r="AP135" s="46">
        <f aca="true" t="shared" si="207" ref="AP135:BA135">AP136</f>
        <v>16250</v>
      </c>
      <c r="AQ135" s="46">
        <f t="shared" si="207"/>
        <v>0</v>
      </c>
      <c r="AR135" s="46">
        <f t="shared" si="207"/>
        <v>0</v>
      </c>
      <c r="AS135" s="46">
        <f t="shared" si="207"/>
        <v>0</v>
      </c>
      <c r="AT135" s="46">
        <f t="shared" si="207"/>
        <v>0</v>
      </c>
      <c r="AU135" s="46">
        <f t="shared" si="207"/>
        <v>0</v>
      </c>
      <c r="AV135" s="46">
        <f t="shared" si="207"/>
        <v>16250</v>
      </c>
      <c r="AW135" s="46">
        <f t="shared" si="207"/>
        <v>0</v>
      </c>
      <c r="AX135" s="46">
        <f t="shared" si="207"/>
        <v>0</v>
      </c>
      <c r="AY135" s="46">
        <f t="shared" si="207"/>
        <v>0</v>
      </c>
      <c r="AZ135" s="46">
        <f t="shared" si="207"/>
        <v>0</v>
      </c>
      <c r="BA135" s="46">
        <f t="shared" si="207"/>
        <v>0</v>
      </c>
      <c r="BB135" s="46">
        <f>BB136</f>
        <v>16250</v>
      </c>
      <c r="BC135" s="46">
        <f>BC136</f>
        <v>0</v>
      </c>
    </row>
    <row r="136" spans="1:55" s="11" customFormat="1" ht="88.5" customHeight="1">
      <c r="A136" s="59" t="s">
        <v>476</v>
      </c>
      <c r="B136" s="65" t="s">
        <v>373</v>
      </c>
      <c r="C136" s="65" t="s">
        <v>391</v>
      </c>
      <c r="D136" s="66" t="s">
        <v>424</v>
      </c>
      <c r="E136" s="65" t="s">
        <v>381</v>
      </c>
      <c r="F136" s="46">
        <v>16250</v>
      </c>
      <c r="G136" s="60"/>
      <c r="H136" s="60"/>
      <c r="I136" s="60"/>
      <c r="J136" s="60"/>
      <c r="K136" s="60"/>
      <c r="L136" s="46">
        <f>F136+H136+I136+J136+K136</f>
        <v>16250</v>
      </c>
      <c r="M136" s="46">
        <f>G136+K136</f>
        <v>0</v>
      </c>
      <c r="N136" s="46"/>
      <c r="O136" s="46"/>
      <c r="P136" s="46"/>
      <c r="Q136" s="46"/>
      <c r="R136" s="46">
        <f>L136+N136+O136+P136+Q136</f>
        <v>16250</v>
      </c>
      <c r="S136" s="46">
        <f>M136+Q136</f>
        <v>0</v>
      </c>
      <c r="T136" s="46"/>
      <c r="U136" s="46"/>
      <c r="V136" s="46"/>
      <c r="W136" s="46"/>
      <c r="X136" s="46">
        <f>R136+T136+U136+V136+W136</f>
        <v>16250</v>
      </c>
      <c r="Y136" s="46">
        <f>S136+W136</f>
        <v>0</v>
      </c>
      <c r="Z136" s="46"/>
      <c r="AA136" s="46"/>
      <c r="AB136" s="46"/>
      <c r="AC136" s="46"/>
      <c r="AD136" s="46">
        <f>X136+Z136+AA136+AB136+AC136</f>
        <v>16250</v>
      </c>
      <c r="AE136" s="46">
        <f>Y136+AC136</f>
        <v>0</v>
      </c>
      <c r="AF136" s="46"/>
      <c r="AG136" s="46"/>
      <c r="AH136" s="46"/>
      <c r="AI136" s="46"/>
      <c r="AJ136" s="46">
        <f>AD136+AF136+AG136+AH136+AI136</f>
        <v>16250</v>
      </c>
      <c r="AK136" s="46">
        <f>AE136+AI136</f>
        <v>0</v>
      </c>
      <c r="AL136" s="46"/>
      <c r="AM136" s="46"/>
      <c r="AN136" s="46"/>
      <c r="AO136" s="46"/>
      <c r="AP136" s="46">
        <f>AJ136+AL136+AM136+AN136+AO136</f>
        <v>16250</v>
      </c>
      <c r="AQ136" s="46">
        <f>AK136+AO136</f>
        <v>0</v>
      </c>
      <c r="AR136" s="46"/>
      <c r="AS136" s="46"/>
      <c r="AT136" s="46"/>
      <c r="AU136" s="46"/>
      <c r="AV136" s="46">
        <f>AP136+AR136+AS136+AT136+AU136</f>
        <v>16250</v>
      </c>
      <c r="AW136" s="46">
        <f>AQ136+AU136</f>
        <v>0</v>
      </c>
      <c r="AX136" s="46"/>
      <c r="AY136" s="46"/>
      <c r="AZ136" s="46"/>
      <c r="BA136" s="46"/>
      <c r="BB136" s="46">
        <f>AV136+AX136+AY136+AZ136+BA136</f>
        <v>16250</v>
      </c>
      <c r="BC136" s="46">
        <f>AW136+BA136</f>
        <v>0</v>
      </c>
    </row>
    <row r="137" spans="1:55" s="11" customFormat="1" ht="90" customHeight="1">
      <c r="A137" s="59" t="s">
        <v>58</v>
      </c>
      <c r="B137" s="65" t="s">
        <v>373</v>
      </c>
      <c r="C137" s="65" t="s">
        <v>391</v>
      </c>
      <c r="D137" s="66" t="s">
        <v>57</v>
      </c>
      <c r="E137" s="65"/>
      <c r="F137" s="46">
        <f t="shared" si="204"/>
        <v>12240</v>
      </c>
      <c r="G137" s="46">
        <f t="shared" si="204"/>
        <v>0</v>
      </c>
      <c r="H137" s="46">
        <f t="shared" si="204"/>
        <v>0</v>
      </c>
      <c r="I137" s="46">
        <f t="shared" si="204"/>
        <v>0</v>
      </c>
      <c r="J137" s="46">
        <f t="shared" si="204"/>
        <v>0</v>
      </c>
      <c r="K137" s="46">
        <f t="shared" si="204"/>
        <v>0</v>
      </c>
      <c r="L137" s="46">
        <f t="shared" si="205"/>
        <v>12240</v>
      </c>
      <c r="M137" s="46">
        <f t="shared" si="205"/>
        <v>0</v>
      </c>
      <c r="N137" s="46">
        <f t="shared" si="205"/>
        <v>0</v>
      </c>
      <c r="O137" s="46">
        <f t="shared" si="205"/>
        <v>0</v>
      </c>
      <c r="P137" s="46">
        <f t="shared" si="205"/>
        <v>0</v>
      </c>
      <c r="Q137" s="46">
        <f t="shared" si="205"/>
        <v>0</v>
      </c>
      <c r="R137" s="46">
        <f t="shared" si="205"/>
        <v>12240</v>
      </c>
      <c r="S137" s="46">
        <f t="shared" si="205"/>
        <v>0</v>
      </c>
      <c r="T137" s="46">
        <f t="shared" si="205"/>
        <v>0</v>
      </c>
      <c r="U137" s="46">
        <f t="shared" si="205"/>
        <v>0</v>
      </c>
      <c r="V137" s="46">
        <f t="shared" si="205"/>
        <v>0</v>
      </c>
      <c r="W137" s="46">
        <f t="shared" si="205"/>
        <v>0</v>
      </c>
      <c r="X137" s="46">
        <f t="shared" si="205"/>
        <v>12240</v>
      </c>
      <c r="Y137" s="46">
        <f t="shared" si="205"/>
        <v>0</v>
      </c>
      <c r="Z137" s="46">
        <f t="shared" si="206"/>
        <v>0</v>
      </c>
      <c r="AA137" s="46">
        <f t="shared" si="206"/>
        <v>0</v>
      </c>
      <c r="AB137" s="46">
        <f t="shared" si="206"/>
        <v>0</v>
      </c>
      <c r="AC137" s="46">
        <f t="shared" si="206"/>
        <v>0</v>
      </c>
      <c r="AD137" s="46">
        <f t="shared" si="206"/>
        <v>12240</v>
      </c>
      <c r="AE137" s="46">
        <f t="shared" si="206"/>
        <v>0</v>
      </c>
      <c r="AF137" s="46">
        <f t="shared" si="206"/>
        <v>0</v>
      </c>
      <c r="AG137" s="46">
        <f t="shared" si="206"/>
        <v>0</v>
      </c>
      <c r="AH137" s="46">
        <f t="shared" si="206"/>
        <v>0</v>
      </c>
      <c r="AI137" s="46">
        <f t="shared" si="206"/>
        <v>0</v>
      </c>
      <c r="AJ137" s="46">
        <f t="shared" si="206"/>
        <v>12240</v>
      </c>
      <c r="AK137" s="46">
        <f t="shared" si="206"/>
        <v>0</v>
      </c>
      <c r="AL137" s="46">
        <f aca="true" t="shared" si="208" ref="AL137:BA137">AL138</f>
        <v>0</v>
      </c>
      <c r="AM137" s="46">
        <f t="shared" si="208"/>
        <v>0</v>
      </c>
      <c r="AN137" s="46">
        <f t="shared" si="208"/>
        <v>0</v>
      </c>
      <c r="AO137" s="46">
        <f t="shared" si="208"/>
        <v>0</v>
      </c>
      <c r="AP137" s="46">
        <f t="shared" si="208"/>
        <v>12240</v>
      </c>
      <c r="AQ137" s="46">
        <f t="shared" si="208"/>
        <v>0</v>
      </c>
      <c r="AR137" s="46">
        <f t="shared" si="208"/>
        <v>0</v>
      </c>
      <c r="AS137" s="46">
        <f t="shared" si="208"/>
        <v>0</v>
      </c>
      <c r="AT137" s="46">
        <f t="shared" si="208"/>
        <v>0</v>
      </c>
      <c r="AU137" s="46">
        <f t="shared" si="208"/>
        <v>0</v>
      </c>
      <c r="AV137" s="46">
        <f t="shared" si="208"/>
        <v>12240</v>
      </c>
      <c r="AW137" s="46">
        <f t="shared" si="208"/>
        <v>0</v>
      </c>
      <c r="AX137" s="46">
        <f t="shared" si="208"/>
        <v>0</v>
      </c>
      <c r="AY137" s="46">
        <f t="shared" si="208"/>
        <v>0</v>
      </c>
      <c r="AZ137" s="46">
        <f t="shared" si="208"/>
        <v>0</v>
      </c>
      <c r="BA137" s="46">
        <f t="shared" si="208"/>
        <v>0</v>
      </c>
      <c r="BB137" s="46">
        <f>BB138</f>
        <v>12240</v>
      </c>
      <c r="BC137" s="46">
        <f>BC138</f>
        <v>0</v>
      </c>
    </row>
    <row r="138" spans="1:55" s="11" customFormat="1" ht="90.75" customHeight="1">
      <c r="A138" s="59" t="s">
        <v>476</v>
      </c>
      <c r="B138" s="65" t="s">
        <v>373</v>
      </c>
      <c r="C138" s="65" t="s">
        <v>391</v>
      </c>
      <c r="D138" s="66" t="s">
        <v>57</v>
      </c>
      <c r="E138" s="65" t="s">
        <v>381</v>
      </c>
      <c r="F138" s="46">
        <v>12240</v>
      </c>
      <c r="G138" s="60"/>
      <c r="H138" s="60"/>
      <c r="I138" s="60"/>
      <c r="J138" s="60"/>
      <c r="K138" s="60"/>
      <c r="L138" s="46">
        <f>F138+H138+I138+J138+K138</f>
        <v>12240</v>
      </c>
      <c r="M138" s="46">
        <f>G138+K138</f>
        <v>0</v>
      </c>
      <c r="N138" s="46"/>
      <c r="O138" s="46"/>
      <c r="P138" s="46"/>
      <c r="Q138" s="46"/>
      <c r="R138" s="46">
        <f>L138+N138+O138+P138+Q138</f>
        <v>12240</v>
      </c>
      <c r="S138" s="46">
        <f>M138+Q138</f>
        <v>0</v>
      </c>
      <c r="T138" s="46"/>
      <c r="U138" s="46"/>
      <c r="V138" s="46"/>
      <c r="W138" s="46"/>
      <c r="X138" s="46">
        <f>R138+T138+U138+V138+W138</f>
        <v>12240</v>
      </c>
      <c r="Y138" s="46">
        <f>S138+W138</f>
        <v>0</v>
      </c>
      <c r="Z138" s="46"/>
      <c r="AA138" s="46"/>
      <c r="AB138" s="46"/>
      <c r="AC138" s="46"/>
      <c r="AD138" s="46">
        <f>X138+Z138+AA138+AB138+AC138</f>
        <v>12240</v>
      </c>
      <c r="AE138" s="46">
        <f>Y138+AC138</f>
        <v>0</v>
      </c>
      <c r="AF138" s="46"/>
      <c r="AG138" s="46"/>
      <c r="AH138" s="46"/>
      <c r="AI138" s="46"/>
      <c r="AJ138" s="46">
        <f>AD138+AF138+AG138+AH138+AI138</f>
        <v>12240</v>
      </c>
      <c r="AK138" s="46">
        <f>AE138+AI138</f>
        <v>0</v>
      </c>
      <c r="AL138" s="46"/>
      <c r="AM138" s="46"/>
      <c r="AN138" s="46"/>
      <c r="AO138" s="46"/>
      <c r="AP138" s="46">
        <f>AJ138+AL138+AM138+AN138+AO138</f>
        <v>12240</v>
      </c>
      <c r="AQ138" s="46">
        <f>AK138+AO138</f>
        <v>0</v>
      </c>
      <c r="AR138" s="46"/>
      <c r="AS138" s="46"/>
      <c r="AT138" s="46"/>
      <c r="AU138" s="46"/>
      <c r="AV138" s="46">
        <f>AP138+AR138+AS138+AT138+AU138</f>
        <v>12240</v>
      </c>
      <c r="AW138" s="46">
        <f>AQ138+AU138</f>
        <v>0</v>
      </c>
      <c r="AX138" s="46"/>
      <c r="AY138" s="46"/>
      <c r="AZ138" s="46"/>
      <c r="BA138" s="46"/>
      <c r="BB138" s="46">
        <f>AV138+AX138+AY138+AZ138+BA138</f>
        <v>12240</v>
      </c>
      <c r="BC138" s="46">
        <f>AW138+BA138</f>
        <v>0</v>
      </c>
    </row>
    <row r="139" spans="1:55" s="11" customFormat="1" ht="39.75" customHeight="1">
      <c r="A139" s="59" t="s">
        <v>92</v>
      </c>
      <c r="B139" s="65" t="s">
        <v>373</v>
      </c>
      <c r="C139" s="65" t="s">
        <v>391</v>
      </c>
      <c r="D139" s="65" t="s">
        <v>93</v>
      </c>
      <c r="E139" s="65"/>
      <c r="F139" s="46">
        <f aca="true" t="shared" si="209" ref="F139:BA139">F140</f>
        <v>1970</v>
      </c>
      <c r="G139" s="46">
        <f t="shared" si="209"/>
        <v>0</v>
      </c>
      <c r="H139" s="46">
        <f t="shared" si="209"/>
        <v>0</v>
      </c>
      <c r="I139" s="46">
        <f t="shared" si="209"/>
        <v>0</v>
      </c>
      <c r="J139" s="46">
        <f t="shared" si="209"/>
        <v>0</v>
      </c>
      <c r="K139" s="46">
        <f t="shared" si="209"/>
        <v>0</v>
      </c>
      <c r="L139" s="46">
        <f t="shared" si="209"/>
        <v>1970</v>
      </c>
      <c r="M139" s="46">
        <f t="shared" si="209"/>
        <v>0</v>
      </c>
      <c r="N139" s="46">
        <f t="shared" si="209"/>
        <v>0</v>
      </c>
      <c r="O139" s="46">
        <f t="shared" si="209"/>
        <v>0</v>
      </c>
      <c r="P139" s="46">
        <f t="shared" si="209"/>
        <v>0</v>
      </c>
      <c r="Q139" s="46">
        <f t="shared" si="209"/>
        <v>0</v>
      </c>
      <c r="R139" s="46">
        <f t="shared" si="209"/>
        <v>1970</v>
      </c>
      <c r="S139" s="46">
        <f t="shared" si="209"/>
        <v>0</v>
      </c>
      <c r="T139" s="46">
        <f t="shared" si="209"/>
        <v>0</v>
      </c>
      <c r="U139" s="46">
        <f t="shared" si="209"/>
        <v>0</v>
      </c>
      <c r="V139" s="46">
        <f t="shared" si="209"/>
        <v>0</v>
      </c>
      <c r="W139" s="46">
        <f t="shared" si="209"/>
        <v>0</v>
      </c>
      <c r="X139" s="46">
        <f t="shared" si="209"/>
        <v>1970</v>
      </c>
      <c r="Y139" s="46">
        <f t="shared" si="209"/>
        <v>0</v>
      </c>
      <c r="Z139" s="46">
        <f t="shared" si="209"/>
        <v>0</v>
      </c>
      <c r="AA139" s="46">
        <f t="shared" si="209"/>
        <v>0</v>
      </c>
      <c r="AB139" s="46">
        <f t="shared" si="209"/>
        <v>0</v>
      </c>
      <c r="AC139" s="46">
        <f t="shared" si="209"/>
        <v>0</v>
      </c>
      <c r="AD139" s="46">
        <f t="shared" si="209"/>
        <v>1970</v>
      </c>
      <c r="AE139" s="46">
        <f t="shared" si="209"/>
        <v>0</v>
      </c>
      <c r="AF139" s="46">
        <f t="shared" si="209"/>
        <v>0</v>
      </c>
      <c r="AG139" s="46">
        <f t="shared" si="209"/>
        <v>0</v>
      </c>
      <c r="AH139" s="46">
        <f t="shared" si="209"/>
        <v>0</v>
      </c>
      <c r="AI139" s="46">
        <f t="shared" si="209"/>
        <v>0</v>
      </c>
      <c r="AJ139" s="46">
        <f t="shared" si="209"/>
        <v>1970</v>
      </c>
      <c r="AK139" s="46">
        <f t="shared" si="209"/>
        <v>0</v>
      </c>
      <c r="AL139" s="46">
        <f t="shared" si="209"/>
        <v>0</v>
      </c>
      <c r="AM139" s="46">
        <f t="shared" si="209"/>
        <v>0</v>
      </c>
      <c r="AN139" s="46">
        <f t="shared" si="209"/>
        <v>0</v>
      </c>
      <c r="AO139" s="46">
        <f t="shared" si="209"/>
        <v>0</v>
      </c>
      <c r="AP139" s="46">
        <f t="shared" si="209"/>
        <v>1970</v>
      </c>
      <c r="AQ139" s="46">
        <f t="shared" si="209"/>
        <v>0</v>
      </c>
      <c r="AR139" s="46">
        <f t="shared" si="209"/>
        <v>0</v>
      </c>
      <c r="AS139" s="46">
        <f t="shared" si="209"/>
        <v>0</v>
      </c>
      <c r="AT139" s="46">
        <f t="shared" si="209"/>
        <v>0</v>
      </c>
      <c r="AU139" s="46">
        <f t="shared" si="209"/>
        <v>0</v>
      </c>
      <c r="AV139" s="46">
        <f t="shared" si="209"/>
        <v>1970</v>
      </c>
      <c r="AW139" s="46">
        <f t="shared" si="209"/>
        <v>0</v>
      </c>
      <c r="AX139" s="46">
        <f t="shared" si="209"/>
        <v>0</v>
      </c>
      <c r="AY139" s="46">
        <f t="shared" si="209"/>
        <v>0</v>
      </c>
      <c r="AZ139" s="46">
        <f t="shared" si="209"/>
        <v>0</v>
      </c>
      <c r="BA139" s="46">
        <f t="shared" si="209"/>
        <v>0</v>
      </c>
      <c r="BB139" s="46">
        <f>BB140</f>
        <v>1970</v>
      </c>
      <c r="BC139" s="46">
        <f>BC140</f>
        <v>0</v>
      </c>
    </row>
    <row r="140" spans="1:55" s="11" customFormat="1" ht="92.25" customHeight="1">
      <c r="A140" s="59" t="s">
        <v>79</v>
      </c>
      <c r="B140" s="65" t="s">
        <v>373</v>
      </c>
      <c r="C140" s="65" t="s">
        <v>391</v>
      </c>
      <c r="D140" s="65" t="s">
        <v>93</v>
      </c>
      <c r="E140" s="65" t="s">
        <v>67</v>
      </c>
      <c r="F140" s="46">
        <v>1970</v>
      </c>
      <c r="G140" s="60"/>
      <c r="H140" s="60"/>
      <c r="I140" s="60"/>
      <c r="J140" s="60"/>
      <c r="K140" s="60"/>
      <c r="L140" s="46">
        <f>F140+H140+I140+J140+K140</f>
        <v>1970</v>
      </c>
      <c r="M140" s="46">
        <f>G140+K140</f>
        <v>0</v>
      </c>
      <c r="N140" s="46"/>
      <c r="O140" s="46"/>
      <c r="P140" s="46"/>
      <c r="Q140" s="46"/>
      <c r="R140" s="46">
        <f>L140+N140+O140+P140+Q140</f>
        <v>1970</v>
      </c>
      <c r="S140" s="46">
        <f>M140+Q140</f>
        <v>0</v>
      </c>
      <c r="T140" s="46"/>
      <c r="U140" s="46"/>
      <c r="V140" s="46"/>
      <c r="W140" s="46"/>
      <c r="X140" s="46">
        <f>R140+T140+U140+V140+W140</f>
        <v>1970</v>
      </c>
      <c r="Y140" s="46">
        <f>S140+W140</f>
        <v>0</v>
      </c>
      <c r="Z140" s="46"/>
      <c r="AA140" s="46"/>
      <c r="AB140" s="46"/>
      <c r="AC140" s="46"/>
      <c r="AD140" s="46">
        <f>X140+Z140+AA140+AB140+AC140</f>
        <v>1970</v>
      </c>
      <c r="AE140" s="46">
        <f>Y140+AC140</f>
        <v>0</v>
      </c>
      <c r="AF140" s="46"/>
      <c r="AG140" s="46"/>
      <c r="AH140" s="46"/>
      <c r="AI140" s="46"/>
      <c r="AJ140" s="46">
        <f>AD140+AF140+AG140+AH140+AI140</f>
        <v>1970</v>
      </c>
      <c r="AK140" s="46">
        <f>AE140+AI140</f>
        <v>0</v>
      </c>
      <c r="AL140" s="46"/>
      <c r="AM140" s="46"/>
      <c r="AN140" s="46"/>
      <c r="AO140" s="46"/>
      <c r="AP140" s="46">
        <f>AJ140+AL140+AM140+AN140+AO140</f>
        <v>1970</v>
      </c>
      <c r="AQ140" s="46">
        <f>AK140+AO140</f>
        <v>0</v>
      </c>
      <c r="AR140" s="46"/>
      <c r="AS140" s="46"/>
      <c r="AT140" s="46"/>
      <c r="AU140" s="46"/>
      <c r="AV140" s="46">
        <f>AP140+AR140+AS140+AT140+AU140</f>
        <v>1970</v>
      </c>
      <c r="AW140" s="46">
        <f>AQ140+AU140</f>
        <v>0</v>
      </c>
      <c r="AX140" s="46"/>
      <c r="AY140" s="46"/>
      <c r="AZ140" s="46"/>
      <c r="BA140" s="46"/>
      <c r="BB140" s="46">
        <f>AV140+AX140+AY140+AZ140+BA140</f>
        <v>1970</v>
      </c>
      <c r="BC140" s="46">
        <f>AW140+BA140</f>
        <v>0</v>
      </c>
    </row>
    <row r="141" spans="1:55" s="11" customFormat="1" ht="57" customHeight="1">
      <c r="A141" s="59" t="s">
        <v>11</v>
      </c>
      <c r="B141" s="65" t="s">
        <v>373</v>
      </c>
      <c r="C141" s="65" t="s">
        <v>391</v>
      </c>
      <c r="D141" s="65" t="s">
        <v>12</v>
      </c>
      <c r="E141" s="65"/>
      <c r="F141" s="46">
        <f aca="true" t="shared" si="210" ref="F141:BA141">F142</f>
        <v>105150</v>
      </c>
      <c r="G141" s="46">
        <f t="shared" si="210"/>
        <v>0</v>
      </c>
      <c r="H141" s="46">
        <f t="shared" si="210"/>
        <v>0</v>
      </c>
      <c r="I141" s="46">
        <f t="shared" si="210"/>
        <v>0</v>
      </c>
      <c r="J141" s="46">
        <f t="shared" si="210"/>
        <v>0</v>
      </c>
      <c r="K141" s="46">
        <f t="shared" si="210"/>
        <v>0</v>
      </c>
      <c r="L141" s="46">
        <f t="shared" si="210"/>
        <v>105150</v>
      </c>
      <c r="M141" s="46">
        <f t="shared" si="210"/>
        <v>0</v>
      </c>
      <c r="N141" s="46">
        <f t="shared" si="210"/>
        <v>0</v>
      </c>
      <c r="O141" s="46">
        <f t="shared" si="210"/>
        <v>0</v>
      </c>
      <c r="P141" s="46">
        <f t="shared" si="210"/>
        <v>0</v>
      </c>
      <c r="Q141" s="46">
        <f t="shared" si="210"/>
        <v>0</v>
      </c>
      <c r="R141" s="46">
        <f t="shared" si="210"/>
        <v>105150</v>
      </c>
      <c r="S141" s="46">
        <f t="shared" si="210"/>
        <v>0</v>
      </c>
      <c r="T141" s="46">
        <f t="shared" si="210"/>
        <v>0</v>
      </c>
      <c r="U141" s="46">
        <f t="shared" si="210"/>
        <v>0</v>
      </c>
      <c r="V141" s="46">
        <f t="shared" si="210"/>
        <v>0</v>
      </c>
      <c r="W141" s="46">
        <f t="shared" si="210"/>
        <v>0</v>
      </c>
      <c r="X141" s="46">
        <f t="shared" si="210"/>
        <v>105150</v>
      </c>
      <c r="Y141" s="46">
        <f t="shared" si="210"/>
        <v>0</v>
      </c>
      <c r="Z141" s="46">
        <f t="shared" si="210"/>
        <v>0</v>
      </c>
      <c r="AA141" s="46">
        <f t="shared" si="210"/>
        <v>0</v>
      </c>
      <c r="AB141" s="46">
        <f t="shared" si="210"/>
        <v>0</v>
      </c>
      <c r="AC141" s="46">
        <f t="shared" si="210"/>
        <v>0</v>
      </c>
      <c r="AD141" s="46">
        <f t="shared" si="210"/>
        <v>105150</v>
      </c>
      <c r="AE141" s="46">
        <f t="shared" si="210"/>
        <v>0</v>
      </c>
      <c r="AF141" s="46">
        <f t="shared" si="210"/>
        <v>0</v>
      </c>
      <c r="AG141" s="46">
        <f t="shared" si="210"/>
        <v>0</v>
      </c>
      <c r="AH141" s="46">
        <f t="shared" si="210"/>
        <v>0</v>
      </c>
      <c r="AI141" s="46">
        <f t="shared" si="210"/>
        <v>0</v>
      </c>
      <c r="AJ141" s="46">
        <f t="shared" si="210"/>
        <v>105150</v>
      </c>
      <c r="AK141" s="46">
        <f t="shared" si="210"/>
        <v>0</v>
      </c>
      <c r="AL141" s="46">
        <f t="shared" si="210"/>
        <v>0</v>
      </c>
      <c r="AM141" s="46">
        <f t="shared" si="210"/>
        <v>0</v>
      </c>
      <c r="AN141" s="46">
        <f t="shared" si="210"/>
        <v>0</v>
      </c>
      <c r="AO141" s="46">
        <f t="shared" si="210"/>
        <v>0</v>
      </c>
      <c r="AP141" s="46">
        <f t="shared" si="210"/>
        <v>105150</v>
      </c>
      <c r="AQ141" s="46">
        <f t="shared" si="210"/>
        <v>0</v>
      </c>
      <c r="AR141" s="46">
        <f t="shared" si="210"/>
        <v>0</v>
      </c>
      <c r="AS141" s="46">
        <f t="shared" si="210"/>
        <v>0</v>
      </c>
      <c r="AT141" s="46">
        <f t="shared" si="210"/>
        <v>0</v>
      </c>
      <c r="AU141" s="46">
        <f t="shared" si="210"/>
        <v>0</v>
      </c>
      <c r="AV141" s="46">
        <f t="shared" si="210"/>
        <v>105150</v>
      </c>
      <c r="AW141" s="46">
        <f t="shared" si="210"/>
        <v>0</v>
      </c>
      <c r="AX141" s="46">
        <f t="shared" si="210"/>
        <v>0</v>
      </c>
      <c r="AY141" s="46">
        <f t="shared" si="210"/>
        <v>0</v>
      </c>
      <c r="AZ141" s="46">
        <f t="shared" si="210"/>
        <v>0</v>
      </c>
      <c r="BA141" s="46">
        <f t="shared" si="210"/>
        <v>0</v>
      </c>
      <c r="BB141" s="46">
        <f>BB142</f>
        <v>105150</v>
      </c>
      <c r="BC141" s="46">
        <f>BC142</f>
        <v>0</v>
      </c>
    </row>
    <row r="142" spans="1:55" s="11" customFormat="1" ht="21.75" customHeight="1">
      <c r="A142" s="59" t="s">
        <v>450</v>
      </c>
      <c r="B142" s="65" t="s">
        <v>373</v>
      </c>
      <c r="C142" s="65" t="s">
        <v>391</v>
      </c>
      <c r="D142" s="65" t="s">
        <v>12</v>
      </c>
      <c r="E142" s="65" t="s">
        <v>451</v>
      </c>
      <c r="F142" s="46">
        <v>105150</v>
      </c>
      <c r="G142" s="60"/>
      <c r="H142" s="60"/>
      <c r="I142" s="60"/>
      <c r="J142" s="60"/>
      <c r="K142" s="60"/>
      <c r="L142" s="46">
        <f>F142+H142+I142+J142+K142</f>
        <v>105150</v>
      </c>
      <c r="M142" s="46">
        <f>G142+K142</f>
        <v>0</v>
      </c>
      <c r="N142" s="46"/>
      <c r="O142" s="46"/>
      <c r="P142" s="46"/>
      <c r="Q142" s="46"/>
      <c r="R142" s="46">
        <f>L142+N142+O142+P142+Q142</f>
        <v>105150</v>
      </c>
      <c r="S142" s="46">
        <f>M142+Q142</f>
        <v>0</v>
      </c>
      <c r="T142" s="46"/>
      <c r="U142" s="46"/>
      <c r="V142" s="46"/>
      <c r="W142" s="46"/>
      <c r="X142" s="46">
        <f>R142+T142+U142+V142+W142</f>
        <v>105150</v>
      </c>
      <c r="Y142" s="46">
        <f>S142+W142</f>
        <v>0</v>
      </c>
      <c r="Z142" s="46"/>
      <c r="AA142" s="46"/>
      <c r="AB142" s="46"/>
      <c r="AC142" s="46"/>
      <c r="AD142" s="46">
        <f>X142+Z142+AA142+AB142+AC142</f>
        <v>105150</v>
      </c>
      <c r="AE142" s="46">
        <f>Y142+AC142</f>
        <v>0</v>
      </c>
      <c r="AF142" s="46"/>
      <c r="AG142" s="46"/>
      <c r="AH142" s="46"/>
      <c r="AI142" s="46"/>
      <c r="AJ142" s="46">
        <f>AD142+AF142+AG142+AH142+AI142</f>
        <v>105150</v>
      </c>
      <c r="AK142" s="46">
        <f>AE142+AI142</f>
        <v>0</v>
      </c>
      <c r="AL142" s="46"/>
      <c r="AM142" s="46"/>
      <c r="AN142" s="46"/>
      <c r="AO142" s="46"/>
      <c r="AP142" s="46">
        <f>AJ142+AL142+AM142+AN142+AO142</f>
        <v>105150</v>
      </c>
      <c r="AQ142" s="46">
        <f>AK142+AO142</f>
        <v>0</v>
      </c>
      <c r="AR142" s="46"/>
      <c r="AS142" s="46"/>
      <c r="AT142" s="46"/>
      <c r="AU142" s="46"/>
      <c r="AV142" s="46">
        <f>AP142+AR142+AS142+AT142+AU142</f>
        <v>105150</v>
      </c>
      <c r="AW142" s="46">
        <f>AQ142+AU142</f>
        <v>0</v>
      </c>
      <c r="AX142" s="46"/>
      <c r="AY142" s="46"/>
      <c r="AZ142" s="46"/>
      <c r="BA142" s="46"/>
      <c r="BB142" s="46">
        <f>AV142+AX142+AY142+AZ142+BA142</f>
        <v>105150</v>
      </c>
      <c r="BC142" s="46">
        <f>AW142+BA142</f>
        <v>0</v>
      </c>
    </row>
    <row r="143" spans="1:55" s="11" customFormat="1" ht="16.5">
      <c r="A143" s="59"/>
      <c r="B143" s="65"/>
      <c r="C143" s="65"/>
      <c r="D143" s="66"/>
      <c r="E143" s="65"/>
      <c r="F143" s="60"/>
      <c r="G143" s="60"/>
      <c r="H143" s="60"/>
      <c r="I143" s="60"/>
      <c r="J143" s="60"/>
      <c r="K143" s="60"/>
      <c r="L143" s="60"/>
      <c r="M143" s="60"/>
      <c r="N143" s="46"/>
      <c r="O143" s="46"/>
      <c r="P143" s="46"/>
      <c r="Q143" s="46"/>
      <c r="R143" s="60"/>
      <c r="S143" s="60"/>
      <c r="T143" s="46"/>
      <c r="U143" s="46"/>
      <c r="V143" s="46"/>
      <c r="W143" s="46"/>
      <c r="X143" s="60"/>
      <c r="Y143" s="60"/>
      <c r="Z143" s="46"/>
      <c r="AA143" s="46"/>
      <c r="AB143" s="46"/>
      <c r="AC143" s="46"/>
      <c r="AD143" s="60"/>
      <c r="AE143" s="60"/>
      <c r="AF143" s="46"/>
      <c r="AG143" s="46"/>
      <c r="AH143" s="46"/>
      <c r="AI143" s="46"/>
      <c r="AJ143" s="60"/>
      <c r="AK143" s="60"/>
      <c r="AL143" s="46"/>
      <c r="AM143" s="46"/>
      <c r="AN143" s="46"/>
      <c r="AO143" s="46"/>
      <c r="AP143" s="60"/>
      <c r="AQ143" s="60"/>
      <c r="AR143" s="46"/>
      <c r="AS143" s="46"/>
      <c r="AT143" s="46"/>
      <c r="AU143" s="46"/>
      <c r="AV143" s="60"/>
      <c r="AW143" s="60"/>
      <c r="AX143" s="46"/>
      <c r="AY143" s="46"/>
      <c r="AZ143" s="46"/>
      <c r="BA143" s="46"/>
      <c r="BB143" s="60"/>
      <c r="BC143" s="60"/>
    </row>
    <row r="144" spans="1:55" s="11" customFormat="1" ht="18.75">
      <c r="A144" s="53" t="s">
        <v>22</v>
      </c>
      <c r="B144" s="54" t="s">
        <v>373</v>
      </c>
      <c r="C144" s="54" t="s">
        <v>385</v>
      </c>
      <c r="D144" s="62"/>
      <c r="E144" s="54"/>
      <c r="F144" s="56">
        <f aca="true" t="shared" si="211" ref="F144:M144">F147+F155</f>
        <v>405080</v>
      </c>
      <c r="G144" s="56">
        <f t="shared" si="211"/>
        <v>0</v>
      </c>
      <c r="H144" s="56">
        <f t="shared" si="211"/>
        <v>0</v>
      </c>
      <c r="I144" s="56">
        <f t="shared" si="211"/>
        <v>0</v>
      </c>
      <c r="J144" s="56">
        <f t="shared" si="211"/>
        <v>-50</v>
      </c>
      <c r="K144" s="56">
        <f t="shared" si="211"/>
        <v>0</v>
      </c>
      <c r="L144" s="56">
        <f t="shared" si="211"/>
        <v>405030</v>
      </c>
      <c r="M144" s="56">
        <f t="shared" si="211"/>
        <v>0</v>
      </c>
      <c r="N144" s="56">
        <f aca="true" t="shared" si="212" ref="N144:S144">N147+N155+N145</f>
        <v>762</v>
      </c>
      <c r="O144" s="56">
        <f t="shared" si="212"/>
        <v>0</v>
      </c>
      <c r="P144" s="56">
        <f t="shared" si="212"/>
        <v>0</v>
      </c>
      <c r="Q144" s="56">
        <f t="shared" si="212"/>
        <v>0</v>
      </c>
      <c r="R144" s="56">
        <f t="shared" si="212"/>
        <v>405792</v>
      </c>
      <c r="S144" s="56">
        <f t="shared" si="212"/>
        <v>0</v>
      </c>
      <c r="T144" s="56">
        <f aca="true" t="shared" si="213" ref="T144:Y144">T147+T155+T145</f>
        <v>0</v>
      </c>
      <c r="U144" s="56">
        <f t="shared" si="213"/>
        <v>0</v>
      </c>
      <c r="V144" s="56">
        <f t="shared" si="213"/>
        <v>0</v>
      </c>
      <c r="W144" s="56">
        <f t="shared" si="213"/>
        <v>0</v>
      </c>
      <c r="X144" s="56">
        <f t="shared" si="213"/>
        <v>405792</v>
      </c>
      <c r="Y144" s="56">
        <f t="shared" si="213"/>
        <v>0</v>
      </c>
      <c r="Z144" s="56">
        <f aca="true" t="shared" si="214" ref="Z144:AE144">Z147+Z155+Z145</f>
        <v>0</v>
      </c>
      <c r="AA144" s="56">
        <f t="shared" si="214"/>
        <v>0</v>
      </c>
      <c r="AB144" s="56">
        <f t="shared" si="214"/>
        <v>0</v>
      </c>
      <c r="AC144" s="56">
        <f t="shared" si="214"/>
        <v>0</v>
      </c>
      <c r="AD144" s="56">
        <f t="shared" si="214"/>
        <v>405792</v>
      </c>
      <c r="AE144" s="56">
        <f t="shared" si="214"/>
        <v>0</v>
      </c>
      <c r="AF144" s="56">
        <f aca="true" t="shared" si="215" ref="AF144:AK144">AF147+AF155+AF145</f>
        <v>0</v>
      </c>
      <c r="AG144" s="56">
        <f t="shared" si="215"/>
        <v>0</v>
      </c>
      <c r="AH144" s="56">
        <f t="shared" si="215"/>
        <v>0</v>
      </c>
      <c r="AI144" s="56">
        <f t="shared" si="215"/>
        <v>0</v>
      </c>
      <c r="AJ144" s="56">
        <f t="shared" si="215"/>
        <v>405792</v>
      </c>
      <c r="AK144" s="56">
        <f t="shared" si="215"/>
        <v>0</v>
      </c>
      <c r="AL144" s="56">
        <f aca="true" t="shared" si="216" ref="AL144:AQ144">AL147+AL155+AL145+AL152</f>
        <v>24816</v>
      </c>
      <c r="AM144" s="56">
        <f t="shared" si="216"/>
        <v>0</v>
      </c>
      <c r="AN144" s="56">
        <f t="shared" si="216"/>
        <v>0</v>
      </c>
      <c r="AO144" s="56">
        <f t="shared" si="216"/>
        <v>200000</v>
      </c>
      <c r="AP144" s="56">
        <f t="shared" si="216"/>
        <v>630608</v>
      </c>
      <c r="AQ144" s="56">
        <f t="shared" si="216"/>
        <v>200000</v>
      </c>
      <c r="AR144" s="56">
        <f aca="true" t="shared" si="217" ref="AR144:AW144">AR147+AR155+AR145+AR152</f>
        <v>4988</v>
      </c>
      <c r="AS144" s="56">
        <f>AS147+AS155+AS145+AS152</f>
        <v>-17649</v>
      </c>
      <c r="AT144" s="56">
        <f>AT147+AT155+AT145+AT152</f>
        <v>-4871</v>
      </c>
      <c r="AU144" s="56">
        <f>AU147+AU155+AU145+AU152</f>
        <v>0</v>
      </c>
      <c r="AV144" s="56">
        <f t="shared" si="217"/>
        <v>613076</v>
      </c>
      <c r="AW144" s="56">
        <f t="shared" si="217"/>
        <v>200000</v>
      </c>
      <c r="AX144" s="56">
        <f aca="true" t="shared" si="218" ref="AX144:BC144">AX147+AX155+AX145+AX152</f>
        <v>793</v>
      </c>
      <c r="AY144" s="56">
        <f t="shared" si="218"/>
        <v>-239</v>
      </c>
      <c r="AZ144" s="56">
        <f t="shared" si="218"/>
        <v>-543</v>
      </c>
      <c r="BA144" s="56">
        <f t="shared" si="218"/>
        <v>200000</v>
      </c>
      <c r="BB144" s="56">
        <f t="shared" si="218"/>
        <v>813087</v>
      </c>
      <c r="BC144" s="56">
        <f t="shared" si="218"/>
        <v>400000</v>
      </c>
    </row>
    <row r="145" spans="1:55" ht="54.75" customHeight="1">
      <c r="A145" s="59" t="s">
        <v>389</v>
      </c>
      <c r="B145" s="65" t="s">
        <v>373</v>
      </c>
      <c r="C145" s="65" t="s">
        <v>385</v>
      </c>
      <c r="D145" s="66" t="s">
        <v>278</v>
      </c>
      <c r="E145" s="65"/>
      <c r="F145" s="91"/>
      <c r="G145" s="91"/>
      <c r="H145" s="45"/>
      <c r="I145" s="45"/>
      <c r="J145" s="45"/>
      <c r="K145" s="45"/>
      <c r="L145" s="91"/>
      <c r="M145" s="91"/>
      <c r="N145" s="46">
        <f aca="true" t="shared" si="219" ref="N145:BA145">N146</f>
        <v>762</v>
      </c>
      <c r="O145" s="46">
        <f t="shared" si="219"/>
        <v>0</v>
      </c>
      <c r="P145" s="46">
        <f t="shared" si="219"/>
        <v>0</v>
      </c>
      <c r="Q145" s="46">
        <f t="shared" si="219"/>
        <v>0</v>
      </c>
      <c r="R145" s="46">
        <f t="shared" si="219"/>
        <v>762</v>
      </c>
      <c r="S145" s="46">
        <f t="shared" si="219"/>
        <v>0</v>
      </c>
      <c r="T145" s="46">
        <f t="shared" si="219"/>
        <v>0</v>
      </c>
      <c r="U145" s="46">
        <f t="shared" si="219"/>
        <v>0</v>
      </c>
      <c r="V145" s="46">
        <f t="shared" si="219"/>
        <v>0</v>
      </c>
      <c r="W145" s="46">
        <f t="shared" si="219"/>
        <v>0</v>
      </c>
      <c r="X145" s="46">
        <f t="shared" si="219"/>
        <v>762</v>
      </c>
      <c r="Y145" s="46">
        <f t="shared" si="219"/>
        <v>0</v>
      </c>
      <c r="Z145" s="46">
        <f t="shared" si="219"/>
        <v>0</v>
      </c>
      <c r="AA145" s="46">
        <f t="shared" si="219"/>
        <v>0</v>
      </c>
      <c r="AB145" s="46">
        <f t="shared" si="219"/>
        <v>0</v>
      </c>
      <c r="AC145" s="46">
        <f t="shared" si="219"/>
        <v>0</v>
      </c>
      <c r="AD145" s="46">
        <f t="shared" si="219"/>
        <v>762</v>
      </c>
      <c r="AE145" s="46">
        <f t="shared" si="219"/>
        <v>0</v>
      </c>
      <c r="AF145" s="46">
        <f t="shared" si="219"/>
        <v>0</v>
      </c>
      <c r="AG145" s="46">
        <f t="shared" si="219"/>
        <v>0</v>
      </c>
      <c r="AH145" s="46">
        <f t="shared" si="219"/>
        <v>0</v>
      </c>
      <c r="AI145" s="46">
        <f t="shared" si="219"/>
        <v>0</v>
      </c>
      <c r="AJ145" s="46">
        <f t="shared" si="219"/>
        <v>762</v>
      </c>
      <c r="AK145" s="46">
        <f t="shared" si="219"/>
        <v>0</v>
      </c>
      <c r="AL145" s="46">
        <f t="shared" si="219"/>
        <v>1900</v>
      </c>
      <c r="AM145" s="46">
        <f t="shared" si="219"/>
        <v>0</v>
      </c>
      <c r="AN145" s="46">
        <f t="shared" si="219"/>
        <v>0</v>
      </c>
      <c r="AO145" s="46">
        <f t="shared" si="219"/>
        <v>0</v>
      </c>
      <c r="AP145" s="46">
        <f t="shared" si="219"/>
        <v>2662</v>
      </c>
      <c r="AQ145" s="46">
        <f t="shared" si="219"/>
        <v>0</v>
      </c>
      <c r="AR145" s="46">
        <f t="shared" si="219"/>
        <v>0</v>
      </c>
      <c r="AS145" s="46">
        <f t="shared" si="219"/>
        <v>0</v>
      </c>
      <c r="AT145" s="46">
        <f t="shared" si="219"/>
        <v>0</v>
      </c>
      <c r="AU145" s="46">
        <f t="shared" si="219"/>
        <v>0</v>
      </c>
      <c r="AV145" s="46">
        <f t="shared" si="219"/>
        <v>2662</v>
      </c>
      <c r="AW145" s="46">
        <f t="shared" si="219"/>
        <v>0</v>
      </c>
      <c r="AX145" s="46">
        <f t="shared" si="219"/>
        <v>59</v>
      </c>
      <c r="AY145" s="46">
        <f t="shared" si="219"/>
        <v>0</v>
      </c>
      <c r="AZ145" s="46">
        <f t="shared" si="219"/>
        <v>0</v>
      </c>
      <c r="BA145" s="46">
        <f t="shared" si="219"/>
        <v>0</v>
      </c>
      <c r="BB145" s="46">
        <f>BB146</f>
        <v>2721</v>
      </c>
      <c r="BC145" s="46">
        <f>BC146</f>
        <v>0</v>
      </c>
    </row>
    <row r="146" spans="1:55" s="8" customFormat="1" ht="97.5" customHeight="1">
      <c r="A146" s="59" t="s">
        <v>468</v>
      </c>
      <c r="B146" s="65" t="s">
        <v>373</v>
      </c>
      <c r="C146" s="65" t="s">
        <v>385</v>
      </c>
      <c r="D146" s="66" t="s">
        <v>278</v>
      </c>
      <c r="E146" s="65" t="s">
        <v>390</v>
      </c>
      <c r="F146" s="92"/>
      <c r="G146" s="92"/>
      <c r="H146" s="90"/>
      <c r="I146" s="90"/>
      <c r="J146" s="90"/>
      <c r="K146" s="90"/>
      <c r="L146" s="92"/>
      <c r="M146" s="92"/>
      <c r="N146" s="46">
        <v>762</v>
      </c>
      <c r="O146" s="46"/>
      <c r="P146" s="46"/>
      <c r="Q146" s="46"/>
      <c r="R146" s="46">
        <f>L146+N146+O146+P146+Q146</f>
        <v>762</v>
      </c>
      <c r="S146" s="46">
        <f>M146+Q146</f>
        <v>0</v>
      </c>
      <c r="T146" s="46"/>
      <c r="U146" s="46"/>
      <c r="V146" s="46"/>
      <c r="W146" s="46"/>
      <c r="X146" s="46">
        <f>R146+T146+U146+V146+W146</f>
        <v>762</v>
      </c>
      <c r="Y146" s="46">
        <f>S146+W146</f>
        <v>0</v>
      </c>
      <c r="Z146" s="46"/>
      <c r="AA146" s="46"/>
      <c r="AB146" s="46"/>
      <c r="AC146" s="46"/>
      <c r="AD146" s="46">
        <f>X146+Z146+AA146+AB146+AC146</f>
        <v>762</v>
      </c>
      <c r="AE146" s="46">
        <f>Y146+AC146</f>
        <v>0</v>
      </c>
      <c r="AF146" s="46"/>
      <c r="AG146" s="46"/>
      <c r="AH146" s="46"/>
      <c r="AI146" s="46"/>
      <c r="AJ146" s="46">
        <f>AD146+AF146+AG146+AH146+AI146</f>
        <v>762</v>
      </c>
      <c r="AK146" s="46">
        <f>AE146+AI146</f>
        <v>0</v>
      </c>
      <c r="AL146" s="46">
        <v>1900</v>
      </c>
      <c r="AM146" s="46"/>
      <c r="AN146" s="46"/>
      <c r="AO146" s="46"/>
      <c r="AP146" s="46">
        <f>AJ146+AL146+AM146+AN146+AO146</f>
        <v>2662</v>
      </c>
      <c r="AQ146" s="46">
        <f>AK146+AO146</f>
        <v>0</v>
      </c>
      <c r="AR146" s="46"/>
      <c r="AS146" s="46"/>
      <c r="AT146" s="46"/>
      <c r="AU146" s="46"/>
      <c r="AV146" s="46">
        <f>AP146+AR146+AS146+AT146+AU146</f>
        <v>2662</v>
      </c>
      <c r="AW146" s="46">
        <f>AQ146+AU146</f>
        <v>0</v>
      </c>
      <c r="AX146" s="46">
        <v>59</v>
      </c>
      <c r="AY146" s="46"/>
      <c r="AZ146" s="46"/>
      <c r="BA146" s="46"/>
      <c r="BB146" s="46">
        <f>AV146+AX146+AY146+AZ146+BA146</f>
        <v>2721</v>
      </c>
      <c r="BC146" s="46">
        <f>AW146+BA146</f>
        <v>0</v>
      </c>
    </row>
    <row r="147" spans="1:55" s="8" customFormat="1" ht="20.25" customHeight="1">
      <c r="A147" s="59" t="s">
        <v>114</v>
      </c>
      <c r="B147" s="65" t="s">
        <v>373</v>
      </c>
      <c r="C147" s="65" t="s">
        <v>385</v>
      </c>
      <c r="D147" s="66" t="s">
        <v>116</v>
      </c>
      <c r="E147" s="65"/>
      <c r="F147" s="46">
        <f aca="true" t="shared" si="220" ref="F147:BA147">F148</f>
        <v>303486</v>
      </c>
      <c r="G147" s="46">
        <f t="shared" si="220"/>
        <v>0</v>
      </c>
      <c r="H147" s="46">
        <f t="shared" si="220"/>
        <v>0</v>
      </c>
      <c r="I147" s="46">
        <f t="shared" si="220"/>
        <v>0</v>
      </c>
      <c r="J147" s="46">
        <f t="shared" si="220"/>
        <v>-50</v>
      </c>
      <c r="K147" s="46">
        <f t="shared" si="220"/>
        <v>0</v>
      </c>
      <c r="L147" s="46">
        <f t="shared" si="220"/>
        <v>303436</v>
      </c>
      <c r="M147" s="46">
        <f t="shared" si="220"/>
        <v>0</v>
      </c>
      <c r="N147" s="46">
        <f t="shared" si="220"/>
        <v>0</v>
      </c>
      <c r="O147" s="46">
        <f t="shared" si="220"/>
        <v>0</v>
      </c>
      <c r="P147" s="46">
        <f t="shared" si="220"/>
        <v>0</v>
      </c>
      <c r="Q147" s="46">
        <f t="shared" si="220"/>
        <v>0</v>
      </c>
      <c r="R147" s="46">
        <f t="shared" si="220"/>
        <v>303436</v>
      </c>
      <c r="S147" s="46">
        <f t="shared" si="220"/>
        <v>0</v>
      </c>
      <c r="T147" s="46">
        <f t="shared" si="220"/>
        <v>0</v>
      </c>
      <c r="U147" s="46">
        <f t="shared" si="220"/>
        <v>0</v>
      </c>
      <c r="V147" s="46">
        <f t="shared" si="220"/>
        <v>0</v>
      </c>
      <c r="W147" s="46">
        <f t="shared" si="220"/>
        <v>0</v>
      </c>
      <c r="X147" s="46">
        <f t="shared" si="220"/>
        <v>303436</v>
      </c>
      <c r="Y147" s="46">
        <f t="shared" si="220"/>
        <v>0</v>
      </c>
      <c r="Z147" s="46">
        <f t="shared" si="220"/>
        <v>0</v>
      </c>
      <c r="AA147" s="46">
        <f t="shared" si="220"/>
        <v>0</v>
      </c>
      <c r="AB147" s="46">
        <f t="shared" si="220"/>
        <v>0</v>
      </c>
      <c r="AC147" s="46">
        <f t="shared" si="220"/>
        <v>0</v>
      </c>
      <c r="AD147" s="46">
        <f t="shared" si="220"/>
        <v>303436</v>
      </c>
      <c r="AE147" s="46">
        <f t="shared" si="220"/>
        <v>0</v>
      </c>
      <c r="AF147" s="46">
        <f t="shared" si="220"/>
        <v>0</v>
      </c>
      <c r="AG147" s="46">
        <f t="shared" si="220"/>
        <v>0</v>
      </c>
      <c r="AH147" s="46">
        <f t="shared" si="220"/>
        <v>0</v>
      </c>
      <c r="AI147" s="46">
        <f t="shared" si="220"/>
        <v>0</v>
      </c>
      <c r="AJ147" s="46">
        <f t="shared" si="220"/>
        <v>303436</v>
      </c>
      <c r="AK147" s="46">
        <f t="shared" si="220"/>
        <v>0</v>
      </c>
      <c r="AL147" s="46">
        <f t="shared" si="220"/>
        <v>0</v>
      </c>
      <c r="AM147" s="46">
        <f t="shared" si="220"/>
        <v>0</v>
      </c>
      <c r="AN147" s="46">
        <f t="shared" si="220"/>
        <v>0</v>
      </c>
      <c r="AO147" s="46">
        <f t="shared" si="220"/>
        <v>0</v>
      </c>
      <c r="AP147" s="46">
        <f t="shared" si="220"/>
        <v>303436</v>
      </c>
      <c r="AQ147" s="46">
        <f t="shared" si="220"/>
        <v>0</v>
      </c>
      <c r="AR147" s="46">
        <f t="shared" si="220"/>
        <v>4988</v>
      </c>
      <c r="AS147" s="46">
        <f t="shared" si="220"/>
        <v>-11688</v>
      </c>
      <c r="AT147" s="46">
        <f t="shared" si="220"/>
        <v>-4871</v>
      </c>
      <c r="AU147" s="46">
        <f t="shared" si="220"/>
        <v>0</v>
      </c>
      <c r="AV147" s="46">
        <f t="shared" si="220"/>
        <v>291865</v>
      </c>
      <c r="AW147" s="46">
        <f t="shared" si="220"/>
        <v>0</v>
      </c>
      <c r="AX147" s="46">
        <f t="shared" si="220"/>
        <v>734</v>
      </c>
      <c r="AY147" s="46">
        <f t="shared" si="220"/>
        <v>0</v>
      </c>
      <c r="AZ147" s="46">
        <f t="shared" si="220"/>
        <v>-543</v>
      </c>
      <c r="BA147" s="46">
        <f t="shared" si="220"/>
        <v>0</v>
      </c>
      <c r="BB147" s="46">
        <f>BB148</f>
        <v>292056</v>
      </c>
      <c r="BC147" s="46">
        <f>BC148</f>
        <v>0</v>
      </c>
    </row>
    <row r="148" spans="1:55" s="8" customFormat="1" ht="25.5" customHeight="1">
      <c r="A148" s="59" t="s">
        <v>115</v>
      </c>
      <c r="B148" s="65" t="s">
        <v>373</v>
      </c>
      <c r="C148" s="65" t="s">
        <v>385</v>
      </c>
      <c r="D148" s="66" t="s">
        <v>117</v>
      </c>
      <c r="E148" s="65"/>
      <c r="F148" s="46">
        <f aca="true" t="shared" si="221" ref="F148:L148">F149+F150+F151</f>
        <v>303486</v>
      </c>
      <c r="G148" s="46">
        <f t="shared" si="221"/>
        <v>0</v>
      </c>
      <c r="H148" s="46">
        <f t="shared" si="221"/>
        <v>0</v>
      </c>
      <c r="I148" s="46">
        <f t="shared" si="221"/>
        <v>0</v>
      </c>
      <c r="J148" s="46">
        <f t="shared" si="221"/>
        <v>-50</v>
      </c>
      <c r="K148" s="46">
        <f t="shared" si="221"/>
        <v>0</v>
      </c>
      <c r="L148" s="46">
        <f t="shared" si="221"/>
        <v>303436</v>
      </c>
      <c r="M148" s="90">
        <f>M149+M150</f>
        <v>0</v>
      </c>
      <c r="N148" s="46">
        <f>N149+N150+N151</f>
        <v>0</v>
      </c>
      <c r="O148" s="46">
        <f>O149+O150+O151</f>
        <v>0</v>
      </c>
      <c r="P148" s="46">
        <f>P149+P150+P151</f>
        <v>0</v>
      </c>
      <c r="Q148" s="46">
        <f>Q149+Q150+Q151</f>
        <v>0</v>
      </c>
      <c r="R148" s="46">
        <f>R149+R150+R151</f>
        <v>303436</v>
      </c>
      <c r="S148" s="90">
        <f>S149+S150</f>
        <v>0</v>
      </c>
      <c r="T148" s="46">
        <f>T149+T150+T151</f>
        <v>0</v>
      </c>
      <c r="U148" s="46">
        <f>U149+U150+U151</f>
        <v>0</v>
      </c>
      <c r="V148" s="46">
        <f>V149+V150+V151</f>
        <v>0</v>
      </c>
      <c r="W148" s="46">
        <f>W149+W150+W151</f>
        <v>0</v>
      </c>
      <c r="X148" s="46">
        <f>X149+X150+X151</f>
        <v>303436</v>
      </c>
      <c r="Y148" s="90">
        <f>Y149+Y150</f>
        <v>0</v>
      </c>
      <c r="Z148" s="46">
        <f>Z149+Z150+Z151</f>
        <v>0</v>
      </c>
      <c r="AA148" s="46">
        <f>AA149+AA150+AA151</f>
        <v>0</v>
      </c>
      <c r="AB148" s="46">
        <f>AB149+AB150+AB151</f>
        <v>0</v>
      </c>
      <c r="AC148" s="46">
        <f>AC149+AC150+AC151</f>
        <v>0</v>
      </c>
      <c r="AD148" s="46">
        <f>AD149+AD150+AD151</f>
        <v>303436</v>
      </c>
      <c r="AE148" s="90">
        <f>AE149+AE150</f>
        <v>0</v>
      </c>
      <c r="AF148" s="46">
        <f>AF149+AF150+AF151</f>
        <v>0</v>
      </c>
      <c r="AG148" s="46">
        <f>AG149+AG150+AG151</f>
        <v>0</v>
      </c>
      <c r="AH148" s="46">
        <f>AH149+AH150+AH151</f>
        <v>0</v>
      </c>
      <c r="AI148" s="46">
        <f>AI149+AI150+AI151</f>
        <v>0</v>
      </c>
      <c r="AJ148" s="46">
        <f>AJ149+AJ150+AJ151</f>
        <v>303436</v>
      </c>
      <c r="AK148" s="90">
        <f>AK149+AK150</f>
        <v>0</v>
      </c>
      <c r="AL148" s="46">
        <f>AL149+AL150+AL151</f>
        <v>0</v>
      </c>
      <c r="AM148" s="46">
        <f>AM149+AM150+AM151</f>
        <v>0</v>
      </c>
      <c r="AN148" s="46">
        <f>AN149+AN150+AN151</f>
        <v>0</v>
      </c>
      <c r="AO148" s="46">
        <f>AO149+AO150+AO151</f>
        <v>0</v>
      </c>
      <c r="AP148" s="46">
        <f>AP149+AP150+AP151</f>
        <v>303436</v>
      </c>
      <c r="AQ148" s="90">
        <f>AQ149+AQ150</f>
        <v>0</v>
      </c>
      <c r="AR148" s="46">
        <f>AR149+AR150+AR151</f>
        <v>4988</v>
      </c>
      <c r="AS148" s="46">
        <f>AS149+AS150+AS151</f>
        <v>-11688</v>
      </c>
      <c r="AT148" s="46">
        <f>AT149+AT150+AT151</f>
        <v>-4871</v>
      </c>
      <c r="AU148" s="46">
        <f>AU149+AU150+AU151</f>
        <v>0</v>
      </c>
      <c r="AV148" s="46">
        <f>AV149+AV150+AV151</f>
        <v>291865</v>
      </c>
      <c r="AW148" s="90">
        <f>AW149+AW150</f>
        <v>0</v>
      </c>
      <c r="AX148" s="46">
        <f>AX149+AX150+AX151</f>
        <v>734</v>
      </c>
      <c r="AY148" s="46">
        <f>AY149+AY150+AY151</f>
        <v>0</v>
      </c>
      <c r="AZ148" s="46">
        <f>AZ149+AZ150+AZ151</f>
        <v>-543</v>
      </c>
      <c r="BA148" s="46">
        <f>BA149+BA150+BA151</f>
        <v>0</v>
      </c>
      <c r="BB148" s="46">
        <f>BB149+BB150+BB151</f>
        <v>292056</v>
      </c>
      <c r="BC148" s="90">
        <f>BC149+BC150</f>
        <v>0</v>
      </c>
    </row>
    <row r="149" spans="1:55" s="8" customFormat="1" ht="58.5" customHeight="1">
      <c r="A149" s="59" t="s">
        <v>375</v>
      </c>
      <c r="B149" s="65" t="s">
        <v>373</v>
      </c>
      <c r="C149" s="65" t="s">
        <v>385</v>
      </c>
      <c r="D149" s="66" t="s">
        <v>117</v>
      </c>
      <c r="E149" s="65" t="s">
        <v>376</v>
      </c>
      <c r="F149" s="46">
        <v>268765</v>
      </c>
      <c r="G149" s="92"/>
      <c r="H149" s="90"/>
      <c r="I149" s="90"/>
      <c r="J149" s="90"/>
      <c r="K149" s="90"/>
      <c r="L149" s="46">
        <f>F149+H149+I149+J149+K149</f>
        <v>268765</v>
      </c>
      <c r="M149" s="46">
        <f>G149+K149</f>
        <v>0</v>
      </c>
      <c r="N149" s="46"/>
      <c r="O149" s="46"/>
      <c r="P149" s="46"/>
      <c r="Q149" s="46"/>
      <c r="R149" s="46">
        <f>L149+N149+O149+P149+Q149</f>
        <v>268765</v>
      </c>
      <c r="S149" s="46">
        <f>M149+Q149</f>
        <v>0</v>
      </c>
      <c r="T149" s="46"/>
      <c r="U149" s="46"/>
      <c r="V149" s="46"/>
      <c r="W149" s="46"/>
      <c r="X149" s="46">
        <f>R149+T149+U149+V149+W149</f>
        <v>268765</v>
      </c>
      <c r="Y149" s="46">
        <f>S149+W149</f>
        <v>0</v>
      </c>
      <c r="Z149" s="46"/>
      <c r="AA149" s="46"/>
      <c r="AB149" s="46"/>
      <c r="AC149" s="46"/>
      <c r="AD149" s="46">
        <f>X149+Z149+AA149+AB149+AC149</f>
        <v>268765</v>
      </c>
      <c r="AE149" s="46">
        <f>Y149+AC149</f>
        <v>0</v>
      </c>
      <c r="AF149" s="46"/>
      <c r="AG149" s="46"/>
      <c r="AH149" s="46"/>
      <c r="AI149" s="46"/>
      <c r="AJ149" s="46">
        <f>AD149+AF149+AG149+AH149+AI149</f>
        <v>268765</v>
      </c>
      <c r="AK149" s="46">
        <f>AE149+AI149</f>
        <v>0</v>
      </c>
      <c r="AL149" s="46"/>
      <c r="AM149" s="46"/>
      <c r="AN149" s="46"/>
      <c r="AO149" s="46"/>
      <c r="AP149" s="46">
        <f>AJ149+AL149+AM149+AN149+AO149</f>
        <v>268765</v>
      </c>
      <c r="AQ149" s="46">
        <f>AK149+AO149</f>
        <v>0</v>
      </c>
      <c r="AR149" s="46">
        <f>4988</f>
        <v>4988</v>
      </c>
      <c r="AS149" s="46"/>
      <c r="AT149" s="46">
        <v>-4871</v>
      </c>
      <c r="AU149" s="46"/>
      <c r="AV149" s="46">
        <f>AP149+AR149+AS149+AT149+AU149</f>
        <v>268882</v>
      </c>
      <c r="AW149" s="46">
        <f>AQ149+AU149</f>
        <v>0</v>
      </c>
      <c r="AX149" s="46">
        <v>734</v>
      </c>
      <c r="AY149" s="46"/>
      <c r="AZ149" s="46">
        <v>-543</v>
      </c>
      <c r="BA149" s="46"/>
      <c r="BB149" s="46">
        <f>AV149+AX149+AY149+AZ149+BA149</f>
        <v>269073</v>
      </c>
      <c r="BC149" s="46">
        <f>AW149+BA149</f>
        <v>0</v>
      </c>
    </row>
    <row r="150" spans="1:55" s="8" customFormat="1" ht="90" customHeight="1">
      <c r="A150" s="59" t="s">
        <v>79</v>
      </c>
      <c r="B150" s="65" t="s">
        <v>373</v>
      </c>
      <c r="C150" s="65" t="s">
        <v>385</v>
      </c>
      <c r="D150" s="66" t="s">
        <v>117</v>
      </c>
      <c r="E150" s="65" t="s">
        <v>67</v>
      </c>
      <c r="F150" s="46">
        <v>23033</v>
      </c>
      <c r="G150" s="92"/>
      <c r="H150" s="90"/>
      <c r="I150" s="90"/>
      <c r="J150" s="68">
        <v>-50</v>
      </c>
      <c r="K150" s="90"/>
      <c r="L150" s="46">
        <f>F150+H150+I150+J150+K150</f>
        <v>22983</v>
      </c>
      <c r="M150" s="46">
        <f>G150+K150</f>
        <v>0</v>
      </c>
      <c r="N150" s="46"/>
      <c r="O150" s="46"/>
      <c r="P150" s="46"/>
      <c r="Q150" s="46"/>
      <c r="R150" s="46">
        <f>L150+N150+O150+P150+Q150</f>
        <v>22983</v>
      </c>
      <c r="S150" s="46">
        <f>M150+Q150</f>
        <v>0</v>
      </c>
      <c r="T150" s="46"/>
      <c r="U150" s="46"/>
      <c r="V150" s="46"/>
      <c r="W150" s="46"/>
      <c r="X150" s="46">
        <f>R150+T150+U150+V150+W150</f>
        <v>22983</v>
      </c>
      <c r="Y150" s="46">
        <f>S150+W150</f>
        <v>0</v>
      </c>
      <c r="Z150" s="46"/>
      <c r="AA150" s="46"/>
      <c r="AB150" s="46"/>
      <c r="AC150" s="46"/>
      <c r="AD150" s="46">
        <f>X150+Z150+AA150+AB150+AC150</f>
        <v>22983</v>
      </c>
      <c r="AE150" s="46">
        <f>Y150+AC150</f>
        <v>0</v>
      </c>
      <c r="AF150" s="46"/>
      <c r="AG150" s="46"/>
      <c r="AH150" s="46"/>
      <c r="AI150" s="46"/>
      <c r="AJ150" s="46">
        <f>AD150+AF150+AG150+AH150+AI150</f>
        <v>22983</v>
      </c>
      <c r="AK150" s="46">
        <f>AE150+AI150</f>
        <v>0</v>
      </c>
      <c r="AL150" s="46"/>
      <c r="AM150" s="46"/>
      <c r="AN150" s="46"/>
      <c r="AO150" s="46"/>
      <c r="AP150" s="46">
        <f>AJ150+AL150+AM150+AN150+AO150</f>
        <v>22983</v>
      </c>
      <c r="AQ150" s="46">
        <f>AK150+AO150</f>
        <v>0</v>
      </c>
      <c r="AR150" s="46"/>
      <c r="AS150" s="46"/>
      <c r="AT150" s="46"/>
      <c r="AU150" s="46"/>
      <c r="AV150" s="46">
        <f>AP150+AR150+AS150+AT150+AU150</f>
        <v>22983</v>
      </c>
      <c r="AW150" s="46">
        <f>AQ150+AU150</f>
        <v>0</v>
      </c>
      <c r="AX150" s="46"/>
      <c r="AY150" s="46"/>
      <c r="AZ150" s="46"/>
      <c r="BA150" s="46"/>
      <c r="BB150" s="46">
        <f>AV150+AX150+AY150+AZ150+BA150</f>
        <v>22983</v>
      </c>
      <c r="BC150" s="46">
        <f>AW150+BA150</f>
        <v>0</v>
      </c>
    </row>
    <row r="151" spans="1:55" s="8" customFormat="1" ht="83.25" hidden="1">
      <c r="A151" s="59" t="s">
        <v>216</v>
      </c>
      <c r="B151" s="65" t="s">
        <v>373</v>
      </c>
      <c r="C151" s="65" t="s">
        <v>385</v>
      </c>
      <c r="D151" s="66" t="s">
        <v>117</v>
      </c>
      <c r="E151" s="65" t="s">
        <v>66</v>
      </c>
      <c r="F151" s="46">
        <v>11688</v>
      </c>
      <c r="G151" s="92"/>
      <c r="H151" s="90"/>
      <c r="I151" s="90"/>
      <c r="J151" s="90"/>
      <c r="K151" s="90"/>
      <c r="L151" s="46">
        <f>F151+H151+I151+J151+K151</f>
        <v>11688</v>
      </c>
      <c r="M151" s="46">
        <f>G151+K151</f>
        <v>0</v>
      </c>
      <c r="N151" s="46"/>
      <c r="O151" s="46"/>
      <c r="P151" s="46"/>
      <c r="Q151" s="46"/>
      <c r="R151" s="46">
        <f>L151+N151+O151+P151+Q151</f>
        <v>11688</v>
      </c>
      <c r="S151" s="46">
        <f>M151+Q151</f>
        <v>0</v>
      </c>
      <c r="T151" s="46"/>
      <c r="U151" s="46"/>
      <c r="V151" s="46"/>
      <c r="W151" s="46"/>
      <c r="X151" s="46">
        <f>R151+T151+U151+V151+W151</f>
        <v>11688</v>
      </c>
      <c r="Y151" s="46">
        <f>S151+W151</f>
        <v>0</v>
      </c>
      <c r="Z151" s="46"/>
      <c r="AA151" s="46"/>
      <c r="AB151" s="46"/>
      <c r="AC151" s="46"/>
      <c r="AD151" s="46">
        <f>X151+Z151+AA151+AB151+AC151</f>
        <v>11688</v>
      </c>
      <c r="AE151" s="46">
        <f>Y151+AC151</f>
        <v>0</v>
      </c>
      <c r="AF151" s="46"/>
      <c r="AG151" s="46"/>
      <c r="AH151" s="46"/>
      <c r="AI151" s="46"/>
      <c r="AJ151" s="46">
        <f>AD151+AF151+AG151+AH151+AI151</f>
        <v>11688</v>
      </c>
      <c r="AK151" s="46">
        <f>AE151+AI151</f>
        <v>0</v>
      </c>
      <c r="AL151" s="46"/>
      <c r="AM151" s="46"/>
      <c r="AN151" s="46"/>
      <c r="AO151" s="46"/>
      <c r="AP151" s="46">
        <f>AJ151+AL151+AM151+AN151+AO151</f>
        <v>11688</v>
      </c>
      <c r="AQ151" s="46">
        <f>AK151+AO151</f>
        <v>0</v>
      </c>
      <c r="AR151" s="46"/>
      <c r="AS151" s="46">
        <v>-11688</v>
      </c>
      <c r="AT151" s="46"/>
      <c r="AU151" s="46"/>
      <c r="AV151" s="46">
        <f>AP151+AR151+AS151+AT151+AU151</f>
        <v>0</v>
      </c>
      <c r="AW151" s="46">
        <f>AQ151+AU151</f>
        <v>0</v>
      </c>
      <c r="AX151" s="46"/>
      <c r="AY151" s="46"/>
      <c r="AZ151" s="46"/>
      <c r="BA151" s="46"/>
      <c r="BB151" s="46">
        <f>AV151+AX151+AY151+AZ151+BA151</f>
        <v>0</v>
      </c>
      <c r="BC151" s="46">
        <f>AW151+BA151</f>
        <v>0</v>
      </c>
    </row>
    <row r="152" spans="1:55" s="8" customFormat="1" ht="22.5" customHeight="1">
      <c r="A152" s="59" t="s">
        <v>435</v>
      </c>
      <c r="B152" s="65" t="s">
        <v>373</v>
      </c>
      <c r="C152" s="65" t="s">
        <v>385</v>
      </c>
      <c r="D152" s="66" t="s">
        <v>434</v>
      </c>
      <c r="E152" s="65"/>
      <c r="F152" s="46"/>
      <c r="G152" s="92"/>
      <c r="H152" s="90"/>
      <c r="I152" s="90"/>
      <c r="J152" s="90"/>
      <c r="K152" s="90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>
        <f>AL153</f>
        <v>22916</v>
      </c>
      <c r="AM152" s="46">
        <f aca="true" t="shared" si="222" ref="AM152:BA153">AM153</f>
        <v>0</v>
      </c>
      <c r="AN152" s="46">
        <f t="shared" si="222"/>
        <v>0</v>
      </c>
      <c r="AO152" s="46">
        <f t="shared" si="222"/>
        <v>200000</v>
      </c>
      <c r="AP152" s="46">
        <f t="shared" si="222"/>
        <v>222916</v>
      </c>
      <c r="AQ152" s="46">
        <f t="shared" si="222"/>
        <v>200000</v>
      </c>
      <c r="AR152" s="46">
        <f aca="true" t="shared" si="223" ref="AR152:AU153">AR153</f>
        <v>0</v>
      </c>
      <c r="AS152" s="46">
        <f t="shared" si="223"/>
        <v>-930</v>
      </c>
      <c r="AT152" s="46">
        <f t="shared" si="223"/>
        <v>0</v>
      </c>
      <c r="AU152" s="46">
        <f t="shared" si="223"/>
        <v>0</v>
      </c>
      <c r="AV152" s="46">
        <f t="shared" si="222"/>
        <v>221986</v>
      </c>
      <c r="AW152" s="46">
        <f t="shared" si="222"/>
        <v>200000</v>
      </c>
      <c r="AX152" s="46">
        <f t="shared" si="222"/>
        <v>0</v>
      </c>
      <c r="AY152" s="46">
        <f t="shared" si="222"/>
        <v>0</v>
      </c>
      <c r="AZ152" s="46">
        <f t="shared" si="222"/>
        <v>0</v>
      </c>
      <c r="BA152" s="46">
        <f t="shared" si="222"/>
        <v>200000</v>
      </c>
      <c r="BB152" s="46">
        <f>BB153</f>
        <v>421986</v>
      </c>
      <c r="BC152" s="46">
        <f>BC153</f>
        <v>400000</v>
      </c>
    </row>
    <row r="153" spans="1:55" s="8" customFormat="1" ht="94.5" customHeight="1">
      <c r="A153" s="59" t="s">
        <v>227</v>
      </c>
      <c r="B153" s="65" t="s">
        <v>373</v>
      </c>
      <c r="C153" s="65" t="s">
        <v>385</v>
      </c>
      <c r="D153" s="66" t="s">
        <v>228</v>
      </c>
      <c r="E153" s="65"/>
      <c r="F153" s="46"/>
      <c r="G153" s="92"/>
      <c r="H153" s="90"/>
      <c r="I153" s="90"/>
      <c r="J153" s="90"/>
      <c r="K153" s="90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>
        <f>AL154</f>
        <v>22916</v>
      </c>
      <c r="AM153" s="46">
        <f t="shared" si="222"/>
        <v>0</v>
      </c>
      <c r="AN153" s="46">
        <f t="shared" si="222"/>
        <v>0</v>
      </c>
      <c r="AO153" s="46">
        <f t="shared" si="222"/>
        <v>200000</v>
      </c>
      <c r="AP153" s="46">
        <f t="shared" si="222"/>
        <v>222916</v>
      </c>
      <c r="AQ153" s="46">
        <f t="shared" si="222"/>
        <v>200000</v>
      </c>
      <c r="AR153" s="46">
        <f t="shared" si="223"/>
        <v>0</v>
      </c>
      <c r="AS153" s="46">
        <f t="shared" si="223"/>
        <v>-930</v>
      </c>
      <c r="AT153" s="46">
        <f t="shared" si="223"/>
        <v>0</v>
      </c>
      <c r="AU153" s="46">
        <f t="shared" si="223"/>
        <v>0</v>
      </c>
      <c r="AV153" s="46">
        <f t="shared" si="222"/>
        <v>221986</v>
      </c>
      <c r="AW153" s="46">
        <f t="shared" si="222"/>
        <v>200000</v>
      </c>
      <c r="AX153" s="46">
        <f t="shared" si="222"/>
        <v>0</v>
      </c>
      <c r="AY153" s="46">
        <f t="shared" si="222"/>
        <v>0</v>
      </c>
      <c r="AZ153" s="46">
        <f t="shared" si="222"/>
        <v>0</v>
      </c>
      <c r="BA153" s="46">
        <f t="shared" si="222"/>
        <v>200000</v>
      </c>
      <c r="BB153" s="46">
        <f>BB154</f>
        <v>421986</v>
      </c>
      <c r="BC153" s="46">
        <f>BC154</f>
        <v>400000</v>
      </c>
    </row>
    <row r="154" spans="1:55" s="8" customFormat="1" ht="62.25" customHeight="1">
      <c r="A154" s="59" t="s">
        <v>375</v>
      </c>
      <c r="B154" s="65" t="s">
        <v>373</v>
      </c>
      <c r="C154" s="65" t="s">
        <v>385</v>
      </c>
      <c r="D154" s="66" t="s">
        <v>228</v>
      </c>
      <c r="E154" s="65" t="s">
        <v>376</v>
      </c>
      <c r="F154" s="46"/>
      <c r="G154" s="92"/>
      <c r="H154" s="90"/>
      <c r="I154" s="90"/>
      <c r="J154" s="90"/>
      <c r="K154" s="90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>
        <v>22916</v>
      </c>
      <c r="AM154" s="46"/>
      <c r="AN154" s="46"/>
      <c r="AO154" s="46">
        <v>200000</v>
      </c>
      <c r="AP154" s="46">
        <f>AJ154+AL154+AM154+AN154+AO154</f>
        <v>222916</v>
      </c>
      <c r="AQ154" s="46">
        <f>AK154+AO154</f>
        <v>200000</v>
      </c>
      <c r="AR154" s="46"/>
      <c r="AS154" s="46">
        <f>8824+7895-17649</f>
        <v>-930</v>
      </c>
      <c r="AT154" s="46"/>
      <c r="AU154" s="46"/>
      <c r="AV154" s="46">
        <f>AP154+AR154+AS154+AT154+AU154</f>
        <v>221986</v>
      </c>
      <c r="AW154" s="46">
        <f>AQ154+AU154</f>
        <v>200000</v>
      </c>
      <c r="AX154" s="46"/>
      <c r="AY154" s="46"/>
      <c r="AZ154" s="46"/>
      <c r="BA154" s="46">
        <v>200000</v>
      </c>
      <c r="BB154" s="46">
        <f>AV154+AX154+AY154+AZ154+BA154</f>
        <v>421986</v>
      </c>
      <c r="BC154" s="46">
        <f>AW154+BA154</f>
        <v>400000</v>
      </c>
    </row>
    <row r="155" spans="1:55" s="8" customFormat="1" ht="22.5" customHeight="1">
      <c r="A155" s="59" t="s">
        <v>359</v>
      </c>
      <c r="B155" s="65" t="s">
        <v>373</v>
      </c>
      <c r="C155" s="65" t="s">
        <v>385</v>
      </c>
      <c r="D155" s="66" t="s">
        <v>360</v>
      </c>
      <c r="E155" s="65"/>
      <c r="F155" s="46">
        <f aca="true" t="shared" si="224" ref="F155:M155">F156+F159</f>
        <v>101594</v>
      </c>
      <c r="G155" s="46">
        <f t="shared" si="224"/>
        <v>0</v>
      </c>
      <c r="H155" s="46">
        <f t="shared" si="224"/>
        <v>0</v>
      </c>
      <c r="I155" s="46">
        <f t="shared" si="224"/>
        <v>0</v>
      </c>
      <c r="J155" s="46">
        <f t="shared" si="224"/>
        <v>0</v>
      </c>
      <c r="K155" s="46">
        <f t="shared" si="224"/>
        <v>0</v>
      </c>
      <c r="L155" s="46">
        <f t="shared" si="224"/>
        <v>101594</v>
      </c>
      <c r="M155" s="46">
        <f t="shared" si="224"/>
        <v>0</v>
      </c>
      <c r="N155" s="46">
        <f aca="true" t="shared" si="225" ref="N155:S155">N156+N159</f>
        <v>0</v>
      </c>
      <c r="O155" s="46">
        <f t="shared" si="225"/>
        <v>0</v>
      </c>
      <c r="P155" s="46">
        <f t="shared" si="225"/>
        <v>0</v>
      </c>
      <c r="Q155" s="46">
        <f t="shared" si="225"/>
        <v>0</v>
      </c>
      <c r="R155" s="46">
        <f t="shared" si="225"/>
        <v>101594</v>
      </c>
      <c r="S155" s="46">
        <f t="shared" si="225"/>
        <v>0</v>
      </c>
      <c r="T155" s="46">
        <f aca="true" t="shared" si="226" ref="T155:Y155">T156+T159</f>
        <v>0</v>
      </c>
      <c r="U155" s="46">
        <f t="shared" si="226"/>
        <v>0</v>
      </c>
      <c r="V155" s="46">
        <f t="shared" si="226"/>
        <v>0</v>
      </c>
      <c r="W155" s="46">
        <f t="shared" si="226"/>
        <v>0</v>
      </c>
      <c r="X155" s="46">
        <f t="shared" si="226"/>
        <v>101594</v>
      </c>
      <c r="Y155" s="46">
        <f t="shared" si="226"/>
        <v>0</v>
      </c>
      <c r="Z155" s="46">
        <f aca="true" t="shared" si="227" ref="Z155:AE155">Z156+Z159</f>
        <v>0</v>
      </c>
      <c r="AA155" s="46">
        <f t="shared" si="227"/>
        <v>0</v>
      </c>
      <c r="AB155" s="46">
        <f t="shared" si="227"/>
        <v>0</v>
      </c>
      <c r="AC155" s="46">
        <f t="shared" si="227"/>
        <v>0</v>
      </c>
      <c r="AD155" s="46">
        <f t="shared" si="227"/>
        <v>101594</v>
      </c>
      <c r="AE155" s="46">
        <f t="shared" si="227"/>
        <v>0</v>
      </c>
      <c r="AF155" s="46">
        <f aca="true" t="shared" si="228" ref="AF155:AK155">AF156+AF159</f>
        <v>0</v>
      </c>
      <c r="AG155" s="46">
        <f t="shared" si="228"/>
        <v>0</v>
      </c>
      <c r="AH155" s="46">
        <f t="shared" si="228"/>
        <v>0</v>
      </c>
      <c r="AI155" s="46">
        <f t="shared" si="228"/>
        <v>0</v>
      </c>
      <c r="AJ155" s="46">
        <f t="shared" si="228"/>
        <v>101594</v>
      </c>
      <c r="AK155" s="46">
        <f t="shared" si="228"/>
        <v>0</v>
      </c>
      <c r="AL155" s="46">
        <f aca="true" t="shared" si="229" ref="AL155:AQ155">AL156+AL159</f>
        <v>0</v>
      </c>
      <c r="AM155" s="46">
        <f t="shared" si="229"/>
        <v>0</v>
      </c>
      <c r="AN155" s="46">
        <f t="shared" si="229"/>
        <v>0</v>
      </c>
      <c r="AO155" s="46">
        <f t="shared" si="229"/>
        <v>0</v>
      </c>
      <c r="AP155" s="46">
        <f t="shared" si="229"/>
        <v>101594</v>
      </c>
      <c r="AQ155" s="46">
        <f t="shared" si="229"/>
        <v>0</v>
      </c>
      <c r="AR155" s="46">
        <f aca="true" t="shared" si="230" ref="AR155:AW155">AR156+AR159</f>
        <v>0</v>
      </c>
      <c r="AS155" s="46">
        <f>AS156+AS159</f>
        <v>-5031</v>
      </c>
      <c r="AT155" s="46">
        <f>AT156+AT159</f>
        <v>0</v>
      </c>
      <c r="AU155" s="46">
        <f>AU156+AU159</f>
        <v>0</v>
      </c>
      <c r="AV155" s="46">
        <f t="shared" si="230"/>
        <v>96563</v>
      </c>
      <c r="AW155" s="46">
        <f t="shared" si="230"/>
        <v>0</v>
      </c>
      <c r="AX155" s="46">
        <f aca="true" t="shared" si="231" ref="AX155:BC155">AX156+AX159</f>
        <v>0</v>
      </c>
      <c r="AY155" s="46">
        <f t="shared" si="231"/>
        <v>-239</v>
      </c>
      <c r="AZ155" s="46">
        <f t="shared" si="231"/>
        <v>0</v>
      </c>
      <c r="BA155" s="46">
        <f t="shared" si="231"/>
        <v>0</v>
      </c>
      <c r="BB155" s="46">
        <f t="shared" si="231"/>
        <v>96324</v>
      </c>
      <c r="BC155" s="46">
        <f t="shared" si="231"/>
        <v>0</v>
      </c>
    </row>
    <row r="156" spans="1:55" s="8" customFormat="1" ht="61.5" customHeight="1">
      <c r="A156" s="59" t="s">
        <v>50</v>
      </c>
      <c r="B156" s="65" t="s">
        <v>373</v>
      </c>
      <c r="C156" s="65" t="s">
        <v>385</v>
      </c>
      <c r="D156" s="66" t="s">
        <v>49</v>
      </c>
      <c r="E156" s="65"/>
      <c r="F156" s="46">
        <f aca="true" t="shared" si="232" ref="F156:M156">F157+F158</f>
        <v>101594</v>
      </c>
      <c r="G156" s="46">
        <f t="shared" si="232"/>
        <v>0</v>
      </c>
      <c r="H156" s="46">
        <f t="shared" si="232"/>
        <v>0</v>
      </c>
      <c r="I156" s="46">
        <f t="shared" si="232"/>
        <v>0</v>
      </c>
      <c r="J156" s="46">
        <f t="shared" si="232"/>
        <v>0</v>
      </c>
      <c r="K156" s="46">
        <f t="shared" si="232"/>
        <v>0</v>
      </c>
      <c r="L156" s="46">
        <f t="shared" si="232"/>
        <v>101594</v>
      </c>
      <c r="M156" s="46">
        <f t="shared" si="232"/>
        <v>0</v>
      </c>
      <c r="N156" s="46">
        <f aca="true" t="shared" si="233" ref="N156:S156">N157+N158</f>
        <v>0</v>
      </c>
      <c r="O156" s="46">
        <f t="shared" si="233"/>
        <v>0</v>
      </c>
      <c r="P156" s="46">
        <f t="shared" si="233"/>
        <v>0</v>
      </c>
      <c r="Q156" s="46">
        <f t="shared" si="233"/>
        <v>0</v>
      </c>
      <c r="R156" s="46">
        <f t="shared" si="233"/>
        <v>101594</v>
      </c>
      <c r="S156" s="46">
        <f t="shared" si="233"/>
        <v>0</v>
      </c>
      <c r="T156" s="46">
        <f aca="true" t="shared" si="234" ref="T156:Y156">T157+T158</f>
        <v>0</v>
      </c>
      <c r="U156" s="46">
        <f t="shared" si="234"/>
        <v>0</v>
      </c>
      <c r="V156" s="46">
        <f t="shared" si="234"/>
        <v>0</v>
      </c>
      <c r="W156" s="46">
        <f t="shared" si="234"/>
        <v>0</v>
      </c>
      <c r="X156" s="46">
        <f t="shared" si="234"/>
        <v>101594</v>
      </c>
      <c r="Y156" s="46">
        <f t="shared" si="234"/>
        <v>0</v>
      </c>
      <c r="Z156" s="46">
        <f aca="true" t="shared" si="235" ref="Z156:AE156">Z157+Z158</f>
        <v>0</v>
      </c>
      <c r="AA156" s="46">
        <f t="shared" si="235"/>
        <v>0</v>
      </c>
      <c r="AB156" s="46">
        <f t="shared" si="235"/>
        <v>0</v>
      </c>
      <c r="AC156" s="46">
        <f t="shared" si="235"/>
        <v>0</v>
      </c>
      <c r="AD156" s="46">
        <f t="shared" si="235"/>
        <v>101594</v>
      </c>
      <c r="AE156" s="46">
        <f t="shared" si="235"/>
        <v>0</v>
      </c>
      <c r="AF156" s="46">
        <f aca="true" t="shared" si="236" ref="AF156:AK156">AF157+AF158</f>
        <v>0</v>
      </c>
      <c r="AG156" s="46">
        <f t="shared" si="236"/>
        <v>0</v>
      </c>
      <c r="AH156" s="46">
        <f t="shared" si="236"/>
        <v>0</v>
      </c>
      <c r="AI156" s="46">
        <f t="shared" si="236"/>
        <v>0</v>
      </c>
      <c r="AJ156" s="46">
        <f t="shared" si="236"/>
        <v>101594</v>
      </c>
      <c r="AK156" s="46">
        <f t="shared" si="236"/>
        <v>0</v>
      </c>
      <c r="AL156" s="46">
        <f aca="true" t="shared" si="237" ref="AL156:AQ156">AL157+AL158</f>
        <v>0</v>
      </c>
      <c r="AM156" s="46">
        <f t="shared" si="237"/>
        <v>0</v>
      </c>
      <c r="AN156" s="46">
        <f t="shared" si="237"/>
        <v>0</v>
      </c>
      <c r="AO156" s="46">
        <f t="shared" si="237"/>
        <v>0</v>
      </c>
      <c r="AP156" s="46">
        <f t="shared" si="237"/>
        <v>101594</v>
      </c>
      <c r="AQ156" s="46">
        <f t="shared" si="237"/>
        <v>0</v>
      </c>
      <c r="AR156" s="46">
        <f aca="true" t="shared" si="238" ref="AR156:AW156">AR157+AR158</f>
        <v>0</v>
      </c>
      <c r="AS156" s="46">
        <f>AS157+AS158</f>
        <v>-16719</v>
      </c>
      <c r="AT156" s="46">
        <f>AT157+AT158</f>
        <v>0</v>
      </c>
      <c r="AU156" s="46">
        <f>AU157+AU158</f>
        <v>0</v>
      </c>
      <c r="AV156" s="46">
        <f t="shared" si="238"/>
        <v>84875</v>
      </c>
      <c r="AW156" s="46">
        <f t="shared" si="238"/>
        <v>0</v>
      </c>
      <c r="AX156" s="46">
        <f aca="true" t="shared" si="239" ref="AX156:BC156">AX157+AX158</f>
        <v>0</v>
      </c>
      <c r="AY156" s="46">
        <f t="shared" si="239"/>
        <v>-239</v>
      </c>
      <c r="AZ156" s="46">
        <f t="shared" si="239"/>
        <v>0</v>
      </c>
      <c r="BA156" s="46">
        <f t="shared" si="239"/>
        <v>0</v>
      </c>
      <c r="BB156" s="46">
        <f t="shared" si="239"/>
        <v>84636</v>
      </c>
      <c r="BC156" s="46">
        <f t="shared" si="239"/>
        <v>0</v>
      </c>
    </row>
    <row r="157" spans="1:55" s="8" customFormat="1" ht="66.75" customHeight="1">
      <c r="A157" s="59" t="s">
        <v>375</v>
      </c>
      <c r="B157" s="65" t="s">
        <v>373</v>
      </c>
      <c r="C157" s="65" t="s">
        <v>385</v>
      </c>
      <c r="D157" s="66" t="s">
        <v>49</v>
      </c>
      <c r="E157" s="65" t="s">
        <v>376</v>
      </c>
      <c r="F157" s="46">
        <v>100000</v>
      </c>
      <c r="G157" s="46"/>
      <c r="H157" s="90"/>
      <c r="I157" s="90"/>
      <c r="J157" s="90"/>
      <c r="K157" s="90"/>
      <c r="L157" s="46">
        <f>F157+H157+I157+J157+K157</f>
        <v>100000</v>
      </c>
      <c r="M157" s="46">
        <f>G157+K157</f>
        <v>0</v>
      </c>
      <c r="N157" s="46"/>
      <c r="O157" s="46"/>
      <c r="P157" s="46"/>
      <c r="Q157" s="46"/>
      <c r="R157" s="46">
        <f>L157+N157+O157+P157+Q157</f>
        <v>100000</v>
      </c>
      <c r="S157" s="46">
        <f>M157+Q157</f>
        <v>0</v>
      </c>
      <c r="T157" s="46"/>
      <c r="U157" s="46"/>
      <c r="V157" s="46"/>
      <c r="W157" s="46"/>
      <c r="X157" s="46">
        <f>R157+T157+U157+V157+W157</f>
        <v>100000</v>
      </c>
      <c r="Y157" s="46">
        <f>S157+W157</f>
        <v>0</v>
      </c>
      <c r="Z157" s="46"/>
      <c r="AA157" s="46"/>
      <c r="AB157" s="46"/>
      <c r="AC157" s="46"/>
      <c r="AD157" s="46">
        <f>X157+Z157+AA157+AB157+AC157</f>
        <v>100000</v>
      </c>
      <c r="AE157" s="46">
        <f>Y157+AC157</f>
        <v>0</v>
      </c>
      <c r="AF157" s="46"/>
      <c r="AG157" s="46"/>
      <c r="AH157" s="46"/>
      <c r="AI157" s="46"/>
      <c r="AJ157" s="46">
        <f>AD157+AF157+AG157+AH157+AI157</f>
        <v>100000</v>
      </c>
      <c r="AK157" s="46">
        <f>AE157+AI157</f>
        <v>0</v>
      </c>
      <c r="AL157" s="46"/>
      <c r="AM157" s="46"/>
      <c r="AN157" s="46"/>
      <c r="AO157" s="46"/>
      <c r="AP157" s="46">
        <f>AJ157+AL157+AM157+AN157+AO157</f>
        <v>100000</v>
      </c>
      <c r="AQ157" s="46">
        <f>AK157+AO157</f>
        <v>0</v>
      </c>
      <c r="AR157" s="46"/>
      <c r="AS157" s="46">
        <v>-16719</v>
      </c>
      <c r="AT157" s="46"/>
      <c r="AU157" s="46"/>
      <c r="AV157" s="46">
        <f>AP157+AR157+AS157+AT157+AU157</f>
        <v>83281</v>
      </c>
      <c r="AW157" s="46">
        <f>AQ157+AU157</f>
        <v>0</v>
      </c>
      <c r="AX157" s="46"/>
      <c r="AY157" s="46">
        <v>-239</v>
      </c>
      <c r="AZ157" s="46"/>
      <c r="BA157" s="46"/>
      <c r="BB157" s="46">
        <f>AV157+AX157+AY157+AZ157+BA157</f>
        <v>83042</v>
      </c>
      <c r="BC157" s="46">
        <f>AW157+BA157</f>
        <v>0</v>
      </c>
    </row>
    <row r="158" spans="1:55" s="8" customFormat="1" ht="83.25">
      <c r="A158" s="59" t="s">
        <v>468</v>
      </c>
      <c r="B158" s="65" t="s">
        <v>373</v>
      </c>
      <c r="C158" s="65" t="s">
        <v>385</v>
      </c>
      <c r="D158" s="66" t="s">
        <v>49</v>
      </c>
      <c r="E158" s="65" t="s">
        <v>390</v>
      </c>
      <c r="F158" s="46">
        <v>1594</v>
      </c>
      <c r="G158" s="46"/>
      <c r="H158" s="90"/>
      <c r="I158" s="90"/>
      <c r="J158" s="90"/>
      <c r="K158" s="90"/>
      <c r="L158" s="46">
        <f>F158+H158+I158+J158+K158</f>
        <v>1594</v>
      </c>
      <c r="M158" s="46">
        <f>G158+K158</f>
        <v>0</v>
      </c>
      <c r="N158" s="46"/>
      <c r="O158" s="46"/>
      <c r="P158" s="46"/>
      <c r="Q158" s="46"/>
      <c r="R158" s="46">
        <f>L158+N158+O158+P158+Q158</f>
        <v>1594</v>
      </c>
      <c r="S158" s="46">
        <f>M158+Q158</f>
        <v>0</v>
      </c>
      <c r="T158" s="46"/>
      <c r="U158" s="46"/>
      <c r="V158" s="46"/>
      <c r="W158" s="46"/>
      <c r="X158" s="46">
        <f>R158+T158+U158+V158+W158</f>
        <v>1594</v>
      </c>
      <c r="Y158" s="46">
        <f>S158+W158</f>
        <v>0</v>
      </c>
      <c r="Z158" s="46"/>
      <c r="AA158" s="46"/>
      <c r="AB158" s="46"/>
      <c r="AC158" s="46"/>
      <c r="AD158" s="46">
        <f>X158+Z158+AA158+AB158+AC158</f>
        <v>1594</v>
      </c>
      <c r="AE158" s="46">
        <f>Y158+AC158</f>
        <v>0</v>
      </c>
      <c r="AF158" s="46"/>
      <c r="AG158" s="46"/>
      <c r="AH158" s="46"/>
      <c r="AI158" s="46"/>
      <c r="AJ158" s="46">
        <f>AD158+AF158+AG158+AH158+AI158</f>
        <v>1594</v>
      </c>
      <c r="AK158" s="46">
        <f>AE158+AI158</f>
        <v>0</v>
      </c>
      <c r="AL158" s="46"/>
      <c r="AM158" s="46"/>
      <c r="AN158" s="46"/>
      <c r="AO158" s="46"/>
      <c r="AP158" s="46">
        <f>AJ158+AL158+AM158+AN158+AO158</f>
        <v>1594</v>
      </c>
      <c r="AQ158" s="46">
        <f>AK158+AO158</f>
        <v>0</v>
      </c>
      <c r="AR158" s="46"/>
      <c r="AS158" s="46"/>
      <c r="AT158" s="46"/>
      <c r="AU158" s="46"/>
      <c r="AV158" s="46">
        <f>AP158+AR158+AS158+AT158+AU158</f>
        <v>1594</v>
      </c>
      <c r="AW158" s="46">
        <f>AQ158+AU158</f>
        <v>0</v>
      </c>
      <c r="AX158" s="46"/>
      <c r="AY158" s="46"/>
      <c r="AZ158" s="46"/>
      <c r="BA158" s="46"/>
      <c r="BB158" s="46">
        <f>AV158+AX158+AY158+AZ158+BA158</f>
        <v>1594</v>
      </c>
      <c r="BC158" s="46">
        <f>AW158+BA158</f>
        <v>0</v>
      </c>
    </row>
    <row r="159" spans="1:55" s="8" customFormat="1" ht="50.25" customHeight="1">
      <c r="A159" s="59" t="s">
        <v>118</v>
      </c>
      <c r="B159" s="65" t="s">
        <v>373</v>
      </c>
      <c r="C159" s="65" t="s">
        <v>385</v>
      </c>
      <c r="D159" s="66" t="s">
        <v>561</v>
      </c>
      <c r="E159" s="65"/>
      <c r="F159" s="46">
        <f>F160+F161</f>
        <v>0</v>
      </c>
      <c r="G159" s="90">
        <f>G160+G161</f>
        <v>0</v>
      </c>
      <c r="H159" s="90"/>
      <c r="I159" s="90"/>
      <c r="J159" s="90"/>
      <c r="K159" s="90"/>
      <c r="L159" s="46">
        <f>L160+L161</f>
        <v>0</v>
      </c>
      <c r="M159" s="90">
        <f>M160+M161</f>
        <v>0</v>
      </c>
      <c r="N159" s="46"/>
      <c r="O159" s="46"/>
      <c r="P159" s="46"/>
      <c r="Q159" s="46"/>
      <c r="R159" s="46">
        <f>R160+R161</f>
        <v>0</v>
      </c>
      <c r="S159" s="90">
        <f>S160+S161</f>
        <v>0</v>
      </c>
      <c r="T159" s="46">
        <f aca="true" t="shared" si="240" ref="T159:Y159">T161</f>
        <v>0</v>
      </c>
      <c r="U159" s="46">
        <f t="shared" si="240"/>
        <v>0</v>
      </c>
      <c r="V159" s="46">
        <f t="shared" si="240"/>
        <v>0</v>
      </c>
      <c r="W159" s="46">
        <f t="shared" si="240"/>
        <v>0</v>
      </c>
      <c r="X159" s="46">
        <f t="shared" si="240"/>
        <v>0</v>
      </c>
      <c r="Y159" s="46">
        <f t="shared" si="240"/>
        <v>0</v>
      </c>
      <c r="Z159" s="46">
        <f aca="true" t="shared" si="241" ref="Z159:AE159">Z161</f>
        <v>0</v>
      </c>
      <c r="AA159" s="46">
        <f t="shared" si="241"/>
        <v>0</v>
      </c>
      <c r="AB159" s="46">
        <f t="shared" si="241"/>
        <v>0</v>
      </c>
      <c r="AC159" s="46">
        <f t="shared" si="241"/>
        <v>0</v>
      </c>
      <c r="AD159" s="46">
        <f t="shared" si="241"/>
        <v>0</v>
      </c>
      <c r="AE159" s="46">
        <f t="shared" si="241"/>
        <v>0</v>
      </c>
      <c r="AF159" s="46">
        <f aca="true" t="shared" si="242" ref="AF159:AK159">AF161</f>
        <v>0</v>
      </c>
      <c r="AG159" s="46">
        <f t="shared" si="242"/>
        <v>0</v>
      </c>
      <c r="AH159" s="46">
        <f t="shared" si="242"/>
        <v>0</v>
      </c>
      <c r="AI159" s="46">
        <f t="shared" si="242"/>
        <v>0</v>
      </c>
      <c r="AJ159" s="46">
        <f t="shared" si="242"/>
        <v>0</v>
      </c>
      <c r="AK159" s="46">
        <f t="shared" si="242"/>
        <v>0</v>
      </c>
      <c r="AL159" s="46">
        <f aca="true" t="shared" si="243" ref="AL159:AQ159">AL161</f>
        <v>0</v>
      </c>
      <c r="AM159" s="46">
        <f t="shared" si="243"/>
        <v>0</v>
      </c>
      <c r="AN159" s="46">
        <f t="shared" si="243"/>
        <v>0</v>
      </c>
      <c r="AO159" s="46">
        <f t="shared" si="243"/>
        <v>0</v>
      </c>
      <c r="AP159" s="46">
        <f t="shared" si="243"/>
        <v>0</v>
      </c>
      <c r="AQ159" s="46">
        <f t="shared" si="243"/>
        <v>0</v>
      </c>
      <c r="AR159" s="46">
        <f aca="true" t="shared" si="244" ref="AR159:BA159">AR160</f>
        <v>0</v>
      </c>
      <c r="AS159" s="46">
        <f t="shared" si="244"/>
        <v>11688</v>
      </c>
      <c r="AT159" s="46">
        <f t="shared" si="244"/>
        <v>0</v>
      </c>
      <c r="AU159" s="46">
        <f t="shared" si="244"/>
        <v>0</v>
      </c>
      <c r="AV159" s="46">
        <f t="shared" si="244"/>
        <v>11688</v>
      </c>
      <c r="AW159" s="46">
        <f t="shared" si="244"/>
        <v>0</v>
      </c>
      <c r="AX159" s="46">
        <f t="shared" si="244"/>
        <v>0</v>
      </c>
      <c r="AY159" s="46">
        <f t="shared" si="244"/>
        <v>0</v>
      </c>
      <c r="AZ159" s="46">
        <f t="shared" si="244"/>
        <v>0</v>
      </c>
      <c r="BA159" s="46">
        <f t="shared" si="244"/>
        <v>0</v>
      </c>
      <c r="BB159" s="46">
        <f>BB160</f>
        <v>11688</v>
      </c>
      <c r="BC159" s="46">
        <f>BC160</f>
        <v>0</v>
      </c>
    </row>
    <row r="160" spans="1:55" s="8" customFormat="1" ht="83.25" customHeight="1">
      <c r="A160" s="59" t="s">
        <v>79</v>
      </c>
      <c r="B160" s="65" t="s">
        <v>373</v>
      </c>
      <c r="C160" s="65" t="s">
        <v>385</v>
      </c>
      <c r="D160" s="66" t="s">
        <v>561</v>
      </c>
      <c r="E160" s="65" t="s">
        <v>67</v>
      </c>
      <c r="F160" s="46"/>
      <c r="G160" s="90"/>
      <c r="H160" s="90"/>
      <c r="I160" s="90"/>
      <c r="J160" s="90"/>
      <c r="K160" s="90"/>
      <c r="L160" s="46"/>
      <c r="M160" s="90"/>
      <c r="N160" s="46"/>
      <c r="O160" s="46"/>
      <c r="P160" s="46"/>
      <c r="Q160" s="46"/>
      <c r="R160" s="46"/>
      <c r="S160" s="90"/>
      <c r="T160" s="46"/>
      <c r="U160" s="46"/>
      <c r="V160" s="46"/>
      <c r="W160" s="46"/>
      <c r="X160" s="46"/>
      <c r="Y160" s="90"/>
      <c r="Z160" s="46"/>
      <c r="AA160" s="46"/>
      <c r="AB160" s="46"/>
      <c r="AC160" s="46"/>
      <c r="AD160" s="46"/>
      <c r="AE160" s="90"/>
      <c r="AF160" s="46"/>
      <c r="AG160" s="46"/>
      <c r="AH160" s="46"/>
      <c r="AI160" s="46"/>
      <c r="AJ160" s="46"/>
      <c r="AK160" s="90"/>
      <c r="AL160" s="46"/>
      <c r="AM160" s="46"/>
      <c r="AN160" s="46"/>
      <c r="AO160" s="46"/>
      <c r="AP160" s="46"/>
      <c r="AQ160" s="90"/>
      <c r="AR160" s="46"/>
      <c r="AS160" s="46">
        <v>11688</v>
      </c>
      <c r="AT160" s="46"/>
      <c r="AU160" s="46"/>
      <c r="AV160" s="46">
        <f>AP160+AR160+AS160+AT160+AU160</f>
        <v>11688</v>
      </c>
      <c r="AW160" s="46">
        <f>AQ160+AU160</f>
        <v>0</v>
      </c>
      <c r="AX160" s="46"/>
      <c r="AY160" s="46"/>
      <c r="AZ160" s="46"/>
      <c r="BA160" s="46"/>
      <c r="BB160" s="46">
        <f>AV160+AX160+AY160+AZ160+BA160</f>
        <v>11688</v>
      </c>
      <c r="BC160" s="46">
        <f>AW160+BA160</f>
        <v>0</v>
      </c>
    </row>
    <row r="161" spans="1:55" s="8" customFormat="1" ht="83.25" customHeight="1" hidden="1">
      <c r="A161" s="59" t="s">
        <v>216</v>
      </c>
      <c r="B161" s="65" t="s">
        <v>373</v>
      </c>
      <c r="C161" s="65" t="s">
        <v>385</v>
      </c>
      <c r="D161" s="66" t="s">
        <v>561</v>
      </c>
      <c r="E161" s="65" t="s">
        <v>66</v>
      </c>
      <c r="F161" s="46"/>
      <c r="G161" s="90"/>
      <c r="H161" s="90"/>
      <c r="I161" s="90"/>
      <c r="J161" s="90"/>
      <c r="K161" s="90"/>
      <c r="L161" s="46"/>
      <c r="M161" s="90"/>
      <c r="N161" s="46"/>
      <c r="O161" s="46"/>
      <c r="P161" s="46"/>
      <c r="Q161" s="46"/>
      <c r="R161" s="46"/>
      <c r="S161" s="90"/>
      <c r="T161" s="46"/>
      <c r="U161" s="46"/>
      <c r="V161" s="46"/>
      <c r="W161" s="46"/>
      <c r="X161" s="46">
        <f>R161+T161+U161+V161+W161</f>
        <v>0</v>
      </c>
      <c r="Y161" s="46">
        <f>S161+W161</f>
        <v>0</v>
      </c>
      <c r="Z161" s="46"/>
      <c r="AA161" s="46"/>
      <c r="AB161" s="46"/>
      <c r="AC161" s="46"/>
      <c r="AD161" s="46">
        <f>X161+Z161+AA161+AB161+AC161</f>
        <v>0</v>
      </c>
      <c r="AE161" s="46">
        <f>Y161+AC161</f>
        <v>0</v>
      </c>
      <c r="AF161" s="46"/>
      <c r="AG161" s="46"/>
      <c r="AH161" s="46"/>
      <c r="AI161" s="46"/>
      <c r="AJ161" s="46">
        <f>AD161+AF161+AG161+AH161+AI161</f>
        <v>0</v>
      </c>
      <c r="AK161" s="46">
        <f>AE161+AI161</f>
        <v>0</v>
      </c>
      <c r="AL161" s="46"/>
      <c r="AM161" s="46"/>
      <c r="AN161" s="46"/>
      <c r="AO161" s="46"/>
      <c r="AP161" s="46">
        <f>AJ161+AL161+AM161+AN161+AO161</f>
        <v>0</v>
      </c>
      <c r="AQ161" s="46">
        <f>AK161+AO161</f>
        <v>0</v>
      </c>
      <c r="AR161" s="46"/>
      <c r="AS161" s="46"/>
      <c r="AT161" s="46"/>
      <c r="AU161" s="46"/>
      <c r="AV161" s="46">
        <f>AP161+AR161+AS161+AT161+AU161</f>
        <v>0</v>
      </c>
      <c r="AW161" s="46">
        <f>AQ161+AU161</f>
        <v>0</v>
      </c>
      <c r="AX161" s="46"/>
      <c r="AY161" s="46"/>
      <c r="AZ161" s="46"/>
      <c r="BA161" s="46"/>
      <c r="BB161" s="46">
        <f>AV161+AX161+AY161+AZ161+BA161</f>
        <v>0</v>
      </c>
      <c r="BC161" s="46">
        <f>AW161+BA161</f>
        <v>0</v>
      </c>
    </row>
    <row r="162" spans="1:55" s="8" customFormat="1" ht="18.75">
      <c r="A162" s="59"/>
      <c r="B162" s="65"/>
      <c r="C162" s="65"/>
      <c r="D162" s="66"/>
      <c r="E162" s="65"/>
      <c r="F162" s="90"/>
      <c r="G162" s="90"/>
      <c r="H162" s="90"/>
      <c r="I162" s="90"/>
      <c r="J162" s="90"/>
      <c r="K162" s="90"/>
      <c r="L162" s="90"/>
      <c r="M162" s="90"/>
      <c r="N162" s="46"/>
      <c r="O162" s="46"/>
      <c r="P162" s="46"/>
      <c r="Q162" s="46"/>
      <c r="R162" s="90"/>
      <c r="S162" s="90"/>
      <c r="T162" s="46"/>
      <c r="U162" s="46"/>
      <c r="V162" s="46"/>
      <c r="W162" s="46"/>
      <c r="X162" s="90"/>
      <c r="Y162" s="90"/>
      <c r="Z162" s="46"/>
      <c r="AA162" s="46"/>
      <c r="AB162" s="46"/>
      <c r="AC162" s="46"/>
      <c r="AD162" s="90"/>
      <c r="AE162" s="90"/>
      <c r="AF162" s="46"/>
      <c r="AG162" s="46"/>
      <c r="AH162" s="46"/>
      <c r="AI162" s="46"/>
      <c r="AJ162" s="90"/>
      <c r="AK162" s="90"/>
      <c r="AL162" s="46"/>
      <c r="AM162" s="46"/>
      <c r="AN162" s="46"/>
      <c r="AO162" s="46"/>
      <c r="AP162" s="90"/>
      <c r="AQ162" s="90"/>
      <c r="AR162" s="46"/>
      <c r="AS162" s="46"/>
      <c r="AT162" s="46"/>
      <c r="AU162" s="46"/>
      <c r="AV162" s="90"/>
      <c r="AW162" s="90"/>
      <c r="AX162" s="46"/>
      <c r="AY162" s="46"/>
      <c r="AZ162" s="46"/>
      <c r="BA162" s="46"/>
      <c r="BB162" s="90"/>
      <c r="BC162" s="90"/>
    </row>
    <row r="163" spans="1:55" s="8" customFormat="1" ht="18.75" customHeight="1" hidden="1">
      <c r="A163" s="53" t="s">
        <v>432</v>
      </c>
      <c r="B163" s="54" t="s">
        <v>373</v>
      </c>
      <c r="C163" s="54" t="s">
        <v>377</v>
      </c>
      <c r="D163" s="66"/>
      <c r="E163" s="65"/>
      <c r="F163" s="63">
        <f>F164+F166</f>
        <v>0</v>
      </c>
      <c r="G163" s="63">
        <f>G164+G166</f>
        <v>0</v>
      </c>
      <c r="H163" s="90"/>
      <c r="I163" s="90"/>
      <c r="J163" s="90"/>
      <c r="K163" s="90"/>
      <c r="L163" s="63">
        <f>L164+L166</f>
        <v>0</v>
      </c>
      <c r="M163" s="63">
        <f>M164+M166</f>
        <v>0</v>
      </c>
      <c r="N163" s="46"/>
      <c r="O163" s="46"/>
      <c r="P163" s="46"/>
      <c r="Q163" s="46"/>
      <c r="R163" s="63">
        <f>R164+R166</f>
        <v>0</v>
      </c>
      <c r="S163" s="63">
        <f>S164+S166</f>
        <v>0</v>
      </c>
      <c r="T163" s="46"/>
      <c r="U163" s="46"/>
      <c r="V163" s="46"/>
      <c r="W163" s="46"/>
      <c r="X163" s="63">
        <f>X164+X166</f>
        <v>0</v>
      </c>
      <c r="Y163" s="63">
        <f>Y164+Y166</f>
        <v>0</v>
      </c>
      <c r="Z163" s="46"/>
      <c r="AA163" s="46"/>
      <c r="AB163" s="46"/>
      <c r="AC163" s="46"/>
      <c r="AD163" s="63">
        <f>AD164+AD166</f>
        <v>0</v>
      </c>
      <c r="AE163" s="63">
        <f>AE164+AE166</f>
        <v>0</v>
      </c>
      <c r="AF163" s="46"/>
      <c r="AG163" s="46"/>
      <c r="AH163" s="46"/>
      <c r="AI163" s="46"/>
      <c r="AJ163" s="63">
        <f>AJ164+AJ166</f>
        <v>0</v>
      </c>
      <c r="AK163" s="63">
        <f>AK164+AK166</f>
        <v>0</v>
      </c>
      <c r="AL163" s="46"/>
      <c r="AM163" s="46"/>
      <c r="AN163" s="46"/>
      <c r="AO163" s="46"/>
      <c r="AP163" s="63">
        <f>AP164+AP166</f>
        <v>0</v>
      </c>
      <c r="AQ163" s="63">
        <f>AQ164+AQ166</f>
        <v>0</v>
      </c>
      <c r="AR163" s="46"/>
      <c r="AS163" s="46"/>
      <c r="AT163" s="46"/>
      <c r="AU163" s="46"/>
      <c r="AV163" s="63">
        <f>AV164+AV166</f>
        <v>0</v>
      </c>
      <c r="AW163" s="63">
        <f>AW164+AW166</f>
        <v>0</v>
      </c>
      <c r="AX163" s="46"/>
      <c r="AY163" s="46"/>
      <c r="AZ163" s="46"/>
      <c r="BA163" s="46"/>
      <c r="BB163" s="63">
        <f>BB164+BB166</f>
        <v>0</v>
      </c>
      <c r="BC163" s="63">
        <f>BC164+BC166</f>
        <v>0</v>
      </c>
    </row>
    <row r="164" spans="1:55" s="8" customFormat="1" ht="18.75" customHeight="1" hidden="1">
      <c r="A164" s="59" t="s">
        <v>433</v>
      </c>
      <c r="B164" s="65" t="s">
        <v>373</v>
      </c>
      <c r="C164" s="65" t="s">
        <v>377</v>
      </c>
      <c r="D164" s="66" t="s">
        <v>431</v>
      </c>
      <c r="E164" s="65"/>
      <c r="F164" s="67">
        <f>F165</f>
        <v>0</v>
      </c>
      <c r="G164" s="67">
        <f>G165</f>
        <v>0</v>
      </c>
      <c r="H164" s="90"/>
      <c r="I164" s="90"/>
      <c r="J164" s="90"/>
      <c r="K164" s="90"/>
      <c r="L164" s="67">
        <f>L165</f>
        <v>0</v>
      </c>
      <c r="M164" s="67">
        <f>M165</f>
        <v>0</v>
      </c>
      <c r="N164" s="46"/>
      <c r="O164" s="46"/>
      <c r="P164" s="46"/>
      <c r="Q164" s="46"/>
      <c r="R164" s="67">
        <f>R165</f>
        <v>0</v>
      </c>
      <c r="S164" s="67">
        <f>S165</f>
        <v>0</v>
      </c>
      <c r="T164" s="46"/>
      <c r="U164" s="46"/>
      <c r="V164" s="46"/>
      <c r="W164" s="46"/>
      <c r="X164" s="67">
        <f>X165</f>
        <v>0</v>
      </c>
      <c r="Y164" s="67">
        <f>Y165</f>
        <v>0</v>
      </c>
      <c r="Z164" s="46"/>
      <c r="AA164" s="46"/>
      <c r="AB164" s="46"/>
      <c r="AC164" s="46"/>
      <c r="AD164" s="67">
        <f>AD165</f>
        <v>0</v>
      </c>
      <c r="AE164" s="67">
        <f>AE165</f>
        <v>0</v>
      </c>
      <c r="AF164" s="46"/>
      <c r="AG164" s="46"/>
      <c r="AH164" s="46"/>
      <c r="AI164" s="46"/>
      <c r="AJ164" s="67">
        <f>AJ165</f>
        <v>0</v>
      </c>
      <c r="AK164" s="67">
        <f>AK165</f>
        <v>0</v>
      </c>
      <c r="AL164" s="46"/>
      <c r="AM164" s="46"/>
      <c r="AN164" s="46"/>
      <c r="AO164" s="46"/>
      <c r="AP164" s="67">
        <f>AP165</f>
        <v>0</v>
      </c>
      <c r="AQ164" s="67">
        <f>AQ165</f>
        <v>0</v>
      </c>
      <c r="AR164" s="46"/>
      <c r="AS164" s="46"/>
      <c r="AT164" s="46"/>
      <c r="AU164" s="46"/>
      <c r="AV164" s="67">
        <f>AV165</f>
        <v>0</v>
      </c>
      <c r="AW164" s="67">
        <f>AW165</f>
        <v>0</v>
      </c>
      <c r="AX164" s="46"/>
      <c r="AY164" s="46"/>
      <c r="AZ164" s="46"/>
      <c r="BA164" s="46"/>
      <c r="BB164" s="67">
        <f>BB165</f>
        <v>0</v>
      </c>
      <c r="BC164" s="67">
        <f>BC165</f>
        <v>0</v>
      </c>
    </row>
    <row r="165" spans="1:55" s="8" customFormat="1" ht="18.75" customHeight="1" hidden="1">
      <c r="A165" s="59" t="s">
        <v>367</v>
      </c>
      <c r="B165" s="65" t="s">
        <v>373</v>
      </c>
      <c r="C165" s="65" t="s">
        <v>377</v>
      </c>
      <c r="D165" s="66" t="s">
        <v>431</v>
      </c>
      <c r="E165" s="65" t="s">
        <v>368</v>
      </c>
      <c r="F165" s="90"/>
      <c r="G165" s="90"/>
      <c r="H165" s="90"/>
      <c r="I165" s="90"/>
      <c r="J165" s="90"/>
      <c r="K165" s="90"/>
      <c r="L165" s="90"/>
      <c r="M165" s="90"/>
      <c r="N165" s="46"/>
      <c r="O165" s="46"/>
      <c r="P165" s="46"/>
      <c r="Q165" s="46"/>
      <c r="R165" s="90"/>
      <c r="S165" s="90"/>
      <c r="T165" s="46"/>
      <c r="U165" s="46"/>
      <c r="V165" s="46"/>
      <c r="W165" s="46"/>
      <c r="X165" s="90"/>
      <c r="Y165" s="90"/>
      <c r="Z165" s="46"/>
      <c r="AA165" s="46"/>
      <c r="AB165" s="46"/>
      <c r="AC165" s="46"/>
      <c r="AD165" s="90"/>
      <c r="AE165" s="90"/>
      <c r="AF165" s="46"/>
      <c r="AG165" s="46"/>
      <c r="AH165" s="46"/>
      <c r="AI165" s="46"/>
      <c r="AJ165" s="90"/>
      <c r="AK165" s="90"/>
      <c r="AL165" s="46"/>
      <c r="AM165" s="46"/>
      <c r="AN165" s="46"/>
      <c r="AO165" s="46"/>
      <c r="AP165" s="90"/>
      <c r="AQ165" s="90"/>
      <c r="AR165" s="46"/>
      <c r="AS165" s="46"/>
      <c r="AT165" s="46"/>
      <c r="AU165" s="46"/>
      <c r="AV165" s="90"/>
      <c r="AW165" s="90"/>
      <c r="AX165" s="46"/>
      <c r="AY165" s="46"/>
      <c r="AZ165" s="46"/>
      <c r="BA165" s="46"/>
      <c r="BB165" s="90"/>
      <c r="BC165" s="90"/>
    </row>
    <row r="166" spans="1:55" s="8" customFormat="1" ht="33.75" customHeight="1" hidden="1">
      <c r="A166" s="59" t="s">
        <v>285</v>
      </c>
      <c r="B166" s="65" t="s">
        <v>373</v>
      </c>
      <c r="C166" s="65" t="s">
        <v>377</v>
      </c>
      <c r="D166" s="66" t="s">
        <v>286</v>
      </c>
      <c r="E166" s="65"/>
      <c r="F166" s="90"/>
      <c r="G166" s="90"/>
      <c r="H166" s="90"/>
      <c r="I166" s="90"/>
      <c r="J166" s="90"/>
      <c r="K166" s="90"/>
      <c r="L166" s="90"/>
      <c r="M166" s="90"/>
      <c r="N166" s="46"/>
      <c r="O166" s="46"/>
      <c r="P166" s="46"/>
      <c r="Q166" s="46"/>
      <c r="R166" s="90"/>
      <c r="S166" s="90"/>
      <c r="T166" s="46"/>
      <c r="U166" s="46"/>
      <c r="V166" s="46"/>
      <c r="W166" s="46"/>
      <c r="X166" s="90"/>
      <c r="Y166" s="90"/>
      <c r="Z166" s="46"/>
      <c r="AA166" s="46"/>
      <c r="AB166" s="46"/>
      <c r="AC166" s="46"/>
      <c r="AD166" s="90"/>
      <c r="AE166" s="90"/>
      <c r="AF166" s="46"/>
      <c r="AG166" s="46"/>
      <c r="AH166" s="46"/>
      <c r="AI166" s="46"/>
      <c r="AJ166" s="90"/>
      <c r="AK166" s="90"/>
      <c r="AL166" s="46"/>
      <c r="AM166" s="46"/>
      <c r="AN166" s="46"/>
      <c r="AO166" s="46"/>
      <c r="AP166" s="90"/>
      <c r="AQ166" s="90"/>
      <c r="AR166" s="46"/>
      <c r="AS166" s="46"/>
      <c r="AT166" s="46"/>
      <c r="AU166" s="46"/>
      <c r="AV166" s="90"/>
      <c r="AW166" s="90"/>
      <c r="AX166" s="46"/>
      <c r="AY166" s="46"/>
      <c r="AZ166" s="46"/>
      <c r="BA166" s="46"/>
      <c r="BB166" s="90"/>
      <c r="BC166" s="90"/>
    </row>
    <row r="167" spans="1:55" s="8" customFormat="1" ht="50.25" customHeight="1" hidden="1">
      <c r="A167" s="59" t="s">
        <v>477</v>
      </c>
      <c r="B167" s="65" t="s">
        <v>373</v>
      </c>
      <c r="C167" s="65" t="s">
        <v>377</v>
      </c>
      <c r="D167" s="66" t="s">
        <v>286</v>
      </c>
      <c r="E167" s="65" t="s">
        <v>376</v>
      </c>
      <c r="F167" s="90"/>
      <c r="G167" s="90"/>
      <c r="H167" s="90"/>
      <c r="I167" s="90"/>
      <c r="J167" s="90"/>
      <c r="K167" s="90"/>
      <c r="L167" s="90"/>
      <c r="M167" s="90"/>
      <c r="N167" s="46"/>
      <c r="O167" s="46"/>
      <c r="P167" s="46"/>
      <c r="Q167" s="46"/>
      <c r="R167" s="90"/>
      <c r="S167" s="90"/>
      <c r="T167" s="46"/>
      <c r="U167" s="46"/>
      <c r="V167" s="46"/>
      <c r="W167" s="46"/>
      <c r="X167" s="90"/>
      <c r="Y167" s="90"/>
      <c r="Z167" s="46"/>
      <c r="AA167" s="46"/>
      <c r="AB167" s="46"/>
      <c r="AC167" s="46"/>
      <c r="AD167" s="90"/>
      <c r="AE167" s="90"/>
      <c r="AF167" s="46"/>
      <c r="AG167" s="46"/>
      <c r="AH167" s="46"/>
      <c r="AI167" s="46"/>
      <c r="AJ167" s="90"/>
      <c r="AK167" s="90"/>
      <c r="AL167" s="46"/>
      <c r="AM167" s="46"/>
      <c r="AN167" s="46"/>
      <c r="AO167" s="46"/>
      <c r="AP167" s="90"/>
      <c r="AQ167" s="90"/>
      <c r="AR167" s="46"/>
      <c r="AS167" s="46"/>
      <c r="AT167" s="46"/>
      <c r="AU167" s="46"/>
      <c r="AV167" s="90"/>
      <c r="AW167" s="90"/>
      <c r="AX167" s="46"/>
      <c r="AY167" s="46"/>
      <c r="AZ167" s="46"/>
      <c r="BA167" s="46"/>
      <c r="BB167" s="90"/>
      <c r="BC167" s="90"/>
    </row>
    <row r="168" spans="1:55" s="8" customFormat="1" ht="18.75" customHeight="1" hidden="1">
      <c r="A168" s="59"/>
      <c r="B168" s="65"/>
      <c r="C168" s="65"/>
      <c r="D168" s="66"/>
      <c r="E168" s="65"/>
      <c r="F168" s="90"/>
      <c r="G168" s="90"/>
      <c r="H168" s="90"/>
      <c r="I168" s="90"/>
      <c r="J168" s="90"/>
      <c r="K168" s="90"/>
      <c r="L168" s="90"/>
      <c r="M168" s="90"/>
      <c r="N168" s="46"/>
      <c r="O168" s="46"/>
      <c r="P168" s="46"/>
      <c r="Q168" s="46"/>
      <c r="R168" s="90"/>
      <c r="S168" s="90"/>
      <c r="T168" s="46"/>
      <c r="U168" s="46"/>
      <c r="V168" s="46"/>
      <c r="W168" s="46"/>
      <c r="X168" s="90"/>
      <c r="Y168" s="90"/>
      <c r="Z168" s="46"/>
      <c r="AA168" s="46"/>
      <c r="AB168" s="46"/>
      <c r="AC168" s="46"/>
      <c r="AD168" s="90"/>
      <c r="AE168" s="90"/>
      <c r="AF168" s="46"/>
      <c r="AG168" s="46"/>
      <c r="AH168" s="46"/>
      <c r="AI168" s="46"/>
      <c r="AJ168" s="90"/>
      <c r="AK168" s="90"/>
      <c r="AL168" s="46"/>
      <c r="AM168" s="46"/>
      <c r="AN168" s="46"/>
      <c r="AO168" s="46"/>
      <c r="AP168" s="90"/>
      <c r="AQ168" s="90"/>
      <c r="AR168" s="46"/>
      <c r="AS168" s="46"/>
      <c r="AT168" s="46"/>
      <c r="AU168" s="46"/>
      <c r="AV168" s="90"/>
      <c r="AW168" s="90"/>
      <c r="AX168" s="46"/>
      <c r="AY168" s="46"/>
      <c r="AZ168" s="46"/>
      <c r="BA168" s="46"/>
      <c r="BB168" s="90"/>
      <c r="BC168" s="90"/>
    </row>
    <row r="169" spans="1:55" s="10" customFormat="1" ht="46.5" customHeight="1">
      <c r="A169" s="53" t="s">
        <v>282</v>
      </c>
      <c r="B169" s="54" t="s">
        <v>373</v>
      </c>
      <c r="C169" s="54" t="s">
        <v>379</v>
      </c>
      <c r="D169" s="62"/>
      <c r="E169" s="54"/>
      <c r="F169" s="63">
        <f aca="true" t="shared" si="245" ref="F169:AQ169">F170+F172+F174+F181+F185+F204</f>
        <v>91160</v>
      </c>
      <c r="G169" s="63">
        <f t="shared" si="245"/>
        <v>0</v>
      </c>
      <c r="H169" s="63">
        <f t="shared" si="245"/>
        <v>0</v>
      </c>
      <c r="I169" s="63">
        <f t="shared" si="245"/>
        <v>1762</v>
      </c>
      <c r="J169" s="63">
        <f t="shared" si="245"/>
        <v>0</v>
      </c>
      <c r="K169" s="63">
        <f t="shared" si="245"/>
        <v>0</v>
      </c>
      <c r="L169" s="63">
        <f t="shared" si="245"/>
        <v>92922</v>
      </c>
      <c r="M169" s="63">
        <f t="shared" si="245"/>
        <v>0</v>
      </c>
      <c r="N169" s="64">
        <f t="shared" si="245"/>
        <v>0</v>
      </c>
      <c r="O169" s="64">
        <f t="shared" si="245"/>
        <v>-40298</v>
      </c>
      <c r="P169" s="64">
        <f t="shared" si="245"/>
        <v>-4090</v>
      </c>
      <c r="Q169" s="64">
        <f t="shared" si="245"/>
        <v>0</v>
      </c>
      <c r="R169" s="63">
        <f t="shared" si="245"/>
        <v>48534</v>
      </c>
      <c r="S169" s="63">
        <f t="shared" si="245"/>
        <v>0</v>
      </c>
      <c r="T169" s="63">
        <f t="shared" si="245"/>
        <v>8092</v>
      </c>
      <c r="U169" s="63">
        <f t="shared" si="245"/>
        <v>0</v>
      </c>
      <c r="V169" s="63">
        <f t="shared" si="245"/>
        <v>0</v>
      </c>
      <c r="W169" s="63">
        <f t="shared" si="245"/>
        <v>0</v>
      </c>
      <c r="X169" s="63">
        <f t="shared" si="245"/>
        <v>56626</v>
      </c>
      <c r="Y169" s="63">
        <f t="shared" si="245"/>
        <v>0</v>
      </c>
      <c r="Z169" s="63">
        <f t="shared" si="245"/>
        <v>0</v>
      </c>
      <c r="AA169" s="63">
        <f t="shared" si="245"/>
        <v>0</v>
      </c>
      <c r="AB169" s="63">
        <f t="shared" si="245"/>
        <v>0</v>
      </c>
      <c r="AC169" s="63">
        <f t="shared" si="245"/>
        <v>0</v>
      </c>
      <c r="AD169" s="63">
        <f t="shared" si="245"/>
        <v>56626</v>
      </c>
      <c r="AE169" s="63">
        <f t="shared" si="245"/>
        <v>0</v>
      </c>
      <c r="AF169" s="63">
        <f t="shared" si="245"/>
        <v>0</v>
      </c>
      <c r="AG169" s="63">
        <f t="shared" si="245"/>
        <v>0</v>
      </c>
      <c r="AH169" s="63">
        <f t="shared" si="245"/>
        <v>0</v>
      </c>
      <c r="AI169" s="63">
        <f t="shared" si="245"/>
        <v>0</v>
      </c>
      <c r="AJ169" s="63">
        <f t="shared" si="245"/>
        <v>56626</v>
      </c>
      <c r="AK169" s="63">
        <f t="shared" si="245"/>
        <v>0</v>
      </c>
      <c r="AL169" s="63">
        <f t="shared" si="245"/>
        <v>0</v>
      </c>
      <c r="AM169" s="63">
        <f t="shared" si="245"/>
        <v>0</v>
      </c>
      <c r="AN169" s="63">
        <f t="shared" si="245"/>
        <v>0</v>
      </c>
      <c r="AO169" s="63">
        <f t="shared" si="245"/>
        <v>0</v>
      </c>
      <c r="AP169" s="63">
        <f t="shared" si="245"/>
        <v>56626</v>
      </c>
      <c r="AQ169" s="63">
        <f t="shared" si="245"/>
        <v>0</v>
      </c>
      <c r="AR169" s="63">
        <f aca="true" t="shared" si="246" ref="AR169:AW169">AR170+AR172+AR174+AR181+AR185+AR189+AR197+AR204</f>
        <v>0</v>
      </c>
      <c r="AS169" s="63">
        <f t="shared" si="246"/>
        <v>348</v>
      </c>
      <c r="AT169" s="63">
        <f t="shared" si="246"/>
        <v>0</v>
      </c>
      <c r="AU169" s="63">
        <f t="shared" si="246"/>
        <v>111558</v>
      </c>
      <c r="AV169" s="63">
        <f t="shared" si="246"/>
        <v>168532</v>
      </c>
      <c r="AW169" s="63">
        <f t="shared" si="246"/>
        <v>111558</v>
      </c>
      <c r="AX169" s="63">
        <f aca="true" t="shared" si="247" ref="AX169:BC169">AX170+AX172+AX174+AX181+AX185+AX189+AX197+AX204</f>
        <v>0</v>
      </c>
      <c r="AY169" s="63">
        <f t="shared" si="247"/>
        <v>0</v>
      </c>
      <c r="AZ169" s="63">
        <f t="shared" si="247"/>
        <v>-1011</v>
      </c>
      <c r="BA169" s="63">
        <f t="shared" si="247"/>
        <v>24516</v>
      </c>
      <c r="BB169" s="63">
        <f t="shared" si="247"/>
        <v>192037</v>
      </c>
      <c r="BC169" s="63">
        <f t="shared" si="247"/>
        <v>136074</v>
      </c>
    </row>
    <row r="170" spans="1:55" s="10" customFormat="1" ht="40.5" customHeight="1" hidden="1">
      <c r="A170" s="59" t="s">
        <v>266</v>
      </c>
      <c r="B170" s="65" t="s">
        <v>373</v>
      </c>
      <c r="C170" s="65" t="s">
        <v>379</v>
      </c>
      <c r="D170" s="66" t="s">
        <v>267</v>
      </c>
      <c r="E170" s="65"/>
      <c r="F170" s="46">
        <f aca="true" t="shared" si="248" ref="F170:BA170">F171</f>
        <v>44955</v>
      </c>
      <c r="G170" s="46">
        <f t="shared" si="248"/>
        <v>0</v>
      </c>
      <c r="H170" s="46">
        <f t="shared" si="248"/>
        <v>0</v>
      </c>
      <c r="I170" s="46">
        <f t="shared" si="248"/>
        <v>-567</v>
      </c>
      <c r="J170" s="46">
        <f t="shared" si="248"/>
        <v>0</v>
      </c>
      <c r="K170" s="46">
        <f t="shared" si="248"/>
        <v>0</v>
      </c>
      <c r="L170" s="46">
        <f t="shared" si="248"/>
        <v>44388</v>
      </c>
      <c r="M170" s="46">
        <f t="shared" si="248"/>
        <v>0</v>
      </c>
      <c r="N170" s="46">
        <f t="shared" si="248"/>
        <v>0</v>
      </c>
      <c r="O170" s="46">
        <f t="shared" si="248"/>
        <v>-40298</v>
      </c>
      <c r="P170" s="46">
        <f t="shared" si="248"/>
        <v>-4090</v>
      </c>
      <c r="Q170" s="46">
        <f t="shared" si="248"/>
        <v>0</v>
      </c>
      <c r="R170" s="46">
        <f t="shared" si="248"/>
        <v>0</v>
      </c>
      <c r="S170" s="46">
        <f t="shared" si="248"/>
        <v>0</v>
      </c>
      <c r="T170" s="46">
        <f t="shared" si="248"/>
        <v>0</v>
      </c>
      <c r="U170" s="46">
        <f t="shared" si="248"/>
        <v>0</v>
      </c>
      <c r="V170" s="46">
        <f t="shared" si="248"/>
        <v>0</v>
      </c>
      <c r="W170" s="46">
        <f t="shared" si="248"/>
        <v>0</v>
      </c>
      <c r="X170" s="46">
        <f t="shared" si="248"/>
        <v>0</v>
      </c>
      <c r="Y170" s="46">
        <f t="shared" si="248"/>
        <v>0</v>
      </c>
      <c r="Z170" s="46">
        <f t="shared" si="248"/>
        <v>0</v>
      </c>
      <c r="AA170" s="46">
        <f t="shared" si="248"/>
        <v>0</v>
      </c>
      <c r="AB170" s="46">
        <f t="shared" si="248"/>
        <v>0</v>
      </c>
      <c r="AC170" s="46">
        <f t="shared" si="248"/>
        <v>0</v>
      </c>
      <c r="AD170" s="46">
        <f t="shared" si="248"/>
        <v>0</v>
      </c>
      <c r="AE170" s="46">
        <f t="shared" si="248"/>
        <v>0</v>
      </c>
      <c r="AF170" s="46">
        <f t="shared" si="248"/>
        <v>0</v>
      </c>
      <c r="AG170" s="46">
        <f t="shared" si="248"/>
        <v>0</v>
      </c>
      <c r="AH170" s="46">
        <f t="shared" si="248"/>
        <v>0</v>
      </c>
      <c r="AI170" s="46">
        <f t="shared" si="248"/>
        <v>0</v>
      </c>
      <c r="AJ170" s="46">
        <f t="shared" si="248"/>
        <v>0</v>
      </c>
      <c r="AK170" s="46">
        <f t="shared" si="248"/>
        <v>0</v>
      </c>
      <c r="AL170" s="46">
        <f t="shared" si="248"/>
        <v>0</v>
      </c>
      <c r="AM170" s="46">
        <f t="shared" si="248"/>
        <v>0</v>
      </c>
      <c r="AN170" s="46">
        <f t="shared" si="248"/>
        <v>0</v>
      </c>
      <c r="AO170" s="46">
        <f t="shared" si="248"/>
        <v>0</v>
      </c>
      <c r="AP170" s="46">
        <f t="shared" si="248"/>
        <v>0</v>
      </c>
      <c r="AQ170" s="46">
        <f t="shared" si="248"/>
        <v>0</v>
      </c>
      <c r="AR170" s="46">
        <f t="shared" si="248"/>
        <v>0</v>
      </c>
      <c r="AS170" s="46">
        <f t="shared" si="248"/>
        <v>0</v>
      </c>
      <c r="AT170" s="46">
        <f t="shared" si="248"/>
        <v>0</v>
      </c>
      <c r="AU170" s="46">
        <f t="shared" si="248"/>
        <v>0</v>
      </c>
      <c r="AV170" s="46">
        <f t="shared" si="248"/>
        <v>0</v>
      </c>
      <c r="AW170" s="46">
        <f t="shared" si="248"/>
        <v>0</v>
      </c>
      <c r="AX170" s="46">
        <f t="shared" si="248"/>
        <v>0</v>
      </c>
      <c r="AY170" s="46">
        <f t="shared" si="248"/>
        <v>0</v>
      </c>
      <c r="AZ170" s="46">
        <f t="shared" si="248"/>
        <v>0</v>
      </c>
      <c r="BA170" s="46">
        <f t="shared" si="248"/>
        <v>0</v>
      </c>
      <c r="BB170" s="46">
        <f>BB171</f>
        <v>0</v>
      </c>
      <c r="BC170" s="46">
        <f>BC171</f>
        <v>0</v>
      </c>
    </row>
    <row r="171" spans="1:55" s="10" customFormat="1" ht="82.5" customHeight="1" hidden="1">
      <c r="A171" s="59" t="s">
        <v>79</v>
      </c>
      <c r="B171" s="65" t="s">
        <v>373</v>
      </c>
      <c r="C171" s="65" t="s">
        <v>379</v>
      </c>
      <c r="D171" s="66" t="s">
        <v>267</v>
      </c>
      <c r="E171" s="65" t="s">
        <v>67</v>
      </c>
      <c r="F171" s="46">
        <v>44955</v>
      </c>
      <c r="G171" s="72"/>
      <c r="H171" s="72"/>
      <c r="I171" s="68">
        <v>-567</v>
      </c>
      <c r="J171" s="72"/>
      <c r="K171" s="72"/>
      <c r="L171" s="46">
        <f>F171+H171+I171+J171+K171</f>
        <v>44388</v>
      </c>
      <c r="M171" s="46">
        <f>G171+K171</f>
        <v>0</v>
      </c>
      <c r="N171" s="51"/>
      <c r="O171" s="46">
        <f>-38393-1905</f>
        <v>-40298</v>
      </c>
      <c r="P171" s="46">
        <v>-4090</v>
      </c>
      <c r="Q171" s="51"/>
      <c r="R171" s="46">
        <f>L171+N171+O171+P171+Q171</f>
        <v>0</v>
      </c>
      <c r="S171" s="46">
        <f>M171+Q171</f>
        <v>0</v>
      </c>
      <c r="T171" s="51"/>
      <c r="U171" s="46"/>
      <c r="V171" s="46"/>
      <c r="W171" s="51"/>
      <c r="X171" s="46">
        <f>R171+T171+U171+V171+W171</f>
        <v>0</v>
      </c>
      <c r="Y171" s="46">
        <f>S171+W171</f>
        <v>0</v>
      </c>
      <c r="Z171" s="51"/>
      <c r="AA171" s="46"/>
      <c r="AB171" s="46"/>
      <c r="AC171" s="51"/>
      <c r="AD171" s="46">
        <f>X171+Z171+AA171+AB171+AC171</f>
        <v>0</v>
      </c>
      <c r="AE171" s="46">
        <f>Y171+AC171</f>
        <v>0</v>
      </c>
      <c r="AF171" s="51"/>
      <c r="AG171" s="46"/>
      <c r="AH171" s="46"/>
      <c r="AI171" s="51"/>
      <c r="AJ171" s="46">
        <f>AD171+AF171+AG171+AH171+AI171</f>
        <v>0</v>
      </c>
      <c r="AK171" s="46">
        <f>AE171+AI171</f>
        <v>0</v>
      </c>
      <c r="AL171" s="51"/>
      <c r="AM171" s="46"/>
      <c r="AN171" s="46"/>
      <c r="AO171" s="51"/>
      <c r="AP171" s="46">
        <f>AJ171+AL171+AM171+AN171+AO171</f>
        <v>0</v>
      </c>
      <c r="AQ171" s="46">
        <f>AK171+AO171</f>
        <v>0</v>
      </c>
      <c r="AR171" s="51"/>
      <c r="AS171" s="51"/>
      <c r="AT171" s="51"/>
      <c r="AU171" s="51"/>
      <c r="AV171" s="46">
        <f>AP171+AR171+AS171+AT171+AU171</f>
        <v>0</v>
      </c>
      <c r="AW171" s="46">
        <f>AQ171+AU171</f>
        <v>0</v>
      </c>
      <c r="AX171" s="51"/>
      <c r="AY171" s="51"/>
      <c r="AZ171" s="51"/>
      <c r="BA171" s="51"/>
      <c r="BB171" s="46">
        <f>AV171+AX171+AY171+AZ171+BA171</f>
        <v>0</v>
      </c>
      <c r="BC171" s="46">
        <f>AW171+BA171</f>
        <v>0</v>
      </c>
    </row>
    <row r="172" spans="1:55" s="11" customFormat="1" ht="49.5">
      <c r="A172" s="59" t="s">
        <v>389</v>
      </c>
      <c r="B172" s="65" t="s">
        <v>373</v>
      </c>
      <c r="C172" s="65" t="s">
        <v>379</v>
      </c>
      <c r="D172" s="66" t="s">
        <v>278</v>
      </c>
      <c r="E172" s="65"/>
      <c r="F172" s="67">
        <f aca="true" t="shared" si="249" ref="F172:BA172">F173</f>
        <v>3780</v>
      </c>
      <c r="G172" s="67">
        <f t="shared" si="249"/>
        <v>0</v>
      </c>
      <c r="H172" s="67">
        <f t="shared" si="249"/>
        <v>0</v>
      </c>
      <c r="I172" s="67">
        <f t="shared" si="249"/>
        <v>0</v>
      </c>
      <c r="J172" s="67">
        <f t="shared" si="249"/>
        <v>0</v>
      </c>
      <c r="K172" s="67">
        <f t="shared" si="249"/>
        <v>0</v>
      </c>
      <c r="L172" s="67">
        <f t="shared" si="249"/>
        <v>3780</v>
      </c>
      <c r="M172" s="67">
        <f t="shared" si="249"/>
        <v>0</v>
      </c>
      <c r="N172" s="67">
        <f t="shared" si="249"/>
        <v>0</v>
      </c>
      <c r="O172" s="67">
        <f t="shared" si="249"/>
        <v>0</v>
      </c>
      <c r="P172" s="67">
        <f t="shared" si="249"/>
        <v>0</v>
      </c>
      <c r="Q172" s="67">
        <f t="shared" si="249"/>
        <v>0</v>
      </c>
      <c r="R172" s="67">
        <f t="shared" si="249"/>
        <v>3780</v>
      </c>
      <c r="S172" s="67">
        <f t="shared" si="249"/>
        <v>0</v>
      </c>
      <c r="T172" s="67">
        <f t="shared" si="249"/>
        <v>0</v>
      </c>
      <c r="U172" s="67">
        <f t="shared" si="249"/>
        <v>0</v>
      </c>
      <c r="V172" s="67">
        <f t="shared" si="249"/>
        <v>0</v>
      </c>
      <c r="W172" s="67">
        <f t="shared" si="249"/>
        <v>0</v>
      </c>
      <c r="X172" s="67">
        <f t="shared" si="249"/>
        <v>3780</v>
      </c>
      <c r="Y172" s="67">
        <f t="shared" si="249"/>
        <v>0</v>
      </c>
      <c r="Z172" s="67">
        <f t="shared" si="249"/>
        <v>0</v>
      </c>
      <c r="AA172" s="67">
        <f t="shared" si="249"/>
        <v>0</v>
      </c>
      <c r="AB172" s="67">
        <f t="shared" si="249"/>
        <v>0</v>
      </c>
      <c r="AC172" s="67">
        <f t="shared" si="249"/>
        <v>0</v>
      </c>
      <c r="AD172" s="67">
        <f t="shared" si="249"/>
        <v>3780</v>
      </c>
      <c r="AE172" s="67">
        <f t="shared" si="249"/>
        <v>0</v>
      </c>
      <c r="AF172" s="67">
        <f t="shared" si="249"/>
        <v>0</v>
      </c>
      <c r="AG172" s="67">
        <f t="shared" si="249"/>
        <v>0</v>
      </c>
      <c r="AH172" s="67">
        <f t="shared" si="249"/>
        <v>0</v>
      </c>
      <c r="AI172" s="67">
        <f t="shared" si="249"/>
        <v>0</v>
      </c>
      <c r="AJ172" s="67">
        <f t="shared" si="249"/>
        <v>3780</v>
      </c>
      <c r="AK172" s="67">
        <f t="shared" si="249"/>
        <v>0</v>
      </c>
      <c r="AL172" s="67">
        <f t="shared" si="249"/>
        <v>0</v>
      </c>
      <c r="AM172" s="67">
        <f t="shared" si="249"/>
        <v>0</v>
      </c>
      <c r="AN172" s="67">
        <f t="shared" si="249"/>
        <v>0</v>
      </c>
      <c r="AO172" s="67">
        <f t="shared" si="249"/>
        <v>0</v>
      </c>
      <c r="AP172" s="67">
        <f t="shared" si="249"/>
        <v>3780</v>
      </c>
      <c r="AQ172" s="67">
        <f t="shared" si="249"/>
        <v>0</v>
      </c>
      <c r="AR172" s="67">
        <f t="shared" si="249"/>
        <v>0</v>
      </c>
      <c r="AS172" s="67">
        <f t="shared" si="249"/>
        <v>0</v>
      </c>
      <c r="AT172" s="67">
        <f t="shared" si="249"/>
        <v>0</v>
      </c>
      <c r="AU172" s="67">
        <f t="shared" si="249"/>
        <v>0</v>
      </c>
      <c r="AV172" s="67">
        <f t="shared" si="249"/>
        <v>3780</v>
      </c>
      <c r="AW172" s="67">
        <f t="shared" si="249"/>
        <v>0</v>
      </c>
      <c r="AX172" s="67">
        <f t="shared" si="249"/>
        <v>0</v>
      </c>
      <c r="AY172" s="67">
        <f t="shared" si="249"/>
        <v>0</v>
      </c>
      <c r="AZ172" s="67">
        <f t="shared" si="249"/>
        <v>0</v>
      </c>
      <c r="BA172" s="67">
        <f t="shared" si="249"/>
        <v>0</v>
      </c>
      <c r="BB172" s="67">
        <f>BB173</f>
        <v>3780</v>
      </c>
      <c r="BC172" s="67">
        <f>BC173</f>
        <v>0</v>
      </c>
    </row>
    <row r="173" spans="1:55" s="7" customFormat="1" ht="82.5">
      <c r="A173" s="59" t="s">
        <v>468</v>
      </c>
      <c r="B173" s="65" t="s">
        <v>373</v>
      </c>
      <c r="C173" s="65" t="s">
        <v>379</v>
      </c>
      <c r="D173" s="66" t="s">
        <v>278</v>
      </c>
      <c r="E173" s="65" t="s">
        <v>390</v>
      </c>
      <c r="F173" s="46">
        <v>3780</v>
      </c>
      <c r="G173" s="52"/>
      <c r="H173" s="52"/>
      <c r="I173" s="52"/>
      <c r="J173" s="52"/>
      <c r="K173" s="52"/>
      <c r="L173" s="46">
        <f>F173+H173+I173+J173+K173</f>
        <v>3780</v>
      </c>
      <c r="M173" s="46">
        <f>G173+K173</f>
        <v>0</v>
      </c>
      <c r="N173" s="46"/>
      <c r="O173" s="46"/>
      <c r="P173" s="46"/>
      <c r="Q173" s="46"/>
      <c r="R173" s="46">
        <f>L173+N173+O173+P173+Q173</f>
        <v>3780</v>
      </c>
      <c r="S173" s="46">
        <f>M173+Q173</f>
        <v>0</v>
      </c>
      <c r="T173" s="46"/>
      <c r="U173" s="46"/>
      <c r="V173" s="46"/>
      <c r="W173" s="46"/>
      <c r="X173" s="46">
        <f>R173+T173+U173+V173+W173</f>
        <v>3780</v>
      </c>
      <c r="Y173" s="46">
        <f>S173+W173</f>
        <v>0</v>
      </c>
      <c r="Z173" s="46"/>
      <c r="AA173" s="46"/>
      <c r="AB173" s="46"/>
      <c r="AC173" s="46"/>
      <c r="AD173" s="46">
        <f>X173+Z173+AA173+AB173+AC173</f>
        <v>3780</v>
      </c>
      <c r="AE173" s="46">
        <f>Y173+AC173</f>
        <v>0</v>
      </c>
      <c r="AF173" s="46"/>
      <c r="AG173" s="46"/>
      <c r="AH173" s="46"/>
      <c r="AI173" s="46"/>
      <c r="AJ173" s="46">
        <f>AD173+AF173+AG173+AH173+AI173</f>
        <v>3780</v>
      </c>
      <c r="AK173" s="46">
        <f>AE173+AI173</f>
        <v>0</v>
      </c>
      <c r="AL173" s="46"/>
      <c r="AM173" s="46"/>
      <c r="AN173" s="46"/>
      <c r="AO173" s="46"/>
      <c r="AP173" s="46">
        <f>AJ173+AL173+AM173+AN173+AO173</f>
        <v>3780</v>
      </c>
      <c r="AQ173" s="46">
        <f>AK173+AO173</f>
        <v>0</v>
      </c>
      <c r="AR173" s="46"/>
      <c r="AS173" s="46"/>
      <c r="AT173" s="46"/>
      <c r="AU173" s="46"/>
      <c r="AV173" s="46">
        <f>AP173+AR173+AS173+AT173+AU173</f>
        <v>3780</v>
      </c>
      <c r="AW173" s="46">
        <f>AQ173+AU173</f>
        <v>0</v>
      </c>
      <c r="AX173" s="46"/>
      <c r="AY173" s="46"/>
      <c r="AZ173" s="46"/>
      <c r="BA173" s="46"/>
      <c r="BB173" s="46">
        <f>AV173+AX173+AY173+AZ173+BA173</f>
        <v>3780</v>
      </c>
      <c r="BC173" s="46">
        <f>AW173+BA173</f>
        <v>0</v>
      </c>
    </row>
    <row r="174" spans="1:55" s="10" customFormat="1" ht="40.5" customHeight="1">
      <c r="A174" s="59" t="s">
        <v>283</v>
      </c>
      <c r="B174" s="65" t="s">
        <v>373</v>
      </c>
      <c r="C174" s="65" t="s">
        <v>379</v>
      </c>
      <c r="D174" s="66" t="s">
        <v>284</v>
      </c>
      <c r="E174" s="65"/>
      <c r="F174" s="67">
        <f aca="true" t="shared" si="250" ref="F174:M174">F175+F176+F178+F187</f>
        <v>22248</v>
      </c>
      <c r="G174" s="67">
        <f t="shared" si="250"/>
        <v>0</v>
      </c>
      <c r="H174" s="67">
        <f t="shared" si="250"/>
        <v>0</v>
      </c>
      <c r="I174" s="67">
        <f t="shared" si="250"/>
        <v>0</v>
      </c>
      <c r="J174" s="67">
        <f t="shared" si="250"/>
        <v>0</v>
      </c>
      <c r="K174" s="67">
        <f t="shared" si="250"/>
        <v>0</v>
      </c>
      <c r="L174" s="67">
        <f t="shared" si="250"/>
        <v>22248</v>
      </c>
      <c r="M174" s="67">
        <f t="shared" si="250"/>
        <v>0</v>
      </c>
      <c r="N174" s="67">
        <f aca="true" t="shared" si="251" ref="N174:S174">N175+N176+N178+N187</f>
        <v>0</v>
      </c>
      <c r="O174" s="67">
        <f t="shared" si="251"/>
        <v>0</v>
      </c>
      <c r="P174" s="67">
        <f t="shared" si="251"/>
        <v>0</v>
      </c>
      <c r="Q174" s="67">
        <f t="shared" si="251"/>
        <v>0</v>
      </c>
      <c r="R174" s="67">
        <f t="shared" si="251"/>
        <v>22248</v>
      </c>
      <c r="S174" s="67">
        <f t="shared" si="251"/>
        <v>0</v>
      </c>
      <c r="T174" s="67">
        <f aca="true" t="shared" si="252" ref="T174:Y174">T175+T176+T178+T187</f>
        <v>0</v>
      </c>
      <c r="U174" s="67">
        <f t="shared" si="252"/>
        <v>0</v>
      </c>
      <c r="V174" s="67">
        <f t="shared" si="252"/>
        <v>0</v>
      </c>
      <c r="W174" s="67">
        <f t="shared" si="252"/>
        <v>0</v>
      </c>
      <c r="X174" s="67">
        <f t="shared" si="252"/>
        <v>22248</v>
      </c>
      <c r="Y174" s="67">
        <f t="shared" si="252"/>
        <v>0</v>
      </c>
      <c r="Z174" s="67">
        <f aca="true" t="shared" si="253" ref="Z174:AE174">Z175+Z176+Z178+Z187</f>
        <v>0</v>
      </c>
      <c r="AA174" s="67">
        <f t="shared" si="253"/>
        <v>-7500</v>
      </c>
      <c r="AB174" s="67">
        <f t="shared" si="253"/>
        <v>0</v>
      </c>
      <c r="AC174" s="67">
        <f t="shared" si="253"/>
        <v>0</v>
      </c>
      <c r="AD174" s="67">
        <f t="shared" si="253"/>
        <v>14748</v>
      </c>
      <c r="AE174" s="67">
        <f t="shared" si="253"/>
        <v>0</v>
      </c>
      <c r="AF174" s="67">
        <f aca="true" t="shared" si="254" ref="AF174:AK174">AF175+AF176+AF178+AF187</f>
        <v>0</v>
      </c>
      <c r="AG174" s="67">
        <f t="shared" si="254"/>
        <v>0</v>
      </c>
      <c r="AH174" s="67">
        <f t="shared" si="254"/>
        <v>0</v>
      </c>
      <c r="AI174" s="67">
        <f t="shared" si="254"/>
        <v>0</v>
      </c>
      <c r="AJ174" s="67">
        <f t="shared" si="254"/>
        <v>14748</v>
      </c>
      <c r="AK174" s="67">
        <f t="shared" si="254"/>
        <v>0</v>
      </c>
      <c r="AL174" s="67">
        <f aca="true" t="shared" si="255" ref="AL174:AQ174">AL175+AL176+AL178+AL187</f>
        <v>0</v>
      </c>
      <c r="AM174" s="67">
        <f t="shared" si="255"/>
        <v>0</v>
      </c>
      <c r="AN174" s="67">
        <f t="shared" si="255"/>
        <v>0</v>
      </c>
      <c r="AO174" s="67">
        <f t="shared" si="255"/>
        <v>0</v>
      </c>
      <c r="AP174" s="67">
        <f t="shared" si="255"/>
        <v>14748</v>
      </c>
      <c r="AQ174" s="67">
        <f t="shared" si="255"/>
        <v>0</v>
      </c>
      <c r="AR174" s="67">
        <f aca="true" t="shared" si="256" ref="AR174:AW174">AR175+AR176+AR178+AR187</f>
        <v>0</v>
      </c>
      <c r="AS174" s="67">
        <f>AS175+AS176+AS178+AS187</f>
        <v>524</v>
      </c>
      <c r="AT174" s="67">
        <f>AT175+AT176+AT178+AT187</f>
        <v>0</v>
      </c>
      <c r="AU174" s="67">
        <f>AU175+AU176+AU178+AU187</f>
        <v>0</v>
      </c>
      <c r="AV174" s="67">
        <f t="shared" si="256"/>
        <v>15272</v>
      </c>
      <c r="AW174" s="67">
        <f t="shared" si="256"/>
        <v>0</v>
      </c>
      <c r="AX174" s="67">
        <f aca="true" t="shared" si="257" ref="AX174:BC174">AX175+AX176+AX178+AX187</f>
        <v>0</v>
      </c>
      <c r="AY174" s="67">
        <f t="shared" si="257"/>
        <v>0</v>
      </c>
      <c r="AZ174" s="67">
        <f t="shared" si="257"/>
        <v>-1011</v>
      </c>
      <c r="BA174" s="67">
        <f t="shared" si="257"/>
        <v>0</v>
      </c>
      <c r="BB174" s="67">
        <f t="shared" si="257"/>
        <v>14261</v>
      </c>
      <c r="BC174" s="67">
        <f t="shared" si="257"/>
        <v>0</v>
      </c>
    </row>
    <row r="175" spans="1:55" s="11" customFormat="1" ht="33" customHeight="1" hidden="1">
      <c r="A175" s="59" t="s">
        <v>477</v>
      </c>
      <c r="B175" s="65" t="s">
        <v>373</v>
      </c>
      <c r="C175" s="65" t="s">
        <v>379</v>
      </c>
      <c r="D175" s="66" t="s">
        <v>284</v>
      </c>
      <c r="E175" s="65" t="s">
        <v>376</v>
      </c>
      <c r="F175" s="60"/>
      <c r="G175" s="60"/>
      <c r="H175" s="60"/>
      <c r="I175" s="60"/>
      <c r="J175" s="60"/>
      <c r="K175" s="60"/>
      <c r="L175" s="60"/>
      <c r="M175" s="60"/>
      <c r="N175" s="46"/>
      <c r="O175" s="46"/>
      <c r="P175" s="46"/>
      <c r="Q175" s="46"/>
      <c r="R175" s="60"/>
      <c r="S175" s="60"/>
      <c r="T175" s="46"/>
      <c r="U175" s="46"/>
      <c r="V175" s="46"/>
      <c r="W175" s="46"/>
      <c r="X175" s="60"/>
      <c r="Y175" s="60"/>
      <c r="Z175" s="46"/>
      <c r="AA175" s="46"/>
      <c r="AB175" s="46"/>
      <c r="AC175" s="46"/>
      <c r="AD175" s="60"/>
      <c r="AE175" s="60"/>
      <c r="AF175" s="46"/>
      <c r="AG175" s="46"/>
      <c r="AH175" s="46"/>
      <c r="AI175" s="46"/>
      <c r="AJ175" s="60"/>
      <c r="AK175" s="60"/>
      <c r="AL175" s="46"/>
      <c r="AM175" s="46"/>
      <c r="AN175" s="46"/>
      <c r="AO175" s="46"/>
      <c r="AP175" s="60"/>
      <c r="AQ175" s="60"/>
      <c r="AR175" s="46"/>
      <c r="AS175" s="46"/>
      <c r="AT175" s="46"/>
      <c r="AU175" s="46"/>
      <c r="AV175" s="60"/>
      <c r="AW175" s="60"/>
      <c r="AX175" s="46"/>
      <c r="AY175" s="46"/>
      <c r="AZ175" s="46"/>
      <c r="BA175" s="46"/>
      <c r="BB175" s="60"/>
      <c r="BC175" s="60"/>
    </row>
    <row r="176" spans="1:55" s="11" customFormat="1" ht="87.75" customHeight="1">
      <c r="A176" s="59" t="s">
        <v>96</v>
      </c>
      <c r="B176" s="65" t="s">
        <v>373</v>
      </c>
      <c r="C176" s="65" t="s">
        <v>379</v>
      </c>
      <c r="D176" s="66" t="s">
        <v>483</v>
      </c>
      <c r="E176" s="65"/>
      <c r="F176" s="46">
        <f aca="true" t="shared" si="258" ref="F176:BA176">F177</f>
        <v>15525</v>
      </c>
      <c r="G176" s="46">
        <f t="shared" si="258"/>
        <v>0</v>
      </c>
      <c r="H176" s="46">
        <f t="shared" si="258"/>
        <v>0</v>
      </c>
      <c r="I176" s="46">
        <f t="shared" si="258"/>
        <v>0</v>
      </c>
      <c r="J176" s="46">
        <f t="shared" si="258"/>
        <v>0</v>
      </c>
      <c r="K176" s="46">
        <f t="shared" si="258"/>
        <v>0</v>
      </c>
      <c r="L176" s="46">
        <f t="shared" si="258"/>
        <v>15525</v>
      </c>
      <c r="M176" s="46">
        <f t="shared" si="258"/>
        <v>0</v>
      </c>
      <c r="N176" s="46">
        <f t="shared" si="258"/>
        <v>0</v>
      </c>
      <c r="O176" s="46">
        <f t="shared" si="258"/>
        <v>0</v>
      </c>
      <c r="P176" s="46">
        <f t="shared" si="258"/>
        <v>0</v>
      </c>
      <c r="Q176" s="46">
        <f t="shared" si="258"/>
        <v>0</v>
      </c>
      <c r="R176" s="46">
        <f t="shared" si="258"/>
        <v>15525</v>
      </c>
      <c r="S176" s="46">
        <f t="shared" si="258"/>
        <v>0</v>
      </c>
      <c r="T176" s="46">
        <f t="shared" si="258"/>
        <v>0</v>
      </c>
      <c r="U176" s="46">
        <f t="shared" si="258"/>
        <v>0</v>
      </c>
      <c r="V176" s="46">
        <f t="shared" si="258"/>
        <v>0</v>
      </c>
      <c r="W176" s="46">
        <f t="shared" si="258"/>
        <v>0</v>
      </c>
      <c r="X176" s="46">
        <f t="shared" si="258"/>
        <v>15525</v>
      </c>
      <c r="Y176" s="46">
        <f t="shared" si="258"/>
        <v>0</v>
      </c>
      <c r="Z176" s="46">
        <f t="shared" si="258"/>
        <v>0</v>
      </c>
      <c r="AA176" s="46">
        <f t="shared" si="258"/>
        <v>-7500</v>
      </c>
      <c r="AB176" s="46">
        <f t="shared" si="258"/>
        <v>0</v>
      </c>
      <c r="AC176" s="46">
        <f t="shared" si="258"/>
        <v>0</v>
      </c>
      <c r="AD176" s="46">
        <f t="shared" si="258"/>
        <v>8025</v>
      </c>
      <c r="AE176" s="46">
        <f t="shared" si="258"/>
        <v>0</v>
      </c>
      <c r="AF176" s="46">
        <f t="shared" si="258"/>
        <v>0</v>
      </c>
      <c r="AG176" s="46">
        <f t="shared" si="258"/>
        <v>0</v>
      </c>
      <c r="AH176" s="46">
        <f t="shared" si="258"/>
        <v>0</v>
      </c>
      <c r="AI176" s="46">
        <f t="shared" si="258"/>
        <v>0</v>
      </c>
      <c r="AJ176" s="46">
        <f t="shared" si="258"/>
        <v>8025</v>
      </c>
      <c r="AK176" s="46">
        <f t="shared" si="258"/>
        <v>0</v>
      </c>
      <c r="AL176" s="46">
        <f t="shared" si="258"/>
        <v>0</v>
      </c>
      <c r="AM176" s="46">
        <f t="shared" si="258"/>
        <v>0</v>
      </c>
      <c r="AN176" s="46">
        <f t="shared" si="258"/>
        <v>0</v>
      </c>
      <c r="AO176" s="46">
        <f t="shared" si="258"/>
        <v>0</v>
      </c>
      <c r="AP176" s="46">
        <f t="shared" si="258"/>
        <v>8025</v>
      </c>
      <c r="AQ176" s="46">
        <f t="shared" si="258"/>
        <v>0</v>
      </c>
      <c r="AR176" s="46">
        <f t="shared" si="258"/>
        <v>0</v>
      </c>
      <c r="AS176" s="46">
        <f t="shared" si="258"/>
        <v>524</v>
      </c>
      <c r="AT176" s="46">
        <f t="shared" si="258"/>
        <v>0</v>
      </c>
      <c r="AU176" s="46">
        <f t="shared" si="258"/>
        <v>0</v>
      </c>
      <c r="AV176" s="46">
        <f t="shared" si="258"/>
        <v>8549</v>
      </c>
      <c r="AW176" s="46">
        <f t="shared" si="258"/>
        <v>0</v>
      </c>
      <c r="AX176" s="46">
        <f t="shared" si="258"/>
        <v>0</v>
      </c>
      <c r="AY176" s="46">
        <f t="shared" si="258"/>
        <v>0</v>
      </c>
      <c r="AZ176" s="46">
        <f t="shared" si="258"/>
        <v>-1011</v>
      </c>
      <c r="BA176" s="46">
        <f t="shared" si="258"/>
        <v>0</v>
      </c>
      <c r="BB176" s="46">
        <f>BB177</f>
        <v>7538</v>
      </c>
      <c r="BC176" s="46">
        <f>BC177</f>
        <v>0</v>
      </c>
    </row>
    <row r="177" spans="1:55" s="11" customFormat="1" ht="59.25" customHeight="1">
      <c r="A177" s="59" t="s">
        <v>477</v>
      </c>
      <c r="B177" s="65" t="s">
        <v>373</v>
      </c>
      <c r="C177" s="65" t="s">
        <v>379</v>
      </c>
      <c r="D177" s="66" t="s">
        <v>483</v>
      </c>
      <c r="E177" s="65" t="s">
        <v>376</v>
      </c>
      <c r="F177" s="46">
        <v>15525</v>
      </c>
      <c r="G177" s="60"/>
      <c r="H177" s="60"/>
      <c r="I177" s="60"/>
      <c r="J177" s="60"/>
      <c r="K177" s="60"/>
      <c r="L177" s="46">
        <f>F177+H177+I177+J177+K177</f>
        <v>15525</v>
      </c>
      <c r="M177" s="46">
        <f>G177+K177</f>
        <v>0</v>
      </c>
      <c r="N177" s="46"/>
      <c r="O177" s="46"/>
      <c r="P177" s="46"/>
      <c r="Q177" s="46"/>
      <c r="R177" s="46">
        <f>L177+N177+O177+P177+Q177</f>
        <v>15525</v>
      </c>
      <c r="S177" s="46">
        <f>M177+Q177</f>
        <v>0</v>
      </c>
      <c r="T177" s="46"/>
      <c r="U177" s="46"/>
      <c r="V177" s="46"/>
      <c r="W177" s="46"/>
      <c r="X177" s="46">
        <f>R177+T177+U177+V177+W177</f>
        <v>15525</v>
      </c>
      <c r="Y177" s="46">
        <f>S177+W177</f>
        <v>0</v>
      </c>
      <c r="Z177" s="46"/>
      <c r="AA177" s="46">
        <v>-7500</v>
      </c>
      <c r="AB177" s="46"/>
      <c r="AC177" s="46"/>
      <c r="AD177" s="46">
        <f>X177+Z177+AA177+AB177+AC177</f>
        <v>8025</v>
      </c>
      <c r="AE177" s="46">
        <f>Y177+AC177</f>
        <v>0</v>
      </c>
      <c r="AF177" s="46"/>
      <c r="AG177" s="46"/>
      <c r="AH177" s="46"/>
      <c r="AI177" s="46"/>
      <c r="AJ177" s="46">
        <f>AD177+AF177+AG177+AH177+AI177</f>
        <v>8025</v>
      </c>
      <c r="AK177" s="46">
        <f>AE177+AI177</f>
        <v>0</v>
      </c>
      <c r="AL177" s="46"/>
      <c r="AM177" s="46"/>
      <c r="AN177" s="46"/>
      <c r="AO177" s="46"/>
      <c r="AP177" s="46">
        <f>AJ177+AL177+AM177+AN177+AO177</f>
        <v>8025</v>
      </c>
      <c r="AQ177" s="46">
        <f>AK177+AO177</f>
        <v>0</v>
      </c>
      <c r="AR177" s="46"/>
      <c r="AS177" s="46">
        <v>524</v>
      </c>
      <c r="AT177" s="46"/>
      <c r="AU177" s="46"/>
      <c r="AV177" s="46">
        <f>AP177+AR177+AS177+AT177+AU177</f>
        <v>8549</v>
      </c>
      <c r="AW177" s="46">
        <f>AQ177+AU177</f>
        <v>0</v>
      </c>
      <c r="AX177" s="46"/>
      <c r="AY177" s="46"/>
      <c r="AZ177" s="46">
        <v>-1011</v>
      </c>
      <c r="BA177" s="46"/>
      <c r="BB177" s="46">
        <f>AV177+AX177+AY177+AZ177+BA177</f>
        <v>7538</v>
      </c>
      <c r="BC177" s="46">
        <f>AW177+BA177</f>
        <v>0</v>
      </c>
    </row>
    <row r="178" spans="1:55" s="11" customFormat="1" ht="48" customHeight="1">
      <c r="A178" s="59" t="s">
        <v>98</v>
      </c>
      <c r="B178" s="65" t="s">
        <v>373</v>
      </c>
      <c r="C178" s="65" t="s">
        <v>379</v>
      </c>
      <c r="D178" s="66" t="s">
        <v>97</v>
      </c>
      <c r="E178" s="65"/>
      <c r="F178" s="46">
        <f aca="true" t="shared" si="259" ref="F178:M178">F179+F180</f>
        <v>6723</v>
      </c>
      <c r="G178" s="46">
        <f t="shared" si="259"/>
        <v>0</v>
      </c>
      <c r="H178" s="46">
        <f t="shared" si="259"/>
        <v>0</v>
      </c>
      <c r="I178" s="46">
        <f t="shared" si="259"/>
        <v>0</v>
      </c>
      <c r="J178" s="46">
        <f t="shared" si="259"/>
        <v>0</v>
      </c>
      <c r="K178" s="46">
        <f t="shared" si="259"/>
        <v>0</v>
      </c>
      <c r="L178" s="46">
        <f t="shared" si="259"/>
        <v>6723</v>
      </c>
      <c r="M178" s="46">
        <f t="shared" si="259"/>
        <v>0</v>
      </c>
      <c r="N178" s="46">
        <f aca="true" t="shared" si="260" ref="N178:S178">N179+N180</f>
        <v>0</v>
      </c>
      <c r="O178" s="46">
        <f t="shared" si="260"/>
        <v>0</v>
      </c>
      <c r="P178" s="46">
        <f t="shared" si="260"/>
        <v>0</v>
      </c>
      <c r="Q178" s="46">
        <f t="shared" si="260"/>
        <v>0</v>
      </c>
      <c r="R178" s="46">
        <f t="shared" si="260"/>
        <v>6723</v>
      </c>
      <c r="S178" s="46">
        <f t="shared" si="260"/>
        <v>0</v>
      </c>
      <c r="T178" s="46">
        <f aca="true" t="shared" si="261" ref="T178:Y178">T179+T180</f>
        <v>0</v>
      </c>
      <c r="U178" s="46">
        <f t="shared" si="261"/>
        <v>0</v>
      </c>
      <c r="V178" s="46">
        <f t="shared" si="261"/>
        <v>0</v>
      </c>
      <c r="W178" s="46">
        <f t="shared" si="261"/>
        <v>0</v>
      </c>
      <c r="X178" s="46">
        <f t="shared" si="261"/>
        <v>6723</v>
      </c>
      <c r="Y178" s="46">
        <f t="shared" si="261"/>
        <v>0</v>
      </c>
      <c r="Z178" s="46">
        <f aca="true" t="shared" si="262" ref="Z178:AE178">Z179+Z180</f>
        <v>0</v>
      </c>
      <c r="AA178" s="46">
        <f t="shared" si="262"/>
        <v>0</v>
      </c>
      <c r="AB178" s="46">
        <f t="shared" si="262"/>
        <v>0</v>
      </c>
      <c r="AC178" s="46">
        <f t="shared" si="262"/>
        <v>0</v>
      </c>
      <c r="AD178" s="46">
        <f t="shared" si="262"/>
        <v>6723</v>
      </c>
      <c r="AE178" s="46">
        <f t="shared" si="262"/>
        <v>0</v>
      </c>
      <c r="AF178" s="46">
        <f aca="true" t="shared" si="263" ref="AF178:AK178">AF179+AF180</f>
        <v>0</v>
      </c>
      <c r="AG178" s="46">
        <f t="shared" si="263"/>
        <v>0</v>
      </c>
      <c r="AH178" s="46">
        <f t="shared" si="263"/>
        <v>0</v>
      </c>
      <c r="AI178" s="46">
        <f t="shared" si="263"/>
        <v>0</v>
      </c>
      <c r="AJ178" s="46">
        <f t="shared" si="263"/>
        <v>6723</v>
      </c>
      <c r="AK178" s="46">
        <f t="shared" si="263"/>
        <v>0</v>
      </c>
      <c r="AL178" s="46">
        <f aca="true" t="shared" si="264" ref="AL178:AQ178">AL179+AL180</f>
        <v>0</v>
      </c>
      <c r="AM178" s="46">
        <f t="shared" si="264"/>
        <v>0</v>
      </c>
      <c r="AN178" s="46">
        <f t="shared" si="264"/>
        <v>0</v>
      </c>
      <c r="AO178" s="46">
        <f t="shared" si="264"/>
        <v>0</v>
      </c>
      <c r="AP178" s="46">
        <f t="shared" si="264"/>
        <v>6723</v>
      </c>
      <c r="AQ178" s="46">
        <f t="shared" si="264"/>
        <v>0</v>
      </c>
      <c r="AR178" s="46">
        <f aca="true" t="shared" si="265" ref="AR178:AW178">AR179+AR180</f>
        <v>0</v>
      </c>
      <c r="AS178" s="46">
        <f>AS179+AS180</f>
        <v>0</v>
      </c>
      <c r="AT178" s="46">
        <f>AT179+AT180</f>
        <v>0</v>
      </c>
      <c r="AU178" s="46">
        <f>AU179+AU180</f>
        <v>0</v>
      </c>
      <c r="AV178" s="46">
        <f t="shared" si="265"/>
        <v>6723</v>
      </c>
      <c r="AW178" s="46">
        <f t="shared" si="265"/>
        <v>0</v>
      </c>
      <c r="AX178" s="46">
        <f aca="true" t="shared" si="266" ref="AX178:BC178">AX179+AX180</f>
        <v>0</v>
      </c>
      <c r="AY178" s="46">
        <f t="shared" si="266"/>
        <v>0</v>
      </c>
      <c r="AZ178" s="46">
        <f t="shared" si="266"/>
        <v>0</v>
      </c>
      <c r="BA178" s="46">
        <f t="shared" si="266"/>
        <v>0</v>
      </c>
      <c r="BB178" s="46">
        <f t="shared" si="266"/>
        <v>6723</v>
      </c>
      <c r="BC178" s="46">
        <f t="shared" si="266"/>
        <v>0</v>
      </c>
    </row>
    <row r="179" spans="1:55" s="11" customFormat="1" ht="102" customHeight="1">
      <c r="A179" s="59" t="s">
        <v>79</v>
      </c>
      <c r="B179" s="65" t="s">
        <v>373</v>
      </c>
      <c r="C179" s="65" t="s">
        <v>379</v>
      </c>
      <c r="D179" s="66" t="s">
        <v>97</v>
      </c>
      <c r="E179" s="65" t="s">
        <v>67</v>
      </c>
      <c r="F179" s="46">
        <v>6673</v>
      </c>
      <c r="G179" s="60"/>
      <c r="H179" s="60"/>
      <c r="I179" s="60"/>
      <c r="J179" s="60"/>
      <c r="K179" s="60"/>
      <c r="L179" s="46">
        <f>F179+H179+I179+J179+K179</f>
        <v>6673</v>
      </c>
      <c r="M179" s="46">
        <f>G179+K179</f>
        <v>0</v>
      </c>
      <c r="N179" s="46"/>
      <c r="O179" s="46"/>
      <c r="P179" s="46"/>
      <c r="Q179" s="46"/>
      <c r="R179" s="46">
        <f>L179+N179+O179+P179+Q179</f>
        <v>6673</v>
      </c>
      <c r="S179" s="46">
        <f>M179+Q179</f>
        <v>0</v>
      </c>
      <c r="T179" s="46"/>
      <c r="U179" s="46"/>
      <c r="V179" s="46"/>
      <c r="W179" s="46"/>
      <c r="X179" s="46">
        <f>R179+T179+U179+V179+W179</f>
        <v>6673</v>
      </c>
      <c r="Y179" s="46">
        <f>S179+W179</f>
        <v>0</v>
      </c>
      <c r="Z179" s="46"/>
      <c r="AA179" s="46"/>
      <c r="AB179" s="46"/>
      <c r="AC179" s="46"/>
      <c r="AD179" s="46">
        <f>X179+Z179+AA179+AB179+AC179</f>
        <v>6673</v>
      </c>
      <c r="AE179" s="46">
        <f>Y179+AC179</f>
        <v>0</v>
      </c>
      <c r="AF179" s="46"/>
      <c r="AG179" s="46"/>
      <c r="AH179" s="46"/>
      <c r="AI179" s="46"/>
      <c r="AJ179" s="46">
        <f>AD179+AF179+AG179+AH179+AI179</f>
        <v>6673</v>
      </c>
      <c r="AK179" s="46">
        <f>AE179+AI179</f>
        <v>0</v>
      </c>
      <c r="AL179" s="46"/>
      <c r="AM179" s="46"/>
      <c r="AN179" s="46"/>
      <c r="AO179" s="46"/>
      <c r="AP179" s="46">
        <f>AJ179+AL179+AM179+AN179+AO179</f>
        <v>6673</v>
      </c>
      <c r="AQ179" s="46">
        <f>AK179+AO179</f>
        <v>0</v>
      </c>
      <c r="AR179" s="46"/>
      <c r="AS179" s="46"/>
      <c r="AT179" s="46"/>
      <c r="AU179" s="46"/>
      <c r="AV179" s="46">
        <f>AP179+AR179+AS179+AT179+AU179</f>
        <v>6673</v>
      </c>
      <c r="AW179" s="46">
        <f>AQ179+AU179</f>
        <v>0</v>
      </c>
      <c r="AX179" s="46"/>
      <c r="AY179" s="46"/>
      <c r="AZ179" s="46"/>
      <c r="BA179" s="46"/>
      <c r="BB179" s="46">
        <f>AV179+AX179+AY179+AZ179+BA179</f>
        <v>6673</v>
      </c>
      <c r="BC179" s="46">
        <f>AW179+BA179</f>
        <v>0</v>
      </c>
    </row>
    <row r="180" spans="1:55" s="11" customFormat="1" ht="98.25" customHeight="1">
      <c r="A180" s="59" t="s">
        <v>216</v>
      </c>
      <c r="B180" s="65" t="s">
        <v>373</v>
      </c>
      <c r="C180" s="65" t="s">
        <v>379</v>
      </c>
      <c r="D180" s="66" t="s">
        <v>97</v>
      </c>
      <c r="E180" s="65" t="s">
        <v>66</v>
      </c>
      <c r="F180" s="46">
        <v>50</v>
      </c>
      <c r="G180" s="60"/>
      <c r="H180" s="60"/>
      <c r="I180" s="60"/>
      <c r="J180" s="60"/>
      <c r="K180" s="60"/>
      <c r="L180" s="46">
        <f>F180+H180+I180+J180+K180</f>
        <v>50</v>
      </c>
      <c r="M180" s="46">
        <f>G180+K180</f>
        <v>0</v>
      </c>
      <c r="N180" s="46"/>
      <c r="O180" s="46"/>
      <c r="P180" s="46"/>
      <c r="Q180" s="46"/>
      <c r="R180" s="46">
        <f>L180+N180+O180+P180+Q180</f>
        <v>50</v>
      </c>
      <c r="S180" s="46">
        <f>M180+Q180</f>
        <v>0</v>
      </c>
      <c r="T180" s="46"/>
      <c r="U180" s="46"/>
      <c r="V180" s="46"/>
      <c r="W180" s="46"/>
      <c r="X180" s="46">
        <f>R180+T180+U180+V180+W180</f>
        <v>50</v>
      </c>
      <c r="Y180" s="46">
        <f>S180+W180</f>
        <v>0</v>
      </c>
      <c r="Z180" s="46"/>
      <c r="AA180" s="46"/>
      <c r="AB180" s="46"/>
      <c r="AC180" s="46"/>
      <c r="AD180" s="46">
        <f>X180+Z180+AA180+AB180+AC180</f>
        <v>50</v>
      </c>
      <c r="AE180" s="46">
        <f>Y180+AC180</f>
        <v>0</v>
      </c>
      <c r="AF180" s="46"/>
      <c r="AG180" s="46"/>
      <c r="AH180" s="46"/>
      <c r="AI180" s="46"/>
      <c r="AJ180" s="46">
        <f>AD180+AF180+AG180+AH180+AI180</f>
        <v>50</v>
      </c>
      <c r="AK180" s="46">
        <f>AE180+AI180</f>
        <v>0</v>
      </c>
      <c r="AL180" s="46"/>
      <c r="AM180" s="46"/>
      <c r="AN180" s="46"/>
      <c r="AO180" s="46"/>
      <c r="AP180" s="46">
        <f>AJ180+AL180+AM180+AN180+AO180</f>
        <v>50</v>
      </c>
      <c r="AQ180" s="46">
        <f>AK180+AO180</f>
        <v>0</v>
      </c>
      <c r="AR180" s="46"/>
      <c r="AS180" s="46"/>
      <c r="AT180" s="46"/>
      <c r="AU180" s="46"/>
      <c r="AV180" s="46">
        <f>AP180+AR180+AS180+AT180+AU180</f>
        <v>50</v>
      </c>
      <c r="AW180" s="46">
        <f>AQ180+AU180</f>
        <v>0</v>
      </c>
      <c r="AX180" s="46"/>
      <c r="AY180" s="46"/>
      <c r="AZ180" s="46"/>
      <c r="BA180" s="46"/>
      <c r="BB180" s="46">
        <f>AV180+AX180+AY180+AZ180+BA180</f>
        <v>50</v>
      </c>
      <c r="BC180" s="46">
        <f>AW180+BA180</f>
        <v>0</v>
      </c>
    </row>
    <row r="181" spans="1:55" s="13" customFormat="1" ht="17.25" customHeight="1" hidden="1">
      <c r="A181" s="59" t="s">
        <v>285</v>
      </c>
      <c r="B181" s="65" t="s">
        <v>373</v>
      </c>
      <c r="C181" s="65" t="s">
        <v>379</v>
      </c>
      <c r="D181" s="66" t="s">
        <v>286</v>
      </c>
      <c r="E181" s="65"/>
      <c r="F181" s="93"/>
      <c r="G181" s="93"/>
      <c r="H181" s="93"/>
      <c r="I181" s="93"/>
      <c r="J181" s="93"/>
      <c r="K181" s="93"/>
      <c r="L181" s="93"/>
      <c r="M181" s="93"/>
      <c r="N181" s="94"/>
      <c r="O181" s="94"/>
      <c r="P181" s="94"/>
      <c r="Q181" s="94"/>
      <c r="R181" s="93"/>
      <c r="S181" s="93"/>
      <c r="T181" s="94"/>
      <c r="U181" s="94"/>
      <c r="V181" s="94"/>
      <c r="W181" s="94"/>
      <c r="X181" s="93"/>
      <c r="Y181" s="93"/>
      <c r="Z181" s="94"/>
      <c r="AA181" s="94"/>
      <c r="AB181" s="94"/>
      <c r="AC181" s="94"/>
      <c r="AD181" s="93"/>
      <c r="AE181" s="93"/>
      <c r="AF181" s="94"/>
      <c r="AG181" s="94"/>
      <c r="AH181" s="94"/>
      <c r="AI181" s="94"/>
      <c r="AJ181" s="93"/>
      <c r="AK181" s="93"/>
      <c r="AL181" s="94"/>
      <c r="AM181" s="94"/>
      <c r="AN181" s="94"/>
      <c r="AO181" s="94"/>
      <c r="AP181" s="93"/>
      <c r="AQ181" s="93"/>
      <c r="AR181" s="94"/>
      <c r="AS181" s="94"/>
      <c r="AT181" s="94"/>
      <c r="AU181" s="94"/>
      <c r="AV181" s="93"/>
      <c r="AW181" s="93"/>
      <c r="AX181" s="94"/>
      <c r="AY181" s="94"/>
      <c r="AZ181" s="94"/>
      <c r="BA181" s="94"/>
      <c r="BB181" s="93"/>
      <c r="BC181" s="93"/>
    </row>
    <row r="182" spans="1:55" s="14" customFormat="1" ht="33" customHeight="1" hidden="1">
      <c r="A182" s="59" t="s">
        <v>477</v>
      </c>
      <c r="B182" s="65" t="s">
        <v>373</v>
      </c>
      <c r="C182" s="65" t="s">
        <v>379</v>
      </c>
      <c r="D182" s="66" t="s">
        <v>286</v>
      </c>
      <c r="E182" s="65" t="s">
        <v>376</v>
      </c>
      <c r="F182" s="95"/>
      <c r="G182" s="95"/>
      <c r="H182" s="95"/>
      <c r="I182" s="95"/>
      <c r="J182" s="95"/>
      <c r="K182" s="95"/>
      <c r="L182" s="95"/>
      <c r="M182" s="95"/>
      <c r="N182" s="69"/>
      <c r="O182" s="69"/>
      <c r="P182" s="69"/>
      <c r="Q182" s="69"/>
      <c r="R182" s="95"/>
      <c r="S182" s="95"/>
      <c r="T182" s="69"/>
      <c r="U182" s="69"/>
      <c r="V182" s="69"/>
      <c r="W182" s="69"/>
      <c r="X182" s="95"/>
      <c r="Y182" s="95"/>
      <c r="Z182" s="69"/>
      <c r="AA182" s="69"/>
      <c r="AB182" s="69"/>
      <c r="AC182" s="69"/>
      <c r="AD182" s="95"/>
      <c r="AE182" s="95"/>
      <c r="AF182" s="69"/>
      <c r="AG182" s="69"/>
      <c r="AH182" s="69"/>
      <c r="AI182" s="69"/>
      <c r="AJ182" s="95"/>
      <c r="AK182" s="95"/>
      <c r="AL182" s="69"/>
      <c r="AM182" s="69"/>
      <c r="AN182" s="69"/>
      <c r="AO182" s="69"/>
      <c r="AP182" s="95"/>
      <c r="AQ182" s="95"/>
      <c r="AR182" s="69"/>
      <c r="AS182" s="69"/>
      <c r="AT182" s="69"/>
      <c r="AU182" s="69"/>
      <c r="AV182" s="95"/>
      <c r="AW182" s="95"/>
      <c r="AX182" s="69"/>
      <c r="AY182" s="69"/>
      <c r="AZ182" s="69"/>
      <c r="BA182" s="69"/>
      <c r="BB182" s="95"/>
      <c r="BC182" s="95"/>
    </row>
    <row r="183" spans="1:55" s="14" customFormat="1" ht="16.5" customHeight="1" hidden="1">
      <c r="A183" s="59" t="s">
        <v>454</v>
      </c>
      <c r="B183" s="65" t="s">
        <v>373</v>
      </c>
      <c r="C183" s="65" t="s">
        <v>379</v>
      </c>
      <c r="D183" s="66" t="s">
        <v>455</v>
      </c>
      <c r="E183" s="65"/>
      <c r="F183" s="95"/>
      <c r="G183" s="95"/>
      <c r="H183" s="95"/>
      <c r="I183" s="95"/>
      <c r="J183" s="95"/>
      <c r="K183" s="95"/>
      <c r="L183" s="95"/>
      <c r="M183" s="95"/>
      <c r="N183" s="69"/>
      <c r="O183" s="69"/>
      <c r="P183" s="69"/>
      <c r="Q183" s="69"/>
      <c r="R183" s="95"/>
      <c r="S183" s="95"/>
      <c r="T183" s="69"/>
      <c r="U183" s="69"/>
      <c r="V183" s="69"/>
      <c r="W183" s="69"/>
      <c r="X183" s="95"/>
      <c r="Y183" s="95"/>
      <c r="Z183" s="69"/>
      <c r="AA183" s="69"/>
      <c r="AB183" s="69"/>
      <c r="AC183" s="69"/>
      <c r="AD183" s="95"/>
      <c r="AE183" s="95"/>
      <c r="AF183" s="69"/>
      <c r="AG183" s="69"/>
      <c r="AH183" s="69"/>
      <c r="AI183" s="69"/>
      <c r="AJ183" s="95"/>
      <c r="AK183" s="95"/>
      <c r="AL183" s="69"/>
      <c r="AM183" s="69"/>
      <c r="AN183" s="69"/>
      <c r="AO183" s="69"/>
      <c r="AP183" s="95"/>
      <c r="AQ183" s="95"/>
      <c r="AR183" s="69"/>
      <c r="AS183" s="69"/>
      <c r="AT183" s="69"/>
      <c r="AU183" s="69"/>
      <c r="AV183" s="95"/>
      <c r="AW183" s="95"/>
      <c r="AX183" s="69"/>
      <c r="AY183" s="69"/>
      <c r="AZ183" s="69"/>
      <c r="BA183" s="69"/>
      <c r="BB183" s="95"/>
      <c r="BC183" s="95"/>
    </row>
    <row r="184" spans="1:55" s="14" customFormat="1" ht="49.5" customHeight="1" hidden="1">
      <c r="A184" s="59" t="s">
        <v>394</v>
      </c>
      <c r="B184" s="65" t="s">
        <v>373</v>
      </c>
      <c r="C184" s="65" t="s">
        <v>379</v>
      </c>
      <c r="D184" s="66" t="s">
        <v>455</v>
      </c>
      <c r="E184" s="65" t="s">
        <v>381</v>
      </c>
      <c r="F184" s="95"/>
      <c r="G184" s="95"/>
      <c r="H184" s="95"/>
      <c r="I184" s="95"/>
      <c r="J184" s="95"/>
      <c r="K184" s="95"/>
      <c r="L184" s="95"/>
      <c r="M184" s="95"/>
      <c r="N184" s="69"/>
      <c r="O184" s="69"/>
      <c r="P184" s="69"/>
      <c r="Q184" s="69"/>
      <c r="R184" s="95"/>
      <c r="S184" s="95"/>
      <c r="T184" s="69"/>
      <c r="U184" s="69"/>
      <c r="V184" s="69"/>
      <c r="W184" s="69"/>
      <c r="X184" s="95"/>
      <c r="Y184" s="95"/>
      <c r="Z184" s="69"/>
      <c r="AA184" s="69"/>
      <c r="AB184" s="69"/>
      <c r="AC184" s="69"/>
      <c r="AD184" s="95"/>
      <c r="AE184" s="95"/>
      <c r="AF184" s="69"/>
      <c r="AG184" s="69"/>
      <c r="AH184" s="69"/>
      <c r="AI184" s="69"/>
      <c r="AJ184" s="95"/>
      <c r="AK184" s="95"/>
      <c r="AL184" s="69"/>
      <c r="AM184" s="69"/>
      <c r="AN184" s="69"/>
      <c r="AO184" s="69"/>
      <c r="AP184" s="95"/>
      <c r="AQ184" s="95"/>
      <c r="AR184" s="69"/>
      <c r="AS184" s="69"/>
      <c r="AT184" s="69"/>
      <c r="AU184" s="69"/>
      <c r="AV184" s="95"/>
      <c r="AW184" s="95"/>
      <c r="AX184" s="69"/>
      <c r="AY184" s="69"/>
      <c r="AZ184" s="69"/>
      <c r="BA184" s="69"/>
      <c r="BB184" s="95"/>
      <c r="BC184" s="95"/>
    </row>
    <row r="185" spans="1:55" s="15" customFormat="1" ht="16.5" customHeight="1" hidden="1">
      <c r="A185" s="59" t="s">
        <v>287</v>
      </c>
      <c r="B185" s="65" t="s">
        <v>373</v>
      </c>
      <c r="C185" s="65" t="s">
        <v>379</v>
      </c>
      <c r="D185" s="66" t="s">
        <v>288</v>
      </c>
      <c r="E185" s="65"/>
      <c r="F185" s="96"/>
      <c r="G185" s="96"/>
      <c r="H185" s="96"/>
      <c r="I185" s="96"/>
      <c r="J185" s="96"/>
      <c r="K185" s="96"/>
      <c r="L185" s="96"/>
      <c r="M185" s="96"/>
      <c r="N185" s="69"/>
      <c r="O185" s="69"/>
      <c r="P185" s="69"/>
      <c r="Q185" s="69"/>
      <c r="R185" s="96"/>
      <c r="S185" s="96"/>
      <c r="T185" s="69"/>
      <c r="U185" s="69"/>
      <c r="V185" s="69"/>
      <c r="W185" s="69"/>
      <c r="X185" s="96"/>
      <c r="Y185" s="96"/>
      <c r="Z185" s="69"/>
      <c r="AA185" s="69"/>
      <c r="AB185" s="69"/>
      <c r="AC185" s="69"/>
      <c r="AD185" s="96"/>
      <c r="AE185" s="96"/>
      <c r="AF185" s="69"/>
      <c r="AG185" s="69"/>
      <c r="AH185" s="69"/>
      <c r="AI185" s="69"/>
      <c r="AJ185" s="96"/>
      <c r="AK185" s="96"/>
      <c r="AL185" s="69"/>
      <c r="AM185" s="69"/>
      <c r="AN185" s="69"/>
      <c r="AO185" s="69"/>
      <c r="AP185" s="96"/>
      <c r="AQ185" s="96"/>
      <c r="AR185" s="69"/>
      <c r="AS185" s="69"/>
      <c r="AT185" s="69"/>
      <c r="AU185" s="69"/>
      <c r="AV185" s="96"/>
      <c r="AW185" s="96"/>
      <c r="AX185" s="69"/>
      <c r="AY185" s="69"/>
      <c r="AZ185" s="69"/>
      <c r="BA185" s="69"/>
      <c r="BB185" s="96"/>
      <c r="BC185" s="96"/>
    </row>
    <row r="186" spans="1:55" s="15" customFormat="1" ht="33" customHeight="1" hidden="1">
      <c r="A186" s="59" t="s">
        <v>375</v>
      </c>
      <c r="B186" s="65" t="s">
        <v>373</v>
      </c>
      <c r="C186" s="65" t="s">
        <v>379</v>
      </c>
      <c r="D186" s="66" t="s">
        <v>288</v>
      </c>
      <c r="E186" s="65" t="s">
        <v>376</v>
      </c>
      <c r="F186" s="96"/>
      <c r="G186" s="96"/>
      <c r="H186" s="96"/>
      <c r="I186" s="96"/>
      <c r="J186" s="96"/>
      <c r="K186" s="96"/>
      <c r="L186" s="96"/>
      <c r="M186" s="96"/>
      <c r="N186" s="69"/>
      <c r="O186" s="69"/>
      <c r="P186" s="69"/>
      <c r="Q186" s="69"/>
      <c r="R186" s="96"/>
      <c r="S186" s="96"/>
      <c r="T186" s="69"/>
      <c r="U186" s="69"/>
      <c r="V186" s="69"/>
      <c r="W186" s="69"/>
      <c r="X186" s="96"/>
      <c r="Y186" s="96"/>
      <c r="Z186" s="69"/>
      <c r="AA186" s="69"/>
      <c r="AB186" s="69"/>
      <c r="AC186" s="69"/>
      <c r="AD186" s="96"/>
      <c r="AE186" s="96"/>
      <c r="AF186" s="69"/>
      <c r="AG186" s="69"/>
      <c r="AH186" s="69"/>
      <c r="AI186" s="69"/>
      <c r="AJ186" s="96"/>
      <c r="AK186" s="96"/>
      <c r="AL186" s="69"/>
      <c r="AM186" s="69"/>
      <c r="AN186" s="69"/>
      <c r="AO186" s="69"/>
      <c r="AP186" s="96"/>
      <c r="AQ186" s="96"/>
      <c r="AR186" s="69"/>
      <c r="AS186" s="69"/>
      <c r="AT186" s="69"/>
      <c r="AU186" s="69"/>
      <c r="AV186" s="96"/>
      <c r="AW186" s="96"/>
      <c r="AX186" s="69"/>
      <c r="AY186" s="69"/>
      <c r="AZ186" s="69"/>
      <c r="BA186" s="69"/>
      <c r="BB186" s="96"/>
      <c r="BC186" s="96"/>
    </row>
    <row r="187" spans="1:55" s="15" customFormat="1" ht="115.5" hidden="1">
      <c r="A187" s="97" t="s">
        <v>482</v>
      </c>
      <c r="B187" s="65" t="s">
        <v>373</v>
      </c>
      <c r="C187" s="65" t="s">
        <v>379</v>
      </c>
      <c r="D187" s="66" t="s">
        <v>483</v>
      </c>
      <c r="E187" s="65"/>
      <c r="F187" s="96"/>
      <c r="G187" s="96"/>
      <c r="H187" s="96"/>
      <c r="I187" s="96"/>
      <c r="J187" s="96"/>
      <c r="K187" s="96"/>
      <c r="L187" s="96"/>
      <c r="M187" s="96"/>
      <c r="N187" s="69"/>
      <c r="O187" s="69"/>
      <c r="P187" s="69"/>
      <c r="Q187" s="69"/>
      <c r="R187" s="96"/>
      <c r="S187" s="96"/>
      <c r="T187" s="69"/>
      <c r="U187" s="69"/>
      <c r="V187" s="69"/>
      <c r="W187" s="69"/>
      <c r="X187" s="96"/>
      <c r="Y187" s="96"/>
      <c r="Z187" s="69"/>
      <c r="AA187" s="69"/>
      <c r="AB187" s="69"/>
      <c r="AC187" s="69"/>
      <c r="AD187" s="96"/>
      <c r="AE187" s="96"/>
      <c r="AF187" s="69"/>
      <c r="AG187" s="69"/>
      <c r="AH187" s="69"/>
      <c r="AI187" s="69"/>
      <c r="AJ187" s="96"/>
      <c r="AK187" s="96"/>
      <c r="AL187" s="69"/>
      <c r="AM187" s="69"/>
      <c r="AN187" s="69"/>
      <c r="AO187" s="69"/>
      <c r="AP187" s="96"/>
      <c r="AQ187" s="96"/>
      <c r="AR187" s="69"/>
      <c r="AS187" s="69"/>
      <c r="AT187" s="69"/>
      <c r="AU187" s="69"/>
      <c r="AV187" s="96"/>
      <c r="AW187" s="96"/>
      <c r="AX187" s="69"/>
      <c r="AY187" s="69"/>
      <c r="AZ187" s="69"/>
      <c r="BA187" s="69"/>
      <c r="BB187" s="96"/>
      <c r="BC187" s="96"/>
    </row>
    <row r="188" spans="1:55" s="15" customFormat="1" ht="66" hidden="1">
      <c r="A188" s="59" t="s">
        <v>517</v>
      </c>
      <c r="B188" s="65" t="s">
        <v>373</v>
      </c>
      <c r="C188" s="65" t="s">
        <v>379</v>
      </c>
      <c r="D188" s="66" t="s">
        <v>483</v>
      </c>
      <c r="E188" s="65" t="s">
        <v>457</v>
      </c>
      <c r="F188" s="96"/>
      <c r="G188" s="96"/>
      <c r="H188" s="96"/>
      <c r="I188" s="96"/>
      <c r="J188" s="96"/>
      <c r="K188" s="96"/>
      <c r="L188" s="96"/>
      <c r="M188" s="96"/>
      <c r="N188" s="69"/>
      <c r="O188" s="69"/>
      <c r="P188" s="69"/>
      <c r="Q188" s="69"/>
      <c r="R188" s="96"/>
      <c r="S188" s="96"/>
      <c r="T188" s="69"/>
      <c r="U188" s="69"/>
      <c r="V188" s="69"/>
      <c r="W188" s="69"/>
      <c r="X188" s="96"/>
      <c r="Y188" s="96"/>
      <c r="Z188" s="69"/>
      <c r="AA188" s="69"/>
      <c r="AB188" s="69"/>
      <c r="AC188" s="69"/>
      <c r="AD188" s="96"/>
      <c r="AE188" s="96"/>
      <c r="AF188" s="69"/>
      <c r="AG188" s="69"/>
      <c r="AH188" s="69"/>
      <c r="AI188" s="69"/>
      <c r="AJ188" s="96"/>
      <c r="AK188" s="96"/>
      <c r="AL188" s="69"/>
      <c r="AM188" s="69"/>
      <c r="AN188" s="69"/>
      <c r="AO188" s="69"/>
      <c r="AP188" s="96"/>
      <c r="AQ188" s="96"/>
      <c r="AR188" s="69"/>
      <c r="AS188" s="69"/>
      <c r="AT188" s="69"/>
      <c r="AU188" s="69"/>
      <c r="AV188" s="96"/>
      <c r="AW188" s="96"/>
      <c r="AX188" s="69"/>
      <c r="AY188" s="69"/>
      <c r="AZ188" s="69"/>
      <c r="BA188" s="69"/>
      <c r="BB188" s="96"/>
      <c r="BC188" s="96"/>
    </row>
    <row r="189" spans="1:55" s="15" customFormat="1" ht="16.5">
      <c r="A189" s="59" t="s">
        <v>287</v>
      </c>
      <c r="B189" s="65" t="s">
        <v>373</v>
      </c>
      <c r="C189" s="65" t="s">
        <v>379</v>
      </c>
      <c r="D189" s="66" t="s">
        <v>288</v>
      </c>
      <c r="E189" s="65"/>
      <c r="F189" s="96"/>
      <c r="G189" s="96"/>
      <c r="H189" s="96"/>
      <c r="I189" s="96"/>
      <c r="J189" s="96"/>
      <c r="K189" s="96"/>
      <c r="L189" s="96"/>
      <c r="M189" s="96"/>
      <c r="N189" s="69"/>
      <c r="O189" s="69"/>
      <c r="P189" s="69"/>
      <c r="Q189" s="69"/>
      <c r="R189" s="96"/>
      <c r="S189" s="96"/>
      <c r="T189" s="69"/>
      <c r="U189" s="69"/>
      <c r="V189" s="69"/>
      <c r="W189" s="69"/>
      <c r="X189" s="96"/>
      <c r="Y189" s="96"/>
      <c r="Z189" s="69"/>
      <c r="AA189" s="69"/>
      <c r="AB189" s="69"/>
      <c r="AC189" s="69"/>
      <c r="AD189" s="96"/>
      <c r="AE189" s="96"/>
      <c r="AF189" s="69"/>
      <c r="AG189" s="69"/>
      <c r="AH189" s="69"/>
      <c r="AI189" s="69"/>
      <c r="AJ189" s="96"/>
      <c r="AK189" s="96"/>
      <c r="AL189" s="69"/>
      <c r="AM189" s="69"/>
      <c r="AN189" s="69"/>
      <c r="AO189" s="69"/>
      <c r="AP189" s="96"/>
      <c r="AQ189" s="96"/>
      <c r="AR189" s="46">
        <f aca="true" t="shared" si="267" ref="AR189:BA189">AR190</f>
        <v>0</v>
      </c>
      <c r="AS189" s="46">
        <f t="shared" si="267"/>
        <v>0</v>
      </c>
      <c r="AT189" s="46">
        <f t="shared" si="267"/>
        <v>0</v>
      </c>
      <c r="AU189" s="46">
        <f t="shared" si="267"/>
        <v>77460</v>
      </c>
      <c r="AV189" s="46">
        <f t="shared" si="267"/>
        <v>77460</v>
      </c>
      <c r="AW189" s="46">
        <f t="shared" si="267"/>
        <v>77460</v>
      </c>
      <c r="AX189" s="46">
        <f t="shared" si="267"/>
        <v>0</v>
      </c>
      <c r="AY189" s="46">
        <f t="shared" si="267"/>
        <v>0</v>
      </c>
      <c r="AZ189" s="46">
        <f t="shared" si="267"/>
        <v>0</v>
      </c>
      <c r="BA189" s="46">
        <f t="shared" si="267"/>
        <v>24516</v>
      </c>
      <c r="BB189" s="46">
        <f>BB190</f>
        <v>101976</v>
      </c>
      <c r="BC189" s="46">
        <f>BC190</f>
        <v>101976</v>
      </c>
    </row>
    <row r="190" spans="1:55" s="15" customFormat="1" ht="49.5">
      <c r="A190" s="59" t="s">
        <v>179</v>
      </c>
      <c r="B190" s="65" t="s">
        <v>373</v>
      </c>
      <c r="C190" s="65" t="s">
        <v>379</v>
      </c>
      <c r="D190" s="66" t="s">
        <v>178</v>
      </c>
      <c r="E190" s="65"/>
      <c r="F190" s="96"/>
      <c r="G190" s="96"/>
      <c r="H190" s="96"/>
      <c r="I190" s="96"/>
      <c r="J190" s="96"/>
      <c r="K190" s="96"/>
      <c r="L190" s="96"/>
      <c r="M190" s="96"/>
      <c r="N190" s="69"/>
      <c r="O190" s="69"/>
      <c r="P190" s="69"/>
      <c r="Q190" s="69"/>
      <c r="R190" s="96"/>
      <c r="S190" s="96"/>
      <c r="T190" s="69"/>
      <c r="U190" s="69"/>
      <c r="V190" s="69"/>
      <c r="W190" s="69"/>
      <c r="X190" s="96"/>
      <c r="Y190" s="96"/>
      <c r="Z190" s="69"/>
      <c r="AA190" s="69"/>
      <c r="AB190" s="69"/>
      <c r="AC190" s="69"/>
      <c r="AD190" s="96"/>
      <c r="AE190" s="96"/>
      <c r="AF190" s="69"/>
      <c r="AG190" s="69"/>
      <c r="AH190" s="69"/>
      <c r="AI190" s="69"/>
      <c r="AJ190" s="96"/>
      <c r="AK190" s="96"/>
      <c r="AL190" s="69"/>
      <c r="AM190" s="69"/>
      <c r="AN190" s="69"/>
      <c r="AO190" s="69"/>
      <c r="AP190" s="96"/>
      <c r="AQ190" s="96"/>
      <c r="AR190" s="46">
        <f aca="true" t="shared" si="268" ref="AR190:AW190">AR192+AR193+AR194+AR195+AR196</f>
        <v>0</v>
      </c>
      <c r="AS190" s="46">
        <f t="shared" si="268"/>
        <v>0</v>
      </c>
      <c r="AT190" s="46">
        <f t="shared" si="268"/>
        <v>0</v>
      </c>
      <c r="AU190" s="46">
        <f t="shared" si="268"/>
        <v>77460</v>
      </c>
      <c r="AV190" s="46">
        <f t="shared" si="268"/>
        <v>77460</v>
      </c>
      <c r="AW190" s="46">
        <f t="shared" si="268"/>
        <v>77460</v>
      </c>
      <c r="AX190" s="46">
        <f aca="true" t="shared" si="269" ref="AX190:BC190">AX191+AX192+AX193+AX194+AX195+AX196</f>
        <v>0</v>
      </c>
      <c r="AY190" s="46">
        <f t="shared" si="269"/>
        <v>0</v>
      </c>
      <c r="AZ190" s="46">
        <f t="shared" si="269"/>
        <v>0</v>
      </c>
      <c r="BA190" s="46">
        <f t="shared" si="269"/>
        <v>24516</v>
      </c>
      <c r="BB190" s="46">
        <f t="shared" si="269"/>
        <v>101976</v>
      </c>
      <c r="BC190" s="46">
        <f t="shared" si="269"/>
        <v>101976</v>
      </c>
    </row>
    <row r="191" spans="1:55" s="15" customFormat="1" ht="52.5" customHeight="1">
      <c r="A191" s="59" t="s">
        <v>477</v>
      </c>
      <c r="B191" s="65" t="s">
        <v>373</v>
      </c>
      <c r="C191" s="65" t="s">
        <v>379</v>
      </c>
      <c r="D191" s="66" t="s">
        <v>178</v>
      </c>
      <c r="E191" s="65" t="s">
        <v>376</v>
      </c>
      <c r="F191" s="96"/>
      <c r="G191" s="96"/>
      <c r="H191" s="96"/>
      <c r="I191" s="96"/>
      <c r="J191" s="96"/>
      <c r="K191" s="96"/>
      <c r="L191" s="96"/>
      <c r="M191" s="96"/>
      <c r="N191" s="69"/>
      <c r="O191" s="69"/>
      <c r="P191" s="69"/>
      <c r="Q191" s="69"/>
      <c r="R191" s="96"/>
      <c r="S191" s="96"/>
      <c r="T191" s="69"/>
      <c r="U191" s="69"/>
      <c r="V191" s="69"/>
      <c r="W191" s="69"/>
      <c r="X191" s="96"/>
      <c r="Y191" s="96"/>
      <c r="Z191" s="69"/>
      <c r="AA191" s="69"/>
      <c r="AB191" s="69"/>
      <c r="AC191" s="69"/>
      <c r="AD191" s="96"/>
      <c r="AE191" s="96"/>
      <c r="AF191" s="69"/>
      <c r="AG191" s="69"/>
      <c r="AH191" s="69"/>
      <c r="AI191" s="69"/>
      <c r="AJ191" s="96"/>
      <c r="AK191" s="96"/>
      <c r="AL191" s="69"/>
      <c r="AM191" s="69"/>
      <c r="AN191" s="69"/>
      <c r="AO191" s="69"/>
      <c r="AP191" s="96"/>
      <c r="AQ191" s="9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>
        <v>24516</v>
      </c>
      <c r="BB191" s="46">
        <f aca="true" t="shared" si="270" ref="BB191:BB196">AV191+AX191+AY191+AZ191+BA191</f>
        <v>24516</v>
      </c>
      <c r="BC191" s="46">
        <f aca="true" t="shared" si="271" ref="BC191:BC196">AW191+BA191</f>
        <v>24516</v>
      </c>
    </row>
    <row r="192" spans="1:55" s="15" customFormat="1" ht="66">
      <c r="A192" s="59" t="s">
        <v>87</v>
      </c>
      <c r="B192" s="65" t="s">
        <v>373</v>
      </c>
      <c r="C192" s="65" t="s">
        <v>379</v>
      </c>
      <c r="D192" s="66" t="s">
        <v>178</v>
      </c>
      <c r="E192" s="65" t="s">
        <v>85</v>
      </c>
      <c r="F192" s="96"/>
      <c r="G192" s="96"/>
      <c r="H192" s="96"/>
      <c r="I192" s="96"/>
      <c r="J192" s="96"/>
      <c r="K192" s="96"/>
      <c r="L192" s="96"/>
      <c r="M192" s="96"/>
      <c r="N192" s="69"/>
      <c r="O192" s="69"/>
      <c r="P192" s="69"/>
      <c r="Q192" s="69"/>
      <c r="R192" s="96"/>
      <c r="S192" s="96"/>
      <c r="T192" s="69"/>
      <c r="U192" s="69"/>
      <c r="V192" s="69"/>
      <c r="W192" s="69"/>
      <c r="X192" s="96"/>
      <c r="Y192" s="96"/>
      <c r="Z192" s="69"/>
      <c r="AA192" s="69"/>
      <c r="AB192" s="69"/>
      <c r="AC192" s="69"/>
      <c r="AD192" s="96"/>
      <c r="AE192" s="96"/>
      <c r="AF192" s="69"/>
      <c r="AG192" s="69"/>
      <c r="AH192" s="69"/>
      <c r="AI192" s="69"/>
      <c r="AJ192" s="96"/>
      <c r="AK192" s="96"/>
      <c r="AL192" s="69"/>
      <c r="AM192" s="69"/>
      <c r="AN192" s="69"/>
      <c r="AO192" s="69"/>
      <c r="AP192" s="96"/>
      <c r="AQ192" s="96"/>
      <c r="AR192" s="69"/>
      <c r="AS192" s="69"/>
      <c r="AT192" s="69"/>
      <c r="AU192" s="69">
        <v>35079</v>
      </c>
      <c r="AV192" s="46">
        <f>AP192+AR192+AS192+AT192+AU192</f>
        <v>35079</v>
      </c>
      <c r="AW192" s="46">
        <f>AQ192+AU192</f>
        <v>35079</v>
      </c>
      <c r="AX192" s="69"/>
      <c r="AY192" s="69"/>
      <c r="AZ192" s="69"/>
      <c r="BA192" s="69"/>
      <c r="BB192" s="46">
        <f t="shared" si="270"/>
        <v>35079</v>
      </c>
      <c r="BC192" s="46">
        <f t="shared" si="271"/>
        <v>35079</v>
      </c>
    </row>
    <row r="193" spans="1:55" s="15" customFormat="1" ht="99">
      <c r="A193" s="59" t="s">
        <v>14</v>
      </c>
      <c r="B193" s="65" t="s">
        <v>373</v>
      </c>
      <c r="C193" s="65" t="s">
        <v>379</v>
      </c>
      <c r="D193" s="66" t="s">
        <v>178</v>
      </c>
      <c r="E193" s="65" t="s">
        <v>13</v>
      </c>
      <c r="F193" s="96"/>
      <c r="G193" s="96"/>
      <c r="H193" s="96"/>
      <c r="I193" s="96"/>
      <c r="J193" s="96"/>
      <c r="K193" s="96"/>
      <c r="L193" s="96"/>
      <c r="M193" s="96"/>
      <c r="N193" s="69"/>
      <c r="O193" s="69"/>
      <c r="P193" s="69"/>
      <c r="Q193" s="69"/>
      <c r="R193" s="96"/>
      <c r="S193" s="96"/>
      <c r="T193" s="69"/>
      <c r="U193" s="69"/>
      <c r="V193" s="69"/>
      <c r="W193" s="69"/>
      <c r="X193" s="96"/>
      <c r="Y193" s="96"/>
      <c r="Z193" s="69"/>
      <c r="AA193" s="69"/>
      <c r="AB193" s="69"/>
      <c r="AC193" s="69"/>
      <c r="AD193" s="96"/>
      <c r="AE193" s="96"/>
      <c r="AF193" s="69"/>
      <c r="AG193" s="69"/>
      <c r="AH193" s="69"/>
      <c r="AI193" s="69"/>
      <c r="AJ193" s="96"/>
      <c r="AK193" s="96"/>
      <c r="AL193" s="69"/>
      <c r="AM193" s="69"/>
      <c r="AN193" s="69"/>
      <c r="AO193" s="69"/>
      <c r="AP193" s="96"/>
      <c r="AQ193" s="96"/>
      <c r="AR193" s="69"/>
      <c r="AS193" s="69"/>
      <c r="AT193" s="69"/>
      <c r="AU193" s="69">
        <v>11277</v>
      </c>
      <c r="AV193" s="46">
        <f>AP193+AR193+AS193+AT193+AU193</f>
        <v>11277</v>
      </c>
      <c r="AW193" s="46">
        <f>AQ193+AU193</f>
        <v>11277</v>
      </c>
      <c r="AX193" s="69"/>
      <c r="AY193" s="69"/>
      <c r="AZ193" s="69"/>
      <c r="BA193" s="69"/>
      <c r="BB193" s="46">
        <f t="shared" si="270"/>
        <v>11277</v>
      </c>
      <c r="BC193" s="46">
        <f t="shared" si="271"/>
        <v>11277</v>
      </c>
    </row>
    <row r="194" spans="1:55" s="15" customFormat="1" ht="82.5">
      <c r="A194" s="59" t="s">
        <v>80</v>
      </c>
      <c r="B194" s="65" t="s">
        <v>373</v>
      </c>
      <c r="C194" s="65" t="s">
        <v>379</v>
      </c>
      <c r="D194" s="66" t="s">
        <v>178</v>
      </c>
      <c r="E194" s="65" t="s">
        <v>457</v>
      </c>
      <c r="F194" s="96"/>
      <c r="G194" s="96"/>
      <c r="H194" s="96"/>
      <c r="I194" s="96"/>
      <c r="J194" s="96"/>
      <c r="K194" s="96"/>
      <c r="L194" s="96"/>
      <c r="M194" s="96"/>
      <c r="N194" s="69"/>
      <c r="O194" s="69"/>
      <c r="P194" s="69"/>
      <c r="Q194" s="69"/>
      <c r="R194" s="96"/>
      <c r="S194" s="96"/>
      <c r="T194" s="69"/>
      <c r="U194" s="69"/>
      <c r="V194" s="69"/>
      <c r="W194" s="69"/>
      <c r="X194" s="96"/>
      <c r="Y194" s="96"/>
      <c r="Z194" s="69"/>
      <c r="AA194" s="69"/>
      <c r="AB194" s="69"/>
      <c r="AC194" s="69"/>
      <c r="AD194" s="96"/>
      <c r="AE194" s="96"/>
      <c r="AF194" s="69"/>
      <c r="AG194" s="69"/>
      <c r="AH194" s="69"/>
      <c r="AI194" s="69"/>
      <c r="AJ194" s="96"/>
      <c r="AK194" s="96"/>
      <c r="AL194" s="69"/>
      <c r="AM194" s="69"/>
      <c r="AN194" s="69"/>
      <c r="AO194" s="69"/>
      <c r="AP194" s="96"/>
      <c r="AQ194" s="96"/>
      <c r="AR194" s="69"/>
      <c r="AS194" s="69"/>
      <c r="AT194" s="69"/>
      <c r="AU194" s="69">
        <v>21254</v>
      </c>
      <c r="AV194" s="46">
        <f>AP194+AR194+AS194+AT194+AU194</f>
        <v>21254</v>
      </c>
      <c r="AW194" s="46">
        <f>AQ194+AU194</f>
        <v>21254</v>
      </c>
      <c r="AX194" s="69"/>
      <c r="AY194" s="69"/>
      <c r="AZ194" s="69"/>
      <c r="BA194" s="69"/>
      <c r="BB194" s="46">
        <f t="shared" si="270"/>
        <v>21254</v>
      </c>
      <c r="BC194" s="46">
        <f t="shared" si="271"/>
        <v>21254</v>
      </c>
    </row>
    <row r="195" spans="1:55" s="15" customFormat="1" ht="33">
      <c r="A195" s="59" t="s">
        <v>15</v>
      </c>
      <c r="B195" s="65" t="s">
        <v>373</v>
      </c>
      <c r="C195" s="65" t="s">
        <v>379</v>
      </c>
      <c r="D195" s="66" t="s">
        <v>178</v>
      </c>
      <c r="E195" s="65" t="s">
        <v>16</v>
      </c>
      <c r="F195" s="96"/>
      <c r="G195" s="96"/>
      <c r="H195" s="96"/>
      <c r="I195" s="96"/>
      <c r="J195" s="96"/>
      <c r="K195" s="96"/>
      <c r="L195" s="96"/>
      <c r="M195" s="96"/>
      <c r="N195" s="69"/>
      <c r="O195" s="69"/>
      <c r="P195" s="69"/>
      <c r="Q195" s="69"/>
      <c r="R195" s="96"/>
      <c r="S195" s="96"/>
      <c r="T195" s="69"/>
      <c r="U195" s="69"/>
      <c r="V195" s="69"/>
      <c r="W195" s="69"/>
      <c r="X195" s="96"/>
      <c r="Y195" s="96"/>
      <c r="Z195" s="69"/>
      <c r="AA195" s="69"/>
      <c r="AB195" s="69"/>
      <c r="AC195" s="69"/>
      <c r="AD195" s="96"/>
      <c r="AE195" s="96"/>
      <c r="AF195" s="69"/>
      <c r="AG195" s="69"/>
      <c r="AH195" s="69"/>
      <c r="AI195" s="69"/>
      <c r="AJ195" s="96"/>
      <c r="AK195" s="96"/>
      <c r="AL195" s="69"/>
      <c r="AM195" s="69"/>
      <c r="AN195" s="69"/>
      <c r="AO195" s="69"/>
      <c r="AP195" s="96"/>
      <c r="AQ195" s="96"/>
      <c r="AR195" s="69"/>
      <c r="AS195" s="69"/>
      <c r="AT195" s="69"/>
      <c r="AU195" s="69">
        <v>7258</v>
      </c>
      <c r="AV195" s="46">
        <f>AP195+AR195+AS195+AT195+AU195</f>
        <v>7258</v>
      </c>
      <c r="AW195" s="46">
        <f>AQ195+AU195</f>
        <v>7258</v>
      </c>
      <c r="AX195" s="69"/>
      <c r="AY195" s="69"/>
      <c r="AZ195" s="69"/>
      <c r="BA195" s="69"/>
      <c r="BB195" s="46">
        <f t="shared" si="270"/>
        <v>7258</v>
      </c>
      <c r="BC195" s="46">
        <f t="shared" si="271"/>
        <v>7258</v>
      </c>
    </row>
    <row r="196" spans="1:55" s="15" customFormat="1" ht="66">
      <c r="A196" s="59" t="s">
        <v>17</v>
      </c>
      <c r="B196" s="65" t="s">
        <v>373</v>
      </c>
      <c r="C196" s="65" t="s">
        <v>379</v>
      </c>
      <c r="D196" s="66" t="s">
        <v>178</v>
      </c>
      <c r="E196" s="65" t="s">
        <v>18</v>
      </c>
      <c r="F196" s="96"/>
      <c r="G196" s="96"/>
      <c r="H196" s="96"/>
      <c r="I196" s="96"/>
      <c r="J196" s="96"/>
      <c r="K196" s="96"/>
      <c r="L196" s="96"/>
      <c r="M196" s="96"/>
      <c r="N196" s="69"/>
      <c r="O196" s="69"/>
      <c r="P196" s="69"/>
      <c r="Q196" s="69"/>
      <c r="R196" s="96"/>
      <c r="S196" s="96"/>
      <c r="T196" s="69"/>
      <c r="U196" s="69"/>
      <c r="V196" s="69"/>
      <c r="W196" s="69"/>
      <c r="X196" s="96"/>
      <c r="Y196" s="96"/>
      <c r="Z196" s="69"/>
      <c r="AA196" s="69"/>
      <c r="AB196" s="69"/>
      <c r="AC196" s="69"/>
      <c r="AD196" s="96"/>
      <c r="AE196" s="96"/>
      <c r="AF196" s="69"/>
      <c r="AG196" s="69"/>
      <c r="AH196" s="69"/>
      <c r="AI196" s="69"/>
      <c r="AJ196" s="96"/>
      <c r="AK196" s="96"/>
      <c r="AL196" s="69"/>
      <c r="AM196" s="69"/>
      <c r="AN196" s="69"/>
      <c r="AO196" s="69"/>
      <c r="AP196" s="96"/>
      <c r="AQ196" s="96"/>
      <c r="AR196" s="69"/>
      <c r="AS196" s="69"/>
      <c r="AT196" s="69"/>
      <c r="AU196" s="69">
        <v>2592</v>
      </c>
      <c r="AV196" s="46">
        <f>AP196+AR196+AS196+AT196+AU196</f>
        <v>2592</v>
      </c>
      <c r="AW196" s="46">
        <f>AQ196+AU196</f>
        <v>2592</v>
      </c>
      <c r="AX196" s="69"/>
      <c r="AY196" s="69"/>
      <c r="AZ196" s="69"/>
      <c r="BA196" s="69"/>
      <c r="BB196" s="46">
        <f t="shared" si="270"/>
        <v>2592</v>
      </c>
      <c r="BC196" s="46">
        <f t="shared" si="271"/>
        <v>2592</v>
      </c>
    </row>
    <row r="197" spans="1:55" s="15" customFormat="1" ht="21.75" customHeight="1">
      <c r="A197" s="59" t="s">
        <v>435</v>
      </c>
      <c r="B197" s="65" t="s">
        <v>373</v>
      </c>
      <c r="C197" s="65" t="s">
        <v>379</v>
      </c>
      <c r="D197" s="66" t="s">
        <v>434</v>
      </c>
      <c r="E197" s="65"/>
      <c r="F197" s="96"/>
      <c r="G197" s="96"/>
      <c r="H197" s="96"/>
      <c r="I197" s="96"/>
      <c r="J197" s="96"/>
      <c r="K197" s="96"/>
      <c r="L197" s="96"/>
      <c r="M197" s="96"/>
      <c r="N197" s="69"/>
      <c r="O197" s="69"/>
      <c r="P197" s="69"/>
      <c r="Q197" s="69"/>
      <c r="R197" s="96"/>
      <c r="S197" s="96"/>
      <c r="T197" s="69"/>
      <c r="U197" s="69"/>
      <c r="V197" s="69"/>
      <c r="W197" s="69"/>
      <c r="X197" s="96"/>
      <c r="Y197" s="96"/>
      <c r="Z197" s="69"/>
      <c r="AA197" s="69"/>
      <c r="AB197" s="69"/>
      <c r="AC197" s="69"/>
      <c r="AD197" s="96"/>
      <c r="AE197" s="96"/>
      <c r="AF197" s="69"/>
      <c r="AG197" s="69"/>
      <c r="AH197" s="69"/>
      <c r="AI197" s="69"/>
      <c r="AJ197" s="96"/>
      <c r="AK197" s="96"/>
      <c r="AL197" s="69"/>
      <c r="AM197" s="69"/>
      <c r="AN197" s="69"/>
      <c r="AO197" s="69"/>
      <c r="AP197" s="96"/>
      <c r="AQ197" s="96"/>
      <c r="AR197" s="46">
        <f aca="true" t="shared" si="272" ref="AR197:BA197">AR198</f>
        <v>0</v>
      </c>
      <c r="AS197" s="46">
        <f t="shared" si="272"/>
        <v>0</v>
      </c>
      <c r="AT197" s="46">
        <f t="shared" si="272"/>
        <v>0</v>
      </c>
      <c r="AU197" s="46">
        <f t="shared" si="272"/>
        <v>34098</v>
      </c>
      <c r="AV197" s="46">
        <f t="shared" si="272"/>
        <v>34098</v>
      </c>
      <c r="AW197" s="46">
        <f t="shared" si="272"/>
        <v>34098</v>
      </c>
      <c r="AX197" s="46">
        <f t="shared" si="272"/>
        <v>0</v>
      </c>
      <c r="AY197" s="46">
        <f t="shared" si="272"/>
        <v>0</v>
      </c>
      <c r="AZ197" s="46">
        <f t="shared" si="272"/>
        <v>0</v>
      </c>
      <c r="BA197" s="46">
        <f t="shared" si="272"/>
        <v>0</v>
      </c>
      <c r="BB197" s="46">
        <f>BB198</f>
        <v>34098</v>
      </c>
      <c r="BC197" s="46">
        <f>BC198</f>
        <v>34098</v>
      </c>
    </row>
    <row r="198" spans="1:55" s="15" customFormat="1" ht="49.5">
      <c r="A198" s="59" t="s">
        <v>177</v>
      </c>
      <c r="B198" s="65" t="s">
        <v>373</v>
      </c>
      <c r="C198" s="65" t="s">
        <v>379</v>
      </c>
      <c r="D198" s="66" t="s">
        <v>176</v>
      </c>
      <c r="E198" s="65"/>
      <c r="F198" s="96"/>
      <c r="G198" s="96"/>
      <c r="H198" s="96"/>
      <c r="I198" s="96"/>
      <c r="J198" s="96"/>
      <c r="K198" s="96"/>
      <c r="L198" s="96"/>
      <c r="M198" s="96"/>
      <c r="N198" s="69"/>
      <c r="O198" s="69"/>
      <c r="P198" s="69"/>
      <c r="Q198" s="69"/>
      <c r="R198" s="96"/>
      <c r="S198" s="96"/>
      <c r="T198" s="69"/>
      <c r="U198" s="69"/>
      <c r="V198" s="69"/>
      <c r="W198" s="69"/>
      <c r="X198" s="96"/>
      <c r="Y198" s="96"/>
      <c r="Z198" s="69"/>
      <c r="AA198" s="69"/>
      <c r="AB198" s="69"/>
      <c r="AC198" s="69"/>
      <c r="AD198" s="96"/>
      <c r="AE198" s="96"/>
      <c r="AF198" s="69"/>
      <c r="AG198" s="69"/>
      <c r="AH198" s="69"/>
      <c r="AI198" s="69"/>
      <c r="AJ198" s="96"/>
      <c r="AK198" s="96"/>
      <c r="AL198" s="69"/>
      <c r="AM198" s="69"/>
      <c r="AN198" s="69"/>
      <c r="AO198" s="69"/>
      <c r="AP198" s="96"/>
      <c r="AQ198" s="96"/>
      <c r="AR198" s="46">
        <f aca="true" t="shared" si="273" ref="AR198:AW198">AR199+AR200+AR201+AR202+AR203</f>
        <v>0</v>
      </c>
      <c r="AS198" s="46">
        <f t="shared" si="273"/>
        <v>0</v>
      </c>
      <c r="AT198" s="46">
        <f t="shared" si="273"/>
        <v>0</v>
      </c>
      <c r="AU198" s="46">
        <f t="shared" si="273"/>
        <v>34098</v>
      </c>
      <c r="AV198" s="46">
        <f t="shared" si="273"/>
        <v>34098</v>
      </c>
      <c r="AW198" s="46">
        <f t="shared" si="273"/>
        <v>34098</v>
      </c>
      <c r="AX198" s="46">
        <f aca="true" t="shared" si="274" ref="AX198:BC198">AX199+AX200+AX201+AX202+AX203</f>
        <v>0</v>
      </c>
      <c r="AY198" s="46">
        <f t="shared" si="274"/>
        <v>0</v>
      </c>
      <c r="AZ198" s="46">
        <f t="shared" si="274"/>
        <v>0</v>
      </c>
      <c r="BA198" s="46">
        <f t="shared" si="274"/>
        <v>0</v>
      </c>
      <c r="BB198" s="46">
        <f t="shared" si="274"/>
        <v>34098</v>
      </c>
      <c r="BC198" s="46">
        <f t="shared" si="274"/>
        <v>34098</v>
      </c>
    </row>
    <row r="199" spans="1:55" s="15" customFormat="1" ht="66">
      <c r="A199" s="59" t="s">
        <v>87</v>
      </c>
      <c r="B199" s="65" t="s">
        <v>373</v>
      </c>
      <c r="C199" s="65" t="s">
        <v>379</v>
      </c>
      <c r="D199" s="66" t="s">
        <v>176</v>
      </c>
      <c r="E199" s="65" t="s">
        <v>85</v>
      </c>
      <c r="F199" s="96"/>
      <c r="G199" s="96"/>
      <c r="H199" s="96"/>
      <c r="I199" s="96"/>
      <c r="J199" s="96"/>
      <c r="K199" s="96"/>
      <c r="L199" s="96"/>
      <c r="M199" s="96"/>
      <c r="N199" s="69"/>
      <c r="O199" s="69"/>
      <c r="P199" s="69"/>
      <c r="Q199" s="69"/>
      <c r="R199" s="96"/>
      <c r="S199" s="96"/>
      <c r="T199" s="69"/>
      <c r="U199" s="69"/>
      <c r="V199" s="69"/>
      <c r="W199" s="69"/>
      <c r="X199" s="96"/>
      <c r="Y199" s="96"/>
      <c r="Z199" s="69"/>
      <c r="AA199" s="69"/>
      <c r="AB199" s="69"/>
      <c r="AC199" s="69"/>
      <c r="AD199" s="96"/>
      <c r="AE199" s="96"/>
      <c r="AF199" s="69"/>
      <c r="AG199" s="69"/>
      <c r="AH199" s="69"/>
      <c r="AI199" s="69"/>
      <c r="AJ199" s="96"/>
      <c r="AK199" s="96"/>
      <c r="AL199" s="69"/>
      <c r="AM199" s="69"/>
      <c r="AN199" s="69"/>
      <c r="AO199" s="69"/>
      <c r="AP199" s="96"/>
      <c r="AQ199" s="96"/>
      <c r="AR199" s="69"/>
      <c r="AS199" s="69"/>
      <c r="AT199" s="69"/>
      <c r="AU199" s="69">
        <v>7570</v>
      </c>
      <c r="AV199" s="46">
        <f>AP199+AR199+AS199+AT199+AU199</f>
        <v>7570</v>
      </c>
      <c r="AW199" s="46">
        <f>AQ199+AU199</f>
        <v>7570</v>
      </c>
      <c r="AX199" s="69"/>
      <c r="AY199" s="69"/>
      <c r="AZ199" s="69"/>
      <c r="BA199" s="69"/>
      <c r="BB199" s="46">
        <f>AV199+AX199+AY199+AZ199+BA199</f>
        <v>7570</v>
      </c>
      <c r="BC199" s="46">
        <f>AW199+BA199</f>
        <v>7570</v>
      </c>
    </row>
    <row r="200" spans="1:55" s="15" customFormat="1" ht="99">
      <c r="A200" s="59" t="s">
        <v>14</v>
      </c>
      <c r="B200" s="65" t="s">
        <v>373</v>
      </c>
      <c r="C200" s="65" t="s">
        <v>379</v>
      </c>
      <c r="D200" s="66" t="s">
        <v>176</v>
      </c>
      <c r="E200" s="65" t="s">
        <v>13</v>
      </c>
      <c r="F200" s="96"/>
      <c r="G200" s="96"/>
      <c r="H200" s="96"/>
      <c r="I200" s="96"/>
      <c r="J200" s="96"/>
      <c r="K200" s="96"/>
      <c r="L200" s="96"/>
      <c r="M200" s="96"/>
      <c r="N200" s="69"/>
      <c r="O200" s="69"/>
      <c r="P200" s="69"/>
      <c r="Q200" s="69"/>
      <c r="R200" s="96"/>
      <c r="S200" s="96"/>
      <c r="T200" s="69"/>
      <c r="U200" s="69"/>
      <c r="V200" s="69"/>
      <c r="W200" s="69"/>
      <c r="X200" s="96"/>
      <c r="Y200" s="96"/>
      <c r="Z200" s="69"/>
      <c r="AA200" s="69"/>
      <c r="AB200" s="69"/>
      <c r="AC200" s="69"/>
      <c r="AD200" s="96"/>
      <c r="AE200" s="96"/>
      <c r="AF200" s="69"/>
      <c r="AG200" s="69"/>
      <c r="AH200" s="69"/>
      <c r="AI200" s="69"/>
      <c r="AJ200" s="96"/>
      <c r="AK200" s="96"/>
      <c r="AL200" s="69"/>
      <c r="AM200" s="69"/>
      <c r="AN200" s="69"/>
      <c r="AO200" s="69"/>
      <c r="AP200" s="96"/>
      <c r="AQ200" s="96"/>
      <c r="AR200" s="69"/>
      <c r="AS200" s="69"/>
      <c r="AT200" s="69"/>
      <c r="AU200" s="69">
        <v>6632</v>
      </c>
      <c r="AV200" s="46">
        <f>AP200+AR200+AS200+AT200+AU200</f>
        <v>6632</v>
      </c>
      <c r="AW200" s="46">
        <f>AQ200+AU200</f>
        <v>6632</v>
      </c>
      <c r="AX200" s="69"/>
      <c r="AY200" s="69"/>
      <c r="AZ200" s="69"/>
      <c r="BA200" s="69"/>
      <c r="BB200" s="46">
        <f>AV200+AX200+AY200+AZ200+BA200</f>
        <v>6632</v>
      </c>
      <c r="BC200" s="46">
        <f>AW200+BA200</f>
        <v>6632</v>
      </c>
    </row>
    <row r="201" spans="1:55" s="15" customFormat="1" ht="82.5">
      <c r="A201" s="59" t="s">
        <v>80</v>
      </c>
      <c r="B201" s="65" t="s">
        <v>373</v>
      </c>
      <c r="C201" s="65" t="s">
        <v>379</v>
      </c>
      <c r="D201" s="66" t="s">
        <v>176</v>
      </c>
      <c r="E201" s="65" t="s">
        <v>457</v>
      </c>
      <c r="F201" s="96"/>
      <c r="G201" s="96"/>
      <c r="H201" s="96"/>
      <c r="I201" s="96"/>
      <c r="J201" s="96"/>
      <c r="K201" s="96"/>
      <c r="L201" s="96"/>
      <c r="M201" s="96"/>
      <c r="N201" s="69"/>
      <c r="O201" s="69"/>
      <c r="P201" s="69"/>
      <c r="Q201" s="69"/>
      <c r="R201" s="96"/>
      <c r="S201" s="96"/>
      <c r="T201" s="69"/>
      <c r="U201" s="69"/>
      <c r="V201" s="69"/>
      <c r="W201" s="69"/>
      <c r="X201" s="96"/>
      <c r="Y201" s="96"/>
      <c r="Z201" s="69"/>
      <c r="AA201" s="69"/>
      <c r="AB201" s="69"/>
      <c r="AC201" s="69"/>
      <c r="AD201" s="96"/>
      <c r="AE201" s="96"/>
      <c r="AF201" s="69"/>
      <c r="AG201" s="69"/>
      <c r="AH201" s="69"/>
      <c r="AI201" s="69"/>
      <c r="AJ201" s="96"/>
      <c r="AK201" s="96"/>
      <c r="AL201" s="69"/>
      <c r="AM201" s="69"/>
      <c r="AN201" s="69"/>
      <c r="AO201" s="69"/>
      <c r="AP201" s="96"/>
      <c r="AQ201" s="96"/>
      <c r="AR201" s="69"/>
      <c r="AS201" s="69"/>
      <c r="AT201" s="69"/>
      <c r="AU201" s="69">
        <v>13596</v>
      </c>
      <c r="AV201" s="46">
        <f>AP201+AR201+AS201+AT201+AU201</f>
        <v>13596</v>
      </c>
      <c r="AW201" s="46">
        <f>AQ201+AU201</f>
        <v>13596</v>
      </c>
      <c r="AX201" s="69"/>
      <c r="AY201" s="69"/>
      <c r="AZ201" s="69"/>
      <c r="BA201" s="69"/>
      <c r="BB201" s="46">
        <f>AV201+AX201+AY201+AZ201+BA201</f>
        <v>13596</v>
      </c>
      <c r="BC201" s="46">
        <f>AW201+BA201</f>
        <v>13596</v>
      </c>
    </row>
    <row r="202" spans="1:55" s="15" customFormat="1" ht="33">
      <c r="A202" s="59" t="s">
        <v>15</v>
      </c>
      <c r="B202" s="65" t="s">
        <v>373</v>
      </c>
      <c r="C202" s="65" t="s">
        <v>379</v>
      </c>
      <c r="D202" s="66" t="s">
        <v>176</v>
      </c>
      <c r="E202" s="65" t="s">
        <v>16</v>
      </c>
      <c r="F202" s="96"/>
      <c r="G202" s="96"/>
      <c r="H202" s="96"/>
      <c r="I202" s="96"/>
      <c r="J202" s="96"/>
      <c r="K202" s="96"/>
      <c r="L202" s="96"/>
      <c r="M202" s="96"/>
      <c r="N202" s="69"/>
      <c r="O202" s="69"/>
      <c r="P202" s="69"/>
      <c r="Q202" s="69"/>
      <c r="R202" s="96"/>
      <c r="S202" s="96"/>
      <c r="T202" s="69"/>
      <c r="U202" s="69"/>
      <c r="V202" s="69"/>
      <c r="W202" s="69"/>
      <c r="X202" s="96"/>
      <c r="Y202" s="96"/>
      <c r="Z202" s="69"/>
      <c r="AA202" s="69"/>
      <c r="AB202" s="69"/>
      <c r="AC202" s="69"/>
      <c r="AD202" s="96"/>
      <c r="AE202" s="96"/>
      <c r="AF202" s="69"/>
      <c r="AG202" s="69"/>
      <c r="AH202" s="69"/>
      <c r="AI202" s="69"/>
      <c r="AJ202" s="96"/>
      <c r="AK202" s="96"/>
      <c r="AL202" s="69"/>
      <c r="AM202" s="69"/>
      <c r="AN202" s="69"/>
      <c r="AO202" s="69"/>
      <c r="AP202" s="96"/>
      <c r="AQ202" s="96"/>
      <c r="AR202" s="69"/>
      <c r="AS202" s="69"/>
      <c r="AT202" s="69"/>
      <c r="AU202" s="69">
        <v>4642</v>
      </c>
      <c r="AV202" s="46">
        <f>AP202+AR202+AS202+AT202+AU202</f>
        <v>4642</v>
      </c>
      <c r="AW202" s="46">
        <f>AQ202+AU202</f>
        <v>4642</v>
      </c>
      <c r="AX202" s="69"/>
      <c r="AY202" s="69"/>
      <c r="AZ202" s="69"/>
      <c r="BA202" s="69"/>
      <c r="BB202" s="46">
        <f>AV202+AX202+AY202+AZ202+BA202</f>
        <v>4642</v>
      </c>
      <c r="BC202" s="46">
        <f>AW202+BA202</f>
        <v>4642</v>
      </c>
    </row>
    <row r="203" spans="1:55" s="15" customFormat="1" ht="66">
      <c r="A203" s="59" t="s">
        <v>17</v>
      </c>
      <c r="B203" s="65" t="s">
        <v>373</v>
      </c>
      <c r="C203" s="65" t="s">
        <v>379</v>
      </c>
      <c r="D203" s="66" t="s">
        <v>176</v>
      </c>
      <c r="E203" s="65" t="s">
        <v>18</v>
      </c>
      <c r="F203" s="96"/>
      <c r="G203" s="96"/>
      <c r="H203" s="96"/>
      <c r="I203" s="96"/>
      <c r="J203" s="96"/>
      <c r="K203" s="96"/>
      <c r="L203" s="96"/>
      <c r="M203" s="96"/>
      <c r="N203" s="69"/>
      <c r="O203" s="69"/>
      <c r="P203" s="69"/>
      <c r="Q203" s="69"/>
      <c r="R203" s="96"/>
      <c r="S203" s="96"/>
      <c r="T203" s="69"/>
      <c r="U203" s="69"/>
      <c r="V203" s="69"/>
      <c r="W203" s="69"/>
      <c r="X203" s="96"/>
      <c r="Y203" s="96"/>
      <c r="Z203" s="69"/>
      <c r="AA203" s="69"/>
      <c r="AB203" s="69"/>
      <c r="AC203" s="69"/>
      <c r="AD203" s="96"/>
      <c r="AE203" s="96"/>
      <c r="AF203" s="69"/>
      <c r="AG203" s="69"/>
      <c r="AH203" s="69"/>
      <c r="AI203" s="69"/>
      <c r="AJ203" s="96"/>
      <c r="AK203" s="96"/>
      <c r="AL203" s="69"/>
      <c r="AM203" s="69"/>
      <c r="AN203" s="69"/>
      <c r="AO203" s="69"/>
      <c r="AP203" s="96"/>
      <c r="AQ203" s="96"/>
      <c r="AR203" s="69"/>
      <c r="AS203" s="69"/>
      <c r="AT203" s="69"/>
      <c r="AU203" s="69">
        <v>1658</v>
      </c>
      <c r="AV203" s="46">
        <f>AP203+AR203+AS203+AT203+AU203</f>
        <v>1658</v>
      </c>
      <c r="AW203" s="46">
        <f>AQ203+AU203</f>
        <v>1658</v>
      </c>
      <c r="AX203" s="69"/>
      <c r="AY203" s="69"/>
      <c r="AZ203" s="69"/>
      <c r="BA203" s="69"/>
      <c r="BB203" s="46">
        <f>AV203+AX203+AY203+AZ203+BA203</f>
        <v>1658</v>
      </c>
      <c r="BC203" s="46">
        <f>AW203+BA203</f>
        <v>1658</v>
      </c>
    </row>
    <row r="204" spans="1:55" s="15" customFormat="1" ht="22.5" customHeight="1">
      <c r="A204" s="59" t="s">
        <v>359</v>
      </c>
      <c r="B204" s="65" t="s">
        <v>373</v>
      </c>
      <c r="C204" s="65" t="s">
        <v>379</v>
      </c>
      <c r="D204" s="66" t="s">
        <v>360</v>
      </c>
      <c r="E204" s="65"/>
      <c r="F204" s="46">
        <f aca="true" t="shared" si="275" ref="F204:Y204">F205+F213</f>
        <v>20177</v>
      </c>
      <c r="G204" s="46">
        <f t="shared" si="275"/>
        <v>0</v>
      </c>
      <c r="H204" s="46">
        <f t="shared" si="275"/>
        <v>0</v>
      </c>
      <c r="I204" s="46">
        <f t="shared" si="275"/>
        <v>2329</v>
      </c>
      <c r="J204" s="46">
        <f t="shared" si="275"/>
        <v>0</v>
      </c>
      <c r="K204" s="46">
        <f t="shared" si="275"/>
        <v>0</v>
      </c>
      <c r="L204" s="46">
        <f t="shared" si="275"/>
        <v>22506</v>
      </c>
      <c r="M204" s="46">
        <f t="shared" si="275"/>
        <v>0</v>
      </c>
      <c r="N204" s="46">
        <f t="shared" si="275"/>
        <v>0</v>
      </c>
      <c r="O204" s="46">
        <f t="shared" si="275"/>
        <v>0</v>
      </c>
      <c r="P204" s="46">
        <f t="shared" si="275"/>
        <v>0</v>
      </c>
      <c r="Q204" s="46">
        <f t="shared" si="275"/>
        <v>0</v>
      </c>
      <c r="R204" s="46">
        <f t="shared" si="275"/>
        <v>22506</v>
      </c>
      <c r="S204" s="46">
        <f t="shared" si="275"/>
        <v>0</v>
      </c>
      <c r="T204" s="46">
        <f t="shared" si="275"/>
        <v>8092</v>
      </c>
      <c r="U204" s="46">
        <f t="shared" si="275"/>
        <v>0</v>
      </c>
      <c r="V204" s="46">
        <f t="shared" si="275"/>
        <v>0</v>
      </c>
      <c r="W204" s="46">
        <f t="shared" si="275"/>
        <v>0</v>
      </c>
      <c r="X204" s="46">
        <f t="shared" si="275"/>
        <v>30598</v>
      </c>
      <c r="Y204" s="46">
        <f t="shared" si="275"/>
        <v>0</v>
      </c>
      <c r="Z204" s="46">
        <f aca="true" t="shared" si="276" ref="Z204:AW204">Z205+Z213+Z215</f>
        <v>0</v>
      </c>
      <c r="AA204" s="46">
        <f t="shared" si="276"/>
        <v>7500</v>
      </c>
      <c r="AB204" s="46">
        <f t="shared" si="276"/>
        <v>0</v>
      </c>
      <c r="AC204" s="46">
        <f t="shared" si="276"/>
        <v>0</v>
      </c>
      <c r="AD204" s="46">
        <f t="shared" si="276"/>
        <v>38098</v>
      </c>
      <c r="AE204" s="46">
        <f t="shared" si="276"/>
        <v>0</v>
      </c>
      <c r="AF204" s="46">
        <f t="shared" si="276"/>
        <v>0</v>
      </c>
      <c r="AG204" s="46">
        <f t="shared" si="276"/>
        <v>0</v>
      </c>
      <c r="AH204" s="46">
        <f t="shared" si="276"/>
        <v>0</v>
      </c>
      <c r="AI204" s="46">
        <f t="shared" si="276"/>
        <v>0</v>
      </c>
      <c r="AJ204" s="46">
        <f t="shared" si="276"/>
        <v>38098</v>
      </c>
      <c r="AK204" s="46">
        <f t="shared" si="276"/>
        <v>0</v>
      </c>
      <c r="AL204" s="46">
        <f t="shared" si="276"/>
        <v>0</v>
      </c>
      <c r="AM204" s="46">
        <f t="shared" si="276"/>
        <v>0</v>
      </c>
      <c r="AN204" s="46">
        <f t="shared" si="276"/>
        <v>0</v>
      </c>
      <c r="AO204" s="46">
        <f t="shared" si="276"/>
        <v>0</v>
      </c>
      <c r="AP204" s="46">
        <f t="shared" si="276"/>
        <v>38098</v>
      </c>
      <c r="AQ204" s="46">
        <f t="shared" si="276"/>
        <v>0</v>
      </c>
      <c r="AR204" s="46">
        <f t="shared" si="276"/>
        <v>0</v>
      </c>
      <c r="AS204" s="46">
        <f t="shared" si="276"/>
        <v>-176</v>
      </c>
      <c r="AT204" s="46">
        <f t="shared" si="276"/>
        <v>0</v>
      </c>
      <c r="AU204" s="46">
        <f t="shared" si="276"/>
        <v>0</v>
      </c>
      <c r="AV204" s="46">
        <f t="shared" si="276"/>
        <v>37922</v>
      </c>
      <c r="AW204" s="46">
        <f t="shared" si="276"/>
        <v>0</v>
      </c>
      <c r="AX204" s="46">
        <f aca="true" t="shared" si="277" ref="AX204:BC204">AX205+AX213+AX215</f>
        <v>0</v>
      </c>
      <c r="AY204" s="46">
        <f t="shared" si="277"/>
        <v>0</v>
      </c>
      <c r="AZ204" s="46">
        <f t="shared" si="277"/>
        <v>0</v>
      </c>
      <c r="BA204" s="46">
        <f t="shared" si="277"/>
        <v>0</v>
      </c>
      <c r="BB204" s="46">
        <f t="shared" si="277"/>
        <v>37922</v>
      </c>
      <c r="BC204" s="46">
        <f t="shared" si="277"/>
        <v>0</v>
      </c>
    </row>
    <row r="205" spans="1:55" s="15" customFormat="1" ht="69.75" customHeight="1">
      <c r="A205" s="59" t="s">
        <v>2</v>
      </c>
      <c r="B205" s="65" t="s">
        <v>373</v>
      </c>
      <c r="C205" s="65" t="s">
        <v>379</v>
      </c>
      <c r="D205" s="66" t="s">
        <v>64</v>
      </c>
      <c r="E205" s="65"/>
      <c r="F205" s="46">
        <f aca="true" t="shared" si="278" ref="F205:S205">F211+F206+F207</f>
        <v>19377</v>
      </c>
      <c r="G205" s="46">
        <f t="shared" si="278"/>
        <v>0</v>
      </c>
      <c r="H205" s="46">
        <f t="shared" si="278"/>
        <v>0</v>
      </c>
      <c r="I205" s="46">
        <f t="shared" si="278"/>
        <v>2329</v>
      </c>
      <c r="J205" s="46">
        <f t="shared" si="278"/>
        <v>0</v>
      </c>
      <c r="K205" s="46">
        <f t="shared" si="278"/>
        <v>0</v>
      </c>
      <c r="L205" s="46">
        <f t="shared" si="278"/>
        <v>21706</v>
      </c>
      <c r="M205" s="46">
        <f t="shared" si="278"/>
        <v>0</v>
      </c>
      <c r="N205" s="46">
        <f t="shared" si="278"/>
        <v>0</v>
      </c>
      <c r="O205" s="46">
        <f t="shared" si="278"/>
        <v>0</v>
      </c>
      <c r="P205" s="46">
        <f t="shared" si="278"/>
        <v>0</v>
      </c>
      <c r="Q205" s="46">
        <f t="shared" si="278"/>
        <v>0</v>
      </c>
      <c r="R205" s="46">
        <f t="shared" si="278"/>
        <v>21706</v>
      </c>
      <c r="S205" s="46">
        <f t="shared" si="278"/>
        <v>0</v>
      </c>
      <c r="T205" s="46">
        <f aca="true" t="shared" si="279" ref="T205:AW205">T211+T206+T207+T208+T209+T210</f>
        <v>8092</v>
      </c>
      <c r="U205" s="46">
        <f t="shared" si="279"/>
        <v>0</v>
      </c>
      <c r="V205" s="46">
        <f t="shared" si="279"/>
        <v>0</v>
      </c>
      <c r="W205" s="46">
        <f t="shared" si="279"/>
        <v>0</v>
      </c>
      <c r="X205" s="46">
        <f t="shared" si="279"/>
        <v>29798</v>
      </c>
      <c r="Y205" s="46">
        <f t="shared" si="279"/>
        <v>0</v>
      </c>
      <c r="Z205" s="46">
        <f t="shared" si="279"/>
        <v>0</v>
      </c>
      <c r="AA205" s="46">
        <f t="shared" si="279"/>
        <v>0</v>
      </c>
      <c r="AB205" s="46">
        <f t="shared" si="279"/>
        <v>0</v>
      </c>
      <c r="AC205" s="46">
        <f t="shared" si="279"/>
        <v>0</v>
      </c>
      <c r="AD205" s="46">
        <f t="shared" si="279"/>
        <v>29798</v>
      </c>
      <c r="AE205" s="46">
        <f t="shared" si="279"/>
        <v>0</v>
      </c>
      <c r="AF205" s="46">
        <f t="shared" si="279"/>
        <v>0</v>
      </c>
      <c r="AG205" s="46">
        <f t="shared" si="279"/>
        <v>0</v>
      </c>
      <c r="AH205" s="46">
        <f t="shared" si="279"/>
        <v>0</v>
      </c>
      <c r="AI205" s="46">
        <f t="shared" si="279"/>
        <v>0</v>
      </c>
      <c r="AJ205" s="46">
        <f t="shared" si="279"/>
        <v>29798</v>
      </c>
      <c r="AK205" s="46">
        <f t="shared" si="279"/>
        <v>0</v>
      </c>
      <c r="AL205" s="46">
        <f t="shared" si="279"/>
        <v>0</v>
      </c>
      <c r="AM205" s="46">
        <f t="shared" si="279"/>
        <v>0</v>
      </c>
      <c r="AN205" s="46">
        <f t="shared" si="279"/>
        <v>0</v>
      </c>
      <c r="AO205" s="46">
        <f t="shared" si="279"/>
        <v>0</v>
      </c>
      <c r="AP205" s="46">
        <f t="shared" si="279"/>
        <v>29798</v>
      </c>
      <c r="AQ205" s="46">
        <f t="shared" si="279"/>
        <v>0</v>
      </c>
      <c r="AR205" s="46">
        <f t="shared" si="279"/>
        <v>0</v>
      </c>
      <c r="AS205" s="46">
        <f t="shared" si="279"/>
        <v>0</v>
      </c>
      <c r="AT205" s="46">
        <f t="shared" si="279"/>
        <v>0</v>
      </c>
      <c r="AU205" s="46">
        <f t="shared" si="279"/>
        <v>0</v>
      </c>
      <c r="AV205" s="46">
        <f t="shared" si="279"/>
        <v>29798</v>
      </c>
      <c r="AW205" s="46">
        <f t="shared" si="279"/>
        <v>0</v>
      </c>
      <c r="AX205" s="46">
        <f aca="true" t="shared" si="280" ref="AX205:BC205">AX211+AX206+AX207+AX208+AX209+AX210</f>
        <v>0</v>
      </c>
      <c r="AY205" s="46">
        <f t="shared" si="280"/>
        <v>0</v>
      </c>
      <c r="AZ205" s="46">
        <f t="shared" si="280"/>
        <v>0</v>
      </c>
      <c r="BA205" s="46">
        <f t="shared" si="280"/>
        <v>0</v>
      </c>
      <c r="BB205" s="46">
        <f t="shared" si="280"/>
        <v>29798</v>
      </c>
      <c r="BC205" s="46">
        <f t="shared" si="280"/>
        <v>0</v>
      </c>
    </row>
    <row r="206" spans="1:55" s="15" customFormat="1" ht="63" customHeight="1">
      <c r="A206" s="59" t="s">
        <v>477</v>
      </c>
      <c r="B206" s="65" t="s">
        <v>373</v>
      </c>
      <c r="C206" s="65" t="s">
        <v>379</v>
      </c>
      <c r="D206" s="66" t="s">
        <v>64</v>
      </c>
      <c r="E206" s="65" t="s">
        <v>376</v>
      </c>
      <c r="F206" s="46">
        <v>115</v>
      </c>
      <c r="G206" s="46"/>
      <c r="H206" s="96"/>
      <c r="I206" s="96"/>
      <c r="J206" s="96"/>
      <c r="K206" s="96"/>
      <c r="L206" s="46">
        <f>F206+H206+I206+J206+K206</f>
        <v>115</v>
      </c>
      <c r="M206" s="46">
        <f>G206+K206</f>
        <v>0</v>
      </c>
      <c r="N206" s="69"/>
      <c r="O206" s="69"/>
      <c r="P206" s="69"/>
      <c r="Q206" s="69"/>
      <c r="R206" s="46">
        <f>L206+N206+O206+P206+Q206</f>
        <v>115</v>
      </c>
      <c r="S206" s="46">
        <f>M206+Q206</f>
        <v>0</v>
      </c>
      <c r="T206" s="46">
        <v>1382</v>
      </c>
      <c r="U206" s="69"/>
      <c r="V206" s="69"/>
      <c r="W206" s="69"/>
      <c r="X206" s="46">
        <f>R206+T206+U206+V206+W206</f>
        <v>1497</v>
      </c>
      <c r="Y206" s="46">
        <f>S206+W206</f>
        <v>0</v>
      </c>
      <c r="Z206" s="46"/>
      <c r="AA206" s="69"/>
      <c r="AB206" s="69"/>
      <c r="AC206" s="69"/>
      <c r="AD206" s="46">
        <f>X206+Z206+AA206+AB206+AC206</f>
        <v>1497</v>
      </c>
      <c r="AE206" s="46">
        <f>Y206+AC206</f>
        <v>0</v>
      </c>
      <c r="AF206" s="46"/>
      <c r="AG206" s="69"/>
      <c r="AH206" s="69"/>
      <c r="AI206" s="69"/>
      <c r="AJ206" s="46">
        <f>AD206+AF206+AG206+AH206+AI206</f>
        <v>1497</v>
      </c>
      <c r="AK206" s="46">
        <f>AE206+AI206</f>
        <v>0</v>
      </c>
      <c r="AL206" s="46"/>
      <c r="AM206" s="69"/>
      <c r="AN206" s="69"/>
      <c r="AO206" s="69"/>
      <c r="AP206" s="46">
        <f>AJ206+AL206+AM206+AN206+AO206</f>
        <v>1497</v>
      </c>
      <c r="AQ206" s="46">
        <f>AK206+AO206</f>
        <v>0</v>
      </c>
      <c r="AR206" s="46"/>
      <c r="AS206" s="46">
        <v>-1397</v>
      </c>
      <c r="AT206" s="46"/>
      <c r="AU206" s="46"/>
      <c r="AV206" s="46">
        <f>AP206+AR206+AS206+AT206+AU206</f>
        <v>100</v>
      </c>
      <c r="AW206" s="46">
        <f>AQ206+AU206</f>
        <v>0</v>
      </c>
      <c r="AX206" s="46"/>
      <c r="AY206" s="46"/>
      <c r="AZ206" s="46"/>
      <c r="BA206" s="46"/>
      <c r="BB206" s="46">
        <f>AV206+AX206+AY206+AZ206+BA206</f>
        <v>100</v>
      </c>
      <c r="BC206" s="46">
        <f>AW206+BA206</f>
        <v>0</v>
      </c>
    </row>
    <row r="207" spans="1:55" s="15" customFormat="1" ht="84.75" customHeight="1">
      <c r="A207" s="59" t="s">
        <v>87</v>
      </c>
      <c r="B207" s="65" t="s">
        <v>373</v>
      </c>
      <c r="C207" s="65" t="s">
        <v>379</v>
      </c>
      <c r="D207" s="66" t="s">
        <v>64</v>
      </c>
      <c r="E207" s="65" t="s">
        <v>85</v>
      </c>
      <c r="F207" s="46">
        <v>2549</v>
      </c>
      <c r="G207" s="46"/>
      <c r="H207" s="96"/>
      <c r="I207" s="96"/>
      <c r="J207" s="96"/>
      <c r="K207" s="96"/>
      <c r="L207" s="46">
        <f>F207+H207+I207+J207+K207</f>
        <v>2549</v>
      </c>
      <c r="M207" s="46">
        <f>G207+K207</f>
        <v>0</v>
      </c>
      <c r="N207" s="69"/>
      <c r="O207" s="69"/>
      <c r="P207" s="69"/>
      <c r="Q207" s="69"/>
      <c r="R207" s="46">
        <f>L207+N207+O207+P207+Q207</f>
        <v>2549</v>
      </c>
      <c r="S207" s="46">
        <f>M207+Q207</f>
        <v>0</v>
      </c>
      <c r="T207" s="69"/>
      <c r="U207" s="69"/>
      <c r="V207" s="69"/>
      <c r="W207" s="69"/>
      <c r="X207" s="46">
        <f>R207+T207+U207+V207+W207</f>
        <v>2549</v>
      </c>
      <c r="Y207" s="46">
        <f>S207+W207</f>
        <v>0</v>
      </c>
      <c r="Z207" s="69"/>
      <c r="AA207" s="69"/>
      <c r="AB207" s="69"/>
      <c r="AC207" s="69"/>
      <c r="AD207" s="46">
        <f>X207+Z207+AA207+AB207+AC207</f>
        <v>2549</v>
      </c>
      <c r="AE207" s="46">
        <f>Y207+AC207</f>
        <v>0</v>
      </c>
      <c r="AF207" s="69"/>
      <c r="AG207" s="69"/>
      <c r="AH207" s="69"/>
      <c r="AI207" s="69"/>
      <c r="AJ207" s="46">
        <f>AD207+AF207+AG207+AH207+AI207</f>
        <v>2549</v>
      </c>
      <c r="AK207" s="46">
        <f>AE207+AI207</f>
        <v>0</v>
      </c>
      <c r="AL207" s="69"/>
      <c r="AM207" s="69"/>
      <c r="AN207" s="69"/>
      <c r="AO207" s="69"/>
      <c r="AP207" s="46">
        <f>AJ207+AL207+AM207+AN207+AO207</f>
        <v>2549</v>
      </c>
      <c r="AQ207" s="46">
        <f>AK207+AO207</f>
        <v>0</v>
      </c>
      <c r="AR207" s="69"/>
      <c r="AS207" s="69"/>
      <c r="AT207" s="69"/>
      <c r="AU207" s="69"/>
      <c r="AV207" s="46">
        <f>AP207+AR207+AS207+AT207+AU207</f>
        <v>2549</v>
      </c>
      <c r="AW207" s="46">
        <f>AQ207+AU207</f>
        <v>0</v>
      </c>
      <c r="AX207" s="69"/>
      <c r="AY207" s="69"/>
      <c r="AZ207" s="69"/>
      <c r="BA207" s="69"/>
      <c r="BB207" s="46">
        <f>AV207+AX207+AY207+AZ207+BA207</f>
        <v>2549</v>
      </c>
      <c r="BC207" s="46">
        <f>AW207+BA207</f>
        <v>0</v>
      </c>
    </row>
    <row r="208" spans="1:55" s="15" customFormat="1" ht="96" customHeight="1">
      <c r="A208" s="59" t="s">
        <v>14</v>
      </c>
      <c r="B208" s="65" t="s">
        <v>373</v>
      </c>
      <c r="C208" s="65" t="s">
        <v>379</v>
      </c>
      <c r="D208" s="66" t="s">
        <v>64</v>
      </c>
      <c r="E208" s="65" t="s">
        <v>13</v>
      </c>
      <c r="F208" s="46"/>
      <c r="G208" s="46"/>
      <c r="H208" s="96"/>
      <c r="I208" s="96"/>
      <c r="J208" s="96"/>
      <c r="K208" s="96"/>
      <c r="L208" s="46"/>
      <c r="M208" s="46"/>
      <c r="N208" s="69"/>
      <c r="O208" s="69"/>
      <c r="P208" s="69"/>
      <c r="Q208" s="69"/>
      <c r="R208" s="46"/>
      <c r="S208" s="46"/>
      <c r="T208" s="46">
        <v>3000</v>
      </c>
      <c r="U208" s="69"/>
      <c r="V208" s="69"/>
      <c r="W208" s="69"/>
      <c r="X208" s="46">
        <f>R208+T208+U208+V208+W208</f>
        <v>3000</v>
      </c>
      <c r="Y208" s="46">
        <f>S208+W208</f>
        <v>0</v>
      </c>
      <c r="Z208" s="46"/>
      <c r="AA208" s="69"/>
      <c r="AB208" s="69"/>
      <c r="AC208" s="69"/>
      <c r="AD208" s="46">
        <f>X208+Z208+AA208+AB208+AC208</f>
        <v>3000</v>
      </c>
      <c r="AE208" s="46">
        <f>Y208+AC208</f>
        <v>0</v>
      </c>
      <c r="AF208" s="46"/>
      <c r="AG208" s="69"/>
      <c r="AH208" s="69"/>
      <c r="AI208" s="69"/>
      <c r="AJ208" s="46">
        <f>AD208+AF208+AG208+AH208+AI208</f>
        <v>3000</v>
      </c>
      <c r="AK208" s="46">
        <f>AE208+AI208</f>
        <v>0</v>
      </c>
      <c r="AL208" s="46"/>
      <c r="AM208" s="69"/>
      <c r="AN208" s="69"/>
      <c r="AO208" s="69"/>
      <c r="AP208" s="46">
        <f>AJ208+AL208+AM208+AN208+AO208</f>
        <v>3000</v>
      </c>
      <c r="AQ208" s="46">
        <f>AK208+AO208</f>
        <v>0</v>
      </c>
      <c r="AR208" s="46"/>
      <c r="AS208" s="46"/>
      <c r="AT208" s="46"/>
      <c r="AU208" s="46"/>
      <c r="AV208" s="46">
        <f>AP208+AR208+AS208+AT208+AU208</f>
        <v>3000</v>
      </c>
      <c r="AW208" s="46">
        <f>AQ208+AU208</f>
        <v>0</v>
      </c>
      <c r="AX208" s="46"/>
      <c r="AY208" s="46"/>
      <c r="AZ208" s="46"/>
      <c r="BA208" s="46"/>
      <c r="BB208" s="46">
        <f>AV208+AX208+AY208+AZ208+BA208</f>
        <v>3000</v>
      </c>
      <c r="BC208" s="46">
        <f>AW208+BA208</f>
        <v>0</v>
      </c>
    </row>
    <row r="209" spans="1:55" s="15" customFormat="1" ht="54" customHeight="1">
      <c r="A209" s="59" t="s">
        <v>15</v>
      </c>
      <c r="B209" s="65" t="s">
        <v>373</v>
      </c>
      <c r="C209" s="65" t="s">
        <v>379</v>
      </c>
      <c r="D209" s="66" t="s">
        <v>64</v>
      </c>
      <c r="E209" s="65" t="s">
        <v>16</v>
      </c>
      <c r="F209" s="46"/>
      <c r="G209" s="46"/>
      <c r="H209" s="96"/>
      <c r="I209" s="96"/>
      <c r="J209" s="96"/>
      <c r="K209" s="96"/>
      <c r="L209" s="46"/>
      <c r="M209" s="46"/>
      <c r="N209" s="69"/>
      <c r="O209" s="69"/>
      <c r="P209" s="69"/>
      <c r="Q209" s="69"/>
      <c r="R209" s="46"/>
      <c r="S209" s="46"/>
      <c r="T209" s="46">
        <v>1353</v>
      </c>
      <c r="U209" s="69"/>
      <c r="V209" s="69"/>
      <c r="W209" s="69"/>
      <c r="X209" s="46">
        <f>R209+T209+U209+V209+W209</f>
        <v>1353</v>
      </c>
      <c r="Y209" s="46">
        <f>S209+W209</f>
        <v>0</v>
      </c>
      <c r="Z209" s="46"/>
      <c r="AA209" s="69"/>
      <c r="AB209" s="69"/>
      <c r="AC209" s="69"/>
      <c r="AD209" s="46">
        <f>X209+Z209+AA209+AB209+AC209</f>
        <v>1353</v>
      </c>
      <c r="AE209" s="46">
        <f>Y209+AC209</f>
        <v>0</v>
      </c>
      <c r="AF209" s="46"/>
      <c r="AG209" s="69"/>
      <c r="AH209" s="69"/>
      <c r="AI209" s="69"/>
      <c r="AJ209" s="46">
        <f>AD209+AF209+AG209+AH209+AI209</f>
        <v>1353</v>
      </c>
      <c r="AK209" s="46">
        <f>AE209+AI209</f>
        <v>0</v>
      </c>
      <c r="AL209" s="46"/>
      <c r="AM209" s="69"/>
      <c r="AN209" s="69"/>
      <c r="AO209" s="69"/>
      <c r="AP209" s="46">
        <f>AJ209+AL209+AM209+AN209+AO209</f>
        <v>1353</v>
      </c>
      <c r="AQ209" s="46">
        <f>AK209+AO209</f>
        <v>0</v>
      </c>
      <c r="AR209" s="46"/>
      <c r="AS209" s="46"/>
      <c r="AT209" s="46"/>
      <c r="AU209" s="46"/>
      <c r="AV209" s="46">
        <f>AP209+AR209+AS209+AT209+AU209</f>
        <v>1353</v>
      </c>
      <c r="AW209" s="46">
        <f>AQ209+AU209</f>
        <v>0</v>
      </c>
      <c r="AX209" s="46"/>
      <c r="AY209" s="46"/>
      <c r="AZ209" s="46"/>
      <c r="BA209" s="46"/>
      <c r="BB209" s="46">
        <f>AV209+AX209+AY209+AZ209+BA209</f>
        <v>1353</v>
      </c>
      <c r="BC209" s="46">
        <f>AW209+BA209</f>
        <v>0</v>
      </c>
    </row>
    <row r="210" spans="1:55" s="15" customFormat="1" ht="84" customHeight="1">
      <c r="A210" s="59" t="s">
        <v>17</v>
      </c>
      <c r="B210" s="65" t="s">
        <v>373</v>
      </c>
      <c r="C210" s="65" t="s">
        <v>379</v>
      </c>
      <c r="D210" s="66" t="s">
        <v>64</v>
      </c>
      <c r="E210" s="65" t="s">
        <v>18</v>
      </c>
      <c r="F210" s="46"/>
      <c r="G210" s="46"/>
      <c r="H210" s="96"/>
      <c r="I210" s="96"/>
      <c r="J210" s="96"/>
      <c r="K210" s="96"/>
      <c r="L210" s="46"/>
      <c r="M210" s="46"/>
      <c r="N210" s="69"/>
      <c r="O210" s="69"/>
      <c r="P210" s="69"/>
      <c r="Q210" s="69"/>
      <c r="R210" s="46"/>
      <c r="S210" s="46"/>
      <c r="T210" s="46">
        <v>750</v>
      </c>
      <c r="U210" s="69"/>
      <c r="V210" s="69"/>
      <c r="W210" s="69"/>
      <c r="X210" s="46">
        <f>R210+T210+U210+V210+W210</f>
        <v>750</v>
      </c>
      <c r="Y210" s="46">
        <f>S210+W210</f>
        <v>0</v>
      </c>
      <c r="Z210" s="46"/>
      <c r="AA210" s="69"/>
      <c r="AB210" s="69"/>
      <c r="AC210" s="69"/>
      <c r="AD210" s="46">
        <f>X210+Z210+AA210+AB210+AC210</f>
        <v>750</v>
      </c>
      <c r="AE210" s="46">
        <f>Y210+AC210</f>
        <v>0</v>
      </c>
      <c r="AF210" s="46"/>
      <c r="AG210" s="69"/>
      <c r="AH210" s="69"/>
      <c r="AI210" s="69"/>
      <c r="AJ210" s="46">
        <f>AD210+AF210+AG210+AH210+AI210</f>
        <v>750</v>
      </c>
      <c r="AK210" s="46">
        <f>AE210+AI210</f>
        <v>0</v>
      </c>
      <c r="AL210" s="46"/>
      <c r="AM210" s="69"/>
      <c r="AN210" s="69"/>
      <c r="AO210" s="69"/>
      <c r="AP210" s="46">
        <f>AJ210+AL210+AM210+AN210+AO210</f>
        <v>750</v>
      </c>
      <c r="AQ210" s="46">
        <f>AK210+AO210</f>
        <v>0</v>
      </c>
      <c r="AR210" s="46"/>
      <c r="AS210" s="46"/>
      <c r="AT210" s="46"/>
      <c r="AU210" s="46"/>
      <c r="AV210" s="46">
        <f>AP210+AR210+AS210+AT210+AU210</f>
        <v>750</v>
      </c>
      <c r="AW210" s="46">
        <f>AQ210+AU210</f>
        <v>0</v>
      </c>
      <c r="AX210" s="46"/>
      <c r="AY210" s="46"/>
      <c r="AZ210" s="46"/>
      <c r="BA210" s="46"/>
      <c r="BB210" s="46">
        <f>AV210+AX210+AY210+AZ210+BA210</f>
        <v>750</v>
      </c>
      <c r="BC210" s="46">
        <f>AW210+BA210</f>
        <v>0</v>
      </c>
    </row>
    <row r="211" spans="1:55" s="15" customFormat="1" ht="201.75" customHeight="1">
      <c r="A211" s="97" t="s">
        <v>0</v>
      </c>
      <c r="B211" s="65" t="s">
        <v>373</v>
      </c>
      <c r="C211" s="65" t="s">
        <v>379</v>
      </c>
      <c r="D211" s="66" t="s">
        <v>570</v>
      </c>
      <c r="E211" s="65"/>
      <c r="F211" s="46">
        <f aca="true" t="shared" si="281" ref="F211:BA211">F212</f>
        <v>16713</v>
      </c>
      <c r="G211" s="46">
        <f t="shared" si="281"/>
        <v>0</v>
      </c>
      <c r="H211" s="46">
        <f t="shared" si="281"/>
        <v>0</v>
      </c>
      <c r="I211" s="46">
        <f t="shared" si="281"/>
        <v>2329</v>
      </c>
      <c r="J211" s="46">
        <f t="shared" si="281"/>
        <v>0</v>
      </c>
      <c r="K211" s="46">
        <f t="shared" si="281"/>
        <v>0</v>
      </c>
      <c r="L211" s="46">
        <f t="shared" si="281"/>
        <v>19042</v>
      </c>
      <c r="M211" s="46">
        <f t="shared" si="281"/>
        <v>0</v>
      </c>
      <c r="N211" s="46">
        <f t="shared" si="281"/>
        <v>0</v>
      </c>
      <c r="O211" s="46">
        <f t="shared" si="281"/>
        <v>0</v>
      </c>
      <c r="P211" s="46">
        <f t="shared" si="281"/>
        <v>0</v>
      </c>
      <c r="Q211" s="46">
        <f t="shared" si="281"/>
        <v>0</v>
      </c>
      <c r="R211" s="46">
        <f t="shared" si="281"/>
        <v>19042</v>
      </c>
      <c r="S211" s="46">
        <f t="shared" si="281"/>
        <v>0</v>
      </c>
      <c r="T211" s="46">
        <f t="shared" si="281"/>
        <v>1607</v>
      </c>
      <c r="U211" s="46">
        <f t="shared" si="281"/>
        <v>0</v>
      </c>
      <c r="V211" s="46">
        <f t="shared" si="281"/>
        <v>0</v>
      </c>
      <c r="W211" s="46">
        <f t="shared" si="281"/>
        <v>0</v>
      </c>
      <c r="X211" s="46">
        <f t="shared" si="281"/>
        <v>20649</v>
      </c>
      <c r="Y211" s="46">
        <f t="shared" si="281"/>
        <v>0</v>
      </c>
      <c r="Z211" s="46">
        <f t="shared" si="281"/>
        <v>0</v>
      </c>
      <c r="AA211" s="46">
        <f t="shared" si="281"/>
        <v>0</v>
      </c>
      <c r="AB211" s="46">
        <f t="shared" si="281"/>
        <v>0</v>
      </c>
      <c r="AC211" s="46">
        <f t="shared" si="281"/>
        <v>0</v>
      </c>
      <c r="AD211" s="46">
        <f t="shared" si="281"/>
        <v>20649</v>
      </c>
      <c r="AE211" s="46">
        <f t="shared" si="281"/>
        <v>0</v>
      </c>
      <c r="AF211" s="46">
        <f t="shared" si="281"/>
        <v>0</v>
      </c>
      <c r="AG211" s="46">
        <f t="shared" si="281"/>
        <v>0</v>
      </c>
      <c r="AH211" s="46">
        <f t="shared" si="281"/>
        <v>0</v>
      </c>
      <c r="AI211" s="46">
        <f t="shared" si="281"/>
        <v>0</v>
      </c>
      <c r="AJ211" s="46">
        <f t="shared" si="281"/>
        <v>20649</v>
      </c>
      <c r="AK211" s="46">
        <f t="shared" si="281"/>
        <v>0</v>
      </c>
      <c r="AL211" s="46">
        <f t="shared" si="281"/>
        <v>0</v>
      </c>
      <c r="AM211" s="46">
        <f t="shared" si="281"/>
        <v>0</v>
      </c>
      <c r="AN211" s="46">
        <f t="shared" si="281"/>
        <v>0</v>
      </c>
      <c r="AO211" s="46">
        <f t="shared" si="281"/>
        <v>0</v>
      </c>
      <c r="AP211" s="46">
        <f t="shared" si="281"/>
        <v>20649</v>
      </c>
      <c r="AQ211" s="46">
        <f t="shared" si="281"/>
        <v>0</v>
      </c>
      <c r="AR211" s="46">
        <f t="shared" si="281"/>
        <v>0</v>
      </c>
      <c r="AS211" s="46">
        <f t="shared" si="281"/>
        <v>1397</v>
      </c>
      <c r="AT211" s="46">
        <f t="shared" si="281"/>
        <v>0</v>
      </c>
      <c r="AU211" s="46">
        <f t="shared" si="281"/>
        <v>0</v>
      </c>
      <c r="AV211" s="46">
        <f t="shared" si="281"/>
        <v>22046</v>
      </c>
      <c r="AW211" s="46">
        <f t="shared" si="281"/>
        <v>0</v>
      </c>
      <c r="AX211" s="46">
        <f t="shared" si="281"/>
        <v>0</v>
      </c>
      <c r="AY211" s="46">
        <f t="shared" si="281"/>
        <v>0</v>
      </c>
      <c r="AZ211" s="46">
        <f t="shared" si="281"/>
        <v>0</v>
      </c>
      <c r="BA211" s="46">
        <f t="shared" si="281"/>
        <v>0</v>
      </c>
      <c r="BB211" s="46">
        <f>BB212</f>
        <v>22046</v>
      </c>
      <c r="BC211" s="46">
        <f>BC212</f>
        <v>0</v>
      </c>
    </row>
    <row r="212" spans="1:55" s="15" customFormat="1" ht="89.25" customHeight="1">
      <c r="A212" s="59" t="s">
        <v>80</v>
      </c>
      <c r="B212" s="65" t="s">
        <v>373</v>
      </c>
      <c r="C212" s="65" t="s">
        <v>379</v>
      </c>
      <c r="D212" s="66" t="s">
        <v>570</v>
      </c>
      <c r="E212" s="65" t="s">
        <v>457</v>
      </c>
      <c r="F212" s="46">
        <v>16713</v>
      </c>
      <c r="G212" s="96"/>
      <c r="H212" s="96"/>
      <c r="I212" s="46">
        <v>2329</v>
      </c>
      <c r="J212" s="96"/>
      <c r="K212" s="96"/>
      <c r="L212" s="46">
        <f>F212+H212+I212+J212+K212</f>
        <v>19042</v>
      </c>
      <c r="M212" s="46">
        <f>G212+K212</f>
        <v>0</v>
      </c>
      <c r="N212" s="69"/>
      <c r="O212" s="46"/>
      <c r="P212" s="69"/>
      <c r="Q212" s="69"/>
      <c r="R212" s="46">
        <f>L212+N212+O212+P212+Q212</f>
        <v>19042</v>
      </c>
      <c r="S212" s="46">
        <f>M212+Q212</f>
        <v>0</v>
      </c>
      <c r="T212" s="46">
        <v>1607</v>
      </c>
      <c r="U212" s="46"/>
      <c r="V212" s="69"/>
      <c r="W212" s="69"/>
      <c r="X212" s="46">
        <f>R212+T212+U212+V212+W212</f>
        <v>20649</v>
      </c>
      <c r="Y212" s="46">
        <f>S212+W212</f>
        <v>0</v>
      </c>
      <c r="Z212" s="46"/>
      <c r="AA212" s="46"/>
      <c r="AB212" s="69"/>
      <c r="AC212" s="69"/>
      <c r="AD212" s="46">
        <f>X212+Z212+AA212+AB212+AC212</f>
        <v>20649</v>
      </c>
      <c r="AE212" s="46">
        <f>Y212+AC212</f>
        <v>0</v>
      </c>
      <c r="AF212" s="46"/>
      <c r="AG212" s="46"/>
      <c r="AH212" s="69"/>
      <c r="AI212" s="69"/>
      <c r="AJ212" s="46">
        <f>AD212+AF212+AG212+AH212+AI212</f>
        <v>20649</v>
      </c>
      <c r="AK212" s="46">
        <f>AE212+AI212</f>
        <v>0</v>
      </c>
      <c r="AL212" s="46"/>
      <c r="AM212" s="46"/>
      <c r="AN212" s="69"/>
      <c r="AO212" s="69"/>
      <c r="AP212" s="46">
        <f>AJ212+AL212+AM212+AN212+AO212</f>
        <v>20649</v>
      </c>
      <c r="AQ212" s="46">
        <f>AK212+AO212</f>
        <v>0</v>
      </c>
      <c r="AR212" s="46"/>
      <c r="AS212" s="46">
        <v>1397</v>
      </c>
      <c r="AT212" s="46"/>
      <c r="AU212" s="46"/>
      <c r="AV212" s="46">
        <f>AP212+AR212+AS212+AT212+AU212</f>
        <v>22046</v>
      </c>
      <c r="AW212" s="46">
        <f>AQ212+AU212</f>
        <v>0</v>
      </c>
      <c r="AX212" s="46"/>
      <c r="AY212" s="46"/>
      <c r="AZ212" s="46"/>
      <c r="BA212" s="46"/>
      <c r="BB212" s="46">
        <f>AV212+AX212+AY212+AZ212+BA212</f>
        <v>22046</v>
      </c>
      <c r="BC212" s="46">
        <f>AW212+BA212</f>
        <v>0</v>
      </c>
    </row>
    <row r="213" spans="1:55" s="15" customFormat="1" ht="58.5" customHeight="1">
      <c r="A213" s="59" t="s">
        <v>194</v>
      </c>
      <c r="B213" s="65" t="s">
        <v>373</v>
      </c>
      <c r="C213" s="65" t="s">
        <v>379</v>
      </c>
      <c r="D213" s="66" t="s">
        <v>195</v>
      </c>
      <c r="E213" s="65"/>
      <c r="F213" s="46">
        <f aca="true" t="shared" si="282" ref="F213:BA213">F214</f>
        <v>800</v>
      </c>
      <c r="G213" s="46">
        <f t="shared" si="282"/>
        <v>0</v>
      </c>
      <c r="H213" s="46">
        <f t="shared" si="282"/>
        <v>0</v>
      </c>
      <c r="I213" s="46">
        <f t="shared" si="282"/>
        <v>0</v>
      </c>
      <c r="J213" s="46">
        <f t="shared" si="282"/>
        <v>0</v>
      </c>
      <c r="K213" s="46">
        <f t="shared" si="282"/>
        <v>0</v>
      </c>
      <c r="L213" s="46">
        <f t="shared" si="282"/>
        <v>800</v>
      </c>
      <c r="M213" s="46">
        <f t="shared" si="282"/>
        <v>0</v>
      </c>
      <c r="N213" s="46">
        <f t="shared" si="282"/>
        <v>0</v>
      </c>
      <c r="O213" s="46">
        <f t="shared" si="282"/>
        <v>0</v>
      </c>
      <c r="P213" s="46">
        <f t="shared" si="282"/>
        <v>0</v>
      </c>
      <c r="Q213" s="46">
        <f t="shared" si="282"/>
        <v>0</v>
      </c>
      <c r="R213" s="46">
        <f t="shared" si="282"/>
        <v>800</v>
      </c>
      <c r="S213" s="46">
        <f t="shared" si="282"/>
        <v>0</v>
      </c>
      <c r="T213" s="46">
        <f t="shared" si="282"/>
        <v>0</v>
      </c>
      <c r="U213" s="46">
        <f t="shared" si="282"/>
        <v>0</v>
      </c>
      <c r="V213" s="46">
        <f t="shared" si="282"/>
        <v>0</v>
      </c>
      <c r="W213" s="46">
        <f t="shared" si="282"/>
        <v>0</v>
      </c>
      <c r="X213" s="46">
        <f t="shared" si="282"/>
        <v>800</v>
      </c>
      <c r="Y213" s="46">
        <f t="shared" si="282"/>
        <v>0</v>
      </c>
      <c r="Z213" s="46">
        <f t="shared" si="282"/>
        <v>0</v>
      </c>
      <c r="AA213" s="46">
        <f t="shared" si="282"/>
        <v>0</v>
      </c>
      <c r="AB213" s="46">
        <f t="shared" si="282"/>
        <v>0</v>
      </c>
      <c r="AC213" s="46">
        <f t="shared" si="282"/>
        <v>0</v>
      </c>
      <c r="AD213" s="46">
        <f t="shared" si="282"/>
        <v>800</v>
      </c>
      <c r="AE213" s="46">
        <f t="shared" si="282"/>
        <v>0</v>
      </c>
      <c r="AF213" s="46">
        <f t="shared" si="282"/>
        <v>0</v>
      </c>
      <c r="AG213" s="46">
        <f t="shared" si="282"/>
        <v>0</v>
      </c>
      <c r="AH213" s="46">
        <f t="shared" si="282"/>
        <v>0</v>
      </c>
      <c r="AI213" s="46">
        <f t="shared" si="282"/>
        <v>0</v>
      </c>
      <c r="AJ213" s="46">
        <f t="shared" si="282"/>
        <v>800</v>
      </c>
      <c r="AK213" s="46">
        <f t="shared" si="282"/>
        <v>0</v>
      </c>
      <c r="AL213" s="46">
        <f t="shared" si="282"/>
        <v>0</v>
      </c>
      <c r="AM213" s="46">
        <f t="shared" si="282"/>
        <v>0</v>
      </c>
      <c r="AN213" s="46">
        <f t="shared" si="282"/>
        <v>0</v>
      </c>
      <c r="AO213" s="46">
        <f t="shared" si="282"/>
        <v>0</v>
      </c>
      <c r="AP213" s="46">
        <f t="shared" si="282"/>
        <v>800</v>
      </c>
      <c r="AQ213" s="46">
        <f t="shared" si="282"/>
        <v>0</v>
      </c>
      <c r="AR213" s="46">
        <f t="shared" si="282"/>
        <v>0</v>
      </c>
      <c r="AS213" s="46">
        <f t="shared" si="282"/>
        <v>0</v>
      </c>
      <c r="AT213" s="46">
        <f t="shared" si="282"/>
        <v>0</v>
      </c>
      <c r="AU213" s="46">
        <f t="shared" si="282"/>
        <v>0</v>
      </c>
      <c r="AV213" s="46">
        <f t="shared" si="282"/>
        <v>800</v>
      </c>
      <c r="AW213" s="46">
        <f t="shared" si="282"/>
        <v>0</v>
      </c>
      <c r="AX213" s="46">
        <f t="shared" si="282"/>
        <v>0</v>
      </c>
      <c r="AY213" s="46">
        <f t="shared" si="282"/>
        <v>0</v>
      </c>
      <c r="AZ213" s="46">
        <f t="shared" si="282"/>
        <v>0</v>
      </c>
      <c r="BA213" s="46">
        <f t="shared" si="282"/>
        <v>0</v>
      </c>
      <c r="BB213" s="46">
        <f>BB214</f>
        <v>800</v>
      </c>
      <c r="BC213" s="46">
        <f>BC214</f>
        <v>0</v>
      </c>
    </row>
    <row r="214" spans="1:55" s="15" customFormat="1" ht="49.5">
      <c r="A214" s="59" t="s">
        <v>375</v>
      </c>
      <c r="B214" s="65" t="s">
        <v>373</v>
      </c>
      <c r="C214" s="65" t="s">
        <v>379</v>
      </c>
      <c r="D214" s="66" t="s">
        <v>195</v>
      </c>
      <c r="E214" s="65" t="s">
        <v>376</v>
      </c>
      <c r="F214" s="46">
        <v>800</v>
      </c>
      <c r="G214" s="96"/>
      <c r="H214" s="96"/>
      <c r="I214" s="96"/>
      <c r="J214" s="96"/>
      <c r="K214" s="96"/>
      <c r="L214" s="46">
        <f>F214+H214+I214+J214+K214</f>
        <v>800</v>
      </c>
      <c r="M214" s="46">
        <f>G214+K214</f>
        <v>0</v>
      </c>
      <c r="N214" s="69"/>
      <c r="O214" s="69"/>
      <c r="P214" s="69"/>
      <c r="Q214" s="69"/>
      <c r="R214" s="46">
        <f>L214+N214+O214+P214+Q214</f>
        <v>800</v>
      </c>
      <c r="S214" s="46">
        <f>M214+Q214</f>
        <v>0</v>
      </c>
      <c r="T214" s="69"/>
      <c r="U214" s="69"/>
      <c r="V214" s="69"/>
      <c r="W214" s="69"/>
      <c r="X214" s="46">
        <f>R214+T214+U214+V214+W214</f>
        <v>800</v>
      </c>
      <c r="Y214" s="46">
        <f>S214+W214</f>
        <v>0</v>
      </c>
      <c r="Z214" s="69"/>
      <c r="AA214" s="69"/>
      <c r="AB214" s="69"/>
      <c r="AC214" s="69"/>
      <c r="AD214" s="46">
        <f>X214+Z214+AA214+AB214+AC214</f>
        <v>800</v>
      </c>
      <c r="AE214" s="46">
        <f>Y214+AC214</f>
        <v>0</v>
      </c>
      <c r="AF214" s="69"/>
      <c r="AG214" s="69"/>
      <c r="AH214" s="69"/>
      <c r="AI214" s="69"/>
      <c r="AJ214" s="46">
        <f>AD214+AF214+AG214+AH214+AI214</f>
        <v>800</v>
      </c>
      <c r="AK214" s="46">
        <f>AE214+AI214</f>
        <v>0</v>
      </c>
      <c r="AL214" s="69"/>
      <c r="AM214" s="69"/>
      <c r="AN214" s="69"/>
      <c r="AO214" s="69"/>
      <c r="AP214" s="46">
        <f>AJ214+AL214+AM214+AN214+AO214</f>
        <v>800</v>
      </c>
      <c r="AQ214" s="46">
        <f>AK214+AO214</f>
        <v>0</v>
      </c>
      <c r="AR214" s="69"/>
      <c r="AS214" s="69"/>
      <c r="AT214" s="69"/>
      <c r="AU214" s="69"/>
      <c r="AV214" s="46">
        <f>AP214+AR214+AS214+AT214+AU214</f>
        <v>800</v>
      </c>
      <c r="AW214" s="46">
        <f>AQ214+AU214</f>
        <v>0</v>
      </c>
      <c r="AX214" s="69"/>
      <c r="AY214" s="69"/>
      <c r="AZ214" s="69"/>
      <c r="BA214" s="69"/>
      <c r="BB214" s="46">
        <f>AV214+AX214+AY214+AZ214+BA214</f>
        <v>800</v>
      </c>
      <c r="BC214" s="46">
        <f>AW214+BA214</f>
        <v>0</v>
      </c>
    </row>
    <row r="215" spans="1:55" s="15" customFormat="1" ht="53.25" customHeight="1">
      <c r="A215" s="59" t="s">
        <v>113</v>
      </c>
      <c r="B215" s="65" t="s">
        <v>373</v>
      </c>
      <c r="C215" s="65" t="s">
        <v>379</v>
      </c>
      <c r="D215" s="66" t="s">
        <v>99</v>
      </c>
      <c r="E215" s="65"/>
      <c r="F215" s="46"/>
      <c r="G215" s="96"/>
      <c r="H215" s="96"/>
      <c r="I215" s="96"/>
      <c r="J215" s="96"/>
      <c r="K215" s="96"/>
      <c r="L215" s="46"/>
      <c r="M215" s="46"/>
      <c r="N215" s="69"/>
      <c r="O215" s="69"/>
      <c r="P215" s="69"/>
      <c r="Q215" s="69"/>
      <c r="R215" s="46"/>
      <c r="S215" s="46"/>
      <c r="T215" s="69"/>
      <c r="U215" s="69"/>
      <c r="V215" s="69"/>
      <c r="W215" s="69"/>
      <c r="X215" s="46"/>
      <c r="Y215" s="46"/>
      <c r="Z215" s="69">
        <f aca="true" t="shared" si="283" ref="Z215:BA215">Z216</f>
        <v>0</v>
      </c>
      <c r="AA215" s="46">
        <f t="shared" si="283"/>
        <v>7500</v>
      </c>
      <c r="AB215" s="69">
        <f t="shared" si="283"/>
        <v>0</v>
      </c>
      <c r="AC215" s="69">
        <f t="shared" si="283"/>
        <v>0</v>
      </c>
      <c r="AD215" s="46">
        <f t="shared" si="283"/>
        <v>7500</v>
      </c>
      <c r="AE215" s="69">
        <f t="shared" si="283"/>
        <v>0</v>
      </c>
      <c r="AF215" s="69">
        <f t="shared" si="283"/>
        <v>0</v>
      </c>
      <c r="AG215" s="46">
        <f t="shared" si="283"/>
        <v>0</v>
      </c>
      <c r="AH215" s="69">
        <f t="shared" si="283"/>
        <v>0</v>
      </c>
      <c r="AI215" s="69">
        <f t="shared" si="283"/>
        <v>0</v>
      </c>
      <c r="AJ215" s="46">
        <f t="shared" si="283"/>
        <v>7500</v>
      </c>
      <c r="AK215" s="69">
        <f t="shared" si="283"/>
        <v>0</v>
      </c>
      <c r="AL215" s="69">
        <f t="shared" si="283"/>
        <v>0</v>
      </c>
      <c r="AM215" s="46">
        <f t="shared" si="283"/>
        <v>0</v>
      </c>
      <c r="AN215" s="69">
        <f t="shared" si="283"/>
        <v>0</v>
      </c>
      <c r="AO215" s="69">
        <f t="shared" si="283"/>
        <v>0</v>
      </c>
      <c r="AP215" s="46">
        <f t="shared" si="283"/>
        <v>7500</v>
      </c>
      <c r="AQ215" s="69">
        <f t="shared" si="283"/>
        <v>0</v>
      </c>
      <c r="AR215" s="69">
        <f t="shared" si="283"/>
        <v>0</v>
      </c>
      <c r="AS215" s="69">
        <f t="shared" si="283"/>
        <v>-176</v>
      </c>
      <c r="AT215" s="69">
        <f t="shared" si="283"/>
        <v>0</v>
      </c>
      <c r="AU215" s="69">
        <f t="shared" si="283"/>
        <v>0</v>
      </c>
      <c r="AV215" s="46">
        <f t="shared" si="283"/>
        <v>7324</v>
      </c>
      <c r="AW215" s="69">
        <f t="shared" si="283"/>
        <v>0</v>
      </c>
      <c r="AX215" s="69">
        <f t="shared" si="283"/>
        <v>0</v>
      </c>
      <c r="AY215" s="69">
        <f t="shared" si="283"/>
        <v>0</v>
      </c>
      <c r="AZ215" s="69">
        <f t="shared" si="283"/>
        <v>0</v>
      </c>
      <c r="BA215" s="69">
        <f t="shared" si="283"/>
        <v>0</v>
      </c>
      <c r="BB215" s="46">
        <f>BB216</f>
        <v>7324</v>
      </c>
      <c r="BC215" s="69">
        <f>BC216</f>
        <v>0</v>
      </c>
    </row>
    <row r="216" spans="1:55" s="15" customFormat="1" ht="58.5" customHeight="1">
      <c r="A216" s="59" t="s">
        <v>375</v>
      </c>
      <c r="B216" s="65" t="s">
        <v>373</v>
      </c>
      <c r="C216" s="65" t="s">
        <v>379</v>
      </c>
      <c r="D216" s="66" t="s">
        <v>99</v>
      </c>
      <c r="E216" s="65" t="s">
        <v>376</v>
      </c>
      <c r="F216" s="46"/>
      <c r="G216" s="96"/>
      <c r="H216" s="96"/>
      <c r="I216" s="96"/>
      <c r="J216" s="96"/>
      <c r="K216" s="96"/>
      <c r="L216" s="46"/>
      <c r="M216" s="46"/>
      <c r="N216" s="69"/>
      <c r="O216" s="69"/>
      <c r="P216" s="69"/>
      <c r="Q216" s="69"/>
      <c r="R216" s="46"/>
      <c r="S216" s="46"/>
      <c r="T216" s="69"/>
      <c r="U216" s="69"/>
      <c r="V216" s="69"/>
      <c r="W216" s="69"/>
      <c r="X216" s="46"/>
      <c r="Y216" s="46"/>
      <c r="Z216" s="69"/>
      <c r="AA216" s="46">
        <v>7500</v>
      </c>
      <c r="AB216" s="69"/>
      <c r="AC216" s="69"/>
      <c r="AD216" s="46">
        <f>X216+Z216+AA216+AB216+AC216</f>
        <v>7500</v>
      </c>
      <c r="AE216" s="46">
        <f>Y216+AC216</f>
        <v>0</v>
      </c>
      <c r="AF216" s="69"/>
      <c r="AG216" s="46"/>
      <c r="AH216" s="69"/>
      <c r="AI216" s="69"/>
      <c r="AJ216" s="46">
        <f>AD216+AF216+AG216+AH216+AI216</f>
        <v>7500</v>
      </c>
      <c r="AK216" s="46">
        <f>AE216+AI216</f>
        <v>0</v>
      </c>
      <c r="AL216" s="69"/>
      <c r="AM216" s="46"/>
      <c r="AN216" s="69"/>
      <c r="AO216" s="69"/>
      <c r="AP216" s="46">
        <f>AJ216+AL216+AM216+AN216+AO216</f>
        <v>7500</v>
      </c>
      <c r="AQ216" s="46">
        <f>AK216+AO216</f>
        <v>0</v>
      </c>
      <c r="AR216" s="69"/>
      <c r="AS216" s="69">
        <v>-176</v>
      </c>
      <c r="AT216" s="69"/>
      <c r="AU216" s="69"/>
      <c r="AV216" s="46">
        <f>AP216+AR216+AS216+AT216+AU216</f>
        <v>7324</v>
      </c>
      <c r="AW216" s="46">
        <f>AQ216+AU216</f>
        <v>0</v>
      </c>
      <c r="AX216" s="69"/>
      <c r="AY216" s="69"/>
      <c r="AZ216" s="69"/>
      <c r="BA216" s="69"/>
      <c r="BB216" s="46">
        <f>AV216+AX216+AY216+AZ216+BA216</f>
        <v>7324</v>
      </c>
      <c r="BC216" s="46">
        <f>AW216+BA216</f>
        <v>0</v>
      </c>
    </row>
    <row r="217" spans="1:55" ht="19.5" customHeight="1">
      <c r="A217" s="73"/>
      <c r="B217" s="74"/>
      <c r="C217" s="74"/>
      <c r="D217" s="75"/>
      <c r="E217" s="74"/>
      <c r="F217" s="45"/>
      <c r="G217" s="45"/>
      <c r="H217" s="45"/>
      <c r="I217" s="45"/>
      <c r="J217" s="45"/>
      <c r="K217" s="45"/>
      <c r="L217" s="45"/>
      <c r="M217" s="45"/>
      <c r="N217" s="46"/>
      <c r="O217" s="46"/>
      <c r="P217" s="46"/>
      <c r="Q217" s="46"/>
      <c r="R217" s="45"/>
      <c r="S217" s="45"/>
      <c r="T217" s="46"/>
      <c r="U217" s="46"/>
      <c r="V217" s="46"/>
      <c r="W217" s="46"/>
      <c r="X217" s="45"/>
      <c r="Y217" s="45"/>
      <c r="Z217" s="46"/>
      <c r="AA217" s="46"/>
      <c r="AB217" s="46"/>
      <c r="AC217" s="46"/>
      <c r="AD217" s="45"/>
      <c r="AE217" s="45"/>
      <c r="AF217" s="46"/>
      <c r="AG217" s="46"/>
      <c r="AH217" s="46"/>
      <c r="AI217" s="46"/>
      <c r="AJ217" s="45"/>
      <c r="AK217" s="45"/>
      <c r="AL217" s="46"/>
      <c r="AM217" s="46"/>
      <c r="AN217" s="46"/>
      <c r="AO217" s="46"/>
      <c r="AP217" s="45"/>
      <c r="AQ217" s="45"/>
      <c r="AR217" s="46"/>
      <c r="AS217" s="46"/>
      <c r="AT217" s="46"/>
      <c r="AU217" s="46"/>
      <c r="AV217" s="45"/>
      <c r="AW217" s="45"/>
      <c r="AX217" s="46"/>
      <c r="AY217" s="46"/>
      <c r="AZ217" s="46"/>
      <c r="BA217" s="46"/>
      <c r="BB217" s="45"/>
      <c r="BC217" s="45"/>
    </row>
    <row r="218" spans="1:55" s="6" customFormat="1" ht="40.5">
      <c r="A218" s="47" t="s">
        <v>289</v>
      </c>
      <c r="B218" s="48" t="s">
        <v>290</v>
      </c>
      <c r="C218" s="48"/>
      <c r="D218" s="49"/>
      <c r="E218" s="48"/>
      <c r="F218" s="78">
        <f aca="true" t="shared" si="284" ref="F218:M218">F220+F270+F302+F328</f>
        <v>1033528</v>
      </c>
      <c r="G218" s="78">
        <f t="shared" si="284"/>
        <v>0</v>
      </c>
      <c r="H218" s="78">
        <f t="shared" si="284"/>
        <v>59236</v>
      </c>
      <c r="I218" s="78">
        <f t="shared" si="284"/>
        <v>0</v>
      </c>
      <c r="J218" s="78">
        <f t="shared" si="284"/>
        <v>0</v>
      </c>
      <c r="K218" s="78">
        <f t="shared" si="284"/>
        <v>0</v>
      </c>
      <c r="L218" s="78">
        <f t="shared" si="284"/>
        <v>1092764</v>
      </c>
      <c r="M218" s="78">
        <f t="shared" si="284"/>
        <v>0</v>
      </c>
      <c r="N218" s="79">
        <f aca="true" t="shared" si="285" ref="N218:S218">N220+N270+N302+N328</f>
        <v>12400</v>
      </c>
      <c r="O218" s="79">
        <f t="shared" si="285"/>
        <v>0</v>
      </c>
      <c r="P218" s="79">
        <f t="shared" si="285"/>
        <v>0</v>
      </c>
      <c r="Q218" s="79">
        <f t="shared" si="285"/>
        <v>0</v>
      </c>
      <c r="R218" s="78">
        <f t="shared" si="285"/>
        <v>1105164</v>
      </c>
      <c r="S218" s="78">
        <f t="shared" si="285"/>
        <v>0</v>
      </c>
      <c r="T218" s="79">
        <f aca="true" t="shared" si="286" ref="T218:Y218">T220+T270+T302+T328</f>
        <v>0</v>
      </c>
      <c r="U218" s="79">
        <f t="shared" si="286"/>
        <v>0</v>
      </c>
      <c r="V218" s="79">
        <f t="shared" si="286"/>
        <v>0</v>
      </c>
      <c r="W218" s="79">
        <f t="shared" si="286"/>
        <v>0</v>
      </c>
      <c r="X218" s="78">
        <f t="shared" si="286"/>
        <v>1105164</v>
      </c>
      <c r="Y218" s="78">
        <f t="shared" si="286"/>
        <v>0</v>
      </c>
      <c r="Z218" s="78">
        <f aca="true" t="shared" si="287" ref="Z218:AE218">Z220+Z270+Z302+Z328</f>
        <v>8229</v>
      </c>
      <c r="AA218" s="80">
        <f t="shared" si="287"/>
        <v>0</v>
      </c>
      <c r="AB218" s="79">
        <f t="shared" si="287"/>
        <v>0</v>
      </c>
      <c r="AC218" s="79">
        <f t="shared" si="287"/>
        <v>0</v>
      </c>
      <c r="AD218" s="78">
        <f t="shared" si="287"/>
        <v>1113393</v>
      </c>
      <c r="AE218" s="78">
        <f t="shared" si="287"/>
        <v>0</v>
      </c>
      <c r="AF218" s="78">
        <f aca="true" t="shared" si="288" ref="AF218:AK218">AF220+AF270+AF302+AF328</f>
        <v>0</v>
      </c>
      <c r="AG218" s="78">
        <f t="shared" si="288"/>
        <v>-83</v>
      </c>
      <c r="AH218" s="79">
        <f t="shared" si="288"/>
        <v>0</v>
      </c>
      <c r="AI218" s="78">
        <f t="shared" si="288"/>
        <v>132467</v>
      </c>
      <c r="AJ218" s="78">
        <f t="shared" si="288"/>
        <v>1245777</v>
      </c>
      <c r="AK218" s="78">
        <f t="shared" si="288"/>
        <v>132467</v>
      </c>
      <c r="AL218" s="78">
        <f aca="true" t="shared" si="289" ref="AL218:AQ218">AL220+AL270+AL302+AL328</f>
        <v>3312</v>
      </c>
      <c r="AM218" s="78">
        <f t="shared" si="289"/>
        <v>-6480</v>
      </c>
      <c r="AN218" s="79">
        <f t="shared" si="289"/>
        <v>0</v>
      </c>
      <c r="AO218" s="78">
        <f t="shared" si="289"/>
        <v>0</v>
      </c>
      <c r="AP218" s="78">
        <f t="shared" si="289"/>
        <v>1242609</v>
      </c>
      <c r="AQ218" s="78">
        <f t="shared" si="289"/>
        <v>132467</v>
      </c>
      <c r="AR218" s="78">
        <f aca="true" t="shared" si="290" ref="AR218:AW218">AR220+AR270+AR302+AR328</f>
        <v>9388</v>
      </c>
      <c r="AS218" s="78">
        <f>AS220+AS270+AS302+AS328</f>
        <v>13087</v>
      </c>
      <c r="AT218" s="78">
        <f>AT220+AT270+AT302+AT328</f>
        <v>-5847</v>
      </c>
      <c r="AU218" s="78">
        <f>AU220+AU270+AU302+AU328</f>
        <v>0</v>
      </c>
      <c r="AV218" s="78">
        <f t="shared" si="290"/>
        <v>1259237</v>
      </c>
      <c r="AW218" s="78">
        <f t="shared" si="290"/>
        <v>132467</v>
      </c>
      <c r="AX218" s="78">
        <f aca="true" t="shared" si="291" ref="AX218:BC218">AX220+AX270+AX302+AX328</f>
        <v>50000</v>
      </c>
      <c r="AY218" s="78">
        <f t="shared" si="291"/>
        <v>-16313</v>
      </c>
      <c r="AZ218" s="78">
        <f t="shared" si="291"/>
        <v>-27790</v>
      </c>
      <c r="BA218" s="78">
        <f t="shared" si="291"/>
        <v>0</v>
      </c>
      <c r="BB218" s="78">
        <f t="shared" si="291"/>
        <v>1265134</v>
      </c>
      <c r="BC218" s="78">
        <f t="shared" si="291"/>
        <v>132467</v>
      </c>
    </row>
    <row r="219" spans="1:55" ht="16.5">
      <c r="A219" s="73"/>
      <c r="B219" s="74"/>
      <c r="C219" s="74"/>
      <c r="D219" s="75"/>
      <c r="E219" s="74"/>
      <c r="F219" s="45"/>
      <c r="G219" s="45"/>
      <c r="H219" s="45"/>
      <c r="I219" s="45"/>
      <c r="J219" s="45"/>
      <c r="K219" s="45"/>
      <c r="L219" s="45"/>
      <c r="M219" s="45"/>
      <c r="N219" s="46"/>
      <c r="O219" s="46"/>
      <c r="P219" s="46"/>
      <c r="Q219" s="46"/>
      <c r="R219" s="45"/>
      <c r="S219" s="45"/>
      <c r="T219" s="46"/>
      <c r="U219" s="46"/>
      <c r="V219" s="46"/>
      <c r="W219" s="46"/>
      <c r="X219" s="45"/>
      <c r="Y219" s="45"/>
      <c r="Z219" s="46"/>
      <c r="AA219" s="46"/>
      <c r="AB219" s="46"/>
      <c r="AC219" s="46"/>
      <c r="AD219" s="45"/>
      <c r="AE219" s="45"/>
      <c r="AF219" s="46"/>
      <c r="AG219" s="46"/>
      <c r="AH219" s="46"/>
      <c r="AI219" s="46"/>
      <c r="AJ219" s="45"/>
      <c r="AK219" s="45"/>
      <c r="AL219" s="46"/>
      <c r="AM219" s="46"/>
      <c r="AN219" s="46"/>
      <c r="AO219" s="46"/>
      <c r="AP219" s="45"/>
      <c r="AQ219" s="45"/>
      <c r="AR219" s="46"/>
      <c r="AS219" s="46"/>
      <c r="AT219" s="46"/>
      <c r="AU219" s="46"/>
      <c r="AV219" s="45"/>
      <c r="AW219" s="45"/>
      <c r="AX219" s="46"/>
      <c r="AY219" s="46"/>
      <c r="AZ219" s="46"/>
      <c r="BA219" s="46"/>
      <c r="BB219" s="45"/>
      <c r="BC219" s="45"/>
    </row>
    <row r="220" spans="1:55" s="8" customFormat="1" ht="18.75">
      <c r="A220" s="98" t="s">
        <v>291</v>
      </c>
      <c r="B220" s="54" t="s">
        <v>396</v>
      </c>
      <c r="C220" s="54" t="s">
        <v>365</v>
      </c>
      <c r="D220" s="62"/>
      <c r="E220" s="65"/>
      <c r="F220" s="56">
        <f aca="true" t="shared" si="292" ref="F220:M220">F228+F230+F233+F248</f>
        <v>94198</v>
      </c>
      <c r="G220" s="56">
        <f t="shared" si="292"/>
        <v>0</v>
      </c>
      <c r="H220" s="56">
        <f t="shared" si="292"/>
        <v>38148</v>
      </c>
      <c r="I220" s="56">
        <f t="shared" si="292"/>
        <v>0</v>
      </c>
      <c r="J220" s="56">
        <f t="shared" si="292"/>
        <v>0</v>
      </c>
      <c r="K220" s="56">
        <f t="shared" si="292"/>
        <v>0</v>
      </c>
      <c r="L220" s="56">
        <f t="shared" si="292"/>
        <v>132346</v>
      </c>
      <c r="M220" s="56">
        <f t="shared" si="292"/>
        <v>0</v>
      </c>
      <c r="N220" s="51">
        <f aca="true" t="shared" si="293" ref="N220:S220">N228+N230+N233+N248</f>
        <v>0</v>
      </c>
      <c r="O220" s="51">
        <f t="shared" si="293"/>
        <v>0</v>
      </c>
      <c r="P220" s="51">
        <f t="shared" si="293"/>
        <v>0</v>
      </c>
      <c r="Q220" s="51">
        <f t="shared" si="293"/>
        <v>0</v>
      </c>
      <c r="R220" s="56">
        <f t="shared" si="293"/>
        <v>132346</v>
      </c>
      <c r="S220" s="56">
        <f t="shared" si="293"/>
        <v>0</v>
      </c>
      <c r="T220" s="51">
        <f aca="true" t="shared" si="294" ref="T220:Y220">T228+T230+T233+T248</f>
        <v>0</v>
      </c>
      <c r="U220" s="51">
        <f t="shared" si="294"/>
        <v>0</v>
      </c>
      <c r="V220" s="51">
        <f t="shared" si="294"/>
        <v>0</v>
      </c>
      <c r="W220" s="51">
        <f t="shared" si="294"/>
        <v>0</v>
      </c>
      <c r="X220" s="56">
        <f t="shared" si="294"/>
        <v>132346</v>
      </c>
      <c r="Y220" s="56">
        <f t="shared" si="294"/>
        <v>0</v>
      </c>
      <c r="Z220" s="56">
        <f aca="true" t="shared" si="295" ref="Z220:AE220">Z221+Z228+Z230+Z233+Z248</f>
        <v>7014</v>
      </c>
      <c r="AA220" s="56">
        <f t="shared" si="295"/>
        <v>0</v>
      </c>
      <c r="AB220" s="56">
        <f t="shared" si="295"/>
        <v>0</v>
      </c>
      <c r="AC220" s="56">
        <f t="shared" si="295"/>
        <v>0</v>
      </c>
      <c r="AD220" s="56">
        <f t="shared" si="295"/>
        <v>139360</v>
      </c>
      <c r="AE220" s="56">
        <f t="shared" si="295"/>
        <v>0</v>
      </c>
      <c r="AF220" s="56">
        <f aca="true" t="shared" si="296" ref="AF220:AK220">AF221+AF228+AF230+AF233+AF248</f>
        <v>0</v>
      </c>
      <c r="AG220" s="56">
        <f t="shared" si="296"/>
        <v>-42</v>
      </c>
      <c r="AH220" s="56">
        <f t="shared" si="296"/>
        <v>0</v>
      </c>
      <c r="AI220" s="56">
        <f t="shared" si="296"/>
        <v>132467</v>
      </c>
      <c r="AJ220" s="56">
        <f t="shared" si="296"/>
        <v>271785</v>
      </c>
      <c r="AK220" s="56">
        <f t="shared" si="296"/>
        <v>132467</v>
      </c>
      <c r="AL220" s="56">
        <f aca="true" t="shared" si="297" ref="AL220:AQ220">AL221+AL228+AL230+AL233+AL248</f>
        <v>201</v>
      </c>
      <c r="AM220" s="56">
        <f t="shared" si="297"/>
        <v>0</v>
      </c>
      <c r="AN220" s="56">
        <f t="shared" si="297"/>
        <v>0</v>
      </c>
      <c r="AO220" s="56">
        <f t="shared" si="297"/>
        <v>0</v>
      </c>
      <c r="AP220" s="56">
        <f t="shared" si="297"/>
        <v>271986</v>
      </c>
      <c r="AQ220" s="56">
        <f t="shared" si="297"/>
        <v>132467</v>
      </c>
      <c r="AR220" s="56">
        <f aca="true" t="shared" si="298" ref="AR220:AW220">AR221+AR228+AR230+AR233+AR245+AR248</f>
        <v>0</v>
      </c>
      <c r="AS220" s="56">
        <f t="shared" si="298"/>
        <v>15941</v>
      </c>
      <c r="AT220" s="56">
        <f t="shared" si="298"/>
        <v>-610</v>
      </c>
      <c r="AU220" s="56">
        <f t="shared" si="298"/>
        <v>0</v>
      </c>
      <c r="AV220" s="56">
        <f t="shared" si="298"/>
        <v>287317</v>
      </c>
      <c r="AW220" s="56">
        <f t="shared" si="298"/>
        <v>132467</v>
      </c>
      <c r="AX220" s="56">
        <f aca="true" t="shared" si="299" ref="AX220:BC220">AX221+AX228+AX230+AX233+AX245+AX248</f>
        <v>0</v>
      </c>
      <c r="AY220" s="56">
        <f t="shared" si="299"/>
        <v>-8942</v>
      </c>
      <c r="AZ220" s="56">
        <f t="shared" si="299"/>
        <v>-1039</v>
      </c>
      <c r="BA220" s="56">
        <f t="shared" si="299"/>
        <v>0</v>
      </c>
      <c r="BB220" s="56">
        <f t="shared" si="299"/>
        <v>277336</v>
      </c>
      <c r="BC220" s="56">
        <f t="shared" si="299"/>
        <v>132467</v>
      </c>
    </row>
    <row r="221" spans="1:55" s="8" customFormat="1" ht="50.25">
      <c r="A221" s="99" t="s">
        <v>545</v>
      </c>
      <c r="B221" s="65" t="s">
        <v>396</v>
      </c>
      <c r="C221" s="65" t="s">
        <v>365</v>
      </c>
      <c r="D221" s="66" t="s">
        <v>548</v>
      </c>
      <c r="E221" s="65"/>
      <c r="F221" s="56"/>
      <c r="G221" s="56"/>
      <c r="H221" s="56"/>
      <c r="I221" s="56"/>
      <c r="J221" s="56"/>
      <c r="K221" s="56"/>
      <c r="L221" s="56"/>
      <c r="M221" s="56"/>
      <c r="N221" s="51"/>
      <c r="O221" s="51"/>
      <c r="P221" s="51"/>
      <c r="Q221" s="51"/>
      <c r="R221" s="56"/>
      <c r="S221" s="56"/>
      <c r="T221" s="51"/>
      <c r="U221" s="51"/>
      <c r="V221" s="51"/>
      <c r="W221" s="51"/>
      <c r="X221" s="56"/>
      <c r="Y221" s="56"/>
      <c r="Z221" s="46">
        <f aca="true" t="shared" si="300" ref="Z221:AE221">Z225</f>
        <v>7014</v>
      </c>
      <c r="AA221" s="46">
        <f t="shared" si="300"/>
        <v>0</v>
      </c>
      <c r="AB221" s="46">
        <f t="shared" si="300"/>
        <v>0</v>
      </c>
      <c r="AC221" s="46">
        <f t="shared" si="300"/>
        <v>0</v>
      </c>
      <c r="AD221" s="46">
        <f t="shared" si="300"/>
        <v>7014</v>
      </c>
      <c r="AE221" s="46">
        <f t="shared" si="300"/>
        <v>0</v>
      </c>
      <c r="AF221" s="46">
        <f aca="true" t="shared" si="301" ref="AF221:AK221">AF222+AF225</f>
        <v>0</v>
      </c>
      <c r="AG221" s="46">
        <f t="shared" si="301"/>
        <v>-42</v>
      </c>
      <c r="AH221" s="46">
        <f t="shared" si="301"/>
        <v>0</v>
      </c>
      <c r="AI221" s="46">
        <f t="shared" si="301"/>
        <v>132467</v>
      </c>
      <c r="AJ221" s="46">
        <f t="shared" si="301"/>
        <v>139439</v>
      </c>
      <c r="AK221" s="46">
        <f t="shared" si="301"/>
        <v>132467</v>
      </c>
      <c r="AL221" s="46">
        <f aca="true" t="shared" si="302" ref="AL221:AQ221">AL222+AL225</f>
        <v>0</v>
      </c>
      <c r="AM221" s="46">
        <f t="shared" si="302"/>
        <v>0</v>
      </c>
      <c r="AN221" s="46">
        <f t="shared" si="302"/>
        <v>0</v>
      </c>
      <c r="AO221" s="46">
        <f t="shared" si="302"/>
        <v>0</v>
      </c>
      <c r="AP221" s="46">
        <f t="shared" si="302"/>
        <v>139439</v>
      </c>
      <c r="AQ221" s="46">
        <f t="shared" si="302"/>
        <v>132467</v>
      </c>
      <c r="AR221" s="46">
        <f aca="true" t="shared" si="303" ref="AR221:AW221">AR222+AR225</f>
        <v>0</v>
      </c>
      <c r="AS221" s="46">
        <f>AS222+AS225</f>
        <v>0</v>
      </c>
      <c r="AT221" s="46">
        <f>AT222+AT225</f>
        <v>0</v>
      </c>
      <c r="AU221" s="46">
        <f>AU222+AU225</f>
        <v>0</v>
      </c>
      <c r="AV221" s="46">
        <f t="shared" si="303"/>
        <v>139439</v>
      </c>
      <c r="AW221" s="46">
        <f t="shared" si="303"/>
        <v>132467</v>
      </c>
      <c r="AX221" s="46">
        <f aca="true" t="shared" si="304" ref="AX221:BC221">AX222+AX225</f>
        <v>0</v>
      </c>
      <c r="AY221" s="46">
        <f t="shared" si="304"/>
        <v>0</v>
      </c>
      <c r="AZ221" s="46">
        <f t="shared" si="304"/>
        <v>0</v>
      </c>
      <c r="BA221" s="46">
        <f t="shared" si="304"/>
        <v>0</v>
      </c>
      <c r="BB221" s="46">
        <f t="shared" si="304"/>
        <v>139439</v>
      </c>
      <c r="BC221" s="46">
        <f t="shared" si="304"/>
        <v>132467</v>
      </c>
    </row>
    <row r="222" spans="1:55" s="8" customFormat="1" ht="110.25" customHeight="1">
      <c r="A222" s="99" t="s">
        <v>8</v>
      </c>
      <c r="B222" s="65" t="s">
        <v>396</v>
      </c>
      <c r="C222" s="65" t="s">
        <v>365</v>
      </c>
      <c r="D222" s="65" t="s">
        <v>9</v>
      </c>
      <c r="E222" s="65"/>
      <c r="F222" s="56"/>
      <c r="G222" s="56"/>
      <c r="H222" s="56"/>
      <c r="I222" s="56"/>
      <c r="J222" s="56"/>
      <c r="K222" s="56"/>
      <c r="L222" s="56"/>
      <c r="M222" s="56"/>
      <c r="N222" s="51"/>
      <c r="O222" s="51"/>
      <c r="P222" s="51"/>
      <c r="Q222" s="51"/>
      <c r="R222" s="56"/>
      <c r="S222" s="56"/>
      <c r="T222" s="51"/>
      <c r="U222" s="51"/>
      <c r="V222" s="51"/>
      <c r="W222" s="51"/>
      <c r="X222" s="56"/>
      <c r="Y222" s="56"/>
      <c r="Z222" s="46"/>
      <c r="AA222" s="46"/>
      <c r="AB222" s="46"/>
      <c r="AC222" s="46"/>
      <c r="AD222" s="46"/>
      <c r="AE222" s="46"/>
      <c r="AF222" s="46">
        <f>AF223</f>
        <v>0</v>
      </c>
      <c r="AG222" s="46">
        <f aca="true" t="shared" si="305" ref="AG222:AV223">AG223</f>
        <v>0</v>
      </c>
      <c r="AH222" s="46">
        <f t="shared" si="305"/>
        <v>0</v>
      </c>
      <c r="AI222" s="46">
        <f t="shared" si="305"/>
        <v>86313</v>
      </c>
      <c r="AJ222" s="46">
        <f t="shared" si="305"/>
        <v>86313</v>
      </c>
      <c r="AK222" s="46">
        <f t="shared" si="305"/>
        <v>86313</v>
      </c>
      <c r="AL222" s="46">
        <f>AL223</f>
        <v>0</v>
      </c>
      <c r="AM222" s="46">
        <f t="shared" si="305"/>
        <v>0</v>
      </c>
      <c r="AN222" s="46">
        <f t="shared" si="305"/>
        <v>0</v>
      </c>
      <c r="AO222" s="46">
        <f t="shared" si="305"/>
        <v>0</v>
      </c>
      <c r="AP222" s="46">
        <f t="shared" si="305"/>
        <v>86313</v>
      </c>
      <c r="AQ222" s="46">
        <f t="shared" si="305"/>
        <v>86313</v>
      </c>
      <c r="AR222" s="46">
        <f aca="true" t="shared" si="306" ref="AR222:AU223">AR223</f>
        <v>0</v>
      </c>
      <c r="AS222" s="46">
        <f t="shared" si="306"/>
        <v>0</v>
      </c>
      <c r="AT222" s="46">
        <f t="shared" si="306"/>
        <v>0</v>
      </c>
      <c r="AU222" s="46">
        <f t="shared" si="306"/>
        <v>0</v>
      </c>
      <c r="AV222" s="46">
        <f t="shared" si="305"/>
        <v>86313</v>
      </c>
      <c r="AW222" s="46">
        <f>AW223</f>
        <v>86313</v>
      </c>
      <c r="AX222" s="46">
        <f aca="true" t="shared" si="307" ref="AX222:BA223">AX223</f>
        <v>0</v>
      </c>
      <c r="AY222" s="46">
        <f t="shared" si="307"/>
        <v>0</v>
      </c>
      <c r="AZ222" s="46">
        <f t="shared" si="307"/>
        <v>0</v>
      </c>
      <c r="BA222" s="46">
        <f t="shared" si="307"/>
        <v>0</v>
      </c>
      <c r="BB222" s="46">
        <f>BB223</f>
        <v>86313</v>
      </c>
      <c r="BC222" s="46">
        <f>BC223</f>
        <v>86313</v>
      </c>
    </row>
    <row r="223" spans="1:55" s="8" customFormat="1" ht="39.75" customHeight="1">
      <c r="A223" s="99" t="s">
        <v>547</v>
      </c>
      <c r="B223" s="65" t="s">
        <v>396</v>
      </c>
      <c r="C223" s="65" t="s">
        <v>365</v>
      </c>
      <c r="D223" s="65" t="s">
        <v>10</v>
      </c>
      <c r="E223" s="65"/>
      <c r="F223" s="56"/>
      <c r="G223" s="56"/>
      <c r="H223" s="56"/>
      <c r="I223" s="56"/>
      <c r="J223" s="56"/>
      <c r="K223" s="56"/>
      <c r="L223" s="56"/>
      <c r="M223" s="56"/>
      <c r="N223" s="51"/>
      <c r="O223" s="51"/>
      <c r="P223" s="51"/>
      <c r="Q223" s="51"/>
      <c r="R223" s="56"/>
      <c r="S223" s="56"/>
      <c r="T223" s="51"/>
      <c r="U223" s="51"/>
      <c r="V223" s="51"/>
      <c r="W223" s="51"/>
      <c r="X223" s="56"/>
      <c r="Y223" s="56"/>
      <c r="Z223" s="46"/>
      <c r="AA223" s="46"/>
      <c r="AB223" s="46"/>
      <c r="AC223" s="46"/>
      <c r="AD223" s="46"/>
      <c r="AE223" s="46"/>
      <c r="AF223" s="46">
        <f>AF224</f>
        <v>0</v>
      </c>
      <c r="AG223" s="46">
        <f t="shared" si="305"/>
        <v>0</v>
      </c>
      <c r="AH223" s="46">
        <f t="shared" si="305"/>
        <v>0</v>
      </c>
      <c r="AI223" s="46">
        <f t="shared" si="305"/>
        <v>86313</v>
      </c>
      <c r="AJ223" s="46">
        <f t="shared" si="305"/>
        <v>86313</v>
      </c>
      <c r="AK223" s="46">
        <f t="shared" si="305"/>
        <v>86313</v>
      </c>
      <c r="AL223" s="46">
        <f>AL224</f>
        <v>0</v>
      </c>
      <c r="AM223" s="46">
        <f t="shared" si="305"/>
        <v>0</v>
      </c>
      <c r="AN223" s="46">
        <f t="shared" si="305"/>
        <v>0</v>
      </c>
      <c r="AO223" s="46">
        <f t="shared" si="305"/>
        <v>0</v>
      </c>
      <c r="AP223" s="46">
        <f t="shared" si="305"/>
        <v>86313</v>
      </c>
      <c r="AQ223" s="46">
        <f t="shared" si="305"/>
        <v>86313</v>
      </c>
      <c r="AR223" s="46">
        <f t="shared" si="306"/>
        <v>0</v>
      </c>
      <c r="AS223" s="46">
        <f t="shared" si="306"/>
        <v>0</v>
      </c>
      <c r="AT223" s="46">
        <f t="shared" si="306"/>
        <v>0</v>
      </c>
      <c r="AU223" s="46">
        <f t="shared" si="306"/>
        <v>0</v>
      </c>
      <c r="AV223" s="46">
        <f>AV224</f>
        <v>86313</v>
      </c>
      <c r="AW223" s="46">
        <f>AW224</f>
        <v>86313</v>
      </c>
      <c r="AX223" s="46">
        <f t="shared" si="307"/>
        <v>0</v>
      </c>
      <c r="AY223" s="46">
        <f t="shared" si="307"/>
        <v>0</v>
      </c>
      <c r="AZ223" s="46">
        <f t="shared" si="307"/>
        <v>0</v>
      </c>
      <c r="BA223" s="46">
        <f t="shared" si="307"/>
        <v>0</v>
      </c>
      <c r="BB223" s="46">
        <f>BB224</f>
        <v>86313</v>
      </c>
      <c r="BC223" s="46">
        <f>BC224</f>
        <v>86313</v>
      </c>
    </row>
    <row r="224" spans="1:55" s="8" customFormat="1" ht="100.5" customHeight="1">
      <c r="A224" s="59" t="s">
        <v>476</v>
      </c>
      <c r="B224" s="65" t="s">
        <v>396</v>
      </c>
      <c r="C224" s="65" t="s">
        <v>365</v>
      </c>
      <c r="D224" s="65" t="s">
        <v>10</v>
      </c>
      <c r="E224" s="65" t="s">
        <v>381</v>
      </c>
      <c r="F224" s="56"/>
      <c r="G224" s="56"/>
      <c r="H224" s="56"/>
      <c r="I224" s="56"/>
      <c r="J224" s="56"/>
      <c r="K224" s="56"/>
      <c r="L224" s="56"/>
      <c r="M224" s="56"/>
      <c r="N224" s="51"/>
      <c r="O224" s="51"/>
      <c r="P224" s="51"/>
      <c r="Q224" s="51"/>
      <c r="R224" s="56"/>
      <c r="S224" s="56"/>
      <c r="T224" s="51"/>
      <c r="U224" s="51"/>
      <c r="V224" s="51"/>
      <c r="W224" s="51"/>
      <c r="X224" s="56"/>
      <c r="Y224" s="56"/>
      <c r="Z224" s="46"/>
      <c r="AA224" s="46"/>
      <c r="AB224" s="46"/>
      <c r="AC224" s="46"/>
      <c r="AD224" s="46"/>
      <c r="AE224" s="46"/>
      <c r="AF224" s="46"/>
      <c r="AG224" s="46"/>
      <c r="AH224" s="46">
        <f>AB224+AF224</f>
        <v>0</v>
      </c>
      <c r="AI224" s="46">
        <v>86313</v>
      </c>
      <c r="AJ224" s="46">
        <f>AD224+AF224+AG224+AH224+AI224</f>
        <v>86313</v>
      </c>
      <c r="AK224" s="46">
        <f>AE224+AI224</f>
        <v>86313</v>
      </c>
      <c r="AL224" s="46"/>
      <c r="AM224" s="46"/>
      <c r="AN224" s="46">
        <f>AH224+AL224</f>
        <v>0</v>
      </c>
      <c r="AO224" s="46"/>
      <c r="AP224" s="46">
        <f>AJ224+AL224+AM224+AN224+AO224</f>
        <v>86313</v>
      </c>
      <c r="AQ224" s="46">
        <f>AK224+AO224</f>
        <v>86313</v>
      </c>
      <c r="AR224" s="46"/>
      <c r="AS224" s="46"/>
      <c r="AT224" s="46"/>
      <c r="AU224" s="46"/>
      <c r="AV224" s="46">
        <f>AP224+AR224+AS224+AT224+AU224</f>
        <v>86313</v>
      </c>
      <c r="AW224" s="46">
        <f>AQ224+AU224</f>
        <v>86313</v>
      </c>
      <c r="AX224" s="46"/>
      <c r="AY224" s="46"/>
      <c r="AZ224" s="46"/>
      <c r="BA224" s="46"/>
      <c r="BB224" s="46">
        <f>AV224+AX224+AY224+AZ224+BA224</f>
        <v>86313</v>
      </c>
      <c r="BC224" s="46">
        <f>AW224+BA224</f>
        <v>86313</v>
      </c>
    </row>
    <row r="225" spans="1:55" s="8" customFormat="1" ht="66.75">
      <c r="A225" s="99" t="s">
        <v>546</v>
      </c>
      <c r="B225" s="65" t="s">
        <v>396</v>
      </c>
      <c r="C225" s="65" t="s">
        <v>365</v>
      </c>
      <c r="D225" s="66" t="s">
        <v>459</v>
      </c>
      <c r="E225" s="65"/>
      <c r="F225" s="56"/>
      <c r="G225" s="56"/>
      <c r="H225" s="56"/>
      <c r="I225" s="56"/>
      <c r="J225" s="56"/>
      <c r="K225" s="56"/>
      <c r="L225" s="56"/>
      <c r="M225" s="56"/>
      <c r="N225" s="51"/>
      <c r="O225" s="51"/>
      <c r="P225" s="51"/>
      <c r="Q225" s="51"/>
      <c r="R225" s="56"/>
      <c r="S225" s="56"/>
      <c r="T225" s="51"/>
      <c r="U225" s="51"/>
      <c r="V225" s="51"/>
      <c r="W225" s="51"/>
      <c r="X225" s="56"/>
      <c r="Y225" s="56"/>
      <c r="Z225" s="46">
        <f>Z226</f>
        <v>7014</v>
      </c>
      <c r="AA225" s="46">
        <f aca="true" t="shared" si="308" ref="AA225:AP226">AA226</f>
        <v>0</v>
      </c>
      <c r="AB225" s="46">
        <f t="shared" si="308"/>
        <v>0</v>
      </c>
      <c r="AC225" s="46">
        <f t="shared" si="308"/>
        <v>0</v>
      </c>
      <c r="AD225" s="46">
        <f t="shared" si="308"/>
        <v>7014</v>
      </c>
      <c r="AE225" s="46">
        <f t="shared" si="308"/>
        <v>0</v>
      </c>
      <c r="AF225" s="46">
        <f>AF226</f>
        <v>0</v>
      </c>
      <c r="AG225" s="46">
        <f t="shared" si="308"/>
        <v>-42</v>
      </c>
      <c r="AH225" s="46">
        <f t="shared" si="308"/>
        <v>0</v>
      </c>
      <c r="AI225" s="46">
        <f t="shared" si="308"/>
        <v>46154</v>
      </c>
      <c r="AJ225" s="46">
        <f t="shared" si="308"/>
        <v>53126</v>
      </c>
      <c r="AK225" s="46">
        <f t="shared" si="308"/>
        <v>46154</v>
      </c>
      <c r="AL225" s="46">
        <f>AL226</f>
        <v>0</v>
      </c>
      <c r="AM225" s="46">
        <f t="shared" si="308"/>
        <v>0</v>
      </c>
      <c r="AN225" s="46">
        <f t="shared" si="308"/>
        <v>0</v>
      </c>
      <c r="AO225" s="46">
        <f t="shared" si="308"/>
        <v>0</v>
      </c>
      <c r="AP225" s="46">
        <f t="shared" si="308"/>
        <v>53126</v>
      </c>
      <c r="AQ225" s="46">
        <f aca="true" t="shared" si="309" ref="AM225:AQ226">AQ226</f>
        <v>46154</v>
      </c>
      <c r="AR225" s="46">
        <f aca="true" t="shared" si="310" ref="AR225:AU226">AR226</f>
        <v>0</v>
      </c>
      <c r="AS225" s="46">
        <f t="shared" si="310"/>
        <v>0</v>
      </c>
      <c r="AT225" s="46">
        <f t="shared" si="310"/>
        <v>0</v>
      </c>
      <c r="AU225" s="46">
        <f t="shared" si="310"/>
        <v>0</v>
      </c>
      <c r="AV225" s="46">
        <f>AV226</f>
        <v>53126</v>
      </c>
      <c r="AW225" s="46">
        <f>AW226</f>
        <v>46154</v>
      </c>
      <c r="AX225" s="46">
        <f aca="true" t="shared" si="311" ref="AX225:BA226">AX226</f>
        <v>0</v>
      </c>
      <c r="AY225" s="46">
        <f t="shared" si="311"/>
        <v>0</v>
      </c>
      <c r="AZ225" s="46">
        <f t="shared" si="311"/>
        <v>0</v>
      </c>
      <c r="BA225" s="46">
        <f t="shared" si="311"/>
        <v>0</v>
      </c>
      <c r="BB225" s="46">
        <f>BB226</f>
        <v>53126</v>
      </c>
      <c r="BC225" s="46">
        <f>BC226</f>
        <v>46154</v>
      </c>
    </row>
    <row r="226" spans="1:55" s="8" customFormat="1" ht="33.75">
      <c r="A226" s="99" t="s">
        <v>547</v>
      </c>
      <c r="B226" s="65" t="s">
        <v>396</v>
      </c>
      <c r="C226" s="65" t="s">
        <v>365</v>
      </c>
      <c r="D226" s="66" t="s">
        <v>461</v>
      </c>
      <c r="E226" s="65"/>
      <c r="F226" s="56"/>
      <c r="G226" s="56"/>
      <c r="H226" s="56"/>
      <c r="I226" s="56"/>
      <c r="J226" s="56"/>
      <c r="K226" s="56"/>
      <c r="L226" s="56"/>
      <c r="M226" s="56"/>
      <c r="N226" s="51"/>
      <c r="O226" s="51"/>
      <c r="P226" s="51"/>
      <c r="Q226" s="51"/>
      <c r="R226" s="56"/>
      <c r="S226" s="56"/>
      <c r="T226" s="51"/>
      <c r="U226" s="51"/>
      <c r="V226" s="51"/>
      <c r="W226" s="51"/>
      <c r="X226" s="56"/>
      <c r="Y226" s="56"/>
      <c r="Z226" s="46">
        <f>Z227</f>
        <v>7014</v>
      </c>
      <c r="AA226" s="46">
        <f t="shared" si="308"/>
        <v>0</v>
      </c>
      <c r="AB226" s="46">
        <f t="shared" si="308"/>
        <v>0</v>
      </c>
      <c r="AC226" s="46">
        <f t="shared" si="308"/>
        <v>0</v>
      </c>
      <c r="AD226" s="46">
        <f t="shared" si="308"/>
        <v>7014</v>
      </c>
      <c r="AE226" s="46">
        <f t="shared" si="308"/>
        <v>0</v>
      </c>
      <c r="AF226" s="46">
        <f>AF227</f>
        <v>0</v>
      </c>
      <c r="AG226" s="46">
        <f t="shared" si="308"/>
        <v>-42</v>
      </c>
      <c r="AH226" s="46">
        <f t="shared" si="308"/>
        <v>0</v>
      </c>
      <c r="AI226" s="46">
        <f t="shared" si="308"/>
        <v>46154</v>
      </c>
      <c r="AJ226" s="46">
        <f t="shared" si="308"/>
        <v>53126</v>
      </c>
      <c r="AK226" s="46">
        <f t="shared" si="308"/>
        <v>46154</v>
      </c>
      <c r="AL226" s="46">
        <f>AL227</f>
        <v>0</v>
      </c>
      <c r="AM226" s="46">
        <f t="shared" si="309"/>
        <v>0</v>
      </c>
      <c r="AN226" s="46">
        <f t="shared" si="309"/>
        <v>0</v>
      </c>
      <c r="AO226" s="46">
        <f t="shared" si="309"/>
        <v>0</v>
      </c>
      <c r="AP226" s="46">
        <f t="shared" si="309"/>
        <v>53126</v>
      </c>
      <c r="AQ226" s="46">
        <f t="shared" si="309"/>
        <v>46154</v>
      </c>
      <c r="AR226" s="46">
        <f t="shared" si="310"/>
        <v>0</v>
      </c>
      <c r="AS226" s="46">
        <f t="shared" si="310"/>
        <v>0</v>
      </c>
      <c r="AT226" s="46">
        <f t="shared" si="310"/>
        <v>0</v>
      </c>
      <c r="AU226" s="46">
        <f t="shared" si="310"/>
        <v>0</v>
      </c>
      <c r="AV226" s="46">
        <f>AV227</f>
        <v>53126</v>
      </c>
      <c r="AW226" s="46">
        <f>AW227</f>
        <v>46154</v>
      </c>
      <c r="AX226" s="46">
        <f t="shared" si="311"/>
        <v>0</v>
      </c>
      <c r="AY226" s="46">
        <f t="shared" si="311"/>
        <v>0</v>
      </c>
      <c r="AZ226" s="46">
        <f t="shared" si="311"/>
        <v>0</v>
      </c>
      <c r="BA226" s="46">
        <f t="shared" si="311"/>
        <v>0</v>
      </c>
      <c r="BB226" s="46">
        <f>BB227</f>
        <v>53126</v>
      </c>
      <c r="BC226" s="46">
        <f>BC227</f>
        <v>46154</v>
      </c>
    </row>
    <row r="227" spans="1:55" s="8" customFormat="1" ht="83.25">
      <c r="A227" s="59" t="s">
        <v>476</v>
      </c>
      <c r="B227" s="65" t="s">
        <v>396</v>
      </c>
      <c r="C227" s="65" t="s">
        <v>365</v>
      </c>
      <c r="D227" s="66" t="s">
        <v>461</v>
      </c>
      <c r="E227" s="65" t="s">
        <v>381</v>
      </c>
      <c r="F227" s="56"/>
      <c r="G227" s="56"/>
      <c r="H227" s="56"/>
      <c r="I227" s="56"/>
      <c r="J227" s="56"/>
      <c r="K227" s="56"/>
      <c r="L227" s="56"/>
      <c r="M227" s="56"/>
      <c r="N227" s="51"/>
      <c r="O227" s="51"/>
      <c r="P227" s="51"/>
      <c r="Q227" s="51"/>
      <c r="R227" s="56"/>
      <c r="S227" s="56"/>
      <c r="T227" s="51"/>
      <c r="U227" s="51"/>
      <c r="V227" s="51"/>
      <c r="W227" s="51"/>
      <c r="X227" s="56"/>
      <c r="Y227" s="56"/>
      <c r="Z227" s="46">
        <v>7014</v>
      </c>
      <c r="AA227" s="46"/>
      <c r="AB227" s="46"/>
      <c r="AC227" s="46"/>
      <c r="AD227" s="46">
        <f>X227+Z227+AA227+AB227+AC227</f>
        <v>7014</v>
      </c>
      <c r="AE227" s="46">
        <f>Y227+AC227</f>
        <v>0</v>
      </c>
      <c r="AF227" s="46"/>
      <c r="AG227" s="46">
        <v>-42</v>
      </c>
      <c r="AH227" s="46"/>
      <c r="AI227" s="46">
        <v>46154</v>
      </c>
      <c r="AJ227" s="46">
        <f>AD227+AF227+AG227+AH227+AI227</f>
        <v>53126</v>
      </c>
      <c r="AK227" s="46">
        <f>AE227+AI227</f>
        <v>46154</v>
      </c>
      <c r="AL227" s="46"/>
      <c r="AM227" s="46"/>
      <c r="AN227" s="46"/>
      <c r="AO227" s="46"/>
      <c r="AP227" s="46">
        <f>AJ227+AL227+AM227+AN227+AO227</f>
        <v>53126</v>
      </c>
      <c r="AQ227" s="46">
        <f>AK227+AO227</f>
        <v>46154</v>
      </c>
      <c r="AR227" s="46"/>
      <c r="AS227" s="46"/>
      <c r="AT227" s="46"/>
      <c r="AU227" s="46"/>
      <c r="AV227" s="46">
        <f>AP227+AR227+AS227+AT227+AU227</f>
        <v>53126</v>
      </c>
      <c r="AW227" s="46">
        <f>AQ227+AU227</f>
        <v>46154</v>
      </c>
      <c r="AX227" s="46"/>
      <c r="AY227" s="46"/>
      <c r="AZ227" s="46"/>
      <c r="BA227" s="46"/>
      <c r="BB227" s="46">
        <f>AV227+AX227+AY227+AZ227+BA227</f>
        <v>53126</v>
      </c>
      <c r="BC227" s="46">
        <f>AW227+BA227</f>
        <v>46154</v>
      </c>
    </row>
    <row r="228" spans="1:55" s="32" customFormat="1" ht="51.75" customHeight="1" hidden="1">
      <c r="A228" s="82" t="s">
        <v>389</v>
      </c>
      <c r="B228" s="83" t="s">
        <v>396</v>
      </c>
      <c r="C228" s="83" t="s">
        <v>365</v>
      </c>
      <c r="D228" s="84" t="s">
        <v>278</v>
      </c>
      <c r="E228" s="83"/>
      <c r="F228" s="85">
        <f aca="true" t="shared" si="312" ref="F228:BA228">F229</f>
        <v>11442</v>
      </c>
      <c r="G228" s="85">
        <f t="shared" si="312"/>
        <v>0</v>
      </c>
      <c r="H228" s="85">
        <f t="shared" si="312"/>
        <v>0</v>
      </c>
      <c r="I228" s="85">
        <f t="shared" si="312"/>
        <v>0</v>
      </c>
      <c r="J228" s="85">
        <f t="shared" si="312"/>
        <v>0</v>
      </c>
      <c r="K228" s="85">
        <f t="shared" si="312"/>
        <v>0</v>
      </c>
      <c r="L228" s="85">
        <f t="shared" si="312"/>
        <v>11442</v>
      </c>
      <c r="M228" s="85">
        <f t="shared" si="312"/>
        <v>0</v>
      </c>
      <c r="N228" s="85">
        <f t="shared" si="312"/>
        <v>0</v>
      </c>
      <c r="O228" s="85">
        <f t="shared" si="312"/>
        <v>0</v>
      </c>
      <c r="P228" s="85">
        <f t="shared" si="312"/>
        <v>0</v>
      </c>
      <c r="Q228" s="85">
        <f t="shared" si="312"/>
        <v>0</v>
      </c>
      <c r="R228" s="85">
        <f t="shared" si="312"/>
        <v>11442</v>
      </c>
      <c r="S228" s="85">
        <f t="shared" si="312"/>
        <v>0</v>
      </c>
      <c r="T228" s="85">
        <f t="shared" si="312"/>
        <v>0</v>
      </c>
      <c r="U228" s="85">
        <f t="shared" si="312"/>
        <v>0</v>
      </c>
      <c r="V228" s="85">
        <f t="shared" si="312"/>
        <v>0</v>
      </c>
      <c r="W228" s="85">
        <f t="shared" si="312"/>
        <v>0</v>
      </c>
      <c r="X228" s="85">
        <f t="shared" si="312"/>
        <v>11442</v>
      </c>
      <c r="Y228" s="85">
        <f t="shared" si="312"/>
        <v>0</v>
      </c>
      <c r="Z228" s="85">
        <f t="shared" si="312"/>
        <v>0</v>
      </c>
      <c r="AA228" s="85">
        <f t="shared" si="312"/>
        <v>0</v>
      </c>
      <c r="AB228" s="85">
        <f t="shared" si="312"/>
        <v>0</v>
      </c>
      <c r="AC228" s="85">
        <f t="shared" si="312"/>
        <v>0</v>
      </c>
      <c r="AD228" s="85">
        <f t="shared" si="312"/>
        <v>11442</v>
      </c>
      <c r="AE228" s="85">
        <f t="shared" si="312"/>
        <v>0</v>
      </c>
      <c r="AF228" s="85">
        <f t="shared" si="312"/>
        <v>0</v>
      </c>
      <c r="AG228" s="85">
        <f t="shared" si="312"/>
        <v>0</v>
      </c>
      <c r="AH228" s="85">
        <f t="shared" si="312"/>
        <v>0</v>
      </c>
      <c r="AI228" s="85">
        <f t="shared" si="312"/>
        <v>0</v>
      </c>
      <c r="AJ228" s="85">
        <f t="shared" si="312"/>
        <v>11442</v>
      </c>
      <c r="AK228" s="85">
        <f t="shared" si="312"/>
        <v>0</v>
      </c>
      <c r="AL228" s="85">
        <f t="shared" si="312"/>
        <v>0</v>
      </c>
      <c r="AM228" s="85">
        <f t="shared" si="312"/>
        <v>0</v>
      </c>
      <c r="AN228" s="85">
        <f t="shared" si="312"/>
        <v>0</v>
      </c>
      <c r="AO228" s="85">
        <f t="shared" si="312"/>
        <v>0</v>
      </c>
      <c r="AP228" s="85">
        <f t="shared" si="312"/>
        <v>11442</v>
      </c>
      <c r="AQ228" s="85">
        <f t="shared" si="312"/>
        <v>0</v>
      </c>
      <c r="AR228" s="85">
        <f t="shared" si="312"/>
        <v>0</v>
      </c>
      <c r="AS228" s="85">
        <f t="shared" si="312"/>
        <v>0</v>
      </c>
      <c r="AT228" s="85">
        <f t="shared" si="312"/>
        <v>0</v>
      </c>
      <c r="AU228" s="85">
        <f t="shared" si="312"/>
        <v>0</v>
      </c>
      <c r="AV228" s="85">
        <f t="shared" si="312"/>
        <v>11442</v>
      </c>
      <c r="AW228" s="85">
        <f t="shared" si="312"/>
        <v>0</v>
      </c>
      <c r="AX228" s="85">
        <f t="shared" si="312"/>
        <v>0</v>
      </c>
      <c r="AY228" s="85">
        <f t="shared" si="312"/>
        <v>-11442</v>
      </c>
      <c r="AZ228" s="85">
        <f t="shared" si="312"/>
        <v>0</v>
      </c>
      <c r="BA228" s="85">
        <f t="shared" si="312"/>
        <v>0</v>
      </c>
      <c r="BB228" s="85">
        <f>BB229</f>
        <v>0</v>
      </c>
      <c r="BC228" s="85">
        <f>BC229</f>
        <v>0</v>
      </c>
    </row>
    <row r="229" spans="1:55" s="32" customFormat="1" ht="83.25" hidden="1">
      <c r="A229" s="82" t="s">
        <v>468</v>
      </c>
      <c r="B229" s="83" t="s">
        <v>396</v>
      </c>
      <c r="C229" s="83" t="s">
        <v>365</v>
      </c>
      <c r="D229" s="84" t="s">
        <v>278</v>
      </c>
      <c r="E229" s="83" t="s">
        <v>390</v>
      </c>
      <c r="F229" s="85">
        <v>11442</v>
      </c>
      <c r="G229" s="100"/>
      <c r="H229" s="100"/>
      <c r="I229" s="100"/>
      <c r="J229" s="100"/>
      <c r="K229" s="100"/>
      <c r="L229" s="85">
        <f>F229+H229+I229+J229+K229</f>
        <v>11442</v>
      </c>
      <c r="M229" s="85">
        <f>G229+K229</f>
        <v>0</v>
      </c>
      <c r="N229" s="85"/>
      <c r="O229" s="85"/>
      <c r="P229" s="85"/>
      <c r="Q229" s="85"/>
      <c r="R229" s="85">
        <f>L229+N229+O229+P229+Q229</f>
        <v>11442</v>
      </c>
      <c r="S229" s="85">
        <f>M229+Q229</f>
        <v>0</v>
      </c>
      <c r="T229" s="85"/>
      <c r="U229" s="85"/>
      <c r="V229" s="85"/>
      <c r="W229" s="85"/>
      <c r="X229" s="85">
        <f>R229+T229+U229+V229+W229</f>
        <v>11442</v>
      </c>
      <c r="Y229" s="85">
        <f>S229+W229</f>
        <v>0</v>
      </c>
      <c r="Z229" s="85"/>
      <c r="AA229" s="85"/>
      <c r="AB229" s="85"/>
      <c r="AC229" s="85"/>
      <c r="AD229" s="85">
        <f>X229+Z229+AA229+AB229+AC229</f>
        <v>11442</v>
      </c>
      <c r="AE229" s="85">
        <f>Y229+AC229</f>
        <v>0</v>
      </c>
      <c r="AF229" s="85"/>
      <c r="AG229" s="85"/>
      <c r="AH229" s="85"/>
      <c r="AI229" s="85"/>
      <c r="AJ229" s="85">
        <f>AD229+AF229+AG229+AH229+AI229</f>
        <v>11442</v>
      </c>
      <c r="AK229" s="85">
        <f>AE229+AI229</f>
        <v>0</v>
      </c>
      <c r="AL229" s="85"/>
      <c r="AM229" s="85"/>
      <c r="AN229" s="85"/>
      <c r="AO229" s="85"/>
      <c r="AP229" s="85">
        <f>AJ229+AL229+AM229+AN229+AO229</f>
        <v>11442</v>
      </c>
      <c r="AQ229" s="85">
        <f>AK229+AO229</f>
        <v>0</v>
      </c>
      <c r="AR229" s="85"/>
      <c r="AS229" s="85"/>
      <c r="AT229" s="85"/>
      <c r="AU229" s="85"/>
      <c r="AV229" s="85">
        <f>AP229+AR229+AS229+AT229+AU229</f>
        <v>11442</v>
      </c>
      <c r="AW229" s="85">
        <f>AQ229+AU229</f>
        <v>0</v>
      </c>
      <c r="AX229" s="85"/>
      <c r="AY229" s="85">
        <v>-11442</v>
      </c>
      <c r="AZ229" s="85"/>
      <c r="BA229" s="85"/>
      <c r="BB229" s="85">
        <f>AV229+AX229+AY229+AZ229+BA229</f>
        <v>0</v>
      </c>
      <c r="BC229" s="85">
        <f>AW229+BA229</f>
        <v>0</v>
      </c>
    </row>
    <row r="230" spans="1:55" s="8" customFormat="1" ht="83.25" customHeight="1" hidden="1">
      <c r="A230" s="99" t="s">
        <v>458</v>
      </c>
      <c r="B230" s="65" t="s">
        <v>396</v>
      </c>
      <c r="C230" s="65" t="s">
        <v>365</v>
      </c>
      <c r="D230" s="66" t="s">
        <v>459</v>
      </c>
      <c r="E230" s="65"/>
      <c r="F230" s="90"/>
      <c r="G230" s="90"/>
      <c r="H230" s="90"/>
      <c r="I230" s="90"/>
      <c r="J230" s="90"/>
      <c r="K230" s="90"/>
      <c r="L230" s="90"/>
      <c r="M230" s="90"/>
      <c r="N230" s="46"/>
      <c r="O230" s="46"/>
      <c r="P230" s="46"/>
      <c r="Q230" s="46"/>
      <c r="R230" s="90"/>
      <c r="S230" s="90"/>
      <c r="T230" s="46"/>
      <c r="U230" s="46"/>
      <c r="V230" s="46"/>
      <c r="W230" s="46"/>
      <c r="X230" s="90"/>
      <c r="Y230" s="90"/>
      <c r="Z230" s="46"/>
      <c r="AA230" s="46"/>
      <c r="AB230" s="46"/>
      <c r="AC230" s="46"/>
      <c r="AD230" s="90"/>
      <c r="AE230" s="90"/>
      <c r="AF230" s="46"/>
      <c r="AG230" s="46"/>
      <c r="AH230" s="46"/>
      <c r="AI230" s="46"/>
      <c r="AJ230" s="90"/>
      <c r="AK230" s="90"/>
      <c r="AL230" s="46"/>
      <c r="AM230" s="46"/>
      <c r="AN230" s="46"/>
      <c r="AO230" s="46"/>
      <c r="AP230" s="90"/>
      <c r="AQ230" s="90"/>
      <c r="AR230" s="46"/>
      <c r="AS230" s="46"/>
      <c r="AT230" s="46"/>
      <c r="AU230" s="46"/>
      <c r="AV230" s="90"/>
      <c r="AW230" s="90"/>
      <c r="AX230" s="46"/>
      <c r="AY230" s="46"/>
      <c r="AZ230" s="46"/>
      <c r="BA230" s="46"/>
      <c r="BB230" s="90"/>
      <c r="BC230" s="90"/>
    </row>
    <row r="231" spans="1:55" s="8" customFormat="1" ht="33.75" customHeight="1" hidden="1">
      <c r="A231" s="99" t="s">
        <v>460</v>
      </c>
      <c r="B231" s="65" t="s">
        <v>396</v>
      </c>
      <c r="C231" s="65" t="s">
        <v>365</v>
      </c>
      <c r="D231" s="66" t="s">
        <v>461</v>
      </c>
      <c r="E231" s="65"/>
      <c r="F231" s="90"/>
      <c r="G231" s="90"/>
      <c r="H231" s="90"/>
      <c r="I231" s="90"/>
      <c r="J231" s="90"/>
      <c r="K231" s="90"/>
      <c r="L231" s="90"/>
      <c r="M231" s="90"/>
      <c r="N231" s="46"/>
      <c r="O231" s="46"/>
      <c r="P231" s="46"/>
      <c r="Q231" s="46"/>
      <c r="R231" s="90"/>
      <c r="S231" s="90"/>
      <c r="T231" s="46"/>
      <c r="U231" s="46"/>
      <c r="V231" s="46"/>
      <c r="W231" s="46"/>
      <c r="X231" s="90"/>
      <c r="Y231" s="90"/>
      <c r="Z231" s="46"/>
      <c r="AA231" s="46"/>
      <c r="AB231" s="46"/>
      <c r="AC231" s="46"/>
      <c r="AD231" s="90"/>
      <c r="AE231" s="90"/>
      <c r="AF231" s="46"/>
      <c r="AG231" s="46"/>
      <c r="AH231" s="46"/>
      <c r="AI231" s="46"/>
      <c r="AJ231" s="90"/>
      <c r="AK231" s="90"/>
      <c r="AL231" s="46"/>
      <c r="AM231" s="46"/>
      <c r="AN231" s="46"/>
      <c r="AO231" s="46"/>
      <c r="AP231" s="90"/>
      <c r="AQ231" s="90"/>
      <c r="AR231" s="46"/>
      <c r="AS231" s="46"/>
      <c r="AT231" s="46"/>
      <c r="AU231" s="46"/>
      <c r="AV231" s="90"/>
      <c r="AW231" s="90"/>
      <c r="AX231" s="46"/>
      <c r="AY231" s="46"/>
      <c r="AZ231" s="46"/>
      <c r="BA231" s="46"/>
      <c r="BB231" s="90"/>
      <c r="BC231" s="90"/>
    </row>
    <row r="232" spans="1:55" s="8" customFormat="1" ht="50.25" customHeight="1" hidden="1">
      <c r="A232" s="59" t="s">
        <v>476</v>
      </c>
      <c r="B232" s="65" t="s">
        <v>396</v>
      </c>
      <c r="C232" s="65" t="s">
        <v>365</v>
      </c>
      <c r="D232" s="66" t="s">
        <v>461</v>
      </c>
      <c r="E232" s="65" t="s">
        <v>381</v>
      </c>
      <c r="F232" s="90"/>
      <c r="G232" s="90"/>
      <c r="H232" s="90"/>
      <c r="I232" s="90"/>
      <c r="J232" s="90"/>
      <c r="K232" s="90"/>
      <c r="L232" s="90"/>
      <c r="M232" s="90"/>
      <c r="N232" s="46"/>
      <c r="O232" s="46"/>
      <c r="P232" s="46"/>
      <c r="Q232" s="46"/>
      <c r="R232" s="90"/>
      <c r="S232" s="90"/>
      <c r="T232" s="46"/>
      <c r="U232" s="46"/>
      <c r="V232" s="46"/>
      <c r="W232" s="46"/>
      <c r="X232" s="90"/>
      <c r="Y232" s="90"/>
      <c r="Z232" s="46"/>
      <c r="AA232" s="46"/>
      <c r="AB232" s="46"/>
      <c r="AC232" s="46"/>
      <c r="AD232" s="90"/>
      <c r="AE232" s="90"/>
      <c r="AF232" s="46"/>
      <c r="AG232" s="46"/>
      <c r="AH232" s="46"/>
      <c r="AI232" s="46"/>
      <c r="AJ232" s="90"/>
      <c r="AK232" s="90"/>
      <c r="AL232" s="46"/>
      <c r="AM232" s="46"/>
      <c r="AN232" s="46"/>
      <c r="AO232" s="46"/>
      <c r="AP232" s="90"/>
      <c r="AQ232" s="90"/>
      <c r="AR232" s="46"/>
      <c r="AS232" s="46"/>
      <c r="AT232" s="46"/>
      <c r="AU232" s="46"/>
      <c r="AV232" s="90"/>
      <c r="AW232" s="90"/>
      <c r="AX232" s="46"/>
      <c r="AY232" s="46"/>
      <c r="AZ232" s="46"/>
      <c r="BA232" s="46"/>
      <c r="BB232" s="90"/>
      <c r="BC232" s="90"/>
    </row>
    <row r="233" spans="1:55" s="8" customFormat="1" ht="26.25" customHeight="1">
      <c r="A233" s="99" t="s">
        <v>410</v>
      </c>
      <c r="B233" s="65" t="s">
        <v>396</v>
      </c>
      <c r="C233" s="65" t="s">
        <v>365</v>
      </c>
      <c r="D233" s="66" t="s">
        <v>292</v>
      </c>
      <c r="E233" s="65"/>
      <c r="F233" s="46">
        <f aca="true" t="shared" si="313" ref="F233:M233">F234+F235+F237+F239+F241+F243</f>
        <v>35996</v>
      </c>
      <c r="G233" s="46">
        <f t="shared" si="313"/>
        <v>0</v>
      </c>
      <c r="H233" s="46">
        <f t="shared" si="313"/>
        <v>0</v>
      </c>
      <c r="I233" s="46">
        <f t="shared" si="313"/>
        <v>0</v>
      </c>
      <c r="J233" s="46">
        <f t="shared" si="313"/>
        <v>0</v>
      </c>
      <c r="K233" s="46">
        <f t="shared" si="313"/>
        <v>0</v>
      </c>
      <c r="L233" s="46">
        <f t="shared" si="313"/>
        <v>35996</v>
      </c>
      <c r="M233" s="46">
        <f t="shared" si="313"/>
        <v>0</v>
      </c>
      <c r="N233" s="46">
        <f aca="true" t="shared" si="314" ref="N233:S233">N234+N235+N237+N239+N241+N243</f>
        <v>0</v>
      </c>
      <c r="O233" s="46">
        <f t="shared" si="314"/>
        <v>0</v>
      </c>
      <c r="P233" s="46">
        <f t="shared" si="314"/>
        <v>0</v>
      </c>
      <c r="Q233" s="46">
        <f t="shared" si="314"/>
        <v>0</v>
      </c>
      <c r="R233" s="46">
        <f t="shared" si="314"/>
        <v>35996</v>
      </c>
      <c r="S233" s="46">
        <f t="shared" si="314"/>
        <v>0</v>
      </c>
      <c r="T233" s="46">
        <f aca="true" t="shared" si="315" ref="T233:Y233">T234+T235+T237+T239+T241+T243</f>
        <v>0</v>
      </c>
      <c r="U233" s="46">
        <f t="shared" si="315"/>
        <v>0</v>
      </c>
      <c r="V233" s="46">
        <f t="shared" si="315"/>
        <v>0</v>
      </c>
      <c r="W233" s="46">
        <f t="shared" si="315"/>
        <v>0</v>
      </c>
      <c r="X233" s="46">
        <f t="shared" si="315"/>
        <v>35996</v>
      </c>
      <c r="Y233" s="46">
        <f t="shared" si="315"/>
        <v>0</v>
      </c>
      <c r="Z233" s="46">
        <f aca="true" t="shared" si="316" ref="Z233:AE233">Z234+Z235+Z237+Z239+Z241+Z243</f>
        <v>0</v>
      </c>
      <c r="AA233" s="46">
        <f t="shared" si="316"/>
        <v>0</v>
      </c>
      <c r="AB233" s="46">
        <f t="shared" si="316"/>
        <v>0</v>
      </c>
      <c r="AC233" s="46">
        <f t="shared" si="316"/>
        <v>0</v>
      </c>
      <c r="AD233" s="46">
        <f t="shared" si="316"/>
        <v>35996</v>
      </c>
      <c r="AE233" s="46">
        <f t="shared" si="316"/>
        <v>0</v>
      </c>
      <c r="AF233" s="46">
        <f aca="true" t="shared" si="317" ref="AF233:AK233">AF234+AF235+AF237+AF239+AF241+AF243</f>
        <v>0</v>
      </c>
      <c r="AG233" s="46">
        <f t="shared" si="317"/>
        <v>0</v>
      </c>
      <c r="AH233" s="46">
        <f t="shared" si="317"/>
        <v>0</v>
      </c>
      <c r="AI233" s="46">
        <f t="shared" si="317"/>
        <v>0</v>
      </c>
      <c r="AJ233" s="46">
        <f t="shared" si="317"/>
        <v>35996</v>
      </c>
      <c r="AK233" s="46">
        <f t="shared" si="317"/>
        <v>0</v>
      </c>
      <c r="AL233" s="46">
        <f aca="true" t="shared" si="318" ref="AL233:AQ233">AL234+AL235+AL237+AL239+AL241+AL243</f>
        <v>201</v>
      </c>
      <c r="AM233" s="46">
        <f t="shared" si="318"/>
        <v>0</v>
      </c>
      <c r="AN233" s="46">
        <f t="shared" si="318"/>
        <v>0</v>
      </c>
      <c r="AO233" s="46">
        <f t="shared" si="318"/>
        <v>0</v>
      </c>
      <c r="AP233" s="46">
        <f t="shared" si="318"/>
        <v>36197</v>
      </c>
      <c r="AQ233" s="46">
        <f t="shared" si="318"/>
        <v>0</v>
      </c>
      <c r="AR233" s="46">
        <f aca="true" t="shared" si="319" ref="AR233:AW233">AR234+AR235+AR237+AR239+AR241+AR243</f>
        <v>0</v>
      </c>
      <c r="AS233" s="46">
        <f>AS234+AS235+AS237+AS239+AS241+AS243</f>
        <v>1154</v>
      </c>
      <c r="AT233" s="46">
        <f>AT234+AT235+AT237+AT239+AT241+AT243</f>
        <v>-610</v>
      </c>
      <c r="AU233" s="46">
        <f>AU234+AU235+AU237+AU239+AU241+AU243</f>
        <v>0</v>
      </c>
      <c r="AV233" s="46">
        <f t="shared" si="319"/>
        <v>36741</v>
      </c>
      <c r="AW233" s="46">
        <f t="shared" si="319"/>
        <v>0</v>
      </c>
      <c r="AX233" s="46">
        <f aca="true" t="shared" si="320" ref="AX233:BC233">AX234+AX235+AX237+AX239+AX241+AX243</f>
        <v>0</v>
      </c>
      <c r="AY233" s="46">
        <f t="shared" si="320"/>
        <v>2500</v>
      </c>
      <c r="AZ233" s="46">
        <f t="shared" si="320"/>
        <v>-1039</v>
      </c>
      <c r="BA233" s="46">
        <f t="shared" si="320"/>
        <v>0</v>
      </c>
      <c r="BB233" s="46">
        <f t="shared" si="320"/>
        <v>38202</v>
      </c>
      <c r="BC233" s="46">
        <f t="shared" si="320"/>
        <v>0</v>
      </c>
    </row>
    <row r="234" spans="1:55" s="8" customFormat="1" ht="60" customHeight="1">
      <c r="A234" s="101" t="s">
        <v>375</v>
      </c>
      <c r="B234" s="65" t="s">
        <v>396</v>
      </c>
      <c r="C234" s="65" t="s">
        <v>365</v>
      </c>
      <c r="D234" s="66" t="s">
        <v>292</v>
      </c>
      <c r="E234" s="65" t="s">
        <v>376</v>
      </c>
      <c r="F234" s="46">
        <v>7644</v>
      </c>
      <c r="G234" s="90"/>
      <c r="H234" s="90"/>
      <c r="I234" s="90"/>
      <c r="J234" s="90"/>
      <c r="K234" s="90"/>
      <c r="L234" s="46">
        <f>F234+H234+I234+J234+K234</f>
        <v>7644</v>
      </c>
      <c r="M234" s="46">
        <f>G234+K234</f>
        <v>0</v>
      </c>
      <c r="N234" s="46"/>
      <c r="O234" s="46"/>
      <c r="P234" s="46"/>
      <c r="Q234" s="46"/>
      <c r="R234" s="46">
        <f>L234+N234+O234+P234+Q234</f>
        <v>7644</v>
      </c>
      <c r="S234" s="46">
        <f>M234+Q234</f>
        <v>0</v>
      </c>
      <c r="T234" s="46"/>
      <c r="U234" s="46"/>
      <c r="V234" s="46"/>
      <c r="W234" s="46"/>
      <c r="X234" s="46">
        <f>R234+T234+U234+V234+W234</f>
        <v>7644</v>
      </c>
      <c r="Y234" s="46">
        <f>S234+W234</f>
        <v>0</v>
      </c>
      <c r="Z234" s="46"/>
      <c r="AA234" s="46"/>
      <c r="AB234" s="46"/>
      <c r="AC234" s="46"/>
      <c r="AD234" s="46">
        <f>X234+Z234+AA234+AB234+AC234</f>
        <v>7644</v>
      </c>
      <c r="AE234" s="46">
        <f>Y234+AC234</f>
        <v>0</v>
      </c>
      <c r="AF234" s="46"/>
      <c r="AG234" s="46"/>
      <c r="AH234" s="46"/>
      <c r="AI234" s="46"/>
      <c r="AJ234" s="46">
        <f>AD234+AF234+AG234+AH234+AI234</f>
        <v>7644</v>
      </c>
      <c r="AK234" s="46">
        <f>AE234+AI234</f>
        <v>0</v>
      </c>
      <c r="AL234" s="46">
        <v>201</v>
      </c>
      <c r="AM234" s="46"/>
      <c r="AN234" s="46"/>
      <c r="AO234" s="46"/>
      <c r="AP234" s="46">
        <f>AJ234+AL234+AM234+AN234+AO234</f>
        <v>7845</v>
      </c>
      <c r="AQ234" s="46">
        <f>AK234+AO234</f>
        <v>0</v>
      </c>
      <c r="AR234" s="46"/>
      <c r="AS234" s="46"/>
      <c r="AT234" s="46">
        <v>-610</v>
      </c>
      <c r="AU234" s="46"/>
      <c r="AV234" s="46">
        <f>AP234+AR234+AS234+AT234+AU234</f>
        <v>7235</v>
      </c>
      <c r="AW234" s="46">
        <f>AQ234+AU234</f>
        <v>0</v>
      </c>
      <c r="AX234" s="46"/>
      <c r="AY234" s="46">
        <v>2500</v>
      </c>
      <c r="AZ234" s="46">
        <v>-1039</v>
      </c>
      <c r="BA234" s="46"/>
      <c r="BB234" s="46">
        <f>AV234+AX234+AY234+AZ234+BA234</f>
        <v>8696</v>
      </c>
      <c r="BC234" s="46">
        <f>AW234+BA234</f>
        <v>0</v>
      </c>
    </row>
    <row r="235" spans="1:55" s="8" customFormat="1" ht="50.25" customHeight="1" hidden="1">
      <c r="A235" s="101" t="s">
        <v>436</v>
      </c>
      <c r="B235" s="65" t="s">
        <v>396</v>
      </c>
      <c r="C235" s="65" t="s">
        <v>365</v>
      </c>
      <c r="D235" s="66" t="s">
        <v>415</v>
      </c>
      <c r="E235" s="65"/>
      <c r="F235" s="90"/>
      <c r="G235" s="90"/>
      <c r="H235" s="90"/>
      <c r="I235" s="90"/>
      <c r="J235" s="90"/>
      <c r="K235" s="90"/>
      <c r="L235" s="90"/>
      <c r="M235" s="90"/>
      <c r="N235" s="46"/>
      <c r="O235" s="46"/>
      <c r="P235" s="46"/>
      <c r="Q235" s="46"/>
      <c r="R235" s="90"/>
      <c r="S235" s="90"/>
      <c r="T235" s="46"/>
      <c r="U235" s="46"/>
      <c r="V235" s="46"/>
      <c r="W235" s="46"/>
      <c r="X235" s="90"/>
      <c r="Y235" s="90"/>
      <c r="Z235" s="46"/>
      <c r="AA235" s="46"/>
      <c r="AB235" s="46"/>
      <c r="AC235" s="46"/>
      <c r="AD235" s="90"/>
      <c r="AE235" s="90"/>
      <c r="AF235" s="46"/>
      <c r="AG235" s="46"/>
      <c r="AH235" s="46"/>
      <c r="AI235" s="46"/>
      <c r="AJ235" s="90"/>
      <c r="AK235" s="90"/>
      <c r="AL235" s="46"/>
      <c r="AM235" s="46"/>
      <c r="AN235" s="46"/>
      <c r="AO235" s="46"/>
      <c r="AP235" s="90"/>
      <c r="AQ235" s="90"/>
      <c r="AR235" s="46"/>
      <c r="AS235" s="46"/>
      <c r="AT235" s="46"/>
      <c r="AU235" s="46"/>
      <c r="AV235" s="90"/>
      <c r="AW235" s="90"/>
      <c r="AX235" s="46"/>
      <c r="AY235" s="46"/>
      <c r="AZ235" s="46"/>
      <c r="BA235" s="46"/>
      <c r="BB235" s="90"/>
      <c r="BC235" s="90"/>
    </row>
    <row r="236" spans="1:55" s="10" customFormat="1" ht="49.5" customHeight="1" hidden="1">
      <c r="A236" s="59" t="s">
        <v>476</v>
      </c>
      <c r="B236" s="65" t="s">
        <v>396</v>
      </c>
      <c r="C236" s="65" t="s">
        <v>365</v>
      </c>
      <c r="D236" s="66" t="s">
        <v>415</v>
      </c>
      <c r="E236" s="65" t="s">
        <v>381</v>
      </c>
      <c r="F236" s="72"/>
      <c r="G236" s="72"/>
      <c r="H236" s="72"/>
      <c r="I236" s="72"/>
      <c r="J236" s="72"/>
      <c r="K236" s="72"/>
      <c r="L236" s="72"/>
      <c r="M236" s="72"/>
      <c r="N236" s="51"/>
      <c r="O236" s="51"/>
      <c r="P236" s="51"/>
      <c r="Q236" s="51"/>
      <c r="R236" s="72"/>
      <c r="S236" s="72"/>
      <c r="T236" s="51"/>
      <c r="U236" s="51"/>
      <c r="V236" s="51"/>
      <c r="W236" s="51"/>
      <c r="X236" s="72"/>
      <c r="Y236" s="72"/>
      <c r="Z236" s="51"/>
      <c r="AA236" s="51"/>
      <c r="AB236" s="51"/>
      <c r="AC236" s="51"/>
      <c r="AD236" s="72"/>
      <c r="AE236" s="72"/>
      <c r="AF236" s="51"/>
      <c r="AG236" s="51"/>
      <c r="AH236" s="51"/>
      <c r="AI236" s="51"/>
      <c r="AJ236" s="72"/>
      <c r="AK236" s="72"/>
      <c r="AL236" s="51"/>
      <c r="AM236" s="51"/>
      <c r="AN236" s="51"/>
      <c r="AO236" s="51"/>
      <c r="AP236" s="72"/>
      <c r="AQ236" s="72"/>
      <c r="AR236" s="51"/>
      <c r="AS236" s="51"/>
      <c r="AT236" s="51"/>
      <c r="AU236" s="51"/>
      <c r="AV236" s="72"/>
      <c r="AW236" s="72"/>
      <c r="AX236" s="51"/>
      <c r="AY236" s="51"/>
      <c r="AZ236" s="51"/>
      <c r="BA236" s="51"/>
      <c r="BB236" s="72"/>
      <c r="BC236" s="72"/>
    </row>
    <row r="237" spans="1:55" s="10" customFormat="1" ht="123" customHeight="1">
      <c r="A237" s="59" t="s">
        <v>485</v>
      </c>
      <c r="B237" s="65" t="s">
        <v>396</v>
      </c>
      <c r="C237" s="65" t="s">
        <v>365</v>
      </c>
      <c r="D237" s="66" t="s">
        <v>415</v>
      </c>
      <c r="E237" s="65"/>
      <c r="F237" s="46">
        <f aca="true" t="shared" si="321" ref="F237:BA237">F238</f>
        <v>21871</v>
      </c>
      <c r="G237" s="46">
        <f t="shared" si="321"/>
        <v>0</v>
      </c>
      <c r="H237" s="46">
        <f t="shared" si="321"/>
        <v>0</v>
      </c>
      <c r="I237" s="46">
        <f t="shared" si="321"/>
        <v>0</v>
      </c>
      <c r="J237" s="46">
        <f t="shared" si="321"/>
        <v>0</v>
      </c>
      <c r="K237" s="46">
        <f t="shared" si="321"/>
        <v>0</v>
      </c>
      <c r="L237" s="46">
        <f t="shared" si="321"/>
        <v>21871</v>
      </c>
      <c r="M237" s="46">
        <f t="shared" si="321"/>
        <v>0</v>
      </c>
      <c r="N237" s="46">
        <f t="shared" si="321"/>
        <v>0</v>
      </c>
      <c r="O237" s="46">
        <f t="shared" si="321"/>
        <v>0</v>
      </c>
      <c r="P237" s="46">
        <f t="shared" si="321"/>
        <v>0</v>
      </c>
      <c r="Q237" s="46">
        <f t="shared" si="321"/>
        <v>0</v>
      </c>
      <c r="R237" s="46">
        <f t="shared" si="321"/>
        <v>21871</v>
      </c>
      <c r="S237" s="46">
        <f t="shared" si="321"/>
        <v>0</v>
      </c>
      <c r="T237" s="46">
        <f t="shared" si="321"/>
        <v>0</v>
      </c>
      <c r="U237" s="46">
        <f t="shared" si="321"/>
        <v>0</v>
      </c>
      <c r="V237" s="46">
        <f t="shared" si="321"/>
        <v>0</v>
      </c>
      <c r="W237" s="46">
        <f t="shared" si="321"/>
        <v>0</v>
      </c>
      <c r="X237" s="46">
        <f t="shared" si="321"/>
        <v>21871</v>
      </c>
      <c r="Y237" s="46">
        <f t="shared" si="321"/>
        <v>0</v>
      </c>
      <c r="Z237" s="46">
        <f t="shared" si="321"/>
        <v>0</v>
      </c>
      <c r="AA237" s="46">
        <f t="shared" si="321"/>
        <v>0</v>
      </c>
      <c r="AB237" s="46">
        <f t="shared" si="321"/>
        <v>0</v>
      </c>
      <c r="AC237" s="46">
        <f t="shared" si="321"/>
        <v>0</v>
      </c>
      <c r="AD237" s="46">
        <f t="shared" si="321"/>
        <v>21871</v>
      </c>
      <c r="AE237" s="46">
        <f t="shared" si="321"/>
        <v>0</v>
      </c>
      <c r="AF237" s="46">
        <f t="shared" si="321"/>
        <v>0</v>
      </c>
      <c r="AG237" s="46">
        <f t="shared" si="321"/>
        <v>0</v>
      </c>
      <c r="AH237" s="46">
        <f t="shared" si="321"/>
        <v>0</v>
      </c>
      <c r="AI237" s="46">
        <f t="shared" si="321"/>
        <v>0</v>
      </c>
      <c r="AJ237" s="46">
        <f t="shared" si="321"/>
        <v>21871</v>
      </c>
      <c r="AK237" s="46">
        <f t="shared" si="321"/>
        <v>0</v>
      </c>
      <c r="AL237" s="46">
        <f t="shared" si="321"/>
        <v>0</v>
      </c>
      <c r="AM237" s="46">
        <f t="shared" si="321"/>
        <v>0</v>
      </c>
      <c r="AN237" s="46">
        <f t="shared" si="321"/>
        <v>0</v>
      </c>
      <c r="AO237" s="46">
        <f t="shared" si="321"/>
        <v>0</v>
      </c>
      <c r="AP237" s="46">
        <f t="shared" si="321"/>
        <v>21871</v>
      </c>
      <c r="AQ237" s="46">
        <f t="shared" si="321"/>
        <v>0</v>
      </c>
      <c r="AR237" s="46">
        <f t="shared" si="321"/>
        <v>0</v>
      </c>
      <c r="AS237" s="46">
        <f t="shared" si="321"/>
        <v>0</v>
      </c>
      <c r="AT237" s="46">
        <f t="shared" si="321"/>
        <v>0</v>
      </c>
      <c r="AU237" s="46">
        <f t="shared" si="321"/>
        <v>0</v>
      </c>
      <c r="AV237" s="46">
        <f t="shared" si="321"/>
        <v>21871</v>
      </c>
      <c r="AW237" s="46">
        <f t="shared" si="321"/>
        <v>0</v>
      </c>
      <c r="AX237" s="46">
        <f t="shared" si="321"/>
        <v>0</v>
      </c>
      <c r="AY237" s="46">
        <f t="shared" si="321"/>
        <v>0</v>
      </c>
      <c r="AZ237" s="46">
        <f t="shared" si="321"/>
        <v>0</v>
      </c>
      <c r="BA237" s="46">
        <f t="shared" si="321"/>
        <v>0</v>
      </c>
      <c r="BB237" s="46">
        <f>BB238</f>
        <v>21871</v>
      </c>
      <c r="BC237" s="46">
        <f>BC238</f>
        <v>0</v>
      </c>
    </row>
    <row r="238" spans="1:55" s="10" customFormat="1" ht="90.75" customHeight="1">
      <c r="A238" s="59" t="s">
        <v>476</v>
      </c>
      <c r="B238" s="65" t="s">
        <v>396</v>
      </c>
      <c r="C238" s="65" t="s">
        <v>365</v>
      </c>
      <c r="D238" s="66" t="s">
        <v>415</v>
      </c>
      <c r="E238" s="65" t="s">
        <v>381</v>
      </c>
      <c r="F238" s="46">
        <v>21871</v>
      </c>
      <c r="G238" s="72"/>
      <c r="H238" s="72"/>
      <c r="I238" s="72"/>
      <c r="J238" s="72"/>
      <c r="K238" s="72"/>
      <c r="L238" s="46">
        <f>F238+H238+I238+J238+K238</f>
        <v>21871</v>
      </c>
      <c r="M238" s="46">
        <f>G238+K238</f>
        <v>0</v>
      </c>
      <c r="N238" s="51"/>
      <c r="O238" s="51"/>
      <c r="P238" s="51"/>
      <c r="Q238" s="51"/>
      <c r="R238" s="46">
        <f>L238+N238+O238+P238+Q238</f>
        <v>21871</v>
      </c>
      <c r="S238" s="46">
        <f>M238+Q238</f>
        <v>0</v>
      </c>
      <c r="T238" s="51"/>
      <c r="U238" s="51"/>
      <c r="V238" s="51"/>
      <c r="W238" s="51"/>
      <c r="X238" s="46">
        <f>R238+T238+U238+V238+W238</f>
        <v>21871</v>
      </c>
      <c r="Y238" s="46">
        <f>S238+W238</f>
        <v>0</v>
      </c>
      <c r="Z238" s="51"/>
      <c r="AA238" s="51"/>
      <c r="AB238" s="51"/>
      <c r="AC238" s="51"/>
      <c r="AD238" s="46">
        <f>X238+Z238+AA238+AB238+AC238</f>
        <v>21871</v>
      </c>
      <c r="AE238" s="46">
        <f>Y238+AC238</f>
        <v>0</v>
      </c>
      <c r="AF238" s="51"/>
      <c r="AG238" s="51"/>
      <c r="AH238" s="51"/>
      <c r="AI238" s="51"/>
      <c r="AJ238" s="46">
        <f>AD238+AF238+AG238+AH238+AI238</f>
        <v>21871</v>
      </c>
      <c r="AK238" s="46">
        <f>AE238+AI238</f>
        <v>0</v>
      </c>
      <c r="AL238" s="51"/>
      <c r="AM238" s="51"/>
      <c r="AN238" s="51"/>
      <c r="AO238" s="51"/>
      <c r="AP238" s="46">
        <f>AJ238+AL238+AM238+AN238+AO238</f>
        <v>21871</v>
      </c>
      <c r="AQ238" s="46">
        <f>AK238+AO238</f>
        <v>0</v>
      </c>
      <c r="AR238" s="51"/>
      <c r="AS238" s="51"/>
      <c r="AT238" s="51"/>
      <c r="AU238" s="51"/>
      <c r="AV238" s="46">
        <f>AP238+AR238+AS238+AT238+AU238</f>
        <v>21871</v>
      </c>
      <c r="AW238" s="46">
        <f>AQ238+AU238</f>
        <v>0</v>
      </c>
      <c r="AX238" s="51"/>
      <c r="AY238" s="51"/>
      <c r="AZ238" s="51"/>
      <c r="BA238" s="51"/>
      <c r="BB238" s="46">
        <f>AV238+AX238+AY238+AZ238+BA238</f>
        <v>21871</v>
      </c>
      <c r="BC238" s="46">
        <f>AW238+BA238</f>
        <v>0</v>
      </c>
    </row>
    <row r="239" spans="1:55" s="10" customFormat="1" ht="33" customHeight="1" hidden="1">
      <c r="A239" s="59" t="s">
        <v>484</v>
      </c>
      <c r="B239" s="65" t="s">
        <v>396</v>
      </c>
      <c r="C239" s="65" t="s">
        <v>365</v>
      </c>
      <c r="D239" s="66" t="s">
        <v>416</v>
      </c>
      <c r="E239" s="65"/>
      <c r="F239" s="72"/>
      <c r="G239" s="72"/>
      <c r="H239" s="72"/>
      <c r="I239" s="72"/>
      <c r="J239" s="72"/>
      <c r="K239" s="72"/>
      <c r="L239" s="72"/>
      <c r="M239" s="72"/>
      <c r="N239" s="51"/>
      <c r="O239" s="51"/>
      <c r="P239" s="51"/>
      <c r="Q239" s="51"/>
      <c r="R239" s="72"/>
      <c r="S239" s="72"/>
      <c r="T239" s="51"/>
      <c r="U239" s="51"/>
      <c r="V239" s="51"/>
      <c r="W239" s="51"/>
      <c r="X239" s="72"/>
      <c r="Y239" s="72"/>
      <c r="Z239" s="51"/>
      <c r="AA239" s="51"/>
      <c r="AB239" s="51"/>
      <c r="AC239" s="51"/>
      <c r="AD239" s="72"/>
      <c r="AE239" s="72"/>
      <c r="AF239" s="51"/>
      <c r="AG239" s="51"/>
      <c r="AH239" s="51"/>
      <c r="AI239" s="51"/>
      <c r="AJ239" s="72"/>
      <c r="AK239" s="72"/>
      <c r="AL239" s="51"/>
      <c r="AM239" s="51"/>
      <c r="AN239" s="51"/>
      <c r="AO239" s="51"/>
      <c r="AP239" s="72"/>
      <c r="AQ239" s="72"/>
      <c r="AR239" s="51"/>
      <c r="AS239" s="51"/>
      <c r="AT239" s="51"/>
      <c r="AU239" s="51"/>
      <c r="AV239" s="72"/>
      <c r="AW239" s="72"/>
      <c r="AX239" s="51"/>
      <c r="AY239" s="51"/>
      <c r="AZ239" s="51"/>
      <c r="BA239" s="51"/>
      <c r="BB239" s="72"/>
      <c r="BC239" s="72"/>
    </row>
    <row r="240" spans="1:55" s="10" customFormat="1" ht="49.5" customHeight="1" hidden="1">
      <c r="A240" s="59" t="s">
        <v>476</v>
      </c>
      <c r="B240" s="65" t="s">
        <v>396</v>
      </c>
      <c r="C240" s="65" t="s">
        <v>365</v>
      </c>
      <c r="D240" s="66" t="s">
        <v>416</v>
      </c>
      <c r="E240" s="65" t="s">
        <v>381</v>
      </c>
      <c r="F240" s="72"/>
      <c r="G240" s="72"/>
      <c r="H240" s="72"/>
      <c r="I240" s="72"/>
      <c r="J240" s="72"/>
      <c r="K240" s="72"/>
      <c r="L240" s="72"/>
      <c r="M240" s="72"/>
      <c r="N240" s="51"/>
      <c r="O240" s="51"/>
      <c r="P240" s="51"/>
      <c r="Q240" s="51"/>
      <c r="R240" s="72"/>
      <c r="S240" s="72"/>
      <c r="T240" s="51"/>
      <c r="U240" s="51"/>
      <c r="V240" s="51"/>
      <c r="W240" s="51"/>
      <c r="X240" s="72"/>
      <c r="Y240" s="72"/>
      <c r="Z240" s="51"/>
      <c r="AA240" s="51"/>
      <c r="AB240" s="51"/>
      <c r="AC240" s="51"/>
      <c r="AD240" s="72"/>
      <c r="AE240" s="72"/>
      <c r="AF240" s="51"/>
      <c r="AG240" s="51"/>
      <c r="AH240" s="51"/>
      <c r="AI240" s="51"/>
      <c r="AJ240" s="72"/>
      <c r="AK240" s="72"/>
      <c r="AL240" s="51"/>
      <c r="AM240" s="51"/>
      <c r="AN240" s="51"/>
      <c r="AO240" s="51"/>
      <c r="AP240" s="72"/>
      <c r="AQ240" s="72"/>
      <c r="AR240" s="51"/>
      <c r="AS240" s="51"/>
      <c r="AT240" s="51"/>
      <c r="AU240" s="51"/>
      <c r="AV240" s="72"/>
      <c r="AW240" s="72"/>
      <c r="AX240" s="51"/>
      <c r="AY240" s="51"/>
      <c r="AZ240" s="51"/>
      <c r="BA240" s="51"/>
      <c r="BB240" s="72"/>
      <c r="BC240" s="72"/>
    </row>
    <row r="241" spans="1:55" s="10" customFormat="1" ht="49.5" customHeight="1" hidden="1">
      <c r="A241" s="59" t="s">
        <v>39</v>
      </c>
      <c r="B241" s="65" t="s">
        <v>396</v>
      </c>
      <c r="C241" s="65" t="s">
        <v>365</v>
      </c>
      <c r="D241" s="66" t="s">
        <v>417</v>
      </c>
      <c r="E241" s="65"/>
      <c r="F241" s="46">
        <f>F242</f>
        <v>0</v>
      </c>
      <c r="G241" s="46">
        <f>G242</f>
        <v>0</v>
      </c>
      <c r="H241" s="72"/>
      <c r="I241" s="72"/>
      <c r="J241" s="72"/>
      <c r="K241" s="72"/>
      <c r="L241" s="46">
        <f>L242</f>
        <v>0</v>
      </c>
      <c r="M241" s="46">
        <f>M242</f>
        <v>0</v>
      </c>
      <c r="N241" s="51"/>
      <c r="O241" s="51"/>
      <c r="P241" s="51"/>
      <c r="Q241" s="51"/>
      <c r="R241" s="46">
        <f>R242</f>
        <v>0</v>
      </c>
      <c r="S241" s="46">
        <f>S242</f>
        <v>0</v>
      </c>
      <c r="T241" s="51"/>
      <c r="U241" s="51"/>
      <c r="V241" s="51"/>
      <c r="W241" s="51"/>
      <c r="X241" s="46">
        <f>X242</f>
        <v>0</v>
      </c>
      <c r="Y241" s="46">
        <f>Y242</f>
        <v>0</v>
      </c>
      <c r="Z241" s="51"/>
      <c r="AA241" s="51"/>
      <c r="AB241" s="51"/>
      <c r="AC241" s="51"/>
      <c r="AD241" s="46">
        <f>AD242</f>
        <v>0</v>
      </c>
      <c r="AE241" s="46">
        <f>AE242</f>
        <v>0</v>
      </c>
      <c r="AF241" s="51"/>
      <c r="AG241" s="51"/>
      <c r="AH241" s="51"/>
      <c r="AI241" s="51"/>
      <c r="AJ241" s="46">
        <f>AJ242</f>
        <v>0</v>
      </c>
      <c r="AK241" s="46">
        <f>AK242</f>
        <v>0</v>
      </c>
      <c r="AL241" s="51"/>
      <c r="AM241" s="51"/>
      <c r="AN241" s="51"/>
      <c r="AO241" s="51"/>
      <c r="AP241" s="46">
        <f>AP242</f>
        <v>0</v>
      </c>
      <c r="AQ241" s="46">
        <f>AQ242</f>
        <v>0</v>
      </c>
      <c r="AR241" s="51"/>
      <c r="AS241" s="51"/>
      <c r="AT241" s="51"/>
      <c r="AU241" s="51"/>
      <c r="AV241" s="46">
        <f>AV242</f>
        <v>0</v>
      </c>
      <c r="AW241" s="46">
        <f>AW242</f>
        <v>0</v>
      </c>
      <c r="AX241" s="51"/>
      <c r="AY241" s="51"/>
      <c r="AZ241" s="51"/>
      <c r="BA241" s="51"/>
      <c r="BB241" s="46">
        <f>BB242</f>
        <v>0</v>
      </c>
      <c r="BC241" s="46">
        <f>BC242</f>
        <v>0</v>
      </c>
    </row>
    <row r="242" spans="1:55" s="10" customFormat="1" ht="6" customHeight="1" hidden="1">
      <c r="A242" s="59" t="s">
        <v>476</v>
      </c>
      <c r="B242" s="65" t="s">
        <v>396</v>
      </c>
      <c r="C242" s="65" t="s">
        <v>365</v>
      </c>
      <c r="D242" s="66" t="s">
        <v>417</v>
      </c>
      <c r="E242" s="65" t="s">
        <v>381</v>
      </c>
      <c r="F242" s="68"/>
      <c r="G242" s="72"/>
      <c r="H242" s="72"/>
      <c r="I242" s="72"/>
      <c r="J242" s="72"/>
      <c r="K242" s="72"/>
      <c r="L242" s="68"/>
      <c r="M242" s="72"/>
      <c r="N242" s="51"/>
      <c r="O242" s="51"/>
      <c r="P242" s="51"/>
      <c r="Q242" s="51"/>
      <c r="R242" s="68"/>
      <c r="S242" s="72"/>
      <c r="T242" s="51"/>
      <c r="U242" s="51"/>
      <c r="V242" s="51"/>
      <c r="W242" s="51"/>
      <c r="X242" s="68"/>
      <c r="Y242" s="72"/>
      <c r="Z242" s="51"/>
      <c r="AA242" s="51"/>
      <c r="AB242" s="51"/>
      <c r="AC242" s="51"/>
      <c r="AD242" s="68"/>
      <c r="AE242" s="72"/>
      <c r="AF242" s="51"/>
      <c r="AG242" s="51"/>
      <c r="AH242" s="51"/>
      <c r="AI242" s="51"/>
      <c r="AJ242" s="68"/>
      <c r="AK242" s="72"/>
      <c r="AL242" s="51"/>
      <c r="AM242" s="51"/>
      <c r="AN242" s="51"/>
      <c r="AO242" s="51"/>
      <c r="AP242" s="68"/>
      <c r="AQ242" s="72"/>
      <c r="AR242" s="51"/>
      <c r="AS242" s="51"/>
      <c r="AT242" s="51"/>
      <c r="AU242" s="51"/>
      <c r="AV242" s="68"/>
      <c r="AW242" s="72"/>
      <c r="AX242" s="51"/>
      <c r="AY242" s="51"/>
      <c r="AZ242" s="51"/>
      <c r="BA242" s="51"/>
      <c r="BB242" s="68"/>
      <c r="BC242" s="72"/>
    </row>
    <row r="243" spans="1:55" s="10" customFormat="1" ht="64.5" customHeight="1">
      <c r="A243" s="59" t="s">
        <v>119</v>
      </c>
      <c r="B243" s="65" t="s">
        <v>396</v>
      </c>
      <c r="C243" s="65" t="s">
        <v>365</v>
      </c>
      <c r="D243" s="66" t="s">
        <v>120</v>
      </c>
      <c r="E243" s="65"/>
      <c r="F243" s="46">
        <f aca="true" t="shared" si="322" ref="F243:BA243">F244</f>
        <v>6481</v>
      </c>
      <c r="G243" s="46">
        <f t="shared" si="322"/>
        <v>0</v>
      </c>
      <c r="H243" s="46">
        <f t="shared" si="322"/>
        <v>0</v>
      </c>
      <c r="I243" s="46">
        <f t="shared" si="322"/>
        <v>0</v>
      </c>
      <c r="J243" s="46">
        <f t="shared" si="322"/>
        <v>0</v>
      </c>
      <c r="K243" s="46">
        <f t="shared" si="322"/>
        <v>0</v>
      </c>
      <c r="L243" s="46">
        <f t="shared" si="322"/>
        <v>6481</v>
      </c>
      <c r="M243" s="46">
        <f t="shared" si="322"/>
        <v>0</v>
      </c>
      <c r="N243" s="46">
        <f t="shared" si="322"/>
        <v>0</v>
      </c>
      <c r="O243" s="46">
        <f t="shared" si="322"/>
        <v>0</v>
      </c>
      <c r="P243" s="46">
        <f t="shared" si="322"/>
        <v>0</v>
      </c>
      <c r="Q243" s="46">
        <f t="shared" si="322"/>
        <v>0</v>
      </c>
      <c r="R243" s="46">
        <f t="shared" si="322"/>
        <v>6481</v>
      </c>
      <c r="S243" s="46">
        <f t="shared" si="322"/>
        <v>0</v>
      </c>
      <c r="T243" s="46">
        <f t="shared" si="322"/>
        <v>0</v>
      </c>
      <c r="U243" s="46">
        <f t="shared" si="322"/>
        <v>0</v>
      </c>
      <c r="V243" s="46">
        <f t="shared" si="322"/>
        <v>0</v>
      </c>
      <c r="W243" s="46">
        <f t="shared" si="322"/>
        <v>0</v>
      </c>
      <c r="X243" s="46">
        <f t="shared" si="322"/>
        <v>6481</v>
      </c>
      <c r="Y243" s="46">
        <f t="shared" si="322"/>
        <v>0</v>
      </c>
      <c r="Z243" s="46">
        <f t="shared" si="322"/>
        <v>0</v>
      </c>
      <c r="AA243" s="46">
        <f t="shared" si="322"/>
        <v>0</v>
      </c>
      <c r="AB243" s="46">
        <f t="shared" si="322"/>
        <v>0</v>
      </c>
      <c r="AC243" s="46">
        <f t="shared" si="322"/>
        <v>0</v>
      </c>
      <c r="AD243" s="46">
        <f t="shared" si="322"/>
        <v>6481</v>
      </c>
      <c r="AE243" s="46">
        <f t="shared" si="322"/>
        <v>0</v>
      </c>
      <c r="AF243" s="46">
        <f t="shared" si="322"/>
        <v>0</v>
      </c>
      <c r="AG243" s="46">
        <f t="shared" si="322"/>
        <v>0</v>
      </c>
      <c r="AH243" s="46">
        <f t="shared" si="322"/>
        <v>0</v>
      </c>
      <c r="AI243" s="46">
        <f t="shared" si="322"/>
        <v>0</v>
      </c>
      <c r="AJ243" s="46">
        <f t="shared" si="322"/>
        <v>6481</v>
      </c>
      <c r="AK243" s="46">
        <f t="shared" si="322"/>
        <v>0</v>
      </c>
      <c r="AL243" s="46">
        <f t="shared" si="322"/>
        <v>0</v>
      </c>
      <c r="AM243" s="46">
        <f t="shared" si="322"/>
        <v>0</v>
      </c>
      <c r="AN243" s="46">
        <f t="shared" si="322"/>
        <v>0</v>
      </c>
      <c r="AO243" s="46">
        <f t="shared" si="322"/>
        <v>0</v>
      </c>
      <c r="AP243" s="46">
        <f t="shared" si="322"/>
        <v>6481</v>
      </c>
      <c r="AQ243" s="46">
        <f t="shared" si="322"/>
        <v>0</v>
      </c>
      <c r="AR243" s="46">
        <f t="shared" si="322"/>
        <v>0</v>
      </c>
      <c r="AS243" s="46">
        <f t="shared" si="322"/>
        <v>1154</v>
      </c>
      <c r="AT243" s="46">
        <f t="shared" si="322"/>
        <v>0</v>
      </c>
      <c r="AU243" s="46">
        <f t="shared" si="322"/>
        <v>0</v>
      </c>
      <c r="AV243" s="46">
        <f t="shared" si="322"/>
        <v>7635</v>
      </c>
      <c r="AW243" s="46">
        <f t="shared" si="322"/>
        <v>0</v>
      </c>
      <c r="AX243" s="46">
        <f t="shared" si="322"/>
        <v>0</v>
      </c>
      <c r="AY243" s="46">
        <f t="shared" si="322"/>
        <v>0</v>
      </c>
      <c r="AZ243" s="46">
        <f t="shared" si="322"/>
        <v>0</v>
      </c>
      <c r="BA243" s="46">
        <f t="shared" si="322"/>
        <v>0</v>
      </c>
      <c r="BB243" s="46">
        <f>BB244</f>
        <v>7635</v>
      </c>
      <c r="BC243" s="46">
        <f>BC244</f>
        <v>0</v>
      </c>
    </row>
    <row r="244" spans="1:55" s="10" customFormat="1" ht="90" customHeight="1">
      <c r="A244" s="59" t="s">
        <v>476</v>
      </c>
      <c r="B244" s="65" t="s">
        <v>396</v>
      </c>
      <c r="C244" s="65" t="s">
        <v>365</v>
      </c>
      <c r="D244" s="66" t="s">
        <v>120</v>
      </c>
      <c r="E244" s="65" t="s">
        <v>381</v>
      </c>
      <c r="F244" s="46">
        <v>6481</v>
      </c>
      <c r="G244" s="72"/>
      <c r="H244" s="72"/>
      <c r="I244" s="72"/>
      <c r="J244" s="72"/>
      <c r="K244" s="72"/>
      <c r="L244" s="46">
        <f>F244+H244+I244+J244+K244</f>
        <v>6481</v>
      </c>
      <c r="M244" s="46">
        <f>G244+K244</f>
        <v>0</v>
      </c>
      <c r="N244" s="51"/>
      <c r="O244" s="51"/>
      <c r="P244" s="51"/>
      <c r="Q244" s="51"/>
      <c r="R244" s="46">
        <f>L244+N244+O244+P244+Q244</f>
        <v>6481</v>
      </c>
      <c r="S244" s="46">
        <f>M244+Q244</f>
        <v>0</v>
      </c>
      <c r="T244" s="51"/>
      <c r="U244" s="51"/>
      <c r="V244" s="51"/>
      <c r="W244" s="51"/>
      <c r="X244" s="46">
        <f>R244+T244+U244+V244+W244</f>
        <v>6481</v>
      </c>
      <c r="Y244" s="46">
        <f>S244+W244</f>
        <v>0</v>
      </c>
      <c r="Z244" s="51"/>
      <c r="AA244" s="51"/>
      <c r="AB244" s="51"/>
      <c r="AC244" s="51"/>
      <c r="AD244" s="46">
        <f>X244+Z244+AA244+AB244+AC244</f>
        <v>6481</v>
      </c>
      <c r="AE244" s="46">
        <f>Y244+AC244</f>
        <v>0</v>
      </c>
      <c r="AF244" s="51"/>
      <c r="AG244" s="51"/>
      <c r="AH244" s="51"/>
      <c r="AI244" s="51"/>
      <c r="AJ244" s="46">
        <f>AD244+AF244+AG244+AH244+AI244</f>
        <v>6481</v>
      </c>
      <c r="AK244" s="46">
        <f>AE244+AI244</f>
        <v>0</v>
      </c>
      <c r="AL244" s="51"/>
      <c r="AM244" s="51"/>
      <c r="AN244" s="51"/>
      <c r="AO244" s="51"/>
      <c r="AP244" s="46">
        <f>AJ244+AL244+AM244+AN244+AO244</f>
        <v>6481</v>
      </c>
      <c r="AQ244" s="46">
        <f>AK244+AO244</f>
        <v>0</v>
      </c>
      <c r="AR244" s="51"/>
      <c r="AS244" s="51">
        <v>1154</v>
      </c>
      <c r="AT244" s="51"/>
      <c r="AU244" s="51"/>
      <c r="AV244" s="46">
        <f>AP244+AR244+AS244+AT244+AU244</f>
        <v>7635</v>
      </c>
      <c r="AW244" s="46">
        <f>AQ244+AU244</f>
        <v>0</v>
      </c>
      <c r="AX244" s="51"/>
      <c r="AY244" s="51"/>
      <c r="AZ244" s="51"/>
      <c r="BA244" s="51"/>
      <c r="BB244" s="46">
        <f>AV244+AX244+AY244+AZ244+BA244</f>
        <v>7635</v>
      </c>
      <c r="BC244" s="46">
        <f>AW244+BA244</f>
        <v>0</v>
      </c>
    </row>
    <row r="245" spans="1:55" s="10" customFormat="1" ht="16.5">
      <c r="A245" s="59" t="s">
        <v>435</v>
      </c>
      <c r="B245" s="65" t="s">
        <v>396</v>
      </c>
      <c r="C245" s="65" t="s">
        <v>365</v>
      </c>
      <c r="D245" s="66" t="s">
        <v>434</v>
      </c>
      <c r="E245" s="65"/>
      <c r="F245" s="46"/>
      <c r="G245" s="72"/>
      <c r="H245" s="72"/>
      <c r="I245" s="72"/>
      <c r="J245" s="72"/>
      <c r="K245" s="72"/>
      <c r="L245" s="46"/>
      <c r="M245" s="46"/>
      <c r="N245" s="51"/>
      <c r="O245" s="51"/>
      <c r="P245" s="51"/>
      <c r="Q245" s="51"/>
      <c r="R245" s="46"/>
      <c r="S245" s="46"/>
      <c r="T245" s="51"/>
      <c r="U245" s="51"/>
      <c r="V245" s="51"/>
      <c r="W245" s="51"/>
      <c r="X245" s="46"/>
      <c r="Y245" s="46"/>
      <c r="Z245" s="51"/>
      <c r="AA245" s="51"/>
      <c r="AB245" s="51"/>
      <c r="AC245" s="51"/>
      <c r="AD245" s="46"/>
      <c r="AE245" s="46"/>
      <c r="AF245" s="51"/>
      <c r="AG245" s="51"/>
      <c r="AH245" s="51"/>
      <c r="AI245" s="51"/>
      <c r="AJ245" s="46"/>
      <c r="AK245" s="46"/>
      <c r="AL245" s="51"/>
      <c r="AM245" s="51"/>
      <c r="AN245" s="51"/>
      <c r="AO245" s="51"/>
      <c r="AP245" s="46"/>
      <c r="AQ245" s="46"/>
      <c r="AR245" s="51">
        <f aca="true" t="shared" si="323" ref="AR245:BA246">AR246</f>
        <v>0</v>
      </c>
      <c r="AS245" s="51">
        <f t="shared" si="323"/>
        <v>17649</v>
      </c>
      <c r="AT245" s="51">
        <f t="shared" si="323"/>
        <v>0</v>
      </c>
      <c r="AU245" s="51">
        <f t="shared" si="323"/>
        <v>0</v>
      </c>
      <c r="AV245" s="46">
        <f t="shared" si="323"/>
        <v>17649</v>
      </c>
      <c r="AW245" s="46">
        <f t="shared" si="323"/>
        <v>0</v>
      </c>
      <c r="AX245" s="51">
        <f t="shared" si="323"/>
        <v>0</v>
      </c>
      <c r="AY245" s="51">
        <f t="shared" si="323"/>
        <v>0</v>
      </c>
      <c r="AZ245" s="51">
        <f t="shared" si="323"/>
        <v>0</v>
      </c>
      <c r="BA245" s="51">
        <f t="shared" si="323"/>
        <v>0</v>
      </c>
      <c r="BB245" s="46">
        <f>BB246</f>
        <v>17649</v>
      </c>
      <c r="BC245" s="46">
        <f>BC246</f>
        <v>0</v>
      </c>
    </row>
    <row r="246" spans="1:55" s="10" customFormat="1" ht="90" customHeight="1">
      <c r="A246" s="59" t="s">
        <v>227</v>
      </c>
      <c r="B246" s="65" t="s">
        <v>396</v>
      </c>
      <c r="C246" s="65" t="s">
        <v>365</v>
      </c>
      <c r="D246" s="66" t="s">
        <v>228</v>
      </c>
      <c r="E246" s="65"/>
      <c r="F246" s="46"/>
      <c r="G246" s="72"/>
      <c r="H246" s="72"/>
      <c r="I246" s="72"/>
      <c r="J246" s="72"/>
      <c r="K246" s="72"/>
      <c r="L246" s="46"/>
      <c r="M246" s="46"/>
      <c r="N246" s="51"/>
      <c r="O246" s="51"/>
      <c r="P246" s="51"/>
      <c r="Q246" s="51"/>
      <c r="R246" s="46"/>
      <c r="S246" s="46"/>
      <c r="T246" s="51"/>
      <c r="U246" s="51"/>
      <c r="V246" s="51"/>
      <c r="W246" s="51"/>
      <c r="X246" s="46"/>
      <c r="Y246" s="46"/>
      <c r="Z246" s="51"/>
      <c r="AA246" s="51"/>
      <c r="AB246" s="51"/>
      <c r="AC246" s="51"/>
      <c r="AD246" s="46"/>
      <c r="AE246" s="46"/>
      <c r="AF246" s="51"/>
      <c r="AG246" s="51"/>
      <c r="AH246" s="51"/>
      <c r="AI246" s="51"/>
      <c r="AJ246" s="46"/>
      <c r="AK246" s="46"/>
      <c r="AL246" s="51"/>
      <c r="AM246" s="51"/>
      <c r="AN246" s="51"/>
      <c r="AO246" s="51"/>
      <c r="AP246" s="46"/>
      <c r="AQ246" s="46"/>
      <c r="AR246" s="51">
        <f t="shared" si="323"/>
        <v>0</v>
      </c>
      <c r="AS246" s="51">
        <f t="shared" si="323"/>
        <v>17649</v>
      </c>
      <c r="AT246" s="51">
        <f t="shared" si="323"/>
        <v>0</v>
      </c>
      <c r="AU246" s="51">
        <f t="shared" si="323"/>
        <v>0</v>
      </c>
      <c r="AV246" s="46">
        <f t="shared" si="323"/>
        <v>17649</v>
      </c>
      <c r="AW246" s="46">
        <f t="shared" si="323"/>
        <v>0</v>
      </c>
      <c r="AX246" s="51">
        <f t="shared" si="323"/>
        <v>0</v>
      </c>
      <c r="AY246" s="51">
        <f t="shared" si="323"/>
        <v>0</v>
      </c>
      <c r="AZ246" s="51">
        <f t="shared" si="323"/>
        <v>0</v>
      </c>
      <c r="BA246" s="51">
        <f t="shared" si="323"/>
        <v>0</v>
      </c>
      <c r="BB246" s="46">
        <f>BB247</f>
        <v>17649</v>
      </c>
      <c r="BC246" s="46">
        <f>BC247</f>
        <v>0</v>
      </c>
    </row>
    <row r="247" spans="1:55" s="10" customFormat="1" ht="49.5">
      <c r="A247" s="59" t="s">
        <v>375</v>
      </c>
      <c r="B247" s="65" t="s">
        <v>396</v>
      </c>
      <c r="C247" s="65" t="s">
        <v>365</v>
      </c>
      <c r="D247" s="66" t="s">
        <v>228</v>
      </c>
      <c r="E247" s="65" t="s">
        <v>376</v>
      </c>
      <c r="F247" s="46"/>
      <c r="G247" s="72"/>
      <c r="H247" s="72"/>
      <c r="I247" s="72"/>
      <c r="J247" s="72"/>
      <c r="K247" s="72"/>
      <c r="L247" s="46"/>
      <c r="M247" s="46"/>
      <c r="N247" s="51"/>
      <c r="O247" s="51"/>
      <c r="P247" s="51"/>
      <c r="Q247" s="51"/>
      <c r="R247" s="46"/>
      <c r="S247" s="46"/>
      <c r="T247" s="51"/>
      <c r="U247" s="51"/>
      <c r="V247" s="51"/>
      <c r="W247" s="51"/>
      <c r="X247" s="46"/>
      <c r="Y247" s="46"/>
      <c r="Z247" s="51"/>
      <c r="AA247" s="51"/>
      <c r="AB247" s="51"/>
      <c r="AC247" s="51"/>
      <c r="AD247" s="46"/>
      <c r="AE247" s="46"/>
      <c r="AF247" s="51"/>
      <c r="AG247" s="51"/>
      <c r="AH247" s="51"/>
      <c r="AI247" s="51"/>
      <c r="AJ247" s="46"/>
      <c r="AK247" s="46"/>
      <c r="AL247" s="51"/>
      <c r="AM247" s="51"/>
      <c r="AN247" s="51"/>
      <c r="AO247" s="51"/>
      <c r="AP247" s="46"/>
      <c r="AQ247" s="46"/>
      <c r="AR247" s="51"/>
      <c r="AS247" s="51">
        <v>17649</v>
      </c>
      <c r="AT247" s="51"/>
      <c r="AU247" s="51"/>
      <c r="AV247" s="46">
        <f>AP247+AR247+AS247+AT247+AU247</f>
        <v>17649</v>
      </c>
      <c r="AW247" s="46">
        <f>AQ247+AU247</f>
        <v>0</v>
      </c>
      <c r="AX247" s="51"/>
      <c r="AY247" s="51"/>
      <c r="AZ247" s="51"/>
      <c r="BA247" s="51"/>
      <c r="BB247" s="46">
        <f>AV247+AX247+AY247+AZ247+BA247</f>
        <v>17649</v>
      </c>
      <c r="BC247" s="46">
        <f>AW247+BA247</f>
        <v>0</v>
      </c>
    </row>
    <row r="248" spans="1:55" s="7" customFormat="1" ht="24" customHeight="1">
      <c r="A248" s="59" t="s">
        <v>359</v>
      </c>
      <c r="B248" s="65" t="s">
        <v>396</v>
      </c>
      <c r="C248" s="65" t="s">
        <v>365</v>
      </c>
      <c r="D248" s="66" t="s">
        <v>360</v>
      </c>
      <c r="E248" s="65"/>
      <c r="F248" s="46">
        <f aca="true" t="shared" si="324" ref="F248:M248">F249+F252+F255+F258+F260+F263+F266</f>
        <v>46760</v>
      </c>
      <c r="G248" s="46">
        <f t="shared" si="324"/>
        <v>0</v>
      </c>
      <c r="H248" s="46">
        <f t="shared" si="324"/>
        <v>38148</v>
      </c>
      <c r="I248" s="46">
        <f t="shared" si="324"/>
        <v>0</v>
      </c>
      <c r="J248" s="46">
        <f t="shared" si="324"/>
        <v>0</v>
      </c>
      <c r="K248" s="46">
        <f t="shared" si="324"/>
        <v>0</v>
      </c>
      <c r="L248" s="46">
        <f t="shared" si="324"/>
        <v>84908</v>
      </c>
      <c r="M248" s="46">
        <f t="shared" si="324"/>
        <v>0</v>
      </c>
      <c r="N248" s="46">
        <f aca="true" t="shared" si="325" ref="N248:S248">N249+N252+N255+N258+N260+N263+N266</f>
        <v>0</v>
      </c>
      <c r="O248" s="46">
        <f t="shared" si="325"/>
        <v>0</v>
      </c>
      <c r="P248" s="46">
        <f t="shared" si="325"/>
        <v>0</v>
      </c>
      <c r="Q248" s="46">
        <f t="shared" si="325"/>
        <v>0</v>
      </c>
      <c r="R248" s="46">
        <f t="shared" si="325"/>
        <v>84908</v>
      </c>
      <c r="S248" s="46">
        <f t="shared" si="325"/>
        <v>0</v>
      </c>
      <c r="T248" s="46">
        <f aca="true" t="shared" si="326" ref="T248:Y248">T249+T252+T255+T258+T260+T263+T266</f>
        <v>0</v>
      </c>
      <c r="U248" s="46">
        <f t="shared" si="326"/>
        <v>0</v>
      </c>
      <c r="V248" s="46">
        <f t="shared" si="326"/>
        <v>0</v>
      </c>
      <c r="W248" s="46">
        <f t="shared" si="326"/>
        <v>0</v>
      </c>
      <c r="X248" s="46">
        <f t="shared" si="326"/>
        <v>84908</v>
      </c>
      <c r="Y248" s="46">
        <f t="shared" si="326"/>
        <v>0</v>
      </c>
      <c r="Z248" s="46">
        <f aca="true" t="shared" si="327" ref="Z248:AE248">Z249+Z252+Z255+Z258+Z260+Z263+Z266</f>
        <v>0</v>
      </c>
      <c r="AA248" s="46">
        <f t="shared" si="327"/>
        <v>0</v>
      </c>
      <c r="AB248" s="46">
        <f t="shared" si="327"/>
        <v>0</v>
      </c>
      <c r="AC248" s="46">
        <f t="shared" si="327"/>
        <v>0</v>
      </c>
      <c r="AD248" s="46">
        <f t="shared" si="327"/>
        <v>84908</v>
      </c>
      <c r="AE248" s="46">
        <f t="shared" si="327"/>
        <v>0</v>
      </c>
      <c r="AF248" s="46">
        <f aca="true" t="shared" si="328" ref="AF248:AK248">AF249+AF252+AF255+AF258+AF260+AF263+AF266</f>
        <v>0</v>
      </c>
      <c r="AG248" s="46">
        <f t="shared" si="328"/>
        <v>0</v>
      </c>
      <c r="AH248" s="46">
        <f t="shared" si="328"/>
        <v>0</v>
      </c>
      <c r="AI248" s="46">
        <f t="shared" si="328"/>
        <v>0</v>
      </c>
      <c r="AJ248" s="46">
        <f t="shared" si="328"/>
        <v>84908</v>
      </c>
      <c r="AK248" s="46">
        <f t="shared" si="328"/>
        <v>0</v>
      </c>
      <c r="AL248" s="46">
        <f aca="true" t="shared" si="329" ref="AL248:AQ248">AL249+AL252+AL255+AL258+AL260+AL263+AL266</f>
        <v>0</v>
      </c>
      <c r="AM248" s="46">
        <f t="shared" si="329"/>
        <v>0</v>
      </c>
      <c r="AN248" s="46">
        <f t="shared" si="329"/>
        <v>0</v>
      </c>
      <c r="AO248" s="46">
        <f t="shared" si="329"/>
        <v>0</v>
      </c>
      <c r="AP248" s="46">
        <f t="shared" si="329"/>
        <v>84908</v>
      </c>
      <c r="AQ248" s="46">
        <f t="shared" si="329"/>
        <v>0</v>
      </c>
      <c r="AR248" s="46">
        <f aca="true" t="shared" si="330" ref="AR248:AW248">AR249+AR252+AR255+AR258+AR260+AR263+AR266</f>
        <v>0</v>
      </c>
      <c r="AS248" s="46">
        <f>AS249+AS252+AS255+AS258+AS260+AS263+AS266</f>
        <v>-2862</v>
      </c>
      <c r="AT248" s="46">
        <f>AT249+AT252+AT255+AT258+AT260+AT263+AT266</f>
        <v>0</v>
      </c>
      <c r="AU248" s="46">
        <f>AU249+AU252+AU255+AU258+AU260+AU263+AU266</f>
        <v>0</v>
      </c>
      <c r="AV248" s="46">
        <f t="shared" si="330"/>
        <v>82046</v>
      </c>
      <c r="AW248" s="46">
        <f t="shared" si="330"/>
        <v>0</v>
      </c>
      <c r="AX248" s="46">
        <f aca="true" t="shared" si="331" ref="AX248:BC248">AX249+AX252+AX255+AX258+AX260+AX263+AX266</f>
        <v>0</v>
      </c>
      <c r="AY248" s="46">
        <f t="shared" si="331"/>
        <v>0</v>
      </c>
      <c r="AZ248" s="46">
        <f t="shared" si="331"/>
        <v>0</v>
      </c>
      <c r="BA248" s="46">
        <f t="shared" si="331"/>
        <v>0</v>
      </c>
      <c r="BB248" s="46">
        <f t="shared" si="331"/>
        <v>82046</v>
      </c>
      <c r="BC248" s="46">
        <f t="shared" si="331"/>
        <v>0</v>
      </c>
    </row>
    <row r="249" spans="1:55" s="7" customFormat="1" ht="57" customHeight="1">
      <c r="A249" s="59" t="s">
        <v>121</v>
      </c>
      <c r="B249" s="65" t="s">
        <v>396</v>
      </c>
      <c r="C249" s="65" t="s">
        <v>365</v>
      </c>
      <c r="D249" s="66" t="s">
        <v>509</v>
      </c>
      <c r="E249" s="65"/>
      <c r="F249" s="46">
        <f>F250</f>
        <v>4080</v>
      </c>
      <c r="G249" s="46">
        <f aca="true" t="shared" si="332" ref="G249:K250">G250</f>
        <v>0</v>
      </c>
      <c r="H249" s="46">
        <f t="shared" si="332"/>
        <v>0</v>
      </c>
      <c r="I249" s="46">
        <f t="shared" si="332"/>
        <v>0</v>
      </c>
      <c r="J249" s="46">
        <f t="shared" si="332"/>
        <v>0</v>
      </c>
      <c r="K249" s="46">
        <f t="shared" si="332"/>
        <v>0</v>
      </c>
      <c r="L249" s="46">
        <f>L250</f>
        <v>4080</v>
      </c>
      <c r="M249" s="46">
        <f>M250</f>
        <v>0</v>
      </c>
      <c r="N249" s="46">
        <f aca="true" t="shared" si="333" ref="N249:Q250">N250</f>
        <v>0</v>
      </c>
      <c r="O249" s="46">
        <f t="shared" si="333"/>
        <v>0</v>
      </c>
      <c r="P249" s="46">
        <f t="shared" si="333"/>
        <v>0</v>
      </c>
      <c r="Q249" s="46">
        <f t="shared" si="333"/>
        <v>0</v>
      </c>
      <c r="R249" s="46">
        <f>R250</f>
        <v>4080</v>
      </c>
      <c r="S249" s="46">
        <f>S250</f>
        <v>0</v>
      </c>
      <c r="T249" s="46">
        <f aca="true" t="shared" si="334" ref="T249:W250">T250</f>
        <v>0</v>
      </c>
      <c r="U249" s="46">
        <f t="shared" si="334"/>
        <v>0</v>
      </c>
      <c r="V249" s="46">
        <f t="shared" si="334"/>
        <v>0</v>
      </c>
      <c r="W249" s="46">
        <f t="shared" si="334"/>
        <v>0</v>
      </c>
      <c r="X249" s="46">
        <f>X250</f>
        <v>4080</v>
      </c>
      <c r="Y249" s="46">
        <f>Y250</f>
        <v>0</v>
      </c>
      <c r="Z249" s="46">
        <f aca="true" t="shared" si="335" ref="Z249:AC250">Z250</f>
        <v>0</v>
      </c>
      <c r="AA249" s="46">
        <f t="shared" si="335"/>
        <v>0</v>
      </c>
      <c r="AB249" s="46">
        <f t="shared" si="335"/>
        <v>0</v>
      </c>
      <c r="AC249" s="46">
        <f t="shared" si="335"/>
        <v>0</v>
      </c>
      <c r="AD249" s="46">
        <f>AD250</f>
        <v>4080</v>
      </c>
      <c r="AE249" s="46">
        <f>AE250</f>
        <v>0</v>
      </c>
      <c r="AF249" s="46">
        <f aca="true" t="shared" si="336" ref="AF249:AI250">AF250</f>
        <v>0</v>
      </c>
      <c r="AG249" s="46">
        <f t="shared" si="336"/>
        <v>0</v>
      </c>
      <c r="AH249" s="46">
        <f t="shared" si="336"/>
        <v>0</v>
      </c>
      <c r="AI249" s="46">
        <f t="shared" si="336"/>
        <v>0</v>
      </c>
      <c r="AJ249" s="46">
        <f>AJ250</f>
        <v>4080</v>
      </c>
      <c r="AK249" s="46">
        <f>AK250</f>
        <v>0</v>
      </c>
      <c r="AL249" s="46">
        <f aca="true" t="shared" si="337" ref="AL249:AO250">AL250</f>
        <v>0</v>
      </c>
      <c r="AM249" s="46">
        <f t="shared" si="337"/>
        <v>0</v>
      </c>
      <c r="AN249" s="46">
        <f t="shared" si="337"/>
        <v>0</v>
      </c>
      <c r="AO249" s="46">
        <f t="shared" si="337"/>
        <v>0</v>
      </c>
      <c r="AP249" s="46">
        <f>AP250</f>
        <v>4080</v>
      </c>
      <c r="AQ249" s="46">
        <f>AQ250</f>
        <v>0</v>
      </c>
      <c r="AR249" s="46">
        <f aca="true" t="shared" si="338" ref="AR249:AU250">AR250</f>
        <v>0</v>
      </c>
      <c r="AS249" s="46">
        <f t="shared" si="338"/>
        <v>0</v>
      </c>
      <c r="AT249" s="46">
        <f t="shared" si="338"/>
        <v>0</v>
      </c>
      <c r="AU249" s="46">
        <f t="shared" si="338"/>
        <v>0</v>
      </c>
      <c r="AV249" s="46">
        <f>AV250</f>
        <v>4080</v>
      </c>
      <c r="AW249" s="46">
        <f>AW250</f>
        <v>0</v>
      </c>
      <c r="AX249" s="46">
        <f aca="true" t="shared" si="339" ref="AX249:BA250">AX250</f>
        <v>0</v>
      </c>
      <c r="AY249" s="46">
        <f t="shared" si="339"/>
        <v>0</v>
      </c>
      <c r="AZ249" s="46">
        <f t="shared" si="339"/>
        <v>0</v>
      </c>
      <c r="BA249" s="46">
        <f t="shared" si="339"/>
        <v>0</v>
      </c>
      <c r="BB249" s="46">
        <f>BB250</f>
        <v>4080</v>
      </c>
      <c r="BC249" s="46">
        <f>BC250</f>
        <v>0</v>
      </c>
    </row>
    <row r="250" spans="1:55" s="10" customFormat="1" ht="106.5" customHeight="1">
      <c r="A250" s="97" t="s">
        <v>155</v>
      </c>
      <c r="B250" s="65" t="s">
        <v>396</v>
      </c>
      <c r="C250" s="65" t="s">
        <v>365</v>
      </c>
      <c r="D250" s="66" t="s">
        <v>516</v>
      </c>
      <c r="E250" s="65"/>
      <c r="F250" s="46">
        <f>F251</f>
        <v>4080</v>
      </c>
      <c r="G250" s="46">
        <f t="shared" si="332"/>
        <v>0</v>
      </c>
      <c r="H250" s="46">
        <f t="shared" si="332"/>
        <v>0</v>
      </c>
      <c r="I250" s="46">
        <f t="shared" si="332"/>
        <v>0</v>
      </c>
      <c r="J250" s="46">
        <f t="shared" si="332"/>
        <v>0</v>
      </c>
      <c r="K250" s="46">
        <f t="shared" si="332"/>
        <v>0</v>
      </c>
      <c r="L250" s="46">
        <f>L251</f>
        <v>4080</v>
      </c>
      <c r="M250" s="46">
        <f>M251</f>
        <v>0</v>
      </c>
      <c r="N250" s="46">
        <f t="shared" si="333"/>
        <v>0</v>
      </c>
      <c r="O250" s="46">
        <f t="shared" si="333"/>
        <v>0</v>
      </c>
      <c r="P250" s="46">
        <f t="shared" si="333"/>
        <v>0</v>
      </c>
      <c r="Q250" s="46">
        <f t="shared" si="333"/>
        <v>0</v>
      </c>
      <c r="R250" s="46">
        <f>R251</f>
        <v>4080</v>
      </c>
      <c r="S250" s="46">
        <f>S251</f>
        <v>0</v>
      </c>
      <c r="T250" s="46">
        <f t="shared" si="334"/>
        <v>0</v>
      </c>
      <c r="U250" s="46">
        <f t="shared" si="334"/>
        <v>0</v>
      </c>
      <c r="V250" s="46">
        <f t="shared" si="334"/>
        <v>0</v>
      </c>
      <c r="W250" s="46">
        <f t="shared" si="334"/>
        <v>0</v>
      </c>
      <c r="X250" s="46">
        <f>X251</f>
        <v>4080</v>
      </c>
      <c r="Y250" s="46">
        <f>Y251</f>
        <v>0</v>
      </c>
      <c r="Z250" s="46">
        <f t="shared" si="335"/>
        <v>0</v>
      </c>
      <c r="AA250" s="46">
        <f t="shared" si="335"/>
        <v>0</v>
      </c>
      <c r="AB250" s="46">
        <f t="shared" si="335"/>
        <v>0</v>
      </c>
      <c r="AC250" s="46">
        <f t="shared" si="335"/>
        <v>0</v>
      </c>
      <c r="AD250" s="46">
        <f>AD251</f>
        <v>4080</v>
      </c>
      <c r="AE250" s="46">
        <f>AE251</f>
        <v>0</v>
      </c>
      <c r="AF250" s="46">
        <f t="shared" si="336"/>
        <v>0</v>
      </c>
      <c r="AG250" s="46">
        <f t="shared" si="336"/>
        <v>0</v>
      </c>
      <c r="AH250" s="46">
        <f t="shared" si="336"/>
        <v>0</v>
      </c>
      <c r="AI250" s="46">
        <f t="shared" si="336"/>
        <v>0</v>
      </c>
      <c r="AJ250" s="46">
        <f>AJ251</f>
        <v>4080</v>
      </c>
      <c r="AK250" s="46">
        <f>AK251</f>
        <v>0</v>
      </c>
      <c r="AL250" s="46">
        <f t="shared" si="337"/>
        <v>0</v>
      </c>
      <c r="AM250" s="46">
        <f t="shared" si="337"/>
        <v>0</v>
      </c>
      <c r="AN250" s="46">
        <f t="shared" si="337"/>
        <v>0</v>
      </c>
      <c r="AO250" s="46">
        <f t="shared" si="337"/>
        <v>0</v>
      </c>
      <c r="AP250" s="46">
        <f>AP251</f>
        <v>4080</v>
      </c>
      <c r="AQ250" s="46">
        <f>AQ251</f>
        <v>0</v>
      </c>
      <c r="AR250" s="46">
        <f t="shared" si="338"/>
        <v>0</v>
      </c>
      <c r="AS250" s="46">
        <f t="shared" si="338"/>
        <v>0</v>
      </c>
      <c r="AT250" s="46">
        <f t="shared" si="338"/>
        <v>0</v>
      </c>
      <c r="AU250" s="46">
        <f t="shared" si="338"/>
        <v>0</v>
      </c>
      <c r="AV250" s="46">
        <f>AV251</f>
        <v>4080</v>
      </c>
      <c r="AW250" s="46">
        <f>AW251</f>
        <v>0</v>
      </c>
      <c r="AX250" s="46">
        <f t="shared" si="339"/>
        <v>0</v>
      </c>
      <c r="AY250" s="46">
        <f t="shared" si="339"/>
        <v>0</v>
      </c>
      <c r="AZ250" s="46">
        <f t="shared" si="339"/>
        <v>0</v>
      </c>
      <c r="BA250" s="46">
        <f t="shared" si="339"/>
        <v>0</v>
      </c>
      <c r="BB250" s="46">
        <f>BB251</f>
        <v>4080</v>
      </c>
      <c r="BC250" s="46">
        <f>BC251</f>
        <v>0</v>
      </c>
    </row>
    <row r="251" spans="1:55" s="10" customFormat="1" ht="90.75" customHeight="1">
      <c r="A251" s="59" t="s">
        <v>476</v>
      </c>
      <c r="B251" s="65" t="s">
        <v>396</v>
      </c>
      <c r="C251" s="65" t="s">
        <v>365</v>
      </c>
      <c r="D251" s="66" t="s">
        <v>516</v>
      </c>
      <c r="E251" s="65" t="s">
        <v>381</v>
      </c>
      <c r="F251" s="46">
        <v>4080</v>
      </c>
      <c r="G251" s="72"/>
      <c r="H251" s="72"/>
      <c r="I251" s="72"/>
      <c r="J251" s="72"/>
      <c r="K251" s="72"/>
      <c r="L251" s="46">
        <f>F251+H251+I251+J251+K251</f>
        <v>4080</v>
      </c>
      <c r="M251" s="46">
        <f>G251+K251</f>
        <v>0</v>
      </c>
      <c r="N251" s="51"/>
      <c r="O251" s="51"/>
      <c r="P251" s="51"/>
      <c r="Q251" s="51"/>
      <c r="R251" s="46">
        <f>L251+N251+O251+P251+Q251</f>
        <v>4080</v>
      </c>
      <c r="S251" s="46">
        <f>M251+Q251</f>
        <v>0</v>
      </c>
      <c r="T251" s="51"/>
      <c r="U251" s="51"/>
      <c r="V251" s="51"/>
      <c r="W251" s="51"/>
      <c r="X251" s="46">
        <f>R251+T251+U251+V251+W251</f>
        <v>4080</v>
      </c>
      <c r="Y251" s="46">
        <f>S251+W251</f>
        <v>0</v>
      </c>
      <c r="Z251" s="51"/>
      <c r="AA251" s="51"/>
      <c r="AB251" s="51"/>
      <c r="AC251" s="51"/>
      <c r="AD251" s="46">
        <f>X251+Z251+AA251+AB251+AC251</f>
        <v>4080</v>
      </c>
      <c r="AE251" s="46">
        <f>Y251+AC251</f>
        <v>0</v>
      </c>
      <c r="AF251" s="51"/>
      <c r="AG251" s="51"/>
      <c r="AH251" s="51"/>
      <c r="AI251" s="51"/>
      <c r="AJ251" s="46">
        <f>AD251+AF251+AG251+AH251+AI251</f>
        <v>4080</v>
      </c>
      <c r="AK251" s="46">
        <f>AE251+AI251</f>
        <v>0</v>
      </c>
      <c r="AL251" s="51"/>
      <c r="AM251" s="51"/>
      <c r="AN251" s="51"/>
      <c r="AO251" s="51"/>
      <c r="AP251" s="46">
        <f>AJ251+AL251+AM251+AN251+AO251</f>
        <v>4080</v>
      </c>
      <c r="AQ251" s="46">
        <f>AK251+AO251</f>
        <v>0</v>
      </c>
      <c r="AR251" s="51"/>
      <c r="AS251" s="51"/>
      <c r="AT251" s="51"/>
      <c r="AU251" s="51"/>
      <c r="AV251" s="46">
        <f>AP251+AR251+AS251+AT251+AU251</f>
        <v>4080</v>
      </c>
      <c r="AW251" s="46">
        <f>AQ251+AU251</f>
        <v>0</v>
      </c>
      <c r="AX251" s="51"/>
      <c r="AY251" s="51"/>
      <c r="AZ251" s="51"/>
      <c r="BA251" s="51"/>
      <c r="BB251" s="46">
        <f>AV251+AX251+AY251+AZ251+BA251</f>
        <v>4080</v>
      </c>
      <c r="BC251" s="46">
        <f>AW251+BA251</f>
        <v>0</v>
      </c>
    </row>
    <row r="252" spans="1:55" s="10" customFormat="1" ht="82.5">
      <c r="A252" s="59" t="s">
        <v>71</v>
      </c>
      <c r="B252" s="65" t="s">
        <v>396</v>
      </c>
      <c r="C252" s="65" t="s">
        <v>365</v>
      </c>
      <c r="D252" s="66" t="s">
        <v>510</v>
      </c>
      <c r="E252" s="65"/>
      <c r="F252" s="46">
        <f>F253</f>
        <v>5000</v>
      </c>
      <c r="G252" s="46">
        <f aca="true" t="shared" si="340" ref="G252:J253">G253</f>
        <v>0</v>
      </c>
      <c r="H252" s="46">
        <f t="shared" si="340"/>
        <v>0</v>
      </c>
      <c r="I252" s="46">
        <f t="shared" si="340"/>
        <v>0</v>
      </c>
      <c r="J252" s="46">
        <f t="shared" si="340"/>
        <v>0</v>
      </c>
      <c r="K252" s="46">
        <f aca="true" t="shared" si="341" ref="K252:Z253">K253</f>
        <v>0</v>
      </c>
      <c r="L252" s="46">
        <f t="shared" si="341"/>
        <v>5000</v>
      </c>
      <c r="M252" s="46">
        <f t="shared" si="341"/>
        <v>0</v>
      </c>
      <c r="N252" s="46">
        <f t="shared" si="341"/>
        <v>0</v>
      </c>
      <c r="O252" s="46">
        <f t="shared" si="341"/>
        <v>0</v>
      </c>
      <c r="P252" s="46">
        <f t="shared" si="341"/>
        <v>0</v>
      </c>
      <c r="Q252" s="46">
        <f t="shared" si="341"/>
        <v>0</v>
      </c>
      <c r="R252" s="46">
        <f t="shared" si="341"/>
        <v>5000</v>
      </c>
      <c r="S252" s="46">
        <f t="shared" si="341"/>
        <v>0</v>
      </c>
      <c r="T252" s="46">
        <f t="shared" si="341"/>
        <v>0</v>
      </c>
      <c r="U252" s="46">
        <f t="shared" si="341"/>
        <v>0</v>
      </c>
      <c r="V252" s="46">
        <f t="shared" si="341"/>
        <v>0</v>
      </c>
      <c r="W252" s="46">
        <f t="shared" si="341"/>
        <v>0</v>
      </c>
      <c r="X252" s="46">
        <f t="shared" si="341"/>
        <v>5000</v>
      </c>
      <c r="Y252" s="46">
        <f t="shared" si="341"/>
        <v>0</v>
      </c>
      <c r="Z252" s="46">
        <f t="shared" si="341"/>
        <v>0</v>
      </c>
      <c r="AA252" s="46">
        <f aca="true" t="shared" si="342" ref="Z252:AO253">AA253</f>
        <v>0</v>
      </c>
      <c r="AB252" s="46">
        <f t="shared" si="342"/>
        <v>0</v>
      </c>
      <c r="AC252" s="46">
        <f t="shared" si="342"/>
        <v>0</v>
      </c>
      <c r="AD252" s="46">
        <f t="shared" si="342"/>
        <v>5000</v>
      </c>
      <c r="AE252" s="46">
        <f t="shared" si="342"/>
        <v>0</v>
      </c>
      <c r="AF252" s="46">
        <f t="shared" si="342"/>
        <v>0</v>
      </c>
      <c r="AG252" s="46">
        <f t="shared" si="342"/>
        <v>0</v>
      </c>
      <c r="AH252" s="46">
        <f t="shared" si="342"/>
        <v>0</v>
      </c>
      <c r="AI252" s="46">
        <f t="shared" si="342"/>
        <v>0</v>
      </c>
      <c r="AJ252" s="46">
        <f t="shared" si="342"/>
        <v>5000</v>
      </c>
      <c r="AK252" s="46">
        <f t="shared" si="342"/>
        <v>0</v>
      </c>
      <c r="AL252" s="46">
        <f t="shared" si="342"/>
        <v>0</v>
      </c>
      <c r="AM252" s="46">
        <f t="shared" si="342"/>
        <v>0</v>
      </c>
      <c r="AN252" s="46">
        <f t="shared" si="342"/>
        <v>0</v>
      </c>
      <c r="AO252" s="46">
        <f t="shared" si="342"/>
        <v>0</v>
      </c>
      <c r="AP252" s="46">
        <f aca="true" t="shared" si="343" ref="AL252:BA253">AP253</f>
        <v>5000</v>
      </c>
      <c r="AQ252" s="46">
        <f t="shared" si="343"/>
        <v>0</v>
      </c>
      <c r="AR252" s="46">
        <f t="shared" si="343"/>
        <v>0</v>
      </c>
      <c r="AS252" s="46">
        <f t="shared" si="343"/>
        <v>0</v>
      </c>
      <c r="AT252" s="46">
        <f t="shared" si="343"/>
        <v>0</v>
      </c>
      <c r="AU252" s="46">
        <f t="shared" si="343"/>
        <v>0</v>
      </c>
      <c r="AV252" s="46">
        <f t="shared" si="343"/>
        <v>5000</v>
      </c>
      <c r="AW252" s="46">
        <f t="shared" si="343"/>
        <v>0</v>
      </c>
      <c r="AX252" s="46">
        <f t="shared" si="343"/>
        <v>0</v>
      </c>
      <c r="AY252" s="46">
        <f t="shared" si="343"/>
        <v>0</v>
      </c>
      <c r="AZ252" s="46">
        <f t="shared" si="343"/>
        <v>0</v>
      </c>
      <c r="BA252" s="46">
        <f t="shared" si="343"/>
        <v>0</v>
      </c>
      <c r="BB252" s="46">
        <f>BB253</f>
        <v>5000</v>
      </c>
      <c r="BC252" s="46">
        <f>BC253</f>
        <v>0</v>
      </c>
    </row>
    <row r="253" spans="1:55" s="10" customFormat="1" ht="137.25" customHeight="1">
      <c r="A253" s="97" t="s">
        <v>193</v>
      </c>
      <c r="B253" s="65" t="s">
        <v>396</v>
      </c>
      <c r="C253" s="65" t="s">
        <v>365</v>
      </c>
      <c r="D253" s="66" t="s">
        <v>511</v>
      </c>
      <c r="E253" s="65"/>
      <c r="F253" s="46">
        <f>F254</f>
        <v>5000</v>
      </c>
      <c r="G253" s="46">
        <f t="shared" si="340"/>
        <v>0</v>
      </c>
      <c r="H253" s="46">
        <f t="shared" si="340"/>
        <v>0</v>
      </c>
      <c r="I253" s="46">
        <f t="shared" si="340"/>
        <v>0</v>
      </c>
      <c r="J253" s="46">
        <f t="shared" si="340"/>
        <v>0</v>
      </c>
      <c r="K253" s="46">
        <f t="shared" si="341"/>
        <v>0</v>
      </c>
      <c r="L253" s="46">
        <f t="shared" si="341"/>
        <v>5000</v>
      </c>
      <c r="M253" s="46">
        <f t="shared" si="341"/>
        <v>0</v>
      </c>
      <c r="N253" s="46">
        <f t="shared" si="341"/>
        <v>0</v>
      </c>
      <c r="O253" s="46">
        <f t="shared" si="341"/>
        <v>0</v>
      </c>
      <c r="P253" s="46">
        <f t="shared" si="341"/>
        <v>0</v>
      </c>
      <c r="Q253" s="46">
        <f t="shared" si="341"/>
        <v>0</v>
      </c>
      <c r="R253" s="46">
        <f t="shared" si="341"/>
        <v>5000</v>
      </c>
      <c r="S253" s="46">
        <f t="shared" si="341"/>
        <v>0</v>
      </c>
      <c r="T253" s="46">
        <f t="shared" si="341"/>
        <v>0</v>
      </c>
      <c r="U253" s="46">
        <f t="shared" si="341"/>
        <v>0</v>
      </c>
      <c r="V253" s="46">
        <f t="shared" si="341"/>
        <v>0</v>
      </c>
      <c r="W253" s="46">
        <f t="shared" si="341"/>
        <v>0</v>
      </c>
      <c r="X253" s="46">
        <f t="shared" si="341"/>
        <v>5000</v>
      </c>
      <c r="Y253" s="46">
        <f t="shared" si="341"/>
        <v>0</v>
      </c>
      <c r="Z253" s="46">
        <f t="shared" si="342"/>
        <v>0</v>
      </c>
      <c r="AA253" s="46">
        <f t="shared" si="342"/>
        <v>0</v>
      </c>
      <c r="AB253" s="46">
        <f t="shared" si="342"/>
        <v>0</v>
      </c>
      <c r="AC253" s="46">
        <f t="shared" si="342"/>
        <v>0</v>
      </c>
      <c r="AD253" s="46">
        <f t="shared" si="342"/>
        <v>5000</v>
      </c>
      <c r="AE253" s="46">
        <f t="shared" si="342"/>
        <v>0</v>
      </c>
      <c r="AF253" s="46">
        <f t="shared" si="342"/>
        <v>0</v>
      </c>
      <c r="AG253" s="46">
        <f t="shared" si="342"/>
        <v>0</v>
      </c>
      <c r="AH253" s="46">
        <f t="shared" si="342"/>
        <v>0</v>
      </c>
      <c r="AI253" s="46">
        <f t="shared" si="342"/>
        <v>0</v>
      </c>
      <c r="AJ253" s="46">
        <f t="shared" si="342"/>
        <v>5000</v>
      </c>
      <c r="AK253" s="46">
        <f t="shared" si="342"/>
        <v>0</v>
      </c>
      <c r="AL253" s="46">
        <f t="shared" si="343"/>
        <v>0</v>
      </c>
      <c r="AM253" s="46">
        <f t="shared" si="343"/>
        <v>0</v>
      </c>
      <c r="AN253" s="46">
        <f t="shared" si="343"/>
        <v>0</v>
      </c>
      <c r="AO253" s="46">
        <f t="shared" si="343"/>
        <v>0</v>
      </c>
      <c r="AP253" s="46">
        <f t="shared" si="343"/>
        <v>5000</v>
      </c>
      <c r="AQ253" s="46">
        <f t="shared" si="343"/>
        <v>0</v>
      </c>
      <c r="AR253" s="46">
        <f t="shared" si="343"/>
        <v>0</v>
      </c>
      <c r="AS253" s="46">
        <f t="shared" si="343"/>
        <v>0</v>
      </c>
      <c r="AT253" s="46">
        <f t="shared" si="343"/>
        <v>0</v>
      </c>
      <c r="AU253" s="46">
        <f t="shared" si="343"/>
        <v>0</v>
      </c>
      <c r="AV253" s="46">
        <f t="shared" si="343"/>
        <v>5000</v>
      </c>
      <c r="AW253" s="46">
        <f t="shared" si="343"/>
        <v>0</v>
      </c>
      <c r="AX253" s="46">
        <f t="shared" si="343"/>
        <v>0</v>
      </c>
      <c r="AY253" s="46">
        <f t="shared" si="343"/>
        <v>0</v>
      </c>
      <c r="AZ253" s="46">
        <f t="shared" si="343"/>
        <v>0</v>
      </c>
      <c r="BA253" s="46">
        <f t="shared" si="343"/>
        <v>0</v>
      </c>
      <c r="BB253" s="46">
        <f>BB254</f>
        <v>5000</v>
      </c>
      <c r="BC253" s="46">
        <f>BC254</f>
        <v>0</v>
      </c>
    </row>
    <row r="254" spans="1:55" s="10" customFormat="1" ht="90.75" customHeight="1">
      <c r="A254" s="59" t="s">
        <v>476</v>
      </c>
      <c r="B254" s="65" t="s">
        <v>396</v>
      </c>
      <c r="C254" s="65" t="s">
        <v>365</v>
      </c>
      <c r="D254" s="66" t="s">
        <v>511</v>
      </c>
      <c r="E254" s="65" t="s">
        <v>381</v>
      </c>
      <c r="F254" s="46">
        <v>5000</v>
      </c>
      <c r="G254" s="72"/>
      <c r="H254" s="72"/>
      <c r="I254" s="72"/>
      <c r="J254" s="72"/>
      <c r="K254" s="72"/>
      <c r="L254" s="46">
        <f>F254+H254+I254+J254+K254</f>
        <v>5000</v>
      </c>
      <c r="M254" s="46">
        <f>G254+K254</f>
        <v>0</v>
      </c>
      <c r="N254" s="51"/>
      <c r="O254" s="51"/>
      <c r="P254" s="51"/>
      <c r="Q254" s="51"/>
      <c r="R254" s="46">
        <f>L254+N254+O254+P254+Q254</f>
        <v>5000</v>
      </c>
      <c r="S254" s="46">
        <f>M254+Q254</f>
        <v>0</v>
      </c>
      <c r="T254" s="51"/>
      <c r="U254" s="51"/>
      <c r="V254" s="51"/>
      <c r="W254" s="51"/>
      <c r="X254" s="46">
        <f>R254+T254+U254+V254+W254</f>
        <v>5000</v>
      </c>
      <c r="Y254" s="46">
        <f>S254+W254</f>
        <v>0</v>
      </c>
      <c r="Z254" s="51"/>
      <c r="AA254" s="51"/>
      <c r="AB254" s="51"/>
      <c r="AC254" s="51"/>
      <c r="AD254" s="46">
        <f>X254+Z254+AA254+AB254+AC254</f>
        <v>5000</v>
      </c>
      <c r="AE254" s="46">
        <f>Y254+AC254</f>
        <v>0</v>
      </c>
      <c r="AF254" s="51"/>
      <c r="AG254" s="51"/>
      <c r="AH254" s="51"/>
      <c r="AI254" s="51"/>
      <c r="AJ254" s="46">
        <f>AD254+AF254+AG254+AH254+AI254</f>
        <v>5000</v>
      </c>
      <c r="AK254" s="46">
        <f>AE254+AI254</f>
        <v>0</v>
      </c>
      <c r="AL254" s="51"/>
      <c r="AM254" s="51"/>
      <c r="AN254" s="51"/>
      <c r="AO254" s="51"/>
      <c r="AP254" s="46">
        <f>AJ254+AL254+AM254+AN254+AO254</f>
        <v>5000</v>
      </c>
      <c r="AQ254" s="46">
        <f>AK254+AO254</f>
        <v>0</v>
      </c>
      <c r="AR254" s="51"/>
      <c r="AS254" s="51"/>
      <c r="AT254" s="51"/>
      <c r="AU254" s="51"/>
      <c r="AV254" s="46">
        <f>AP254+AR254+AS254+AT254+AU254</f>
        <v>5000</v>
      </c>
      <c r="AW254" s="46">
        <f>AQ254+AU254</f>
        <v>0</v>
      </c>
      <c r="AX254" s="51"/>
      <c r="AY254" s="51"/>
      <c r="AZ254" s="51"/>
      <c r="BA254" s="51"/>
      <c r="BB254" s="46">
        <f>AV254+AX254+AY254+AZ254+BA254</f>
        <v>5000</v>
      </c>
      <c r="BC254" s="46">
        <f>AW254+BA254</f>
        <v>0</v>
      </c>
    </row>
    <row r="255" spans="1:55" s="10" customFormat="1" ht="92.25" customHeight="1">
      <c r="A255" s="59" t="s">
        <v>74</v>
      </c>
      <c r="B255" s="65" t="s">
        <v>396</v>
      </c>
      <c r="C255" s="65" t="s">
        <v>365</v>
      </c>
      <c r="D255" s="66" t="s">
        <v>75</v>
      </c>
      <c r="E255" s="65"/>
      <c r="F255" s="46">
        <f>F256</f>
        <v>1796</v>
      </c>
      <c r="G255" s="46">
        <f aca="true" t="shared" si="344" ref="G255:K256">G256</f>
        <v>0</v>
      </c>
      <c r="H255" s="46">
        <f t="shared" si="344"/>
        <v>0</v>
      </c>
      <c r="I255" s="46">
        <f t="shared" si="344"/>
        <v>0</v>
      </c>
      <c r="J255" s="46">
        <f t="shared" si="344"/>
        <v>0</v>
      </c>
      <c r="K255" s="46">
        <f t="shared" si="344"/>
        <v>0</v>
      </c>
      <c r="L255" s="46">
        <f>L256</f>
        <v>1796</v>
      </c>
      <c r="M255" s="46">
        <f>M256</f>
        <v>0</v>
      </c>
      <c r="N255" s="46">
        <f aca="true" t="shared" si="345" ref="N255:Q256">N256</f>
        <v>0</v>
      </c>
      <c r="O255" s="46">
        <f t="shared" si="345"/>
        <v>0</v>
      </c>
      <c r="P255" s="46">
        <f t="shared" si="345"/>
        <v>0</v>
      </c>
      <c r="Q255" s="46">
        <f t="shared" si="345"/>
        <v>0</v>
      </c>
      <c r="R255" s="46">
        <f>R256</f>
        <v>1796</v>
      </c>
      <c r="S255" s="46">
        <f>S256</f>
        <v>0</v>
      </c>
      <c r="T255" s="46">
        <f aca="true" t="shared" si="346" ref="T255:W256">T256</f>
        <v>0</v>
      </c>
      <c r="U255" s="46">
        <f t="shared" si="346"/>
        <v>0</v>
      </c>
      <c r="V255" s="46">
        <f t="shared" si="346"/>
        <v>0</v>
      </c>
      <c r="W255" s="46">
        <f t="shared" si="346"/>
        <v>0</v>
      </c>
      <c r="X255" s="46">
        <f>X256</f>
        <v>1796</v>
      </c>
      <c r="Y255" s="46">
        <f>Y256</f>
        <v>0</v>
      </c>
      <c r="Z255" s="46">
        <f aca="true" t="shared" si="347" ref="Z255:AC256">Z256</f>
        <v>0</v>
      </c>
      <c r="AA255" s="46">
        <f t="shared" si="347"/>
        <v>0</v>
      </c>
      <c r="AB255" s="46">
        <f t="shared" si="347"/>
        <v>0</v>
      </c>
      <c r="AC255" s="46">
        <f t="shared" si="347"/>
        <v>0</v>
      </c>
      <c r="AD255" s="46">
        <f>AD256</f>
        <v>1796</v>
      </c>
      <c r="AE255" s="46">
        <f>AE256</f>
        <v>0</v>
      </c>
      <c r="AF255" s="46">
        <f aca="true" t="shared" si="348" ref="AF255:AI256">AF256</f>
        <v>0</v>
      </c>
      <c r="AG255" s="46">
        <f t="shared" si="348"/>
        <v>0</v>
      </c>
      <c r="AH255" s="46">
        <f t="shared" si="348"/>
        <v>0</v>
      </c>
      <c r="AI255" s="46">
        <f t="shared" si="348"/>
        <v>0</v>
      </c>
      <c r="AJ255" s="46">
        <f>AJ256</f>
        <v>1796</v>
      </c>
      <c r="AK255" s="46">
        <f>AK256</f>
        <v>0</v>
      </c>
      <c r="AL255" s="46">
        <f aca="true" t="shared" si="349" ref="AL255:AO256">AL256</f>
        <v>0</v>
      </c>
      <c r="AM255" s="46">
        <f t="shared" si="349"/>
        <v>0</v>
      </c>
      <c r="AN255" s="46">
        <f t="shared" si="349"/>
        <v>0</v>
      </c>
      <c r="AO255" s="46">
        <f t="shared" si="349"/>
        <v>0</v>
      </c>
      <c r="AP255" s="46">
        <f>AP256</f>
        <v>1796</v>
      </c>
      <c r="AQ255" s="46">
        <f>AQ256</f>
        <v>0</v>
      </c>
      <c r="AR255" s="46">
        <f aca="true" t="shared" si="350" ref="AR255:AU256">AR256</f>
        <v>0</v>
      </c>
      <c r="AS255" s="46">
        <f t="shared" si="350"/>
        <v>0</v>
      </c>
      <c r="AT255" s="46">
        <f t="shared" si="350"/>
        <v>0</v>
      </c>
      <c r="AU255" s="46">
        <f t="shared" si="350"/>
        <v>0</v>
      </c>
      <c r="AV255" s="46">
        <f>AV256</f>
        <v>1796</v>
      </c>
      <c r="AW255" s="46">
        <f>AW256</f>
        <v>0</v>
      </c>
      <c r="AX255" s="46">
        <f aca="true" t="shared" si="351" ref="AX255:BA256">AX256</f>
        <v>0</v>
      </c>
      <c r="AY255" s="46">
        <f t="shared" si="351"/>
        <v>0</v>
      </c>
      <c r="AZ255" s="46">
        <f t="shared" si="351"/>
        <v>0</v>
      </c>
      <c r="BA255" s="46">
        <f t="shared" si="351"/>
        <v>0</v>
      </c>
      <c r="BB255" s="46">
        <f>BB256</f>
        <v>1796</v>
      </c>
      <c r="BC255" s="46">
        <f>BC256</f>
        <v>0</v>
      </c>
    </row>
    <row r="256" spans="1:55" s="10" customFormat="1" ht="142.5" customHeight="1">
      <c r="A256" s="97" t="s">
        <v>157</v>
      </c>
      <c r="B256" s="65" t="s">
        <v>396</v>
      </c>
      <c r="C256" s="65" t="s">
        <v>365</v>
      </c>
      <c r="D256" s="66" t="s">
        <v>156</v>
      </c>
      <c r="E256" s="65"/>
      <c r="F256" s="46">
        <f>F257</f>
        <v>1796</v>
      </c>
      <c r="G256" s="46">
        <f t="shared" si="344"/>
        <v>0</v>
      </c>
      <c r="H256" s="46">
        <f t="shared" si="344"/>
        <v>0</v>
      </c>
      <c r="I256" s="46">
        <f t="shared" si="344"/>
        <v>0</v>
      </c>
      <c r="J256" s="46">
        <f t="shared" si="344"/>
        <v>0</v>
      </c>
      <c r="K256" s="46">
        <f t="shared" si="344"/>
        <v>0</v>
      </c>
      <c r="L256" s="46">
        <f>L257</f>
        <v>1796</v>
      </c>
      <c r="M256" s="46">
        <f>M257</f>
        <v>0</v>
      </c>
      <c r="N256" s="46">
        <f t="shared" si="345"/>
        <v>0</v>
      </c>
      <c r="O256" s="46">
        <f t="shared" si="345"/>
        <v>0</v>
      </c>
      <c r="P256" s="46">
        <f t="shared" si="345"/>
        <v>0</v>
      </c>
      <c r="Q256" s="46">
        <f t="shared" si="345"/>
        <v>0</v>
      </c>
      <c r="R256" s="46">
        <f>R257</f>
        <v>1796</v>
      </c>
      <c r="S256" s="46">
        <f>S257</f>
        <v>0</v>
      </c>
      <c r="T256" s="46">
        <f t="shared" si="346"/>
        <v>0</v>
      </c>
      <c r="U256" s="46">
        <f t="shared" si="346"/>
        <v>0</v>
      </c>
      <c r="V256" s="46">
        <f t="shared" si="346"/>
        <v>0</v>
      </c>
      <c r="W256" s="46">
        <f t="shared" si="346"/>
        <v>0</v>
      </c>
      <c r="X256" s="46">
        <f>X257</f>
        <v>1796</v>
      </c>
      <c r="Y256" s="46">
        <f>Y257</f>
        <v>0</v>
      </c>
      <c r="Z256" s="46">
        <f t="shared" si="347"/>
        <v>0</v>
      </c>
      <c r="AA256" s="46">
        <f t="shared" si="347"/>
        <v>0</v>
      </c>
      <c r="AB256" s="46">
        <f t="shared" si="347"/>
        <v>0</v>
      </c>
      <c r="AC256" s="46">
        <f t="shared" si="347"/>
        <v>0</v>
      </c>
      <c r="AD256" s="46">
        <f>AD257</f>
        <v>1796</v>
      </c>
      <c r="AE256" s="46">
        <f>AE257</f>
        <v>0</v>
      </c>
      <c r="AF256" s="46">
        <f t="shared" si="348"/>
        <v>0</v>
      </c>
      <c r="AG256" s="46">
        <f t="shared" si="348"/>
        <v>0</v>
      </c>
      <c r="AH256" s="46">
        <f t="shared" si="348"/>
        <v>0</v>
      </c>
      <c r="AI256" s="46">
        <f t="shared" si="348"/>
        <v>0</v>
      </c>
      <c r="AJ256" s="46">
        <f>AJ257</f>
        <v>1796</v>
      </c>
      <c r="AK256" s="46">
        <f>AK257</f>
        <v>0</v>
      </c>
      <c r="AL256" s="46">
        <f t="shared" si="349"/>
        <v>0</v>
      </c>
      <c r="AM256" s="46">
        <f t="shared" si="349"/>
        <v>0</v>
      </c>
      <c r="AN256" s="46">
        <f t="shared" si="349"/>
        <v>0</v>
      </c>
      <c r="AO256" s="46">
        <f t="shared" si="349"/>
        <v>0</v>
      </c>
      <c r="AP256" s="46">
        <f>AP257</f>
        <v>1796</v>
      </c>
      <c r="AQ256" s="46">
        <f>AQ257</f>
        <v>0</v>
      </c>
      <c r="AR256" s="46">
        <f t="shared" si="350"/>
        <v>0</v>
      </c>
      <c r="AS256" s="46">
        <f t="shared" si="350"/>
        <v>0</v>
      </c>
      <c r="AT256" s="46">
        <f t="shared" si="350"/>
        <v>0</v>
      </c>
      <c r="AU256" s="46">
        <f t="shared" si="350"/>
        <v>0</v>
      </c>
      <c r="AV256" s="46">
        <f>AV257</f>
        <v>1796</v>
      </c>
      <c r="AW256" s="46">
        <f>AW257</f>
        <v>0</v>
      </c>
      <c r="AX256" s="46">
        <f t="shared" si="351"/>
        <v>0</v>
      </c>
      <c r="AY256" s="46">
        <f t="shared" si="351"/>
        <v>0</v>
      </c>
      <c r="AZ256" s="46">
        <f t="shared" si="351"/>
        <v>0</v>
      </c>
      <c r="BA256" s="46">
        <f t="shared" si="351"/>
        <v>0</v>
      </c>
      <c r="BB256" s="46">
        <f>BB257</f>
        <v>1796</v>
      </c>
      <c r="BC256" s="46">
        <f>BC257</f>
        <v>0</v>
      </c>
    </row>
    <row r="257" spans="1:55" s="10" customFormat="1" ht="87" customHeight="1">
      <c r="A257" s="59" t="s">
        <v>476</v>
      </c>
      <c r="B257" s="65" t="s">
        <v>396</v>
      </c>
      <c r="C257" s="65" t="s">
        <v>365</v>
      </c>
      <c r="D257" s="66" t="s">
        <v>156</v>
      </c>
      <c r="E257" s="65" t="s">
        <v>381</v>
      </c>
      <c r="F257" s="46">
        <v>1796</v>
      </c>
      <c r="G257" s="72"/>
      <c r="H257" s="72"/>
      <c r="I257" s="72"/>
      <c r="J257" s="72"/>
      <c r="K257" s="72"/>
      <c r="L257" s="46">
        <f>F257+H257+I257+J257+K257</f>
        <v>1796</v>
      </c>
      <c r="M257" s="46">
        <f>G257+K257</f>
        <v>0</v>
      </c>
      <c r="N257" s="51"/>
      <c r="O257" s="51"/>
      <c r="P257" s="51"/>
      <c r="Q257" s="51"/>
      <c r="R257" s="46">
        <f>L257+N257+O257+P257+Q257</f>
        <v>1796</v>
      </c>
      <c r="S257" s="46">
        <f>M257+Q257</f>
        <v>0</v>
      </c>
      <c r="T257" s="51"/>
      <c r="U257" s="51"/>
      <c r="V257" s="51"/>
      <c r="W257" s="51"/>
      <c r="X257" s="46">
        <f>R257+T257+U257+V257+W257</f>
        <v>1796</v>
      </c>
      <c r="Y257" s="46">
        <f>S257+W257</f>
        <v>0</v>
      </c>
      <c r="Z257" s="51"/>
      <c r="AA257" s="51"/>
      <c r="AB257" s="51"/>
      <c r="AC257" s="51"/>
      <c r="AD257" s="46">
        <f>X257+Z257+AA257+AB257+AC257</f>
        <v>1796</v>
      </c>
      <c r="AE257" s="46">
        <f>Y257+AC257</f>
        <v>0</v>
      </c>
      <c r="AF257" s="51"/>
      <c r="AG257" s="51"/>
      <c r="AH257" s="51"/>
      <c r="AI257" s="51"/>
      <c r="AJ257" s="46">
        <f>AD257+AF257+AG257+AH257+AI257</f>
        <v>1796</v>
      </c>
      <c r="AK257" s="46">
        <f>AE257+AI257</f>
        <v>0</v>
      </c>
      <c r="AL257" s="51"/>
      <c r="AM257" s="51"/>
      <c r="AN257" s="51"/>
      <c r="AO257" s="51"/>
      <c r="AP257" s="46">
        <f>AJ257+AL257+AM257+AN257+AO257</f>
        <v>1796</v>
      </c>
      <c r="AQ257" s="46">
        <f>AK257+AO257</f>
        <v>0</v>
      </c>
      <c r="AR257" s="51"/>
      <c r="AS257" s="51"/>
      <c r="AT257" s="51"/>
      <c r="AU257" s="51"/>
      <c r="AV257" s="46">
        <f>AP257+AR257+AS257+AT257+AU257</f>
        <v>1796</v>
      </c>
      <c r="AW257" s="46">
        <f>AQ257+AU257</f>
        <v>0</v>
      </c>
      <c r="AX257" s="51"/>
      <c r="AY257" s="51"/>
      <c r="AZ257" s="51"/>
      <c r="BA257" s="51"/>
      <c r="BB257" s="46">
        <f>AV257+AX257+AY257+AZ257+BA257</f>
        <v>1796</v>
      </c>
      <c r="BC257" s="46">
        <f>AW257+BA257</f>
        <v>0</v>
      </c>
    </row>
    <row r="258" spans="1:55" s="10" customFormat="1" ht="60" customHeight="1">
      <c r="A258" s="59" t="s">
        <v>113</v>
      </c>
      <c r="B258" s="65" t="s">
        <v>396</v>
      </c>
      <c r="C258" s="65" t="s">
        <v>365</v>
      </c>
      <c r="D258" s="66" t="s">
        <v>99</v>
      </c>
      <c r="E258" s="65"/>
      <c r="F258" s="46">
        <f aca="true" t="shared" si="352" ref="F258:BA258">F259</f>
        <v>4610</v>
      </c>
      <c r="G258" s="46">
        <f t="shared" si="352"/>
        <v>0</v>
      </c>
      <c r="H258" s="46">
        <f t="shared" si="352"/>
        <v>0</v>
      </c>
      <c r="I258" s="46">
        <f t="shared" si="352"/>
        <v>0</v>
      </c>
      <c r="J258" s="46">
        <f t="shared" si="352"/>
        <v>0</v>
      </c>
      <c r="K258" s="46">
        <f t="shared" si="352"/>
        <v>0</v>
      </c>
      <c r="L258" s="46">
        <f t="shared" si="352"/>
        <v>4610</v>
      </c>
      <c r="M258" s="102">
        <f t="shared" si="352"/>
        <v>0</v>
      </c>
      <c r="N258" s="46">
        <f t="shared" si="352"/>
        <v>0</v>
      </c>
      <c r="O258" s="46">
        <f t="shared" si="352"/>
        <v>0</v>
      </c>
      <c r="P258" s="46">
        <f t="shared" si="352"/>
        <v>0</v>
      </c>
      <c r="Q258" s="46">
        <f t="shared" si="352"/>
        <v>0</v>
      </c>
      <c r="R258" s="46">
        <f t="shared" si="352"/>
        <v>4610</v>
      </c>
      <c r="S258" s="102">
        <f t="shared" si="352"/>
        <v>0</v>
      </c>
      <c r="T258" s="46">
        <f t="shared" si="352"/>
        <v>0</v>
      </c>
      <c r="U258" s="46">
        <f t="shared" si="352"/>
        <v>0</v>
      </c>
      <c r="V258" s="46">
        <f t="shared" si="352"/>
        <v>0</v>
      </c>
      <c r="W258" s="46">
        <f t="shared" si="352"/>
        <v>0</v>
      </c>
      <c r="X258" s="46">
        <f t="shared" si="352"/>
        <v>4610</v>
      </c>
      <c r="Y258" s="102">
        <f t="shared" si="352"/>
        <v>0</v>
      </c>
      <c r="Z258" s="46">
        <f t="shared" si="352"/>
        <v>0</v>
      </c>
      <c r="AA258" s="46">
        <f t="shared" si="352"/>
        <v>0</v>
      </c>
      <c r="AB258" s="46">
        <f t="shared" si="352"/>
        <v>0</v>
      </c>
      <c r="AC258" s="46">
        <f t="shared" si="352"/>
        <v>0</v>
      </c>
      <c r="AD258" s="46">
        <f t="shared" si="352"/>
        <v>4610</v>
      </c>
      <c r="AE258" s="102">
        <f t="shared" si="352"/>
        <v>0</v>
      </c>
      <c r="AF258" s="46">
        <f t="shared" si="352"/>
        <v>0</v>
      </c>
      <c r="AG258" s="46">
        <f t="shared" si="352"/>
        <v>0</v>
      </c>
      <c r="AH258" s="46">
        <f t="shared" si="352"/>
        <v>0</v>
      </c>
      <c r="AI258" s="46">
        <f t="shared" si="352"/>
        <v>0</v>
      </c>
      <c r="AJ258" s="46">
        <f t="shared" si="352"/>
        <v>4610</v>
      </c>
      <c r="AK258" s="102">
        <f t="shared" si="352"/>
        <v>0</v>
      </c>
      <c r="AL258" s="46">
        <f t="shared" si="352"/>
        <v>0</v>
      </c>
      <c r="AM258" s="46">
        <f t="shared" si="352"/>
        <v>0</v>
      </c>
      <c r="AN258" s="46">
        <f t="shared" si="352"/>
        <v>0</v>
      </c>
      <c r="AO258" s="46">
        <f t="shared" si="352"/>
        <v>0</v>
      </c>
      <c r="AP258" s="46">
        <f t="shared" si="352"/>
        <v>4610</v>
      </c>
      <c r="AQ258" s="102">
        <f t="shared" si="352"/>
        <v>0</v>
      </c>
      <c r="AR258" s="46">
        <f t="shared" si="352"/>
        <v>0</v>
      </c>
      <c r="AS258" s="46">
        <f t="shared" si="352"/>
        <v>0</v>
      </c>
      <c r="AT258" s="46">
        <f t="shared" si="352"/>
        <v>0</v>
      </c>
      <c r="AU258" s="46">
        <f t="shared" si="352"/>
        <v>0</v>
      </c>
      <c r="AV258" s="46">
        <f t="shared" si="352"/>
        <v>4610</v>
      </c>
      <c r="AW258" s="102">
        <f t="shared" si="352"/>
        <v>0</v>
      </c>
      <c r="AX258" s="46">
        <f t="shared" si="352"/>
        <v>0</v>
      </c>
      <c r="AY258" s="46">
        <f t="shared" si="352"/>
        <v>0</v>
      </c>
      <c r="AZ258" s="46">
        <f t="shared" si="352"/>
        <v>0</v>
      </c>
      <c r="BA258" s="46">
        <f t="shared" si="352"/>
        <v>0</v>
      </c>
      <c r="BB258" s="46">
        <f>BB259</f>
        <v>4610</v>
      </c>
      <c r="BC258" s="102">
        <f>BC259</f>
        <v>0</v>
      </c>
    </row>
    <row r="259" spans="1:55" s="10" customFormat="1" ht="84" customHeight="1">
      <c r="A259" s="59" t="s">
        <v>468</v>
      </c>
      <c r="B259" s="65" t="s">
        <v>396</v>
      </c>
      <c r="C259" s="65" t="s">
        <v>365</v>
      </c>
      <c r="D259" s="66" t="s">
        <v>99</v>
      </c>
      <c r="E259" s="65" t="s">
        <v>390</v>
      </c>
      <c r="F259" s="46">
        <v>4610</v>
      </c>
      <c r="G259" s="72"/>
      <c r="H259" s="72"/>
      <c r="I259" s="72"/>
      <c r="J259" s="72"/>
      <c r="K259" s="72"/>
      <c r="L259" s="46">
        <f>F259+H259+I259+J259+K259</f>
        <v>4610</v>
      </c>
      <c r="M259" s="46">
        <f>G259+K259</f>
        <v>0</v>
      </c>
      <c r="N259" s="51"/>
      <c r="O259" s="51"/>
      <c r="P259" s="51"/>
      <c r="Q259" s="51"/>
      <c r="R259" s="46">
        <f>L259+N259+O259+P259+Q259</f>
        <v>4610</v>
      </c>
      <c r="S259" s="46">
        <f>M259+Q259</f>
        <v>0</v>
      </c>
      <c r="T259" s="51"/>
      <c r="U259" s="51"/>
      <c r="V259" s="51"/>
      <c r="W259" s="51"/>
      <c r="X259" s="46">
        <f>R259+T259+U259+V259+W259</f>
        <v>4610</v>
      </c>
      <c r="Y259" s="46">
        <f>S259+W259</f>
        <v>0</v>
      </c>
      <c r="Z259" s="51"/>
      <c r="AA259" s="51"/>
      <c r="AB259" s="51"/>
      <c r="AC259" s="51"/>
      <c r="AD259" s="46">
        <f>X259+Z259+AA259+AB259+AC259</f>
        <v>4610</v>
      </c>
      <c r="AE259" s="46">
        <f>Y259+AC259</f>
        <v>0</v>
      </c>
      <c r="AF259" s="51"/>
      <c r="AG259" s="51"/>
      <c r="AH259" s="51"/>
      <c r="AI259" s="51"/>
      <c r="AJ259" s="46">
        <f>AD259+AF259+AG259+AH259+AI259</f>
        <v>4610</v>
      </c>
      <c r="AK259" s="46">
        <f>AE259+AI259</f>
        <v>0</v>
      </c>
      <c r="AL259" s="51"/>
      <c r="AM259" s="51"/>
      <c r="AN259" s="51"/>
      <c r="AO259" s="51"/>
      <c r="AP259" s="46">
        <f>AJ259+AL259+AM259+AN259+AO259</f>
        <v>4610</v>
      </c>
      <c r="AQ259" s="46">
        <f>AK259+AO259</f>
        <v>0</v>
      </c>
      <c r="AR259" s="51"/>
      <c r="AS259" s="51"/>
      <c r="AT259" s="51"/>
      <c r="AU259" s="51"/>
      <c r="AV259" s="46">
        <f>AP259+AR259+AS259+AT259+AU259</f>
        <v>4610</v>
      </c>
      <c r="AW259" s="46">
        <f>AQ259+AU259</f>
        <v>0</v>
      </c>
      <c r="AX259" s="51"/>
      <c r="AY259" s="51"/>
      <c r="AZ259" s="51"/>
      <c r="BA259" s="51"/>
      <c r="BB259" s="46">
        <f>AV259+AX259+AY259+AZ259+BA259</f>
        <v>4610</v>
      </c>
      <c r="BC259" s="46">
        <f>AW259+BA259</f>
        <v>0</v>
      </c>
    </row>
    <row r="260" spans="1:55" s="10" customFormat="1" ht="54" customHeight="1">
      <c r="A260" s="59" t="s">
        <v>112</v>
      </c>
      <c r="B260" s="65" t="s">
        <v>396</v>
      </c>
      <c r="C260" s="65" t="s">
        <v>365</v>
      </c>
      <c r="D260" s="66" t="s">
        <v>111</v>
      </c>
      <c r="E260" s="65"/>
      <c r="F260" s="46">
        <f aca="true" t="shared" si="353" ref="F260:M260">F261+F262</f>
        <v>3197</v>
      </c>
      <c r="G260" s="46">
        <f t="shared" si="353"/>
        <v>0</v>
      </c>
      <c r="H260" s="46">
        <f t="shared" si="353"/>
        <v>38148</v>
      </c>
      <c r="I260" s="46">
        <f t="shared" si="353"/>
        <v>0</v>
      </c>
      <c r="J260" s="46">
        <f t="shared" si="353"/>
        <v>0</v>
      </c>
      <c r="K260" s="46">
        <f t="shared" si="353"/>
        <v>0</v>
      </c>
      <c r="L260" s="46">
        <f t="shared" si="353"/>
        <v>41345</v>
      </c>
      <c r="M260" s="46">
        <f t="shared" si="353"/>
        <v>0</v>
      </c>
      <c r="N260" s="46">
        <f aca="true" t="shared" si="354" ref="N260:S260">N261+N262</f>
        <v>0</v>
      </c>
      <c r="O260" s="46">
        <f t="shared" si="354"/>
        <v>0</v>
      </c>
      <c r="P260" s="46">
        <f t="shared" si="354"/>
        <v>0</v>
      </c>
      <c r="Q260" s="46">
        <f t="shared" si="354"/>
        <v>0</v>
      </c>
      <c r="R260" s="46">
        <f t="shared" si="354"/>
        <v>41345</v>
      </c>
      <c r="S260" s="46">
        <f t="shared" si="354"/>
        <v>0</v>
      </c>
      <c r="T260" s="46">
        <f aca="true" t="shared" si="355" ref="T260:Y260">T261+T262</f>
        <v>0</v>
      </c>
      <c r="U260" s="46">
        <f t="shared" si="355"/>
        <v>0</v>
      </c>
      <c r="V260" s="46">
        <f t="shared" si="355"/>
        <v>0</v>
      </c>
      <c r="W260" s="46">
        <f t="shared" si="355"/>
        <v>0</v>
      </c>
      <c r="X260" s="46">
        <f t="shared" si="355"/>
        <v>41345</v>
      </c>
      <c r="Y260" s="46">
        <f t="shared" si="355"/>
        <v>0</v>
      </c>
      <c r="Z260" s="46">
        <f aca="true" t="shared" si="356" ref="Z260:AE260">Z261+Z262</f>
        <v>0</v>
      </c>
      <c r="AA260" s="46">
        <f t="shared" si="356"/>
        <v>0</v>
      </c>
      <c r="AB260" s="46">
        <f t="shared" si="356"/>
        <v>0</v>
      </c>
      <c r="AC260" s="46">
        <f t="shared" si="356"/>
        <v>0</v>
      </c>
      <c r="AD260" s="46">
        <f t="shared" si="356"/>
        <v>41345</v>
      </c>
      <c r="AE260" s="46">
        <f t="shared" si="356"/>
        <v>0</v>
      </c>
      <c r="AF260" s="46">
        <f aca="true" t="shared" si="357" ref="AF260:AK260">AF261+AF262</f>
        <v>0</v>
      </c>
      <c r="AG260" s="46">
        <f t="shared" si="357"/>
        <v>0</v>
      </c>
      <c r="AH260" s="46">
        <f t="shared" si="357"/>
        <v>0</v>
      </c>
      <c r="AI260" s="46">
        <f t="shared" si="357"/>
        <v>0</v>
      </c>
      <c r="AJ260" s="46">
        <f t="shared" si="357"/>
        <v>41345</v>
      </c>
      <c r="AK260" s="46">
        <f t="shared" si="357"/>
        <v>0</v>
      </c>
      <c r="AL260" s="46">
        <f aca="true" t="shared" si="358" ref="AL260:AQ260">AL261+AL262</f>
        <v>0</v>
      </c>
      <c r="AM260" s="46">
        <f t="shared" si="358"/>
        <v>0</v>
      </c>
      <c r="AN260" s="46">
        <f t="shared" si="358"/>
        <v>0</v>
      </c>
      <c r="AO260" s="46">
        <f t="shared" si="358"/>
        <v>0</v>
      </c>
      <c r="AP260" s="46">
        <f t="shared" si="358"/>
        <v>41345</v>
      </c>
      <c r="AQ260" s="46">
        <f t="shared" si="358"/>
        <v>0</v>
      </c>
      <c r="AR260" s="46">
        <f aca="true" t="shared" si="359" ref="AR260:AW260">AR261+AR262</f>
        <v>0</v>
      </c>
      <c r="AS260" s="46">
        <f>AS261+AS262</f>
        <v>-2862</v>
      </c>
      <c r="AT260" s="46">
        <f>AT261+AT262</f>
        <v>0</v>
      </c>
      <c r="AU260" s="46">
        <f>AU261+AU262</f>
        <v>0</v>
      </c>
      <c r="AV260" s="46">
        <f t="shared" si="359"/>
        <v>38483</v>
      </c>
      <c r="AW260" s="46">
        <f t="shared" si="359"/>
        <v>0</v>
      </c>
      <c r="AX260" s="46">
        <f aca="true" t="shared" si="360" ref="AX260:BC260">AX261+AX262</f>
        <v>0</v>
      </c>
      <c r="AY260" s="46">
        <f t="shared" si="360"/>
        <v>0</v>
      </c>
      <c r="AZ260" s="46">
        <f t="shared" si="360"/>
        <v>0</v>
      </c>
      <c r="BA260" s="46">
        <f t="shared" si="360"/>
        <v>0</v>
      </c>
      <c r="BB260" s="46">
        <f t="shared" si="360"/>
        <v>38483</v>
      </c>
      <c r="BC260" s="46">
        <f t="shared" si="360"/>
        <v>0</v>
      </c>
    </row>
    <row r="261" spans="1:55" s="10" customFormat="1" ht="59.25" customHeight="1">
      <c r="A261" s="101" t="s">
        <v>375</v>
      </c>
      <c r="B261" s="65" t="s">
        <v>396</v>
      </c>
      <c r="C261" s="65" t="s">
        <v>365</v>
      </c>
      <c r="D261" s="66" t="s">
        <v>111</v>
      </c>
      <c r="E261" s="65" t="s">
        <v>376</v>
      </c>
      <c r="F261" s="46">
        <v>405</v>
      </c>
      <c r="G261" s="72"/>
      <c r="H261" s="68">
        <v>48</v>
      </c>
      <c r="I261" s="72"/>
      <c r="J261" s="72"/>
      <c r="K261" s="72"/>
      <c r="L261" s="46">
        <f>F261+H261+I261+J261+K261</f>
        <v>453</v>
      </c>
      <c r="M261" s="46">
        <f>G261+K261</f>
        <v>0</v>
      </c>
      <c r="N261" s="46"/>
      <c r="O261" s="51"/>
      <c r="P261" s="51"/>
      <c r="Q261" s="51"/>
      <c r="R261" s="46">
        <f>L261+N261+O261+P261+Q261</f>
        <v>453</v>
      </c>
      <c r="S261" s="46">
        <f>M261+Q261</f>
        <v>0</v>
      </c>
      <c r="T261" s="46"/>
      <c r="U261" s="51"/>
      <c r="V261" s="51"/>
      <c r="W261" s="51"/>
      <c r="X261" s="46">
        <f>R261+T261+U261+V261+W261</f>
        <v>453</v>
      </c>
      <c r="Y261" s="46">
        <f>S261+W261</f>
        <v>0</v>
      </c>
      <c r="Z261" s="46"/>
      <c r="AA261" s="51"/>
      <c r="AB261" s="51"/>
      <c r="AC261" s="51"/>
      <c r="AD261" s="46">
        <f>X261+Z261+AA261+AB261+AC261</f>
        <v>453</v>
      </c>
      <c r="AE261" s="46">
        <f>Y261+AC261</f>
        <v>0</v>
      </c>
      <c r="AF261" s="46"/>
      <c r="AG261" s="51"/>
      <c r="AH261" s="51"/>
      <c r="AI261" s="51"/>
      <c r="AJ261" s="46">
        <f>AD261+AF261+AG261+AH261+AI261</f>
        <v>453</v>
      </c>
      <c r="AK261" s="46">
        <f>AE261+AI261</f>
        <v>0</v>
      </c>
      <c r="AL261" s="46"/>
      <c r="AM261" s="51"/>
      <c r="AN261" s="51"/>
      <c r="AO261" s="51"/>
      <c r="AP261" s="46">
        <f>AJ261+AL261+AM261+AN261+AO261</f>
        <v>453</v>
      </c>
      <c r="AQ261" s="46">
        <f>AK261+AO261</f>
        <v>0</v>
      </c>
      <c r="AR261" s="46"/>
      <c r="AS261" s="46"/>
      <c r="AT261" s="46"/>
      <c r="AU261" s="46"/>
      <c r="AV261" s="46">
        <f>AP261+AR261+AS261+AT261+AU261</f>
        <v>453</v>
      </c>
      <c r="AW261" s="46">
        <f>AQ261+AU261</f>
        <v>0</v>
      </c>
      <c r="AX261" s="46"/>
      <c r="AY261" s="46"/>
      <c r="AZ261" s="46"/>
      <c r="BA261" s="46"/>
      <c r="BB261" s="46">
        <f>AV261+AX261+AY261+AZ261+BA261</f>
        <v>453</v>
      </c>
      <c r="BC261" s="46">
        <f>AW261+BA261</f>
        <v>0</v>
      </c>
    </row>
    <row r="262" spans="1:55" s="10" customFormat="1" ht="82.5">
      <c r="A262" s="59" t="s">
        <v>468</v>
      </c>
      <c r="B262" s="65" t="s">
        <v>396</v>
      </c>
      <c r="C262" s="65" t="s">
        <v>365</v>
      </c>
      <c r="D262" s="66" t="s">
        <v>111</v>
      </c>
      <c r="E262" s="65" t="s">
        <v>390</v>
      </c>
      <c r="F262" s="46">
        <v>2792</v>
      </c>
      <c r="G262" s="72"/>
      <c r="H262" s="46">
        <f>34100+4000</f>
        <v>38100</v>
      </c>
      <c r="I262" s="72"/>
      <c r="J262" s="72"/>
      <c r="K262" s="72"/>
      <c r="L262" s="46">
        <f>F262+H262+I262+J262+K262</f>
        <v>40892</v>
      </c>
      <c r="M262" s="46">
        <f>G262+K262</f>
        <v>0</v>
      </c>
      <c r="N262" s="46"/>
      <c r="O262" s="51"/>
      <c r="P262" s="51"/>
      <c r="Q262" s="51"/>
      <c r="R262" s="46">
        <f>L262+N262+O262+P262+Q262</f>
        <v>40892</v>
      </c>
      <c r="S262" s="46">
        <f>M262+Q262</f>
        <v>0</v>
      </c>
      <c r="T262" s="46"/>
      <c r="U262" s="51"/>
      <c r="V262" s="51"/>
      <c r="W262" s="51"/>
      <c r="X262" s="46">
        <f>R262+T262+U262+V262+W262</f>
        <v>40892</v>
      </c>
      <c r="Y262" s="46">
        <f>S262+W262</f>
        <v>0</v>
      </c>
      <c r="Z262" s="46"/>
      <c r="AA262" s="51"/>
      <c r="AB262" s="51"/>
      <c r="AC262" s="51"/>
      <c r="AD262" s="46">
        <f>X262+Z262+AA262+AB262+AC262</f>
        <v>40892</v>
      </c>
      <c r="AE262" s="46">
        <f>Y262+AC262</f>
        <v>0</v>
      </c>
      <c r="AF262" s="46"/>
      <c r="AG262" s="51"/>
      <c r="AH262" s="51"/>
      <c r="AI262" s="51"/>
      <c r="AJ262" s="46">
        <f>AD262+AF262+AG262+AH262+AI262</f>
        <v>40892</v>
      </c>
      <c r="AK262" s="46">
        <f>AE262+AI262</f>
        <v>0</v>
      </c>
      <c r="AL262" s="46"/>
      <c r="AM262" s="51"/>
      <c r="AN262" s="51"/>
      <c r="AO262" s="51"/>
      <c r="AP262" s="46">
        <f>AJ262+AL262+AM262+AN262+AO262</f>
        <v>40892</v>
      </c>
      <c r="AQ262" s="46">
        <f>AK262+AO262</f>
        <v>0</v>
      </c>
      <c r="AR262" s="46"/>
      <c r="AS262" s="46">
        <f>-3178+316</f>
        <v>-2862</v>
      </c>
      <c r="AT262" s="46"/>
      <c r="AU262" s="46"/>
      <c r="AV262" s="46">
        <f>AP262+AR262+AS262+AT262+AU262</f>
        <v>38030</v>
      </c>
      <c r="AW262" s="46">
        <f>AQ262+AU262</f>
        <v>0</v>
      </c>
      <c r="AX262" s="46"/>
      <c r="AY262" s="46"/>
      <c r="AZ262" s="46"/>
      <c r="BA262" s="46"/>
      <c r="BB262" s="46">
        <f>AV262+AX262+AY262+AZ262+BA262</f>
        <v>38030</v>
      </c>
      <c r="BC262" s="46">
        <f>AW262+BA262</f>
        <v>0</v>
      </c>
    </row>
    <row r="263" spans="1:55" s="10" customFormat="1" ht="135" customHeight="1">
      <c r="A263" s="97" t="s">
        <v>223</v>
      </c>
      <c r="B263" s="65" t="s">
        <v>396</v>
      </c>
      <c r="C263" s="65" t="s">
        <v>365</v>
      </c>
      <c r="D263" s="66" t="s">
        <v>158</v>
      </c>
      <c r="E263" s="65"/>
      <c r="F263" s="46">
        <f>F264</f>
        <v>22080</v>
      </c>
      <c r="G263" s="46">
        <f aca="true" t="shared" si="361" ref="G263:K264">G264</f>
        <v>0</v>
      </c>
      <c r="H263" s="46">
        <f t="shared" si="361"/>
        <v>0</v>
      </c>
      <c r="I263" s="46">
        <f t="shared" si="361"/>
        <v>0</v>
      </c>
      <c r="J263" s="46">
        <f t="shared" si="361"/>
        <v>0</v>
      </c>
      <c r="K263" s="46">
        <f t="shared" si="361"/>
        <v>0</v>
      </c>
      <c r="L263" s="46">
        <f>L264</f>
        <v>22080</v>
      </c>
      <c r="M263" s="46">
        <f>M264</f>
        <v>0</v>
      </c>
      <c r="N263" s="46">
        <f aca="true" t="shared" si="362" ref="N263:Q264">N264</f>
        <v>0</v>
      </c>
      <c r="O263" s="46">
        <f t="shared" si="362"/>
        <v>0</v>
      </c>
      <c r="P263" s="46">
        <f t="shared" si="362"/>
        <v>0</v>
      </c>
      <c r="Q263" s="46">
        <f t="shared" si="362"/>
        <v>0</v>
      </c>
      <c r="R263" s="46">
        <f>R264</f>
        <v>22080</v>
      </c>
      <c r="S263" s="46">
        <f>S264</f>
        <v>0</v>
      </c>
      <c r="T263" s="46">
        <f aca="true" t="shared" si="363" ref="T263:W264">T264</f>
        <v>0</v>
      </c>
      <c r="U263" s="46">
        <f t="shared" si="363"/>
        <v>0</v>
      </c>
      <c r="V263" s="46">
        <f t="shared" si="363"/>
        <v>0</v>
      </c>
      <c r="W263" s="46">
        <f t="shared" si="363"/>
        <v>0</v>
      </c>
      <c r="X263" s="46">
        <f>X264</f>
        <v>22080</v>
      </c>
      <c r="Y263" s="46">
        <f>Y264</f>
        <v>0</v>
      </c>
      <c r="Z263" s="46">
        <f aca="true" t="shared" si="364" ref="Z263:AC264">Z264</f>
        <v>0</v>
      </c>
      <c r="AA263" s="46">
        <f t="shared" si="364"/>
        <v>0</v>
      </c>
      <c r="AB263" s="46">
        <f t="shared" si="364"/>
        <v>0</v>
      </c>
      <c r="AC263" s="46">
        <f t="shared" si="364"/>
        <v>0</v>
      </c>
      <c r="AD263" s="46">
        <f>AD264</f>
        <v>22080</v>
      </c>
      <c r="AE263" s="46">
        <f>AE264</f>
        <v>0</v>
      </c>
      <c r="AF263" s="46">
        <f aca="true" t="shared" si="365" ref="AF263:AI264">AF264</f>
        <v>0</v>
      </c>
      <c r="AG263" s="46">
        <f t="shared" si="365"/>
        <v>0</v>
      </c>
      <c r="AH263" s="46">
        <f t="shared" si="365"/>
        <v>0</v>
      </c>
      <c r="AI263" s="46">
        <f t="shared" si="365"/>
        <v>0</v>
      </c>
      <c r="AJ263" s="46">
        <f>AJ264</f>
        <v>22080</v>
      </c>
      <c r="AK263" s="46">
        <f>AK264</f>
        <v>0</v>
      </c>
      <c r="AL263" s="46">
        <f aca="true" t="shared" si="366" ref="AL263:AO264">AL264</f>
        <v>0</v>
      </c>
      <c r="AM263" s="46">
        <f t="shared" si="366"/>
        <v>0</v>
      </c>
      <c r="AN263" s="46">
        <f t="shared" si="366"/>
        <v>0</v>
      </c>
      <c r="AO263" s="46">
        <f t="shared" si="366"/>
        <v>0</v>
      </c>
      <c r="AP263" s="46">
        <f>AP264</f>
        <v>22080</v>
      </c>
      <c r="AQ263" s="46">
        <f>AQ264</f>
        <v>0</v>
      </c>
      <c r="AR263" s="46">
        <f aca="true" t="shared" si="367" ref="AR263:AU264">AR264</f>
        <v>0</v>
      </c>
      <c r="AS263" s="46">
        <f t="shared" si="367"/>
        <v>0</v>
      </c>
      <c r="AT263" s="46">
        <f t="shared" si="367"/>
        <v>0</v>
      </c>
      <c r="AU263" s="46">
        <f t="shared" si="367"/>
        <v>0</v>
      </c>
      <c r="AV263" s="46">
        <f>AV264</f>
        <v>22080</v>
      </c>
      <c r="AW263" s="46">
        <f>AW264</f>
        <v>0</v>
      </c>
      <c r="AX263" s="46">
        <f aca="true" t="shared" si="368" ref="AX263:BA264">AX264</f>
        <v>0</v>
      </c>
      <c r="AY263" s="46">
        <f t="shared" si="368"/>
        <v>0</v>
      </c>
      <c r="AZ263" s="46">
        <f t="shared" si="368"/>
        <v>0</v>
      </c>
      <c r="BA263" s="46">
        <f t="shared" si="368"/>
        <v>0</v>
      </c>
      <c r="BB263" s="46">
        <f>BB264</f>
        <v>22080</v>
      </c>
      <c r="BC263" s="46">
        <f>BC264</f>
        <v>0</v>
      </c>
    </row>
    <row r="264" spans="1:55" s="10" customFormat="1" ht="189.75" customHeight="1">
      <c r="A264" s="59" t="s">
        <v>224</v>
      </c>
      <c r="B264" s="65" t="s">
        <v>396</v>
      </c>
      <c r="C264" s="65" t="s">
        <v>365</v>
      </c>
      <c r="D264" s="66" t="s">
        <v>159</v>
      </c>
      <c r="E264" s="65"/>
      <c r="F264" s="46">
        <f>F265</f>
        <v>22080</v>
      </c>
      <c r="G264" s="46">
        <f t="shared" si="361"/>
        <v>0</v>
      </c>
      <c r="H264" s="46">
        <f t="shared" si="361"/>
        <v>0</v>
      </c>
      <c r="I264" s="46">
        <f t="shared" si="361"/>
        <v>0</v>
      </c>
      <c r="J264" s="46">
        <f t="shared" si="361"/>
        <v>0</v>
      </c>
      <c r="K264" s="46">
        <f t="shared" si="361"/>
        <v>0</v>
      </c>
      <c r="L264" s="46">
        <f>L265</f>
        <v>22080</v>
      </c>
      <c r="M264" s="46">
        <f>M265</f>
        <v>0</v>
      </c>
      <c r="N264" s="46">
        <f t="shared" si="362"/>
        <v>0</v>
      </c>
      <c r="O264" s="46">
        <f t="shared" si="362"/>
        <v>0</v>
      </c>
      <c r="P264" s="46">
        <f t="shared" si="362"/>
        <v>0</v>
      </c>
      <c r="Q264" s="46">
        <f t="shared" si="362"/>
        <v>0</v>
      </c>
      <c r="R264" s="46">
        <f>R265</f>
        <v>22080</v>
      </c>
      <c r="S264" s="46">
        <f>S265</f>
        <v>0</v>
      </c>
      <c r="T264" s="46">
        <f t="shared" si="363"/>
        <v>0</v>
      </c>
      <c r="U264" s="46">
        <f t="shared" si="363"/>
        <v>0</v>
      </c>
      <c r="V264" s="46">
        <f t="shared" si="363"/>
        <v>0</v>
      </c>
      <c r="W264" s="46">
        <f t="shared" si="363"/>
        <v>0</v>
      </c>
      <c r="X264" s="46">
        <f>X265</f>
        <v>22080</v>
      </c>
      <c r="Y264" s="46">
        <f>Y265</f>
        <v>0</v>
      </c>
      <c r="Z264" s="46">
        <f t="shared" si="364"/>
        <v>0</v>
      </c>
      <c r="AA264" s="46">
        <f t="shared" si="364"/>
        <v>0</v>
      </c>
      <c r="AB264" s="46">
        <f t="shared" si="364"/>
        <v>0</v>
      </c>
      <c r="AC264" s="46">
        <f t="shared" si="364"/>
        <v>0</v>
      </c>
      <c r="AD264" s="46">
        <f>AD265</f>
        <v>22080</v>
      </c>
      <c r="AE264" s="46">
        <f>AE265</f>
        <v>0</v>
      </c>
      <c r="AF264" s="46">
        <f t="shared" si="365"/>
        <v>0</v>
      </c>
      <c r="AG264" s="46">
        <f t="shared" si="365"/>
        <v>0</v>
      </c>
      <c r="AH264" s="46">
        <f t="shared" si="365"/>
        <v>0</v>
      </c>
      <c r="AI264" s="46">
        <f t="shared" si="365"/>
        <v>0</v>
      </c>
      <c r="AJ264" s="46">
        <f>AJ265</f>
        <v>22080</v>
      </c>
      <c r="AK264" s="46">
        <f>AK265</f>
        <v>0</v>
      </c>
      <c r="AL264" s="46">
        <f t="shared" si="366"/>
        <v>0</v>
      </c>
      <c r="AM264" s="46">
        <f t="shared" si="366"/>
        <v>0</v>
      </c>
      <c r="AN264" s="46">
        <f t="shared" si="366"/>
        <v>0</v>
      </c>
      <c r="AO264" s="46">
        <f t="shared" si="366"/>
        <v>0</v>
      </c>
      <c r="AP264" s="46">
        <f>AP265</f>
        <v>22080</v>
      </c>
      <c r="AQ264" s="46">
        <f>AQ265</f>
        <v>0</v>
      </c>
      <c r="AR264" s="46">
        <f t="shared" si="367"/>
        <v>0</v>
      </c>
      <c r="AS264" s="46">
        <f t="shared" si="367"/>
        <v>0</v>
      </c>
      <c r="AT264" s="46">
        <f t="shared" si="367"/>
        <v>0</v>
      </c>
      <c r="AU264" s="46">
        <f t="shared" si="367"/>
        <v>0</v>
      </c>
      <c r="AV264" s="46">
        <f>AV265</f>
        <v>22080</v>
      </c>
      <c r="AW264" s="46">
        <f>AW265</f>
        <v>0</v>
      </c>
      <c r="AX264" s="46">
        <f t="shared" si="368"/>
        <v>0</v>
      </c>
      <c r="AY264" s="46">
        <f t="shared" si="368"/>
        <v>0</v>
      </c>
      <c r="AZ264" s="46">
        <f t="shared" si="368"/>
        <v>0</v>
      </c>
      <c r="BA264" s="46">
        <f t="shared" si="368"/>
        <v>0</v>
      </c>
      <c r="BB264" s="46">
        <f>BB265</f>
        <v>22080</v>
      </c>
      <c r="BC264" s="46">
        <f>BC265</f>
        <v>0</v>
      </c>
    </row>
    <row r="265" spans="1:55" s="10" customFormat="1" ht="90.75" customHeight="1">
      <c r="A265" s="101" t="s">
        <v>476</v>
      </c>
      <c r="B265" s="65" t="s">
        <v>396</v>
      </c>
      <c r="C265" s="65" t="s">
        <v>365</v>
      </c>
      <c r="D265" s="66" t="s">
        <v>159</v>
      </c>
      <c r="E265" s="65" t="s">
        <v>381</v>
      </c>
      <c r="F265" s="46">
        <v>22080</v>
      </c>
      <c r="G265" s="72"/>
      <c r="H265" s="72"/>
      <c r="I265" s="72"/>
      <c r="J265" s="72"/>
      <c r="K265" s="72"/>
      <c r="L265" s="46">
        <f>F265+H265+I265+J265+K265</f>
        <v>22080</v>
      </c>
      <c r="M265" s="46">
        <f>G265+K265</f>
        <v>0</v>
      </c>
      <c r="N265" s="51"/>
      <c r="O265" s="51"/>
      <c r="P265" s="51"/>
      <c r="Q265" s="51"/>
      <c r="R265" s="46">
        <f>L265+N265+O265+P265+Q265</f>
        <v>22080</v>
      </c>
      <c r="S265" s="46">
        <f>M265+Q265</f>
        <v>0</v>
      </c>
      <c r="T265" s="51"/>
      <c r="U265" s="51"/>
      <c r="V265" s="51"/>
      <c r="W265" s="51"/>
      <c r="X265" s="46">
        <f>R265+T265+U265+V265+W265</f>
        <v>22080</v>
      </c>
      <c r="Y265" s="46">
        <f>S265+W265</f>
        <v>0</v>
      </c>
      <c r="Z265" s="51"/>
      <c r="AA265" s="51"/>
      <c r="AB265" s="51"/>
      <c r="AC265" s="51"/>
      <c r="AD265" s="46">
        <f>X265+Z265+AA265+AB265+AC265</f>
        <v>22080</v>
      </c>
      <c r="AE265" s="46">
        <f>Y265+AC265</f>
        <v>0</v>
      </c>
      <c r="AF265" s="51"/>
      <c r="AG265" s="51"/>
      <c r="AH265" s="51"/>
      <c r="AI265" s="51"/>
      <c r="AJ265" s="46">
        <f>AD265+AF265+AG265+AH265+AI265</f>
        <v>22080</v>
      </c>
      <c r="AK265" s="46">
        <f>AE265+AI265</f>
        <v>0</v>
      </c>
      <c r="AL265" s="51"/>
      <c r="AM265" s="51"/>
      <c r="AN265" s="51"/>
      <c r="AO265" s="51"/>
      <c r="AP265" s="46">
        <f>AJ265+AL265+AM265+AN265+AO265</f>
        <v>22080</v>
      </c>
      <c r="AQ265" s="46">
        <f>AK265+AO265</f>
        <v>0</v>
      </c>
      <c r="AR265" s="51"/>
      <c r="AS265" s="51"/>
      <c r="AT265" s="51"/>
      <c r="AU265" s="51"/>
      <c r="AV265" s="46">
        <f>AP265+AR265+AS265+AT265+AU265</f>
        <v>22080</v>
      </c>
      <c r="AW265" s="46">
        <f>AQ265+AU265</f>
        <v>0</v>
      </c>
      <c r="AX265" s="51"/>
      <c r="AY265" s="51"/>
      <c r="AZ265" s="51"/>
      <c r="BA265" s="51"/>
      <c r="BB265" s="46">
        <f>AV265+AX265+AY265+AZ265+BA265</f>
        <v>22080</v>
      </c>
      <c r="BC265" s="46">
        <f>AW265+BA265</f>
        <v>0</v>
      </c>
    </row>
    <row r="266" spans="1:55" s="10" customFormat="1" ht="72" customHeight="1">
      <c r="A266" s="101" t="s">
        <v>229</v>
      </c>
      <c r="B266" s="65" t="s">
        <v>396</v>
      </c>
      <c r="C266" s="65" t="s">
        <v>365</v>
      </c>
      <c r="D266" s="66" t="s">
        <v>225</v>
      </c>
      <c r="E266" s="65"/>
      <c r="F266" s="46">
        <f>F267</f>
        <v>5997</v>
      </c>
      <c r="G266" s="46">
        <f aca="true" t="shared" si="369" ref="G266:K267">G267</f>
        <v>0</v>
      </c>
      <c r="H266" s="46">
        <f t="shared" si="369"/>
        <v>0</v>
      </c>
      <c r="I266" s="46">
        <f t="shared" si="369"/>
        <v>0</v>
      </c>
      <c r="J266" s="46">
        <f t="shared" si="369"/>
        <v>0</v>
      </c>
      <c r="K266" s="46">
        <f t="shared" si="369"/>
        <v>0</v>
      </c>
      <c r="L266" s="46">
        <f>L267</f>
        <v>5997</v>
      </c>
      <c r="M266" s="46">
        <f>M267</f>
        <v>0</v>
      </c>
      <c r="N266" s="46">
        <f aca="true" t="shared" si="370" ref="N266:Q267">N267</f>
        <v>0</v>
      </c>
      <c r="O266" s="46">
        <f t="shared" si="370"/>
        <v>0</v>
      </c>
      <c r="P266" s="46">
        <f t="shared" si="370"/>
        <v>0</v>
      </c>
      <c r="Q266" s="46">
        <f t="shared" si="370"/>
        <v>0</v>
      </c>
      <c r="R266" s="46">
        <f>R267</f>
        <v>5997</v>
      </c>
      <c r="S266" s="46">
        <f>S267</f>
        <v>0</v>
      </c>
      <c r="T266" s="46">
        <f aca="true" t="shared" si="371" ref="T266:W267">T267</f>
        <v>0</v>
      </c>
      <c r="U266" s="46">
        <f t="shared" si="371"/>
        <v>0</v>
      </c>
      <c r="V266" s="46">
        <f t="shared" si="371"/>
        <v>0</v>
      </c>
      <c r="W266" s="46">
        <f t="shared" si="371"/>
        <v>0</v>
      </c>
      <c r="X266" s="46">
        <f>X267</f>
        <v>5997</v>
      </c>
      <c r="Y266" s="46">
        <f>Y267</f>
        <v>0</v>
      </c>
      <c r="Z266" s="46">
        <f aca="true" t="shared" si="372" ref="Z266:AC267">Z267</f>
        <v>0</v>
      </c>
      <c r="AA266" s="46">
        <f t="shared" si="372"/>
        <v>0</v>
      </c>
      <c r="AB266" s="46">
        <f t="shared" si="372"/>
        <v>0</v>
      </c>
      <c r="AC266" s="46">
        <f t="shared" si="372"/>
        <v>0</v>
      </c>
      <c r="AD266" s="46">
        <f>AD267</f>
        <v>5997</v>
      </c>
      <c r="AE266" s="46">
        <f>AE267</f>
        <v>0</v>
      </c>
      <c r="AF266" s="46">
        <f aca="true" t="shared" si="373" ref="AF266:AI267">AF267</f>
        <v>0</v>
      </c>
      <c r="AG266" s="46">
        <f t="shared" si="373"/>
        <v>0</v>
      </c>
      <c r="AH266" s="46">
        <f t="shared" si="373"/>
        <v>0</v>
      </c>
      <c r="AI266" s="46">
        <f t="shared" si="373"/>
        <v>0</v>
      </c>
      <c r="AJ266" s="46">
        <f>AJ267</f>
        <v>5997</v>
      </c>
      <c r="AK266" s="46">
        <f>AK267</f>
        <v>0</v>
      </c>
      <c r="AL266" s="46">
        <f aca="true" t="shared" si="374" ref="AL266:AO267">AL267</f>
        <v>0</v>
      </c>
      <c r="AM266" s="46">
        <f t="shared" si="374"/>
        <v>0</v>
      </c>
      <c r="AN266" s="46">
        <f t="shared" si="374"/>
        <v>0</v>
      </c>
      <c r="AO266" s="46">
        <f t="shared" si="374"/>
        <v>0</v>
      </c>
      <c r="AP266" s="46">
        <f>AP267</f>
        <v>5997</v>
      </c>
      <c r="AQ266" s="46">
        <f>AQ267</f>
        <v>0</v>
      </c>
      <c r="AR266" s="46">
        <f aca="true" t="shared" si="375" ref="AR266:AU267">AR267</f>
        <v>0</v>
      </c>
      <c r="AS266" s="46">
        <f t="shared" si="375"/>
        <v>0</v>
      </c>
      <c r="AT266" s="46">
        <f t="shared" si="375"/>
        <v>0</v>
      </c>
      <c r="AU266" s="46">
        <f t="shared" si="375"/>
        <v>0</v>
      </c>
      <c r="AV266" s="46">
        <f>AV267</f>
        <v>5997</v>
      </c>
      <c r="AW266" s="46">
        <f>AW267</f>
        <v>0</v>
      </c>
      <c r="AX266" s="46">
        <f aca="true" t="shared" si="376" ref="AX266:BA267">AX267</f>
        <v>0</v>
      </c>
      <c r="AY266" s="46">
        <f t="shared" si="376"/>
        <v>0</v>
      </c>
      <c r="AZ266" s="46">
        <f t="shared" si="376"/>
        <v>0</v>
      </c>
      <c r="BA266" s="46">
        <f t="shared" si="376"/>
        <v>0</v>
      </c>
      <c r="BB266" s="46">
        <f>BB267</f>
        <v>5997</v>
      </c>
      <c r="BC266" s="46">
        <f>BC267</f>
        <v>0</v>
      </c>
    </row>
    <row r="267" spans="1:55" s="10" customFormat="1" ht="123" customHeight="1">
      <c r="A267" s="103" t="s">
        <v>230</v>
      </c>
      <c r="B267" s="65" t="s">
        <v>396</v>
      </c>
      <c r="C267" s="65" t="s">
        <v>365</v>
      </c>
      <c r="D267" s="66" t="s">
        <v>226</v>
      </c>
      <c r="E267" s="65"/>
      <c r="F267" s="46">
        <f>F268</f>
        <v>5997</v>
      </c>
      <c r="G267" s="46">
        <f t="shared" si="369"/>
        <v>0</v>
      </c>
      <c r="H267" s="46">
        <f t="shared" si="369"/>
        <v>0</v>
      </c>
      <c r="I267" s="46">
        <f t="shared" si="369"/>
        <v>0</v>
      </c>
      <c r="J267" s="46">
        <f t="shared" si="369"/>
        <v>0</v>
      </c>
      <c r="K267" s="46">
        <f t="shared" si="369"/>
        <v>0</v>
      </c>
      <c r="L267" s="46">
        <f>L268</f>
        <v>5997</v>
      </c>
      <c r="M267" s="46">
        <f>M268</f>
        <v>0</v>
      </c>
      <c r="N267" s="46">
        <f t="shared" si="370"/>
        <v>0</v>
      </c>
      <c r="O267" s="46">
        <f t="shared" si="370"/>
        <v>0</v>
      </c>
      <c r="P267" s="46">
        <f t="shared" si="370"/>
        <v>0</v>
      </c>
      <c r="Q267" s="46">
        <f t="shared" si="370"/>
        <v>0</v>
      </c>
      <c r="R267" s="46">
        <f>R268</f>
        <v>5997</v>
      </c>
      <c r="S267" s="46">
        <f>S268</f>
        <v>0</v>
      </c>
      <c r="T267" s="46">
        <f t="shared" si="371"/>
        <v>0</v>
      </c>
      <c r="U267" s="46">
        <f t="shared" si="371"/>
        <v>0</v>
      </c>
      <c r="V267" s="46">
        <f t="shared" si="371"/>
        <v>0</v>
      </c>
      <c r="W267" s="46">
        <f t="shared" si="371"/>
        <v>0</v>
      </c>
      <c r="X267" s="46">
        <f>X268</f>
        <v>5997</v>
      </c>
      <c r="Y267" s="46">
        <f>Y268</f>
        <v>0</v>
      </c>
      <c r="Z267" s="46">
        <f t="shared" si="372"/>
        <v>0</v>
      </c>
      <c r="AA267" s="46">
        <f t="shared" si="372"/>
        <v>0</v>
      </c>
      <c r="AB267" s="46">
        <f t="shared" si="372"/>
        <v>0</v>
      </c>
      <c r="AC267" s="46">
        <f t="shared" si="372"/>
        <v>0</v>
      </c>
      <c r="AD267" s="46">
        <f>AD268</f>
        <v>5997</v>
      </c>
      <c r="AE267" s="46">
        <f>AE268</f>
        <v>0</v>
      </c>
      <c r="AF267" s="46">
        <f t="shared" si="373"/>
        <v>0</v>
      </c>
      <c r="AG267" s="46">
        <f t="shared" si="373"/>
        <v>0</v>
      </c>
      <c r="AH267" s="46">
        <f t="shared" si="373"/>
        <v>0</v>
      </c>
      <c r="AI267" s="46">
        <f t="shared" si="373"/>
        <v>0</v>
      </c>
      <c r="AJ267" s="46">
        <f>AJ268</f>
        <v>5997</v>
      </c>
      <c r="AK267" s="46">
        <f>AK268</f>
        <v>0</v>
      </c>
      <c r="AL267" s="46">
        <f t="shared" si="374"/>
        <v>0</v>
      </c>
      <c r="AM267" s="46">
        <f t="shared" si="374"/>
        <v>0</v>
      </c>
      <c r="AN267" s="46">
        <f t="shared" si="374"/>
        <v>0</v>
      </c>
      <c r="AO267" s="46">
        <f t="shared" si="374"/>
        <v>0</v>
      </c>
      <c r="AP267" s="46">
        <f>AP268</f>
        <v>5997</v>
      </c>
      <c r="AQ267" s="46">
        <f>AQ268</f>
        <v>0</v>
      </c>
      <c r="AR267" s="46">
        <f t="shared" si="375"/>
        <v>0</v>
      </c>
      <c r="AS267" s="46">
        <f t="shared" si="375"/>
        <v>0</v>
      </c>
      <c r="AT267" s="46">
        <f t="shared" si="375"/>
        <v>0</v>
      </c>
      <c r="AU267" s="46">
        <f t="shared" si="375"/>
        <v>0</v>
      </c>
      <c r="AV267" s="46">
        <f>AV268</f>
        <v>5997</v>
      </c>
      <c r="AW267" s="46">
        <f>AW268</f>
        <v>0</v>
      </c>
      <c r="AX267" s="46">
        <f t="shared" si="376"/>
        <v>0</v>
      </c>
      <c r="AY267" s="46">
        <f t="shared" si="376"/>
        <v>0</v>
      </c>
      <c r="AZ267" s="46">
        <f t="shared" si="376"/>
        <v>0</v>
      </c>
      <c r="BA267" s="46">
        <f t="shared" si="376"/>
        <v>0</v>
      </c>
      <c r="BB267" s="46">
        <f>BB268</f>
        <v>5997</v>
      </c>
      <c r="BC267" s="46">
        <f>BC268</f>
        <v>0</v>
      </c>
    </row>
    <row r="268" spans="1:55" s="10" customFormat="1" ht="82.5">
      <c r="A268" s="101" t="s">
        <v>476</v>
      </c>
      <c r="B268" s="65" t="s">
        <v>396</v>
      </c>
      <c r="C268" s="65" t="s">
        <v>365</v>
      </c>
      <c r="D268" s="66" t="s">
        <v>226</v>
      </c>
      <c r="E268" s="65" t="s">
        <v>381</v>
      </c>
      <c r="F268" s="46">
        <v>5997</v>
      </c>
      <c r="G268" s="72"/>
      <c r="H268" s="72"/>
      <c r="I268" s="72"/>
      <c r="J268" s="72"/>
      <c r="K268" s="72"/>
      <c r="L268" s="46">
        <f>F268+H268+I268+J268+K268</f>
        <v>5997</v>
      </c>
      <c r="M268" s="46">
        <f>G268+K268</f>
        <v>0</v>
      </c>
      <c r="N268" s="51"/>
      <c r="O268" s="51"/>
      <c r="P268" s="51"/>
      <c r="Q268" s="51"/>
      <c r="R268" s="46">
        <f>L268+N268+O268+P268+Q268</f>
        <v>5997</v>
      </c>
      <c r="S268" s="46">
        <f>M268+Q268</f>
        <v>0</v>
      </c>
      <c r="T268" s="51"/>
      <c r="U268" s="51"/>
      <c r="V268" s="51"/>
      <c r="W268" s="51"/>
      <c r="X268" s="46">
        <f>R268+T268+U268+V268+W268</f>
        <v>5997</v>
      </c>
      <c r="Y268" s="46">
        <f>S268+W268</f>
        <v>0</v>
      </c>
      <c r="Z268" s="51"/>
      <c r="AA268" s="51"/>
      <c r="AB268" s="51"/>
      <c r="AC268" s="51"/>
      <c r="AD268" s="46">
        <f>X268+Z268+AA268+AB268+AC268</f>
        <v>5997</v>
      </c>
      <c r="AE268" s="46">
        <f>Y268+AC268</f>
        <v>0</v>
      </c>
      <c r="AF268" s="51"/>
      <c r="AG268" s="51"/>
      <c r="AH268" s="51"/>
      <c r="AI268" s="51"/>
      <c r="AJ268" s="46">
        <f>AD268+AF268+AG268+AH268+AI268</f>
        <v>5997</v>
      </c>
      <c r="AK268" s="46">
        <f>AE268+AI268</f>
        <v>0</v>
      </c>
      <c r="AL268" s="51"/>
      <c r="AM268" s="51"/>
      <c r="AN268" s="51"/>
      <c r="AO268" s="51"/>
      <c r="AP268" s="46">
        <f>AJ268+AL268+AM268+AN268+AO268</f>
        <v>5997</v>
      </c>
      <c r="AQ268" s="46">
        <f>AK268+AO268</f>
        <v>0</v>
      </c>
      <c r="AR268" s="51"/>
      <c r="AS268" s="51"/>
      <c r="AT268" s="51"/>
      <c r="AU268" s="51"/>
      <c r="AV268" s="46">
        <f>AP268+AR268+AS268+AT268+AU268</f>
        <v>5997</v>
      </c>
      <c r="AW268" s="46">
        <f>AQ268+AU268</f>
        <v>0</v>
      </c>
      <c r="AX268" s="51"/>
      <c r="AY268" s="51"/>
      <c r="AZ268" s="51"/>
      <c r="BA268" s="51"/>
      <c r="BB268" s="46">
        <f>AV268+AX268+AY268+AZ268+BA268</f>
        <v>5997</v>
      </c>
      <c r="BC268" s="46">
        <f>AW268+BA268</f>
        <v>0</v>
      </c>
    </row>
    <row r="269" spans="1:55" s="11" customFormat="1" ht="15.75" customHeight="1">
      <c r="A269" s="59"/>
      <c r="B269" s="65"/>
      <c r="C269" s="65"/>
      <c r="D269" s="104"/>
      <c r="E269" s="65"/>
      <c r="F269" s="60"/>
      <c r="G269" s="60"/>
      <c r="H269" s="60"/>
      <c r="I269" s="60"/>
      <c r="J269" s="60"/>
      <c r="K269" s="60"/>
      <c r="L269" s="60"/>
      <c r="M269" s="60"/>
      <c r="N269" s="46"/>
      <c r="O269" s="46"/>
      <c r="P269" s="46"/>
      <c r="Q269" s="46"/>
      <c r="R269" s="60"/>
      <c r="S269" s="60"/>
      <c r="T269" s="46"/>
      <c r="U269" s="46"/>
      <c r="V269" s="46"/>
      <c r="W269" s="46"/>
      <c r="X269" s="60"/>
      <c r="Y269" s="60"/>
      <c r="Z269" s="46"/>
      <c r="AA269" s="46"/>
      <c r="AB269" s="46"/>
      <c r="AC269" s="46"/>
      <c r="AD269" s="60"/>
      <c r="AE269" s="60"/>
      <c r="AF269" s="46"/>
      <c r="AG269" s="46"/>
      <c r="AH269" s="46"/>
      <c r="AI269" s="46"/>
      <c r="AJ269" s="60"/>
      <c r="AK269" s="60"/>
      <c r="AL269" s="46"/>
      <c r="AM269" s="46"/>
      <c r="AN269" s="46"/>
      <c r="AO269" s="46"/>
      <c r="AP269" s="60"/>
      <c r="AQ269" s="60"/>
      <c r="AR269" s="46"/>
      <c r="AS269" s="46"/>
      <c r="AT269" s="46"/>
      <c r="AU269" s="46"/>
      <c r="AV269" s="60"/>
      <c r="AW269" s="60"/>
      <c r="AX269" s="46"/>
      <c r="AY269" s="46"/>
      <c r="AZ269" s="46"/>
      <c r="BA269" s="46"/>
      <c r="BB269" s="60"/>
      <c r="BC269" s="60"/>
    </row>
    <row r="270" spans="1:55" s="12" customFormat="1" ht="18.75">
      <c r="A270" s="53" t="s">
        <v>293</v>
      </c>
      <c r="B270" s="54" t="s">
        <v>396</v>
      </c>
      <c r="C270" s="54" t="s">
        <v>366</v>
      </c>
      <c r="D270" s="62"/>
      <c r="E270" s="54"/>
      <c r="F270" s="63">
        <f aca="true" t="shared" si="377" ref="F270:M270">F271+F273+F291</f>
        <v>240347</v>
      </c>
      <c r="G270" s="63">
        <f t="shared" si="377"/>
        <v>0</v>
      </c>
      <c r="H270" s="63">
        <f t="shared" si="377"/>
        <v>21049</v>
      </c>
      <c r="I270" s="63">
        <f t="shared" si="377"/>
        <v>0</v>
      </c>
      <c r="J270" s="63">
        <f t="shared" si="377"/>
        <v>0</v>
      </c>
      <c r="K270" s="63">
        <f t="shared" si="377"/>
        <v>0</v>
      </c>
      <c r="L270" s="63">
        <f t="shared" si="377"/>
        <v>261396</v>
      </c>
      <c r="M270" s="63">
        <f t="shared" si="377"/>
        <v>0</v>
      </c>
      <c r="N270" s="64">
        <f aca="true" t="shared" si="378" ref="N270:S270">N271+N273+N291</f>
        <v>0</v>
      </c>
      <c r="O270" s="64">
        <f t="shared" si="378"/>
        <v>0</v>
      </c>
      <c r="P270" s="64">
        <f t="shared" si="378"/>
        <v>0</v>
      </c>
      <c r="Q270" s="64">
        <f t="shared" si="378"/>
        <v>0</v>
      </c>
      <c r="R270" s="63">
        <f t="shared" si="378"/>
        <v>261396</v>
      </c>
      <c r="S270" s="63">
        <f t="shared" si="378"/>
        <v>0</v>
      </c>
      <c r="T270" s="64">
        <f aca="true" t="shared" si="379" ref="T270:Y270">T271+T273+T291</f>
        <v>0</v>
      </c>
      <c r="U270" s="64">
        <f t="shared" si="379"/>
        <v>0</v>
      </c>
      <c r="V270" s="64">
        <f t="shared" si="379"/>
        <v>0</v>
      </c>
      <c r="W270" s="64">
        <f t="shared" si="379"/>
        <v>0</v>
      </c>
      <c r="X270" s="63">
        <f t="shared" si="379"/>
        <v>261396</v>
      </c>
      <c r="Y270" s="63">
        <f t="shared" si="379"/>
        <v>0</v>
      </c>
      <c r="Z270" s="64">
        <f aca="true" t="shared" si="380" ref="Z270:AE270">Z271+Z273+Z291</f>
        <v>0</v>
      </c>
      <c r="AA270" s="63">
        <f t="shared" si="380"/>
        <v>-324</v>
      </c>
      <c r="AB270" s="64">
        <f t="shared" si="380"/>
        <v>0</v>
      </c>
      <c r="AC270" s="64">
        <f t="shared" si="380"/>
        <v>0</v>
      </c>
      <c r="AD270" s="63">
        <f t="shared" si="380"/>
        <v>261072</v>
      </c>
      <c r="AE270" s="63">
        <f t="shared" si="380"/>
        <v>0</v>
      </c>
      <c r="AF270" s="64">
        <f aca="true" t="shared" si="381" ref="AF270:AK270">AF271+AF273+AF291</f>
        <v>0</v>
      </c>
      <c r="AG270" s="63">
        <f t="shared" si="381"/>
        <v>-41</v>
      </c>
      <c r="AH270" s="64">
        <f t="shared" si="381"/>
        <v>0</v>
      </c>
      <c r="AI270" s="64">
        <f t="shared" si="381"/>
        <v>0</v>
      </c>
      <c r="AJ270" s="63">
        <f t="shared" si="381"/>
        <v>261031</v>
      </c>
      <c r="AK270" s="63">
        <f t="shared" si="381"/>
        <v>0</v>
      </c>
      <c r="AL270" s="64">
        <f aca="true" t="shared" si="382" ref="AL270:AQ270">AL271+AL273+AL291</f>
        <v>0</v>
      </c>
      <c r="AM270" s="63">
        <f t="shared" si="382"/>
        <v>0</v>
      </c>
      <c r="AN270" s="64">
        <f t="shared" si="382"/>
        <v>0</v>
      </c>
      <c r="AO270" s="64">
        <f t="shared" si="382"/>
        <v>0</v>
      </c>
      <c r="AP270" s="63">
        <f t="shared" si="382"/>
        <v>261031</v>
      </c>
      <c r="AQ270" s="63">
        <f t="shared" si="382"/>
        <v>0</v>
      </c>
      <c r="AR270" s="64">
        <f aca="true" t="shared" si="383" ref="AR270:AW270">AR271+AR273+AR291</f>
        <v>0</v>
      </c>
      <c r="AS270" s="64">
        <f>AS271+AS273+AS291</f>
        <v>-2154</v>
      </c>
      <c r="AT270" s="64">
        <f>AT271+AT273+AT291</f>
        <v>-1585</v>
      </c>
      <c r="AU270" s="64">
        <f>AU271+AU273+AU291</f>
        <v>0</v>
      </c>
      <c r="AV270" s="63">
        <f t="shared" si="383"/>
        <v>257292</v>
      </c>
      <c r="AW270" s="63">
        <f t="shared" si="383"/>
        <v>0</v>
      </c>
      <c r="AX270" s="64">
        <f aca="true" t="shared" si="384" ref="AX270:BC270">AX271+AX273+AX291</f>
        <v>0</v>
      </c>
      <c r="AY270" s="63">
        <f t="shared" si="384"/>
        <v>-7371</v>
      </c>
      <c r="AZ270" s="63">
        <f t="shared" si="384"/>
        <v>-460</v>
      </c>
      <c r="BA270" s="64">
        <f t="shared" si="384"/>
        <v>0</v>
      </c>
      <c r="BB270" s="63">
        <f t="shared" si="384"/>
        <v>249461</v>
      </c>
      <c r="BC270" s="63">
        <f t="shared" si="384"/>
        <v>0</v>
      </c>
    </row>
    <row r="271" spans="1:55" s="12" customFormat="1" ht="49.5" hidden="1">
      <c r="A271" s="59" t="s">
        <v>389</v>
      </c>
      <c r="B271" s="65" t="s">
        <v>396</v>
      </c>
      <c r="C271" s="65" t="s">
        <v>366</v>
      </c>
      <c r="D271" s="66" t="s">
        <v>278</v>
      </c>
      <c r="E271" s="65"/>
      <c r="F271" s="67">
        <f aca="true" t="shared" si="385" ref="F271:BA271">F272</f>
        <v>1000</v>
      </c>
      <c r="G271" s="67">
        <f t="shared" si="385"/>
        <v>0</v>
      </c>
      <c r="H271" s="67">
        <f t="shared" si="385"/>
        <v>0</v>
      </c>
      <c r="I271" s="67">
        <f t="shared" si="385"/>
        <v>0</v>
      </c>
      <c r="J271" s="67">
        <f t="shared" si="385"/>
        <v>0</v>
      </c>
      <c r="K271" s="67">
        <f t="shared" si="385"/>
        <v>0</v>
      </c>
      <c r="L271" s="67">
        <f t="shared" si="385"/>
        <v>1000</v>
      </c>
      <c r="M271" s="67">
        <f t="shared" si="385"/>
        <v>0</v>
      </c>
      <c r="N271" s="67">
        <f t="shared" si="385"/>
        <v>0</v>
      </c>
      <c r="O271" s="67">
        <f t="shared" si="385"/>
        <v>0</v>
      </c>
      <c r="P271" s="67">
        <f t="shared" si="385"/>
        <v>0</v>
      </c>
      <c r="Q271" s="67">
        <f t="shared" si="385"/>
        <v>0</v>
      </c>
      <c r="R271" s="67">
        <f t="shared" si="385"/>
        <v>1000</v>
      </c>
      <c r="S271" s="67">
        <f t="shared" si="385"/>
        <v>0</v>
      </c>
      <c r="T271" s="67">
        <f t="shared" si="385"/>
        <v>0</v>
      </c>
      <c r="U271" s="67">
        <f t="shared" si="385"/>
        <v>0</v>
      </c>
      <c r="V271" s="67">
        <f t="shared" si="385"/>
        <v>0</v>
      </c>
      <c r="W271" s="67">
        <f t="shared" si="385"/>
        <v>0</v>
      </c>
      <c r="X271" s="67">
        <f t="shared" si="385"/>
        <v>1000</v>
      </c>
      <c r="Y271" s="67">
        <f t="shared" si="385"/>
        <v>0</v>
      </c>
      <c r="Z271" s="67">
        <f t="shared" si="385"/>
        <v>0</v>
      </c>
      <c r="AA271" s="67">
        <f t="shared" si="385"/>
        <v>0</v>
      </c>
      <c r="AB271" s="67">
        <f t="shared" si="385"/>
        <v>0</v>
      </c>
      <c r="AC271" s="67">
        <f t="shared" si="385"/>
        <v>0</v>
      </c>
      <c r="AD271" s="67">
        <f t="shared" si="385"/>
        <v>1000</v>
      </c>
      <c r="AE271" s="67">
        <f t="shared" si="385"/>
        <v>0</v>
      </c>
      <c r="AF271" s="67">
        <f t="shared" si="385"/>
        <v>0</v>
      </c>
      <c r="AG271" s="67">
        <f t="shared" si="385"/>
        <v>0</v>
      </c>
      <c r="AH271" s="67">
        <f t="shared" si="385"/>
        <v>0</v>
      </c>
      <c r="AI271" s="67">
        <f t="shared" si="385"/>
        <v>0</v>
      </c>
      <c r="AJ271" s="67">
        <f t="shared" si="385"/>
        <v>1000</v>
      </c>
      <c r="AK271" s="67">
        <f t="shared" si="385"/>
        <v>0</v>
      </c>
      <c r="AL271" s="67">
        <f t="shared" si="385"/>
        <v>0</v>
      </c>
      <c r="AM271" s="67">
        <f t="shared" si="385"/>
        <v>0</v>
      </c>
      <c r="AN271" s="67">
        <f t="shared" si="385"/>
        <v>0</v>
      </c>
      <c r="AO271" s="67">
        <f t="shared" si="385"/>
        <v>0</v>
      </c>
      <c r="AP271" s="67">
        <f t="shared" si="385"/>
        <v>1000</v>
      </c>
      <c r="AQ271" s="67">
        <f t="shared" si="385"/>
        <v>0</v>
      </c>
      <c r="AR271" s="67">
        <f t="shared" si="385"/>
        <v>0</v>
      </c>
      <c r="AS271" s="67">
        <f t="shared" si="385"/>
        <v>-1000</v>
      </c>
      <c r="AT271" s="67">
        <f t="shared" si="385"/>
        <v>0</v>
      </c>
      <c r="AU271" s="67">
        <f t="shared" si="385"/>
        <v>0</v>
      </c>
      <c r="AV271" s="67">
        <f t="shared" si="385"/>
        <v>0</v>
      </c>
      <c r="AW271" s="67">
        <f t="shared" si="385"/>
        <v>0</v>
      </c>
      <c r="AX271" s="67">
        <f t="shared" si="385"/>
        <v>0</v>
      </c>
      <c r="AY271" s="67">
        <f t="shared" si="385"/>
        <v>0</v>
      </c>
      <c r="AZ271" s="67">
        <f t="shared" si="385"/>
        <v>0</v>
      </c>
      <c r="BA271" s="67">
        <f t="shared" si="385"/>
        <v>0</v>
      </c>
      <c r="BB271" s="67">
        <f>BB272</f>
        <v>0</v>
      </c>
      <c r="BC271" s="67">
        <f>BC272</f>
        <v>0</v>
      </c>
    </row>
    <row r="272" spans="1:55" s="14" customFormat="1" ht="82.5" hidden="1">
      <c r="A272" s="59" t="s">
        <v>468</v>
      </c>
      <c r="B272" s="65" t="s">
        <v>396</v>
      </c>
      <c r="C272" s="65" t="s">
        <v>366</v>
      </c>
      <c r="D272" s="66" t="s">
        <v>278</v>
      </c>
      <c r="E272" s="65" t="s">
        <v>390</v>
      </c>
      <c r="F272" s="46">
        <v>1000</v>
      </c>
      <c r="G272" s="95"/>
      <c r="H272" s="95"/>
      <c r="I272" s="95"/>
      <c r="J272" s="95"/>
      <c r="K272" s="95"/>
      <c r="L272" s="46">
        <f>F272+H272+I272+J272+K272</f>
        <v>1000</v>
      </c>
      <c r="M272" s="46">
        <f>G272+K272</f>
        <v>0</v>
      </c>
      <c r="N272" s="69"/>
      <c r="O272" s="69"/>
      <c r="P272" s="69"/>
      <c r="Q272" s="69"/>
      <c r="R272" s="46">
        <f>L272+N272+O272+P272+Q272</f>
        <v>1000</v>
      </c>
      <c r="S272" s="46">
        <f>M272+Q272</f>
        <v>0</v>
      </c>
      <c r="T272" s="69"/>
      <c r="U272" s="69"/>
      <c r="V272" s="69"/>
      <c r="W272" s="69"/>
      <c r="X272" s="46">
        <f>R272+T272+U272+V272+W272</f>
        <v>1000</v>
      </c>
      <c r="Y272" s="46">
        <f>S272+W272</f>
        <v>0</v>
      </c>
      <c r="Z272" s="69"/>
      <c r="AA272" s="69"/>
      <c r="AB272" s="69"/>
      <c r="AC272" s="69"/>
      <c r="AD272" s="46">
        <f>X272+Z272+AA272+AB272+AC272</f>
        <v>1000</v>
      </c>
      <c r="AE272" s="46">
        <f>Y272+AC272</f>
        <v>0</v>
      </c>
      <c r="AF272" s="69"/>
      <c r="AG272" s="69"/>
      <c r="AH272" s="69"/>
      <c r="AI272" s="69"/>
      <c r="AJ272" s="46">
        <f>AD272+AF272+AG272+AH272+AI272</f>
        <v>1000</v>
      </c>
      <c r="AK272" s="46">
        <f>AE272+AI272</f>
        <v>0</v>
      </c>
      <c r="AL272" s="69"/>
      <c r="AM272" s="69"/>
      <c r="AN272" s="69"/>
      <c r="AO272" s="69"/>
      <c r="AP272" s="46">
        <f>AJ272+AL272+AM272+AN272+AO272</f>
        <v>1000</v>
      </c>
      <c r="AQ272" s="46">
        <f>AK272+AO272</f>
        <v>0</v>
      </c>
      <c r="AR272" s="69"/>
      <c r="AS272" s="69">
        <v>-1000</v>
      </c>
      <c r="AT272" s="69"/>
      <c r="AU272" s="69"/>
      <c r="AV272" s="46">
        <f>AP272+AR272+AS272+AT272+AU272</f>
        <v>0</v>
      </c>
      <c r="AW272" s="46">
        <f>AQ272+AU272</f>
        <v>0</v>
      </c>
      <c r="AX272" s="69"/>
      <c r="AY272" s="69"/>
      <c r="AZ272" s="69"/>
      <c r="BA272" s="69"/>
      <c r="BB272" s="46">
        <f>AV272+AX272+AY272+AZ272+BA272</f>
        <v>0</v>
      </c>
      <c r="BC272" s="46">
        <f>AW272+BA272</f>
        <v>0</v>
      </c>
    </row>
    <row r="273" spans="1:55" s="12" customFormat="1" ht="25.5" customHeight="1">
      <c r="A273" s="59" t="s">
        <v>294</v>
      </c>
      <c r="B273" s="65" t="s">
        <v>396</v>
      </c>
      <c r="C273" s="65" t="s">
        <v>366</v>
      </c>
      <c r="D273" s="66" t="s">
        <v>397</v>
      </c>
      <c r="E273" s="65"/>
      <c r="F273" s="67">
        <f aca="true" t="shared" si="386" ref="F273:M273">F274+F275+F277+F279+F281+F283+F285+F287+F289</f>
        <v>209418</v>
      </c>
      <c r="G273" s="67">
        <f t="shared" si="386"/>
        <v>0</v>
      </c>
      <c r="H273" s="67">
        <f t="shared" si="386"/>
        <v>0</v>
      </c>
      <c r="I273" s="67">
        <f t="shared" si="386"/>
        <v>0</v>
      </c>
      <c r="J273" s="67">
        <f t="shared" si="386"/>
        <v>0</v>
      </c>
      <c r="K273" s="67">
        <f t="shared" si="386"/>
        <v>0</v>
      </c>
      <c r="L273" s="67">
        <f t="shared" si="386"/>
        <v>209418</v>
      </c>
      <c r="M273" s="67">
        <f t="shared" si="386"/>
        <v>0</v>
      </c>
      <c r="N273" s="67">
        <f aca="true" t="shared" si="387" ref="N273:S273">N274+N275+N277+N279+N281+N283+N285+N287+N289</f>
        <v>0</v>
      </c>
      <c r="O273" s="67">
        <f t="shared" si="387"/>
        <v>0</v>
      </c>
      <c r="P273" s="67">
        <f t="shared" si="387"/>
        <v>0</v>
      </c>
      <c r="Q273" s="67">
        <f t="shared" si="387"/>
        <v>0</v>
      </c>
      <c r="R273" s="67">
        <f t="shared" si="387"/>
        <v>209418</v>
      </c>
      <c r="S273" s="67">
        <f t="shared" si="387"/>
        <v>0</v>
      </c>
      <c r="T273" s="67">
        <f aca="true" t="shared" si="388" ref="T273:Y273">T274+T275+T277+T279+T281+T283+T285+T287+T289</f>
        <v>0</v>
      </c>
      <c r="U273" s="67">
        <f t="shared" si="388"/>
        <v>0</v>
      </c>
      <c r="V273" s="67">
        <f t="shared" si="388"/>
        <v>0</v>
      </c>
      <c r="W273" s="67">
        <f t="shared" si="388"/>
        <v>0</v>
      </c>
      <c r="X273" s="67">
        <f t="shared" si="388"/>
        <v>209418</v>
      </c>
      <c r="Y273" s="67">
        <f t="shared" si="388"/>
        <v>0</v>
      </c>
      <c r="Z273" s="67">
        <f aca="true" t="shared" si="389" ref="Z273:AE273">Z274+Z275+Z277+Z279+Z281+Z283+Z285+Z287+Z289</f>
        <v>0</v>
      </c>
      <c r="AA273" s="67">
        <f t="shared" si="389"/>
        <v>-324</v>
      </c>
      <c r="AB273" s="67">
        <f t="shared" si="389"/>
        <v>0</v>
      </c>
      <c r="AC273" s="67">
        <f t="shared" si="389"/>
        <v>0</v>
      </c>
      <c r="AD273" s="67">
        <f t="shared" si="389"/>
        <v>209094</v>
      </c>
      <c r="AE273" s="67">
        <f t="shared" si="389"/>
        <v>0</v>
      </c>
      <c r="AF273" s="67">
        <f aca="true" t="shared" si="390" ref="AF273:AK273">AF274+AF275+AF277+AF279+AF281+AF283+AF285+AF287+AF289</f>
        <v>0</v>
      </c>
      <c r="AG273" s="67">
        <f t="shared" si="390"/>
        <v>-41</v>
      </c>
      <c r="AH273" s="67">
        <f t="shared" si="390"/>
        <v>0</v>
      </c>
      <c r="AI273" s="67">
        <f t="shared" si="390"/>
        <v>0</v>
      </c>
      <c r="AJ273" s="67">
        <f t="shared" si="390"/>
        <v>209053</v>
      </c>
      <c r="AK273" s="67">
        <f t="shared" si="390"/>
        <v>0</v>
      </c>
      <c r="AL273" s="67">
        <f aca="true" t="shared" si="391" ref="AL273:AQ273">AL274+AL275+AL277+AL279+AL281+AL283+AL285+AL287+AL289</f>
        <v>0</v>
      </c>
      <c r="AM273" s="67">
        <f t="shared" si="391"/>
        <v>0</v>
      </c>
      <c r="AN273" s="67">
        <f t="shared" si="391"/>
        <v>0</v>
      </c>
      <c r="AO273" s="67">
        <f t="shared" si="391"/>
        <v>0</v>
      </c>
      <c r="AP273" s="67">
        <f t="shared" si="391"/>
        <v>209053</v>
      </c>
      <c r="AQ273" s="67">
        <f t="shared" si="391"/>
        <v>0</v>
      </c>
      <c r="AR273" s="67">
        <f aca="true" t="shared" si="392" ref="AR273:AW273">AR274+AR275+AR277+AR279+AR281+AR283+AR285+AR287+AR289</f>
        <v>0</v>
      </c>
      <c r="AS273" s="67">
        <f>AS274+AS275+AS277+AS279+AS281+AS283+AS285+AS287+AS289</f>
        <v>-1154</v>
      </c>
      <c r="AT273" s="67">
        <f>AT274+AT275+AT277+AT279+AT281+AT283+AT285+AT287+AT289</f>
        <v>-1585</v>
      </c>
      <c r="AU273" s="67">
        <f>AU274+AU275+AU277+AU279+AU281+AU283+AU285+AU287+AU289</f>
        <v>0</v>
      </c>
      <c r="AV273" s="67">
        <f t="shared" si="392"/>
        <v>206314</v>
      </c>
      <c r="AW273" s="67">
        <f t="shared" si="392"/>
        <v>0</v>
      </c>
      <c r="AX273" s="67">
        <f aca="true" t="shared" si="393" ref="AX273:BC273">AX274+AX275+AX277+AX279+AX281+AX283+AX285+AX287+AX289</f>
        <v>0</v>
      </c>
      <c r="AY273" s="67">
        <f t="shared" si="393"/>
        <v>-7371</v>
      </c>
      <c r="AZ273" s="67">
        <f t="shared" si="393"/>
        <v>-457</v>
      </c>
      <c r="BA273" s="67">
        <f t="shared" si="393"/>
        <v>0</v>
      </c>
      <c r="BB273" s="67">
        <f t="shared" si="393"/>
        <v>198486</v>
      </c>
      <c r="BC273" s="67">
        <f t="shared" si="393"/>
        <v>0</v>
      </c>
    </row>
    <row r="274" spans="1:55" s="12" customFormat="1" ht="60" customHeight="1">
      <c r="A274" s="101" t="s">
        <v>375</v>
      </c>
      <c r="B274" s="65" t="s">
        <v>396</v>
      </c>
      <c r="C274" s="65" t="s">
        <v>366</v>
      </c>
      <c r="D274" s="66" t="s">
        <v>397</v>
      </c>
      <c r="E274" s="65" t="s">
        <v>376</v>
      </c>
      <c r="F274" s="46">
        <v>62875</v>
      </c>
      <c r="G274" s="70"/>
      <c r="H274" s="70"/>
      <c r="I274" s="70"/>
      <c r="J274" s="70"/>
      <c r="K274" s="70"/>
      <c r="L274" s="46">
        <f>F274+H274+I274+J274+K274</f>
        <v>62875</v>
      </c>
      <c r="M274" s="46">
        <f>G274+K274</f>
        <v>0</v>
      </c>
      <c r="N274" s="69"/>
      <c r="O274" s="69"/>
      <c r="P274" s="69"/>
      <c r="Q274" s="69"/>
      <c r="R274" s="46">
        <f>L274+N274+O274+P274+Q274</f>
        <v>62875</v>
      </c>
      <c r="S274" s="46">
        <f>M274+Q274</f>
        <v>0</v>
      </c>
      <c r="T274" s="69"/>
      <c r="U274" s="69"/>
      <c r="V274" s="69"/>
      <c r="W274" s="69"/>
      <c r="X274" s="46">
        <f>R274+T274+U274+V274+W274</f>
        <v>62875</v>
      </c>
      <c r="Y274" s="46">
        <f>S274+W274</f>
        <v>0</v>
      </c>
      <c r="Z274" s="69"/>
      <c r="AA274" s="46">
        <v>-324</v>
      </c>
      <c r="AB274" s="69"/>
      <c r="AC274" s="69"/>
      <c r="AD274" s="46">
        <f>X274+Z274+AA274+AB274+AC274</f>
        <v>62551</v>
      </c>
      <c r="AE274" s="46">
        <f>Y274+AC274</f>
        <v>0</v>
      </c>
      <c r="AF274" s="69"/>
      <c r="AG274" s="46">
        <v>-41</v>
      </c>
      <c r="AH274" s="69"/>
      <c r="AI274" s="69"/>
      <c r="AJ274" s="46">
        <f>AD274+AF274+AG274+AH274+AI274</f>
        <v>62510</v>
      </c>
      <c r="AK274" s="46">
        <f>AE274+AI274</f>
        <v>0</v>
      </c>
      <c r="AL274" s="69"/>
      <c r="AM274" s="46"/>
      <c r="AN274" s="69"/>
      <c r="AO274" s="69"/>
      <c r="AP274" s="46">
        <f>AJ274+AL274+AM274+AN274+AO274</f>
        <v>62510</v>
      </c>
      <c r="AQ274" s="46">
        <f>AK274+AO274</f>
        <v>0</v>
      </c>
      <c r="AR274" s="69"/>
      <c r="AS274" s="69"/>
      <c r="AT274" s="69">
        <v>-1585</v>
      </c>
      <c r="AU274" s="69"/>
      <c r="AV274" s="46">
        <f>AP274+AR274+AS274+AT274+AU274</f>
        <v>60925</v>
      </c>
      <c r="AW274" s="46">
        <f>AQ274+AU274</f>
        <v>0</v>
      </c>
      <c r="AX274" s="69"/>
      <c r="AY274" s="69"/>
      <c r="AZ274" s="46">
        <v>-457</v>
      </c>
      <c r="BA274" s="69"/>
      <c r="BB274" s="46">
        <f>AV274+AX274+AY274+AZ274+BA274</f>
        <v>60468</v>
      </c>
      <c r="BC274" s="46">
        <f>AW274+BA274</f>
        <v>0</v>
      </c>
    </row>
    <row r="275" spans="1:55" s="12" customFormat="1" ht="33.75" customHeight="1" hidden="1">
      <c r="A275" s="101" t="s">
        <v>418</v>
      </c>
      <c r="B275" s="65" t="s">
        <v>396</v>
      </c>
      <c r="C275" s="65" t="s">
        <v>366</v>
      </c>
      <c r="D275" s="66" t="s">
        <v>419</v>
      </c>
      <c r="E275" s="105"/>
      <c r="F275" s="46"/>
      <c r="G275" s="70"/>
      <c r="H275" s="70"/>
      <c r="I275" s="70"/>
      <c r="J275" s="70"/>
      <c r="K275" s="70"/>
      <c r="L275" s="46"/>
      <c r="M275" s="70"/>
      <c r="N275" s="69"/>
      <c r="O275" s="69"/>
      <c r="P275" s="69"/>
      <c r="Q275" s="69"/>
      <c r="R275" s="46"/>
      <c r="S275" s="70"/>
      <c r="T275" s="69"/>
      <c r="U275" s="69"/>
      <c r="V275" s="69"/>
      <c r="W275" s="69"/>
      <c r="X275" s="46"/>
      <c r="Y275" s="70"/>
      <c r="Z275" s="69"/>
      <c r="AA275" s="69"/>
      <c r="AB275" s="69"/>
      <c r="AC275" s="69"/>
      <c r="AD275" s="46"/>
      <c r="AE275" s="70"/>
      <c r="AF275" s="69"/>
      <c r="AG275" s="69"/>
      <c r="AH275" s="69"/>
      <c r="AI275" s="69"/>
      <c r="AJ275" s="46"/>
      <c r="AK275" s="70"/>
      <c r="AL275" s="69"/>
      <c r="AM275" s="69"/>
      <c r="AN275" s="69"/>
      <c r="AO275" s="69"/>
      <c r="AP275" s="46"/>
      <c r="AQ275" s="70"/>
      <c r="AR275" s="69"/>
      <c r="AS275" s="69"/>
      <c r="AT275" s="69"/>
      <c r="AU275" s="69"/>
      <c r="AV275" s="46"/>
      <c r="AW275" s="70"/>
      <c r="AX275" s="69"/>
      <c r="AY275" s="69"/>
      <c r="AZ275" s="69"/>
      <c r="BA275" s="69"/>
      <c r="BB275" s="46"/>
      <c r="BC275" s="70"/>
    </row>
    <row r="276" spans="1:55" s="12" customFormat="1" ht="82.5" customHeight="1" hidden="1">
      <c r="A276" s="101" t="s">
        <v>476</v>
      </c>
      <c r="B276" s="65" t="s">
        <v>396</v>
      </c>
      <c r="C276" s="65" t="s">
        <v>366</v>
      </c>
      <c r="D276" s="66" t="s">
        <v>419</v>
      </c>
      <c r="E276" s="65" t="s">
        <v>381</v>
      </c>
      <c r="F276" s="46"/>
      <c r="G276" s="70"/>
      <c r="H276" s="70"/>
      <c r="I276" s="70"/>
      <c r="J276" s="70"/>
      <c r="K276" s="70"/>
      <c r="L276" s="46"/>
      <c r="M276" s="70"/>
      <c r="N276" s="69"/>
      <c r="O276" s="69"/>
      <c r="P276" s="69"/>
      <c r="Q276" s="69"/>
      <c r="R276" s="46"/>
      <c r="S276" s="70"/>
      <c r="T276" s="69"/>
      <c r="U276" s="69"/>
      <c r="V276" s="69"/>
      <c r="W276" s="69"/>
      <c r="X276" s="46"/>
      <c r="Y276" s="70"/>
      <c r="Z276" s="69"/>
      <c r="AA276" s="69"/>
      <c r="AB276" s="69"/>
      <c r="AC276" s="69"/>
      <c r="AD276" s="46"/>
      <c r="AE276" s="70"/>
      <c r="AF276" s="69"/>
      <c r="AG276" s="69"/>
      <c r="AH276" s="69"/>
      <c r="AI276" s="69"/>
      <c r="AJ276" s="46"/>
      <c r="AK276" s="70"/>
      <c r="AL276" s="69"/>
      <c r="AM276" s="69"/>
      <c r="AN276" s="69"/>
      <c r="AO276" s="69"/>
      <c r="AP276" s="46"/>
      <c r="AQ276" s="70"/>
      <c r="AR276" s="69"/>
      <c r="AS276" s="69"/>
      <c r="AT276" s="69"/>
      <c r="AU276" s="69"/>
      <c r="AV276" s="46"/>
      <c r="AW276" s="70"/>
      <c r="AX276" s="69"/>
      <c r="AY276" s="69"/>
      <c r="AZ276" s="69"/>
      <c r="BA276" s="69"/>
      <c r="BB276" s="46"/>
      <c r="BC276" s="70"/>
    </row>
    <row r="277" spans="1:55" s="12" customFormat="1" ht="132" customHeight="1" hidden="1">
      <c r="A277" s="101" t="s">
        <v>486</v>
      </c>
      <c r="B277" s="65" t="s">
        <v>396</v>
      </c>
      <c r="C277" s="65" t="s">
        <v>366</v>
      </c>
      <c r="D277" s="66" t="s">
        <v>419</v>
      </c>
      <c r="E277" s="65"/>
      <c r="F277" s="46"/>
      <c r="G277" s="70"/>
      <c r="H277" s="70"/>
      <c r="I277" s="70"/>
      <c r="J277" s="70"/>
      <c r="K277" s="70"/>
      <c r="L277" s="46"/>
      <c r="M277" s="70"/>
      <c r="N277" s="69"/>
      <c r="O277" s="69"/>
      <c r="P277" s="69"/>
      <c r="Q277" s="69"/>
      <c r="R277" s="46"/>
      <c r="S277" s="70"/>
      <c r="T277" s="69"/>
      <c r="U277" s="69"/>
      <c r="V277" s="69"/>
      <c r="W277" s="69"/>
      <c r="X277" s="46"/>
      <c r="Y277" s="70"/>
      <c r="Z277" s="69"/>
      <c r="AA277" s="69"/>
      <c r="AB277" s="69"/>
      <c r="AC277" s="69"/>
      <c r="AD277" s="46"/>
      <c r="AE277" s="70"/>
      <c r="AF277" s="69"/>
      <c r="AG277" s="69"/>
      <c r="AH277" s="69"/>
      <c r="AI277" s="69"/>
      <c r="AJ277" s="46"/>
      <c r="AK277" s="70"/>
      <c r="AL277" s="69"/>
      <c r="AM277" s="69"/>
      <c r="AN277" s="69"/>
      <c r="AO277" s="69"/>
      <c r="AP277" s="46"/>
      <c r="AQ277" s="70"/>
      <c r="AR277" s="69"/>
      <c r="AS277" s="69"/>
      <c r="AT277" s="69"/>
      <c r="AU277" s="69"/>
      <c r="AV277" s="46"/>
      <c r="AW277" s="70"/>
      <c r="AX277" s="69"/>
      <c r="AY277" s="69"/>
      <c r="AZ277" s="69"/>
      <c r="BA277" s="69"/>
      <c r="BB277" s="46"/>
      <c r="BC277" s="70"/>
    </row>
    <row r="278" spans="1:55" s="12" customFormat="1" ht="82.5" customHeight="1" hidden="1">
      <c r="A278" s="101" t="s">
        <v>476</v>
      </c>
      <c r="B278" s="65" t="s">
        <v>396</v>
      </c>
      <c r="C278" s="65" t="s">
        <v>366</v>
      </c>
      <c r="D278" s="66" t="s">
        <v>419</v>
      </c>
      <c r="E278" s="65" t="s">
        <v>381</v>
      </c>
      <c r="F278" s="46"/>
      <c r="G278" s="70"/>
      <c r="H278" s="70"/>
      <c r="I278" s="70"/>
      <c r="J278" s="70"/>
      <c r="K278" s="70"/>
      <c r="L278" s="46"/>
      <c r="M278" s="70"/>
      <c r="N278" s="69"/>
      <c r="O278" s="69"/>
      <c r="P278" s="69"/>
      <c r="Q278" s="69"/>
      <c r="R278" s="46"/>
      <c r="S278" s="70"/>
      <c r="T278" s="69"/>
      <c r="U278" s="69"/>
      <c r="V278" s="69"/>
      <c r="W278" s="69"/>
      <c r="X278" s="46"/>
      <c r="Y278" s="70"/>
      <c r="Z278" s="69"/>
      <c r="AA278" s="69"/>
      <c r="AB278" s="69"/>
      <c r="AC278" s="69"/>
      <c r="AD278" s="46"/>
      <c r="AE278" s="70"/>
      <c r="AF278" s="69"/>
      <c r="AG278" s="69"/>
      <c r="AH278" s="69"/>
      <c r="AI278" s="69"/>
      <c r="AJ278" s="46"/>
      <c r="AK278" s="70"/>
      <c r="AL278" s="69"/>
      <c r="AM278" s="69"/>
      <c r="AN278" s="69"/>
      <c r="AO278" s="69"/>
      <c r="AP278" s="46"/>
      <c r="AQ278" s="70"/>
      <c r="AR278" s="69"/>
      <c r="AS278" s="69"/>
      <c r="AT278" s="69"/>
      <c r="AU278" s="69"/>
      <c r="AV278" s="46"/>
      <c r="AW278" s="70"/>
      <c r="AX278" s="69"/>
      <c r="AY278" s="69"/>
      <c r="AZ278" s="69"/>
      <c r="BA278" s="69"/>
      <c r="BB278" s="46"/>
      <c r="BC278" s="70"/>
    </row>
    <row r="279" spans="1:55" s="12" customFormat="1" ht="57.75" customHeight="1">
      <c r="A279" s="101" t="s">
        <v>231</v>
      </c>
      <c r="B279" s="65" t="s">
        <v>396</v>
      </c>
      <c r="C279" s="65" t="s">
        <v>366</v>
      </c>
      <c r="D279" s="66" t="s">
        <v>420</v>
      </c>
      <c r="E279" s="65"/>
      <c r="F279" s="46">
        <f aca="true" t="shared" si="394" ref="F279:BA279">F280</f>
        <v>6519</v>
      </c>
      <c r="G279" s="46">
        <f t="shared" si="394"/>
        <v>0</v>
      </c>
      <c r="H279" s="46">
        <f t="shared" si="394"/>
        <v>0</v>
      </c>
      <c r="I279" s="46">
        <f t="shared" si="394"/>
        <v>0</v>
      </c>
      <c r="J279" s="46">
        <f t="shared" si="394"/>
        <v>0</v>
      </c>
      <c r="K279" s="46">
        <f t="shared" si="394"/>
        <v>0</v>
      </c>
      <c r="L279" s="46">
        <f t="shared" si="394"/>
        <v>6519</v>
      </c>
      <c r="M279" s="46">
        <f t="shared" si="394"/>
        <v>0</v>
      </c>
      <c r="N279" s="46">
        <f t="shared" si="394"/>
        <v>0</v>
      </c>
      <c r="O279" s="46">
        <f t="shared" si="394"/>
        <v>0</v>
      </c>
      <c r="P279" s="46">
        <f t="shared" si="394"/>
        <v>0</v>
      </c>
      <c r="Q279" s="46">
        <f t="shared" si="394"/>
        <v>0</v>
      </c>
      <c r="R279" s="46">
        <f t="shared" si="394"/>
        <v>6519</v>
      </c>
      <c r="S279" s="46">
        <f t="shared" si="394"/>
        <v>0</v>
      </c>
      <c r="T279" s="46">
        <f t="shared" si="394"/>
        <v>0</v>
      </c>
      <c r="U279" s="46">
        <f t="shared" si="394"/>
        <v>0</v>
      </c>
      <c r="V279" s="46">
        <f t="shared" si="394"/>
        <v>0</v>
      </c>
      <c r="W279" s="46">
        <f t="shared" si="394"/>
        <v>0</v>
      </c>
      <c r="X279" s="46">
        <f t="shared" si="394"/>
        <v>6519</v>
      </c>
      <c r="Y279" s="46">
        <f t="shared" si="394"/>
        <v>0</v>
      </c>
      <c r="Z279" s="46">
        <f t="shared" si="394"/>
        <v>0</v>
      </c>
      <c r="AA279" s="46">
        <f t="shared" si="394"/>
        <v>0</v>
      </c>
      <c r="AB279" s="46">
        <f t="shared" si="394"/>
        <v>0</v>
      </c>
      <c r="AC279" s="46">
        <f t="shared" si="394"/>
        <v>0</v>
      </c>
      <c r="AD279" s="46">
        <f t="shared" si="394"/>
        <v>6519</v>
      </c>
      <c r="AE279" s="46">
        <f t="shared" si="394"/>
        <v>0</v>
      </c>
      <c r="AF279" s="46">
        <f t="shared" si="394"/>
        <v>0</v>
      </c>
      <c r="AG279" s="46">
        <f t="shared" si="394"/>
        <v>0</v>
      </c>
      <c r="AH279" s="46">
        <f t="shared" si="394"/>
        <v>0</v>
      </c>
      <c r="AI279" s="46">
        <f t="shared" si="394"/>
        <v>0</v>
      </c>
      <c r="AJ279" s="46">
        <f t="shared" si="394"/>
        <v>6519</v>
      </c>
      <c r="AK279" s="46">
        <f t="shared" si="394"/>
        <v>0</v>
      </c>
      <c r="AL279" s="46">
        <f t="shared" si="394"/>
        <v>0</v>
      </c>
      <c r="AM279" s="46">
        <f t="shared" si="394"/>
        <v>0</v>
      </c>
      <c r="AN279" s="46">
        <f t="shared" si="394"/>
        <v>0</v>
      </c>
      <c r="AO279" s="46">
        <f t="shared" si="394"/>
        <v>0</v>
      </c>
      <c r="AP279" s="46">
        <f t="shared" si="394"/>
        <v>6519</v>
      </c>
      <c r="AQ279" s="46">
        <f t="shared" si="394"/>
        <v>0</v>
      </c>
      <c r="AR279" s="46">
        <f t="shared" si="394"/>
        <v>0</v>
      </c>
      <c r="AS279" s="46">
        <f t="shared" si="394"/>
        <v>-1154</v>
      </c>
      <c r="AT279" s="46">
        <f t="shared" si="394"/>
        <v>0</v>
      </c>
      <c r="AU279" s="46">
        <f t="shared" si="394"/>
        <v>0</v>
      </c>
      <c r="AV279" s="46">
        <f t="shared" si="394"/>
        <v>5365</v>
      </c>
      <c r="AW279" s="46">
        <f t="shared" si="394"/>
        <v>0</v>
      </c>
      <c r="AX279" s="46">
        <f t="shared" si="394"/>
        <v>0</v>
      </c>
      <c r="AY279" s="46">
        <f t="shared" si="394"/>
        <v>0</v>
      </c>
      <c r="AZ279" s="46">
        <f t="shared" si="394"/>
        <v>0</v>
      </c>
      <c r="BA279" s="46">
        <f t="shared" si="394"/>
        <v>0</v>
      </c>
      <c r="BB279" s="46">
        <f>BB280</f>
        <v>5365</v>
      </c>
      <c r="BC279" s="46">
        <f>BC280</f>
        <v>0</v>
      </c>
    </row>
    <row r="280" spans="1:55" s="12" customFormat="1" ht="88.5" customHeight="1">
      <c r="A280" s="101" t="s">
        <v>476</v>
      </c>
      <c r="B280" s="65" t="s">
        <v>396</v>
      </c>
      <c r="C280" s="65" t="s">
        <v>366</v>
      </c>
      <c r="D280" s="66" t="s">
        <v>420</v>
      </c>
      <c r="E280" s="65" t="s">
        <v>381</v>
      </c>
      <c r="F280" s="46">
        <v>6519</v>
      </c>
      <c r="G280" s="70"/>
      <c r="H280" s="70"/>
      <c r="I280" s="70"/>
      <c r="J280" s="70"/>
      <c r="K280" s="70"/>
      <c r="L280" s="46">
        <f>F280+H280+I280+J280+K280</f>
        <v>6519</v>
      </c>
      <c r="M280" s="46">
        <f>G280+K280</f>
        <v>0</v>
      </c>
      <c r="N280" s="69"/>
      <c r="O280" s="69"/>
      <c r="P280" s="69"/>
      <c r="Q280" s="69"/>
      <c r="R280" s="46">
        <f>L280+N280+O280+P280+Q280</f>
        <v>6519</v>
      </c>
      <c r="S280" s="46">
        <f>M280+Q280</f>
        <v>0</v>
      </c>
      <c r="T280" s="69"/>
      <c r="U280" s="69"/>
      <c r="V280" s="69"/>
      <c r="W280" s="69"/>
      <c r="X280" s="46">
        <f>R280+T280+U280+V280+W280</f>
        <v>6519</v>
      </c>
      <c r="Y280" s="46">
        <f>S280+W280</f>
        <v>0</v>
      </c>
      <c r="Z280" s="69"/>
      <c r="AA280" s="69"/>
      <c r="AB280" s="69"/>
      <c r="AC280" s="69"/>
      <c r="AD280" s="46">
        <f>X280+Z280+AA280+AB280+AC280</f>
        <v>6519</v>
      </c>
      <c r="AE280" s="46">
        <f>Y280+AC280</f>
        <v>0</v>
      </c>
      <c r="AF280" s="69"/>
      <c r="AG280" s="69"/>
      <c r="AH280" s="69"/>
      <c r="AI280" s="69"/>
      <c r="AJ280" s="46">
        <f>AD280+AF280+AG280+AH280+AI280</f>
        <v>6519</v>
      </c>
      <c r="AK280" s="46">
        <f>AE280+AI280</f>
        <v>0</v>
      </c>
      <c r="AL280" s="69"/>
      <c r="AM280" s="69"/>
      <c r="AN280" s="69"/>
      <c r="AO280" s="69"/>
      <c r="AP280" s="46">
        <f>AJ280+AL280+AM280+AN280+AO280</f>
        <v>6519</v>
      </c>
      <c r="AQ280" s="46">
        <f>AK280+AO280</f>
        <v>0</v>
      </c>
      <c r="AR280" s="69"/>
      <c r="AS280" s="69">
        <v>-1154</v>
      </c>
      <c r="AT280" s="69"/>
      <c r="AU280" s="69"/>
      <c r="AV280" s="46">
        <f>AP280+AR280+AS280+AT280+AU280</f>
        <v>5365</v>
      </c>
      <c r="AW280" s="46">
        <f>AQ280+AU280</f>
        <v>0</v>
      </c>
      <c r="AX280" s="69"/>
      <c r="AY280" s="69"/>
      <c r="AZ280" s="69"/>
      <c r="BA280" s="69"/>
      <c r="BB280" s="46">
        <f>AV280+AX280+AY280+AZ280+BA280</f>
        <v>5365</v>
      </c>
      <c r="BC280" s="46">
        <f>AW280+BA280</f>
        <v>0</v>
      </c>
    </row>
    <row r="281" spans="1:55" s="12" customFormat="1" ht="121.5" customHeight="1">
      <c r="A281" s="101" t="s">
        <v>488</v>
      </c>
      <c r="B281" s="65" t="s">
        <v>396</v>
      </c>
      <c r="C281" s="65" t="s">
        <v>366</v>
      </c>
      <c r="D281" s="66" t="s">
        <v>487</v>
      </c>
      <c r="E281" s="65"/>
      <c r="F281" s="46">
        <f aca="true" t="shared" si="395" ref="F281:BA281">F282</f>
        <v>2000</v>
      </c>
      <c r="G281" s="46">
        <f t="shared" si="395"/>
        <v>0</v>
      </c>
      <c r="H281" s="46">
        <f t="shared" si="395"/>
        <v>0</v>
      </c>
      <c r="I281" s="46">
        <f t="shared" si="395"/>
        <v>0</v>
      </c>
      <c r="J281" s="46">
        <f t="shared" si="395"/>
        <v>0</v>
      </c>
      <c r="K281" s="46">
        <f t="shared" si="395"/>
        <v>0</v>
      </c>
      <c r="L281" s="46">
        <f t="shared" si="395"/>
        <v>2000</v>
      </c>
      <c r="M281" s="46">
        <f t="shared" si="395"/>
        <v>0</v>
      </c>
      <c r="N281" s="46">
        <f t="shared" si="395"/>
        <v>0</v>
      </c>
      <c r="O281" s="46">
        <f t="shared" si="395"/>
        <v>0</v>
      </c>
      <c r="P281" s="46">
        <f t="shared" si="395"/>
        <v>0</v>
      </c>
      <c r="Q281" s="46">
        <f t="shared" si="395"/>
        <v>0</v>
      </c>
      <c r="R281" s="46">
        <f t="shared" si="395"/>
        <v>2000</v>
      </c>
      <c r="S281" s="46">
        <f t="shared" si="395"/>
        <v>0</v>
      </c>
      <c r="T281" s="46">
        <f t="shared" si="395"/>
        <v>0</v>
      </c>
      <c r="U281" s="46">
        <f t="shared" si="395"/>
        <v>0</v>
      </c>
      <c r="V281" s="46">
        <f t="shared" si="395"/>
        <v>0</v>
      </c>
      <c r="W281" s="46">
        <f t="shared" si="395"/>
        <v>0</v>
      </c>
      <c r="X281" s="46">
        <f t="shared" si="395"/>
        <v>2000</v>
      </c>
      <c r="Y281" s="46">
        <f t="shared" si="395"/>
        <v>0</v>
      </c>
      <c r="Z281" s="46">
        <f t="shared" si="395"/>
        <v>0</v>
      </c>
      <c r="AA281" s="46">
        <f t="shared" si="395"/>
        <v>0</v>
      </c>
      <c r="AB281" s="46">
        <f t="shared" si="395"/>
        <v>0</v>
      </c>
      <c r="AC281" s="46">
        <f t="shared" si="395"/>
        <v>0</v>
      </c>
      <c r="AD281" s="46">
        <f t="shared" si="395"/>
        <v>2000</v>
      </c>
      <c r="AE281" s="46">
        <f t="shared" si="395"/>
        <v>0</v>
      </c>
      <c r="AF281" s="46">
        <f t="shared" si="395"/>
        <v>0</v>
      </c>
      <c r="AG281" s="46">
        <f t="shared" si="395"/>
        <v>0</v>
      </c>
      <c r="AH281" s="46">
        <f t="shared" si="395"/>
        <v>0</v>
      </c>
      <c r="AI281" s="46">
        <f t="shared" si="395"/>
        <v>0</v>
      </c>
      <c r="AJ281" s="46">
        <f t="shared" si="395"/>
        <v>2000</v>
      </c>
      <c r="AK281" s="46">
        <f t="shared" si="395"/>
        <v>0</v>
      </c>
      <c r="AL281" s="46">
        <f t="shared" si="395"/>
        <v>0</v>
      </c>
      <c r="AM281" s="46">
        <f t="shared" si="395"/>
        <v>0</v>
      </c>
      <c r="AN281" s="46">
        <f t="shared" si="395"/>
        <v>0</v>
      </c>
      <c r="AO281" s="46">
        <f t="shared" si="395"/>
        <v>0</v>
      </c>
      <c r="AP281" s="46">
        <f t="shared" si="395"/>
        <v>2000</v>
      </c>
      <c r="AQ281" s="46">
        <f t="shared" si="395"/>
        <v>0</v>
      </c>
      <c r="AR281" s="46">
        <f t="shared" si="395"/>
        <v>0</v>
      </c>
      <c r="AS281" s="46">
        <f t="shared" si="395"/>
        <v>0</v>
      </c>
      <c r="AT281" s="46">
        <f t="shared" si="395"/>
        <v>0</v>
      </c>
      <c r="AU281" s="46">
        <f t="shared" si="395"/>
        <v>0</v>
      </c>
      <c r="AV281" s="46">
        <f t="shared" si="395"/>
        <v>2000</v>
      </c>
      <c r="AW281" s="46">
        <f t="shared" si="395"/>
        <v>0</v>
      </c>
      <c r="AX281" s="46">
        <f t="shared" si="395"/>
        <v>0</v>
      </c>
      <c r="AY281" s="46">
        <f t="shared" si="395"/>
        <v>0</v>
      </c>
      <c r="AZ281" s="46">
        <f t="shared" si="395"/>
        <v>0</v>
      </c>
      <c r="BA281" s="46">
        <f t="shared" si="395"/>
        <v>0</v>
      </c>
      <c r="BB281" s="46">
        <f>BB282</f>
        <v>2000</v>
      </c>
      <c r="BC281" s="46">
        <f>BC282</f>
        <v>0</v>
      </c>
    </row>
    <row r="282" spans="1:55" s="12" customFormat="1" ht="88.5" customHeight="1">
      <c r="A282" s="101" t="s">
        <v>476</v>
      </c>
      <c r="B282" s="65" t="s">
        <v>396</v>
      </c>
      <c r="C282" s="65" t="s">
        <v>366</v>
      </c>
      <c r="D282" s="66" t="s">
        <v>487</v>
      </c>
      <c r="E282" s="65" t="s">
        <v>381</v>
      </c>
      <c r="F282" s="46">
        <v>2000</v>
      </c>
      <c r="G282" s="70"/>
      <c r="H282" s="70"/>
      <c r="I282" s="70"/>
      <c r="J282" s="70"/>
      <c r="K282" s="70"/>
      <c r="L282" s="46">
        <f>F282+H282+I282+J282+K282</f>
        <v>2000</v>
      </c>
      <c r="M282" s="46">
        <f>G282+K282</f>
        <v>0</v>
      </c>
      <c r="N282" s="69"/>
      <c r="O282" s="69"/>
      <c r="P282" s="69"/>
      <c r="Q282" s="69"/>
      <c r="R282" s="46">
        <f>L282+N282+O282+P282+Q282</f>
        <v>2000</v>
      </c>
      <c r="S282" s="46">
        <f>M282+Q282</f>
        <v>0</v>
      </c>
      <c r="T282" s="69"/>
      <c r="U282" s="69"/>
      <c r="V282" s="69"/>
      <c r="W282" s="69"/>
      <c r="X282" s="46">
        <f>R282+T282+U282+V282+W282</f>
        <v>2000</v>
      </c>
      <c r="Y282" s="46">
        <f>S282+W282</f>
        <v>0</v>
      </c>
      <c r="Z282" s="69"/>
      <c r="AA282" s="69"/>
      <c r="AB282" s="69"/>
      <c r="AC282" s="69"/>
      <c r="AD282" s="46">
        <f>X282+Z282+AA282+AB282+AC282</f>
        <v>2000</v>
      </c>
      <c r="AE282" s="46">
        <f>Y282+AC282</f>
        <v>0</v>
      </c>
      <c r="AF282" s="69"/>
      <c r="AG282" s="69"/>
      <c r="AH282" s="69"/>
      <c r="AI282" s="69"/>
      <c r="AJ282" s="46">
        <f>AD282+AF282+AG282+AH282+AI282</f>
        <v>2000</v>
      </c>
      <c r="AK282" s="46">
        <f>AE282+AI282</f>
        <v>0</v>
      </c>
      <c r="AL282" s="69"/>
      <c r="AM282" s="69"/>
      <c r="AN282" s="69"/>
      <c r="AO282" s="69"/>
      <c r="AP282" s="46">
        <f>AJ282+AL282+AM282+AN282+AO282</f>
        <v>2000</v>
      </c>
      <c r="AQ282" s="46">
        <f>AK282+AO282</f>
        <v>0</v>
      </c>
      <c r="AR282" s="69"/>
      <c r="AS282" s="69"/>
      <c r="AT282" s="69"/>
      <c r="AU282" s="69"/>
      <c r="AV282" s="46">
        <f>AP282+AR282+AS282+AT282+AU282</f>
        <v>2000</v>
      </c>
      <c r="AW282" s="46">
        <f>AQ282+AU282</f>
        <v>0</v>
      </c>
      <c r="AX282" s="69"/>
      <c r="AY282" s="69"/>
      <c r="AZ282" s="69"/>
      <c r="BA282" s="69"/>
      <c r="BB282" s="46">
        <f>AV282+AX282+AY282+AZ282+BA282</f>
        <v>2000</v>
      </c>
      <c r="BC282" s="46">
        <f>AW282+BA282</f>
        <v>0</v>
      </c>
    </row>
    <row r="283" spans="1:55" s="12" customFormat="1" ht="75" customHeight="1">
      <c r="A283" s="101" t="s">
        <v>232</v>
      </c>
      <c r="B283" s="65" t="s">
        <v>396</v>
      </c>
      <c r="C283" s="65" t="s">
        <v>366</v>
      </c>
      <c r="D283" s="66" t="s">
        <v>233</v>
      </c>
      <c r="E283" s="65"/>
      <c r="F283" s="46">
        <f aca="true" t="shared" si="396" ref="F283:BA283">F284</f>
        <v>4225</v>
      </c>
      <c r="G283" s="46">
        <f t="shared" si="396"/>
        <v>0</v>
      </c>
      <c r="H283" s="46">
        <f t="shared" si="396"/>
        <v>0</v>
      </c>
      <c r="I283" s="46">
        <f t="shared" si="396"/>
        <v>0</v>
      </c>
      <c r="J283" s="46">
        <f t="shared" si="396"/>
        <v>0</v>
      </c>
      <c r="K283" s="46">
        <f t="shared" si="396"/>
        <v>0</v>
      </c>
      <c r="L283" s="46">
        <f t="shared" si="396"/>
        <v>4225</v>
      </c>
      <c r="M283" s="46">
        <f t="shared" si="396"/>
        <v>0</v>
      </c>
      <c r="N283" s="46">
        <f t="shared" si="396"/>
        <v>0</v>
      </c>
      <c r="O283" s="46">
        <f t="shared" si="396"/>
        <v>0</v>
      </c>
      <c r="P283" s="46">
        <f t="shared" si="396"/>
        <v>0</v>
      </c>
      <c r="Q283" s="46">
        <f t="shared" si="396"/>
        <v>0</v>
      </c>
      <c r="R283" s="46">
        <f t="shared" si="396"/>
        <v>4225</v>
      </c>
      <c r="S283" s="46">
        <f t="shared" si="396"/>
        <v>0</v>
      </c>
      <c r="T283" s="46">
        <f t="shared" si="396"/>
        <v>0</v>
      </c>
      <c r="U283" s="46">
        <f t="shared" si="396"/>
        <v>0</v>
      </c>
      <c r="V283" s="46">
        <f t="shared" si="396"/>
        <v>0</v>
      </c>
      <c r="W283" s="46">
        <f t="shared" si="396"/>
        <v>0</v>
      </c>
      <c r="X283" s="46">
        <f t="shared" si="396"/>
        <v>4225</v>
      </c>
      <c r="Y283" s="46">
        <f t="shared" si="396"/>
        <v>0</v>
      </c>
      <c r="Z283" s="46">
        <f t="shared" si="396"/>
        <v>0</v>
      </c>
      <c r="AA283" s="46">
        <f t="shared" si="396"/>
        <v>0</v>
      </c>
      <c r="AB283" s="46">
        <f t="shared" si="396"/>
        <v>0</v>
      </c>
      <c r="AC283" s="46">
        <f t="shared" si="396"/>
        <v>0</v>
      </c>
      <c r="AD283" s="46">
        <f t="shared" si="396"/>
        <v>4225</v>
      </c>
      <c r="AE283" s="46">
        <f t="shared" si="396"/>
        <v>0</v>
      </c>
      <c r="AF283" s="46">
        <f t="shared" si="396"/>
        <v>0</v>
      </c>
      <c r="AG283" s="46">
        <f t="shared" si="396"/>
        <v>0</v>
      </c>
      <c r="AH283" s="46">
        <f t="shared" si="396"/>
        <v>0</v>
      </c>
      <c r="AI283" s="46">
        <f t="shared" si="396"/>
        <v>0</v>
      </c>
      <c r="AJ283" s="46">
        <f t="shared" si="396"/>
        <v>4225</v>
      </c>
      <c r="AK283" s="46">
        <f t="shared" si="396"/>
        <v>0</v>
      </c>
      <c r="AL283" s="46">
        <f t="shared" si="396"/>
        <v>0</v>
      </c>
      <c r="AM283" s="46">
        <f t="shared" si="396"/>
        <v>0</v>
      </c>
      <c r="AN283" s="46">
        <f t="shared" si="396"/>
        <v>0</v>
      </c>
      <c r="AO283" s="46">
        <f t="shared" si="396"/>
        <v>0</v>
      </c>
      <c r="AP283" s="46">
        <f t="shared" si="396"/>
        <v>4225</v>
      </c>
      <c r="AQ283" s="46">
        <f t="shared" si="396"/>
        <v>0</v>
      </c>
      <c r="AR283" s="46">
        <f t="shared" si="396"/>
        <v>0</v>
      </c>
      <c r="AS283" s="46">
        <f t="shared" si="396"/>
        <v>0</v>
      </c>
      <c r="AT283" s="46">
        <f t="shared" si="396"/>
        <v>0</v>
      </c>
      <c r="AU283" s="46">
        <f t="shared" si="396"/>
        <v>0</v>
      </c>
      <c r="AV283" s="46">
        <f t="shared" si="396"/>
        <v>4225</v>
      </c>
      <c r="AW283" s="46">
        <f t="shared" si="396"/>
        <v>0</v>
      </c>
      <c r="AX283" s="46">
        <f t="shared" si="396"/>
        <v>0</v>
      </c>
      <c r="AY283" s="46">
        <f t="shared" si="396"/>
        <v>0</v>
      </c>
      <c r="AZ283" s="46">
        <f t="shared" si="396"/>
        <v>0</v>
      </c>
      <c r="BA283" s="46">
        <f t="shared" si="396"/>
        <v>0</v>
      </c>
      <c r="BB283" s="46">
        <f>BB284</f>
        <v>4225</v>
      </c>
      <c r="BC283" s="46">
        <f>BC284</f>
        <v>0</v>
      </c>
    </row>
    <row r="284" spans="1:55" s="12" customFormat="1" ht="82.5">
      <c r="A284" s="101" t="s">
        <v>476</v>
      </c>
      <c r="B284" s="65" t="s">
        <v>396</v>
      </c>
      <c r="C284" s="65" t="s">
        <v>366</v>
      </c>
      <c r="D284" s="66" t="s">
        <v>233</v>
      </c>
      <c r="E284" s="65" t="s">
        <v>381</v>
      </c>
      <c r="F284" s="46">
        <v>4225</v>
      </c>
      <c r="G284" s="70"/>
      <c r="H284" s="70"/>
      <c r="I284" s="70"/>
      <c r="J284" s="70"/>
      <c r="K284" s="70"/>
      <c r="L284" s="46">
        <f>F284+H284+I284+J284+K284</f>
        <v>4225</v>
      </c>
      <c r="M284" s="46">
        <f>G284+K284</f>
        <v>0</v>
      </c>
      <c r="N284" s="69"/>
      <c r="O284" s="69"/>
      <c r="P284" s="69"/>
      <c r="Q284" s="69"/>
      <c r="R284" s="46">
        <f>L284+N284+O284+P284+Q284</f>
        <v>4225</v>
      </c>
      <c r="S284" s="46">
        <f>M284+Q284</f>
        <v>0</v>
      </c>
      <c r="T284" s="69"/>
      <c r="U284" s="69"/>
      <c r="V284" s="69"/>
      <c r="W284" s="69"/>
      <c r="X284" s="46">
        <f>R284+T284+U284+V284+W284</f>
        <v>4225</v>
      </c>
      <c r="Y284" s="46">
        <f>S284+W284</f>
        <v>0</v>
      </c>
      <c r="Z284" s="69"/>
      <c r="AA284" s="69"/>
      <c r="AB284" s="69"/>
      <c r="AC284" s="69"/>
      <c r="AD284" s="46">
        <f>X284+Z284+AA284+AB284+AC284</f>
        <v>4225</v>
      </c>
      <c r="AE284" s="46">
        <f>Y284+AC284</f>
        <v>0</v>
      </c>
      <c r="AF284" s="69"/>
      <c r="AG284" s="69"/>
      <c r="AH284" s="69"/>
      <c r="AI284" s="69"/>
      <c r="AJ284" s="46">
        <f>AD284+AF284+AG284+AH284+AI284</f>
        <v>4225</v>
      </c>
      <c r="AK284" s="46">
        <f>AE284+AI284</f>
        <v>0</v>
      </c>
      <c r="AL284" s="69"/>
      <c r="AM284" s="69"/>
      <c r="AN284" s="69"/>
      <c r="AO284" s="69"/>
      <c r="AP284" s="46">
        <f>AJ284+AL284+AM284+AN284+AO284</f>
        <v>4225</v>
      </c>
      <c r="AQ284" s="46">
        <f>AK284+AO284</f>
        <v>0</v>
      </c>
      <c r="AR284" s="69"/>
      <c r="AS284" s="69"/>
      <c r="AT284" s="69"/>
      <c r="AU284" s="69"/>
      <c r="AV284" s="46">
        <f>AP284+AR284+AS284+AT284+AU284</f>
        <v>4225</v>
      </c>
      <c r="AW284" s="46">
        <f>AQ284+AU284</f>
        <v>0</v>
      </c>
      <c r="AX284" s="69"/>
      <c r="AY284" s="69"/>
      <c r="AZ284" s="69"/>
      <c r="BA284" s="69"/>
      <c r="BB284" s="46">
        <f>AV284+AX284+AY284+AZ284+BA284</f>
        <v>4225</v>
      </c>
      <c r="BC284" s="46">
        <f>AW284+BA284</f>
        <v>0</v>
      </c>
    </row>
    <row r="285" spans="1:55" s="12" customFormat="1" ht="132" customHeight="1" hidden="1">
      <c r="A285" s="101" t="s">
        <v>19</v>
      </c>
      <c r="B285" s="65" t="s">
        <v>396</v>
      </c>
      <c r="C285" s="65" t="s">
        <v>366</v>
      </c>
      <c r="D285" s="66" t="s">
        <v>489</v>
      </c>
      <c r="E285" s="65"/>
      <c r="F285" s="46">
        <f>F286</f>
        <v>0</v>
      </c>
      <c r="G285" s="46">
        <f>G286</f>
        <v>0</v>
      </c>
      <c r="H285" s="70"/>
      <c r="I285" s="70"/>
      <c r="J285" s="70"/>
      <c r="K285" s="70"/>
      <c r="L285" s="46">
        <f>L286</f>
        <v>0</v>
      </c>
      <c r="M285" s="46">
        <f>M286</f>
        <v>0</v>
      </c>
      <c r="N285" s="69"/>
      <c r="O285" s="69"/>
      <c r="P285" s="69"/>
      <c r="Q285" s="69"/>
      <c r="R285" s="46">
        <f>R286</f>
        <v>0</v>
      </c>
      <c r="S285" s="46">
        <f>S286</f>
        <v>0</v>
      </c>
      <c r="T285" s="69"/>
      <c r="U285" s="69"/>
      <c r="V285" s="69"/>
      <c r="W285" s="69"/>
      <c r="X285" s="46">
        <f>X286</f>
        <v>0</v>
      </c>
      <c r="Y285" s="46">
        <f>Y286</f>
        <v>0</v>
      </c>
      <c r="Z285" s="69"/>
      <c r="AA285" s="69"/>
      <c r="AB285" s="69"/>
      <c r="AC285" s="69"/>
      <c r="AD285" s="46">
        <f>AD286</f>
        <v>0</v>
      </c>
      <c r="AE285" s="46">
        <f>AE286</f>
        <v>0</v>
      </c>
      <c r="AF285" s="69"/>
      <c r="AG285" s="69"/>
      <c r="AH285" s="69"/>
      <c r="AI285" s="69"/>
      <c r="AJ285" s="46">
        <f>AJ286</f>
        <v>0</v>
      </c>
      <c r="AK285" s="46">
        <f>AK286</f>
        <v>0</v>
      </c>
      <c r="AL285" s="69"/>
      <c r="AM285" s="69"/>
      <c r="AN285" s="69"/>
      <c r="AO285" s="69"/>
      <c r="AP285" s="46">
        <f>AP286</f>
        <v>0</v>
      </c>
      <c r="AQ285" s="46">
        <f>AQ286</f>
        <v>0</v>
      </c>
      <c r="AR285" s="69"/>
      <c r="AS285" s="69"/>
      <c r="AT285" s="69"/>
      <c r="AU285" s="69"/>
      <c r="AV285" s="46">
        <f>AV286</f>
        <v>0</v>
      </c>
      <c r="AW285" s="46">
        <f>AW286</f>
        <v>0</v>
      </c>
      <c r="AX285" s="69"/>
      <c r="AY285" s="69"/>
      <c r="AZ285" s="69"/>
      <c r="BA285" s="69"/>
      <c r="BB285" s="46">
        <f>BB286</f>
        <v>0</v>
      </c>
      <c r="BC285" s="46">
        <f>BC286</f>
        <v>0</v>
      </c>
    </row>
    <row r="286" spans="1:55" s="12" customFormat="1" ht="49.5" customHeight="1" hidden="1">
      <c r="A286" s="101" t="s">
        <v>476</v>
      </c>
      <c r="B286" s="65" t="s">
        <v>396</v>
      </c>
      <c r="C286" s="65" t="s">
        <v>366</v>
      </c>
      <c r="D286" s="66" t="s">
        <v>489</v>
      </c>
      <c r="E286" s="65" t="s">
        <v>381</v>
      </c>
      <c r="F286" s="70"/>
      <c r="G286" s="70"/>
      <c r="H286" s="70"/>
      <c r="I286" s="70"/>
      <c r="J286" s="70"/>
      <c r="K286" s="70"/>
      <c r="L286" s="70"/>
      <c r="M286" s="70"/>
      <c r="N286" s="69"/>
      <c r="O286" s="69"/>
      <c r="P286" s="69"/>
      <c r="Q286" s="69"/>
      <c r="R286" s="70"/>
      <c r="S286" s="70"/>
      <c r="T286" s="69"/>
      <c r="U286" s="69"/>
      <c r="V286" s="69"/>
      <c r="W286" s="69"/>
      <c r="X286" s="70"/>
      <c r="Y286" s="70"/>
      <c r="Z286" s="69"/>
      <c r="AA286" s="69"/>
      <c r="AB286" s="69"/>
      <c r="AC286" s="69"/>
      <c r="AD286" s="70"/>
      <c r="AE286" s="70"/>
      <c r="AF286" s="69"/>
      <c r="AG286" s="69"/>
      <c r="AH286" s="69"/>
      <c r="AI286" s="69"/>
      <c r="AJ286" s="70"/>
      <c r="AK286" s="70"/>
      <c r="AL286" s="69"/>
      <c r="AM286" s="69"/>
      <c r="AN286" s="69"/>
      <c r="AO286" s="69"/>
      <c r="AP286" s="70"/>
      <c r="AQ286" s="70"/>
      <c r="AR286" s="69"/>
      <c r="AS286" s="69"/>
      <c r="AT286" s="69"/>
      <c r="AU286" s="69"/>
      <c r="AV286" s="70"/>
      <c r="AW286" s="70"/>
      <c r="AX286" s="69"/>
      <c r="AY286" s="69"/>
      <c r="AZ286" s="69"/>
      <c r="BA286" s="69"/>
      <c r="BB286" s="70"/>
      <c r="BC286" s="70"/>
    </row>
    <row r="287" spans="1:55" s="12" customFormat="1" ht="171.75" customHeight="1">
      <c r="A287" s="103" t="s">
        <v>490</v>
      </c>
      <c r="B287" s="65" t="s">
        <v>396</v>
      </c>
      <c r="C287" s="65" t="s">
        <v>366</v>
      </c>
      <c r="D287" s="66" t="s">
        <v>491</v>
      </c>
      <c r="E287" s="65"/>
      <c r="F287" s="46">
        <f aca="true" t="shared" si="397" ref="F287:BA287">F288</f>
        <v>119018</v>
      </c>
      <c r="G287" s="46">
        <f t="shared" si="397"/>
        <v>0</v>
      </c>
      <c r="H287" s="46">
        <f t="shared" si="397"/>
        <v>0</v>
      </c>
      <c r="I287" s="46">
        <f t="shared" si="397"/>
        <v>0</v>
      </c>
      <c r="J287" s="46">
        <f t="shared" si="397"/>
        <v>0</v>
      </c>
      <c r="K287" s="46">
        <f t="shared" si="397"/>
        <v>0</v>
      </c>
      <c r="L287" s="46">
        <f t="shared" si="397"/>
        <v>119018</v>
      </c>
      <c r="M287" s="46">
        <f t="shared" si="397"/>
        <v>0</v>
      </c>
      <c r="N287" s="46">
        <f t="shared" si="397"/>
        <v>0</v>
      </c>
      <c r="O287" s="46">
        <f t="shared" si="397"/>
        <v>0</v>
      </c>
      <c r="P287" s="46">
        <f t="shared" si="397"/>
        <v>0</v>
      </c>
      <c r="Q287" s="46">
        <f t="shared" si="397"/>
        <v>0</v>
      </c>
      <c r="R287" s="46">
        <f t="shared" si="397"/>
        <v>119018</v>
      </c>
      <c r="S287" s="46">
        <f t="shared" si="397"/>
        <v>0</v>
      </c>
      <c r="T287" s="46">
        <f t="shared" si="397"/>
        <v>0</v>
      </c>
      <c r="U287" s="46">
        <f t="shared" si="397"/>
        <v>0</v>
      </c>
      <c r="V287" s="46">
        <f t="shared" si="397"/>
        <v>0</v>
      </c>
      <c r="W287" s="46">
        <f t="shared" si="397"/>
        <v>0</v>
      </c>
      <c r="X287" s="46">
        <f t="shared" si="397"/>
        <v>119018</v>
      </c>
      <c r="Y287" s="46">
        <f t="shared" si="397"/>
        <v>0</v>
      </c>
      <c r="Z287" s="46">
        <f t="shared" si="397"/>
        <v>0</v>
      </c>
      <c r="AA287" s="46">
        <f t="shared" si="397"/>
        <v>0</v>
      </c>
      <c r="AB287" s="46">
        <f t="shared" si="397"/>
        <v>0</v>
      </c>
      <c r="AC287" s="46">
        <f t="shared" si="397"/>
        <v>0</v>
      </c>
      <c r="AD287" s="46">
        <f t="shared" si="397"/>
        <v>119018</v>
      </c>
      <c r="AE287" s="46">
        <f t="shared" si="397"/>
        <v>0</v>
      </c>
      <c r="AF287" s="46">
        <f t="shared" si="397"/>
        <v>0</v>
      </c>
      <c r="AG287" s="46">
        <f t="shared" si="397"/>
        <v>0</v>
      </c>
      <c r="AH287" s="46">
        <f t="shared" si="397"/>
        <v>0</v>
      </c>
      <c r="AI287" s="46">
        <f t="shared" si="397"/>
        <v>0</v>
      </c>
      <c r="AJ287" s="46">
        <f t="shared" si="397"/>
        <v>119018</v>
      </c>
      <c r="AK287" s="46">
        <f t="shared" si="397"/>
        <v>0</v>
      </c>
      <c r="AL287" s="46">
        <f t="shared" si="397"/>
        <v>0</v>
      </c>
      <c r="AM287" s="46">
        <f t="shared" si="397"/>
        <v>0</v>
      </c>
      <c r="AN287" s="46">
        <f t="shared" si="397"/>
        <v>0</v>
      </c>
      <c r="AO287" s="46">
        <f t="shared" si="397"/>
        <v>0</v>
      </c>
      <c r="AP287" s="46">
        <f t="shared" si="397"/>
        <v>119018</v>
      </c>
      <c r="AQ287" s="46">
        <f t="shared" si="397"/>
        <v>0</v>
      </c>
      <c r="AR287" s="46">
        <f t="shared" si="397"/>
        <v>0</v>
      </c>
      <c r="AS287" s="46">
        <f t="shared" si="397"/>
        <v>0</v>
      </c>
      <c r="AT287" s="46">
        <f t="shared" si="397"/>
        <v>0</v>
      </c>
      <c r="AU287" s="46">
        <f t="shared" si="397"/>
        <v>0</v>
      </c>
      <c r="AV287" s="46">
        <f t="shared" si="397"/>
        <v>119018</v>
      </c>
      <c r="AW287" s="46">
        <f t="shared" si="397"/>
        <v>0</v>
      </c>
      <c r="AX287" s="46">
        <f t="shared" si="397"/>
        <v>0</v>
      </c>
      <c r="AY287" s="46">
        <f t="shared" si="397"/>
        <v>0</v>
      </c>
      <c r="AZ287" s="46">
        <f t="shared" si="397"/>
        <v>0</v>
      </c>
      <c r="BA287" s="46">
        <f t="shared" si="397"/>
        <v>0</v>
      </c>
      <c r="BB287" s="46">
        <f>BB288</f>
        <v>119018</v>
      </c>
      <c r="BC287" s="46">
        <f>BC288</f>
        <v>0</v>
      </c>
    </row>
    <row r="288" spans="1:55" s="12" customFormat="1" ht="90" customHeight="1">
      <c r="A288" s="101" t="s">
        <v>476</v>
      </c>
      <c r="B288" s="65" t="s">
        <v>396</v>
      </c>
      <c r="C288" s="65" t="s">
        <v>366</v>
      </c>
      <c r="D288" s="66" t="s">
        <v>491</v>
      </c>
      <c r="E288" s="65" t="s">
        <v>381</v>
      </c>
      <c r="F288" s="46">
        <v>119018</v>
      </c>
      <c r="G288" s="70"/>
      <c r="H288" s="70"/>
      <c r="I288" s="70"/>
      <c r="J288" s="70"/>
      <c r="K288" s="70"/>
      <c r="L288" s="46">
        <f>F288+H288+I288+J288+K288</f>
        <v>119018</v>
      </c>
      <c r="M288" s="46">
        <f>G288+K288</f>
        <v>0</v>
      </c>
      <c r="N288" s="69"/>
      <c r="O288" s="69"/>
      <c r="P288" s="69"/>
      <c r="Q288" s="69"/>
      <c r="R288" s="46">
        <f>L288+N288+O288+P288+Q288</f>
        <v>119018</v>
      </c>
      <c r="S288" s="46">
        <f>M288+Q288</f>
        <v>0</v>
      </c>
      <c r="T288" s="69"/>
      <c r="U288" s="69"/>
      <c r="V288" s="69"/>
      <c r="W288" s="69"/>
      <c r="X288" s="46">
        <f>R288+T288+U288+V288+W288</f>
        <v>119018</v>
      </c>
      <c r="Y288" s="46">
        <f>S288+W288</f>
        <v>0</v>
      </c>
      <c r="Z288" s="69"/>
      <c r="AA288" s="69"/>
      <c r="AB288" s="69"/>
      <c r="AC288" s="69"/>
      <c r="AD288" s="46">
        <f>X288+Z288+AA288+AB288+AC288</f>
        <v>119018</v>
      </c>
      <c r="AE288" s="46">
        <f>Y288+AC288</f>
        <v>0</v>
      </c>
      <c r="AF288" s="69"/>
      <c r="AG288" s="69"/>
      <c r="AH288" s="69"/>
      <c r="AI288" s="69"/>
      <c r="AJ288" s="46">
        <f>AD288+AF288+AG288+AH288+AI288</f>
        <v>119018</v>
      </c>
      <c r="AK288" s="46">
        <f>AE288+AI288</f>
        <v>0</v>
      </c>
      <c r="AL288" s="69"/>
      <c r="AM288" s="69"/>
      <c r="AN288" s="69"/>
      <c r="AO288" s="69"/>
      <c r="AP288" s="46">
        <f>AJ288+AL288+AM288+AN288+AO288</f>
        <v>119018</v>
      </c>
      <c r="AQ288" s="46">
        <f>AK288+AO288</f>
        <v>0</v>
      </c>
      <c r="AR288" s="69"/>
      <c r="AS288" s="69"/>
      <c r="AT288" s="69"/>
      <c r="AU288" s="69"/>
      <c r="AV288" s="46">
        <f>AP288+AR288+AS288+AT288+AU288</f>
        <v>119018</v>
      </c>
      <c r="AW288" s="46">
        <f>AQ288+AU288</f>
        <v>0</v>
      </c>
      <c r="AX288" s="69"/>
      <c r="AY288" s="69"/>
      <c r="AZ288" s="69"/>
      <c r="BA288" s="69"/>
      <c r="BB288" s="46">
        <f>AV288+AX288+AY288+AZ288+BA288</f>
        <v>119018</v>
      </c>
      <c r="BC288" s="46">
        <f>AW288+BA288</f>
        <v>0</v>
      </c>
    </row>
    <row r="289" spans="1:55" s="12" customFormat="1" ht="186" customHeight="1">
      <c r="A289" s="103" t="s">
        <v>188</v>
      </c>
      <c r="B289" s="65" t="s">
        <v>396</v>
      </c>
      <c r="C289" s="65" t="s">
        <v>366</v>
      </c>
      <c r="D289" s="66" t="s">
        <v>189</v>
      </c>
      <c r="E289" s="65"/>
      <c r="F289" s="46">
        <f aca="true" t="shared" si="398" ref="F289:BA289">F290</f>
        <v>14781</v>
      </c>
      <c r="G289" s="46">
        <f t="shared" si="398"/>
        <v>0</v>
      </c>
      <c r="H289" s="46">
        <f t="shared" si="398"/>
        <v>0</v>
      </c>
      <c r="I289" s="46">
        <f t="shared" si="398"/>
        <v>0</v>
      </c>
      <c r="J289" s="46">
        <f t="shared" si="398"/>
        <v>0</v>
      </c>
      <c r="K289" s="46">
        <f t="shared" si="398"/>
        <v>0</v>
      </c>
      <c r="L289" s="46">
        <f t="shared" si="398"/>
        <v>14781</v>
      </c>
      <c r="M289" s="46">
        <f t="shared" si="398"/>
        <v>0</v>
      </c>
      <c r="N289" s="46">
        <f t="shared" si="398"/>
        <v>0</v>
      </c>
      <c r="O289" s="46">
        <f t="shared" si="398"/>
        <v>0</v>
      </c>
      <c r="P289" s="46">
        <f t="shared" si="398"/>
        <v>0</v>
      </c>
      <c r="Q289" s="46">
        <f t="shared" si="398"/>
        <v>0</v>
      </c>
      <c r="R289" s="46">
        <f t="shared" si="398"/>
        <v>14781</v>
      </c>
      <c r="S289" s="46">
        <f t="shared" si="398"/>
        <v>0</v>
      </c>
      <c r="T289" s="46">
        <f t="shared" si="398"/>
        <v>0</v>
      </c>
      <c r="U289" s="46">
        <f t="shared" si="398"/>
        <v>0</v>
      </c>
      <c r="V289" s="46">
        <f t="shared" si="398"/>
        <v>0</v>
      </c>
      <c r="W289" s="46">
        <f t="shared" si="398"/>
        <v>0</v>
      </c>
      <c r="X289" s="46">
        <f t="shared" si="398"/>
        <v>14781</v>
      </c>
      <c r="Y289" s="46">
        <f t="shared" si="398"/>
        <v>0</v>
      </c>
      <c r="Z289" s="46">
        <f t="shared" si="398"/>
        <v>0</v>
      </c>
      <c r="AA289" s="46">
        <f t="shared" si="398"/>
        <v>0</v>
      </c>
      <c r="AB289" s="46">
        <f t="shared" si="398"/>
        <v>0</v>
      </c>
      <c r="AC289" s="46">
        <f t="shared" si="398"/>
        <v>0</v>
      </c>
      <c r="AD289" s="46">
        <f t="shared" si="398"/>
        <v>14781</v>
      </c>
      <c r="AE289" s="46">
        <f t="shared" si="398"/>
        <v>0</v>
      </c>
      <c r="AF289" s="46">
        <f t="shared" si="398"/>
        <v>0</v>
      </c>
      <c r="AG289" s="46">
        <f t="shared" si="398"/>
        <v>0</v>
      </c>
      <c r="AH289" s="46">
        <f t="shared" si="398"/>
        <v>0</v>
      </c>
      <c r="AI289" s="46">
        <f t="shared" si="398"/>
        <v>0</v>
      </c>
      <c r="AJ289" s="46">
        <f t="shared" si="398"/>
        <v>14781</v>
      </c>
      <c r="AK289" s="46">
        <f t="shared" si="398"/>
        <v>0</v>
      </c>
      <c r="AL289" s="46">
        <f t="shared" si="398"/>
        <v>0</v>
      </c>
      <c r="AM289" s="46">
        <f t="shared" si="398"/>
        <v>0</v>
      </c>
      <c r="AN289" s="46">
        <f t="shared" si="398"/>
        <v>0</v>
      </c>
      <c r="AO289" s="46">
        <f t="shared" si="398"/>
        <v>0</v>
      </c>
      <c r="AP289" s="46">
        <f t="shared" si="398"/>
        <v>14781</v>
      </c>
      <c r="AQ289" s="46">
        <f t="shared" si="398"/>
        <v>0</v>
      </c>
      <c r="AR289" s="46">
        <f t="shared" si="398"/>
        <v>0</v>
      </c>
      <c r="AS289" s="46">
        <f t="shared" si="398"/>
        <v>0</v>
      </c>
      <c r="AT289" s="46">
        <f t="shared" si="398"/>
        <v>0</v>
      </c>
      <c r="AU289" s="46">
        <f t="shared" si="398"/>
        <v>0</v>
      </c>
      <c r="AV289" s="46">
        <f t="shared" si="398"/>
        <v>14781</v>
      </c>
      <c r="AW289" s="46">
        <f t="shared" si="398"/>
        <v>0</v>
      </c>
      <c r="AX289" s="46">
        <f t="shared" si="398"/>
        <v>0</v>
      </c>
      <c r="AY289" s="46">
        <f t="shared" si="398"/>
        <v>-7371</v>
      </c>
      <c r="AZ289" s="46">
        <f t="shared" si="398"/>
        <v>0</v>
      </c>
      <c r="BA289" s="46">
        <f t="shared" si="398"/>
        <v>0</v>
      </c>
      <c r="BB289" s="46">
        <f>BB290</f>
        <v>7410</v>
      </c>
      <c r="BC289" s="46">
        <f>BC290</f>
        <v>0</v>
      </c>
    </row>
    <row r="290" spans="1:55" s="12" customFormat="1" ht="93" customHeight="1">
      <c r="A290" s="101" t="s">
        <v>476</v>
      </c>
      <c r="B290" s="65" t="s">
        <v>396</v>
      </c>
      <c r="C290" s="65" t="s">
        <v>366</v>
      </c>
      <c r="D290" s="66" t="s">
        <v>189</v>
      </c>
      <c r="E290" s="65" t="s">
        <v>381</v>
      </c>
      <c r="F290" s="46">
        <v>14781</v>
      </c>
      <c r="G290" s="70"/>
      <c r="H290" s="70"/>
      <c r="I290" s="70"/>
      <c r="J290" s="70"/>
      <c r="K290" s="70"/>
      <c r="L290" s="46">
        <f>F290+H290+I290+J290+K290</f>
        <v>14781</v>
      </c>
      <c r="M290" s="46">
        <f>G290+K290</f>
        <v>0</v>
      </c>
      <c r="N290" s="69"/>
      <c r="O290" s="69"/>
      <c r="P290" s="69"/>
      <c r="Q290" s="69"/>
      <c r="R290" s="46">
        <f>L290+N290+O290+P290+Q290</f>
        <v>14781</v>
      </c>
      <c r="S290" s="46">
        <f>M290+Q290</f>
        <v>0</v>
      </c>
      <c r="T290" s="69"/>
      <c r="U290" s="69"/>
      <c r="V290" s="69"/>
      <c r="W290" s="69"/>
      <c r="X290" s="46">
        <f>R290+T290+U290+V290+W290</f>
        <v>14781</v>
      </c>
      <c r="Y290" s="46">
        <f>S290+W290</f>
        <v>0</v>
      </c>
      <c r="Z290" s="69"/>
      <c r="AA290" s="69"/>
      <c r="AB290" s="69"/>
      <c r="AC290" s="69"/>
      <c r="AD290" s="46">
        <f>X290+Z290+AA290+AB290+AC290</f>
        <v>14781</v>
      </c>
      <c r="AE290" s="46">
        <f>Y290+AC290</f>
        <v>0</v>
      </c>
      <c r="AF290" s="69"/>
      <c r="AG290" s="69"/>
      <c r="AH290" s="69"/>
      <c r="AI290" s="69"/>
      <c r="AJ290" s="46">
        <f>AD290+AF290+AG290+AH290+AI290</f>
        <v>14781</v>
      </c>
      <c r="AK290" s="46">
        <f>AE290+AI290</f>
        <v>0</v>
      </c>
      <c r="AL290" s="69"/>
      <c r="AM290" s="69"/>
      <c r="AN290" s="69"/>
      <c r="AO290" s="69"/>
      <c r="AP290" s="46">
        <f>AJ290+AL290+AM290+AN290+AO290</f>
        <v>14781</v>
      </c>
      <c r="AQ290" s="46">
        <f>AK290+AO290</f>
        <v>0</v>
      </c>
      <c r="AR290" s="69"/>
      <c r="AS290" s="69"/>
      <c r="AT290" s="69"/>
      <c r="AU290" s="69"/>
      <c r="AV290" s="46">
        <f>AP290+AR290+AS290+AT290+AU290</f>
        <v>14781</v>
      </c>
      <c r="AW290" s="46">
        <f>AQ290+AU290</f>
        <v>0</v>
      </c>
      <c r="AX290" s="69"/>
      <c r="AY290" s="46">
        <v>-7371</v>
      </c>
      <c r="AZ290" s="69"/>
      <c r="BA290" s="69"/>
      <c r="BB290" s="46">
        <f>AV290+AX290+AY290+AZ290+BA290</f>
        <v>7410</v>
      </c>
      <c r="BC290" s="46">
        <f>AW290+BA290</f>
        <v>0</v>
      </c>
    </row>
    <row r="291" spans="1:55" s="12" customFormat="1" ht="24" customHeight="1">
      <c r="A291" s="59" t="s">
        <v>359</v>
      </c>
      <c r="B291" s="65" t="s">
        <v>396</v>
      </c>
      <c r="C291" s="65" t="s">
        <v>366</v>
      </c>
      <c r="D291" s="66" t="s">
        <v>360</v>
      </c>
      <c r="E291" s="65"/>
      <c r="F291" s="46">
        <f aca="true" t="shared" si="399" ref="F291:M291">F292+F295+F297+F299</f>
        <v>29929</v>
      </c>
      <c r="G291" s="46">
        <f t="shared" si="399"/>
        <v>0</v>
      </c>
      <c r="H291" s="46">
        <f t="shared" si="399"/>
        <v>21049</v>
      </c>
      <c r="I291" s="46">
        <f t="shared" si="399"/>
        <v>0</v>
      </c>
      <c r="J291" s="46">
        <f t="shared" si="399"/>
        <v>0</v>
      </c>
      <c r="K291" s="46">
        <f t="shared" si="399"/>
        <v>0</v>
      </c>
      <c r="L291" s="46">
        <f t="shared" si="399"/>
        <v>50978</v>
      </c>
      <c r="M291" s="46">
        <f t="shared" si="399"/>
        <v>0</v>
      </c>
      <c r="N291" s="46">
        <f aca="true" t="shared" si="400" ref="N291:S291">N292+N295+N297+N299</f>
        <v>0</v>
      </c>
      <c r="O291" s="46">
        <f t="shared" si="400"/>
        <v>0</v>
      </c>
      <c r="P291" s="46">
        <f t="shared" si="400"/>
        <v>0</v>
      </c>
      <c r="Q291" s="46">
        <f t="shared" si="400"/>
        <v>0</v>
      </c>
      <c r="R291" s="46">
        <f t="shared" si="400"/>
        <v>50978</v>
      </c>
      <c r="S291" s="46">
        <f t="shared" si="400"/>
        <v>0</v>
      </c>
      <c r="T291" s="46">
        <f aca="true" t="shared" si="401" ref="T291:Y291">T292+T295+T297+T299</f>
        <v>0</v>
      </c>
      <c r="U291" s="46">
        <f t="shared" si="401"/>
        <v>0</v>
      </c>
      <c r="V291" s="46">
        <f t="shared" si="401"/>
        <v>0</v>
      </c>
      <c r="W291" s="46">
        <f t="shared" si="401"/>
        <v>0</v>
      </c>
      <c r="X291" s="46">
        <f t="shared" si="401"/>
        <v>50978</v>
      </c>
      <c r="Y291" s="46">
        <f t="shared" si="401"/>
        <v>0</v>
      </c>
      <c r="Z291" s="46">
        <f aca="true" t="shared" si="402" ref="Z291:AE291">Z292+Z295+Z297+Z299</f>
        <v>0</v>
      </c>
      <c r="AA291" s="46">
        <f t="shared" si="402"/>
        <v>0</v>
      </c>
      <c r="AB291" s="46">
        <f t="shared" si="402"/>
        <v>0</v>
      </c>
      <c r="AC291" s="46">
        <f t="shared" si="402"/>
        <v>0</v>
      </c>
      <c r="AD291" s="46">
        <f t="shared" si="402"/>
        <v>50978</v>
      </c>
      <c r="AE291" s="46">
        <f t="shared" si="402"/>
        <v>0</v>
      </c>
      <c r="AF291" s="46">
        <f aca="true" t="shared" si="403" ref="AF291:AK291">AF292+AF295+AF297+AF299</f>
        <v>0</v>
      </c>
      <c r="AG291" s="46">
        <f t="shared" si="403"/>
        <v>0</v>
      </c>
      <c r="AH291" s="46">
        <f t="shared" si="403"/>
        <v>0</v>
      </c>
      <c r="AI291" s="46">
        <f t="shared" si="403"/>
        <v>0</v>
      </c>
      <c r="AJ291" s="46">
        <f t="shared" si="403"/>
        <v>50978</v>
      </c>
      <c r="AK291" s="46">
        <f t="shared" si="403"/>
        <v>0</v>
      </c>
      <c r="AL291" s="46">
        <f aca="true" t="shared" si="404" ref="AL291:AQ291">AL292+AL295+AL297+AL299</f>
        <v>0</v>
      </c>
      <c r="AM291" s="46">
        <f t="shared" si="404"/>
        <v>0</v>
      </c>
      <c r="AN291" s="46">
        <f t="shared" si="404"/>
        <v>0</v>
      </c>
      <c r="AO291" s="46">
        <f t="shared" si="404"/>
        <v>0</v>
      </c>
      <c r="AP291" s="46">
        <f t="shared" si="404"/>
        <v>50978</v>
      </c>
      <c r="AQ291" s="46">
        <f t="shared" si="404"/>
        <v>0</v>
      </c>
      <c r="AR291" s="46">
        <f aca="true" t="shared" si="405" ref="AR291:AW291">AR292+AR295+AR297+AR299</f>
        <v>0</v>
      </c>
      <c r="AS291" s="46">
        <f>AS292+AS295+AS297+AS299</f>
        <v>0</v>
      </c>
      <c r="AT291" s="46">
        <f>AT292+AT295+AT297+AT299</f>
        <v>0</v>
      </c>
      <c r="AU291" s="46">
        <f>AU292+AU295+AU297+AU299</f>
        <v>0</v>
      </c>
      <c r="AV291" s="46">
        <f t="shared" si="405"/>
        <v>50978</v>
      </c>
      <c r="AW291" s="46">
        <f t="shared" si="405"/>
        <v>0</v>
      </c>
      <c r="AX291" s="46">
        <f aca="true" t="shared" si="406" ref="AX291:BC291">AX292+AX295+AX297+AX299</f>
        <v>0</v>
      </c>
      <c r="AY291" s="46">
        <f t="shared" si="406"/>
        <v>0</v>
      </c>
      <c r="AZ291" s="46">
        <f t="shared" si="406"/>
        <v>-3</v>
      </c>
      <c r="BA291" s="46">
        <f t="shared" si="406"/>
        <v>0</v>
      </c>
      <c r="BB291" s="46">
        <f t="shared" si="406"/>
        <v>50975</v>
      </c>
      <c r="BC291" s="46">
        <f t="shared" si="406"/>
        <v>0</v>
      </c>
    </row>
    <row r="292" spans="1:55" s="12" customFormat="1" ht="108.75" customHeight="1">
      <c r="A292" s="101" t="s">
        <v>236</v>
      </c>
      <c r="B292" s="65" t="s">
        <v>396</v>
      </c>
      <c r="C292" s="65" t="s">
        <v>366</v>
      </c>
      <c r="D292" s="66" t="s">
        <v>234</v>
      </c>
      <c r="E292" s="65"/>
      <c r="F292" s="46">
        <f>F293</f>
        <v>28570</v>
      </c>
      <c r="G292" s="46">
        <f aca="true" t="shared" si="407" ref="G292:K293">G293</f>
        <v>0</v>
      </c>
      <c r="H292" s="46">
        <f t="shared" si="407"/>
        <v>21013</v>
      </c>
      <c r="I292" s="46">
        <f t="shared" si="407"/>
        <v>0</v>
      </c>
      <c r="J292" s="46">
        <f t="shared" si="407"/>
        <v>0</v>
      </c>
      <c r="K292" s="46">
        <f t="shared" si="407"/>
        <v>0</v>
      </c>
      <c r="L292" s="46">
        <f>L293</f>
        <v>49583</v>
      </c>
      <c r="M292" s="46">
        <f>M293</f>
        <v>0</v>
      </c>
      <c r="N292" s="46">
        <f aca="true" t="shared" si="408" ref="N292:Q293">N293</f>
        <v>0</v>
      </c>
      <c r="O292" s="46">
        <f t="shared" si="408"/>
        <v>0</v>
      </c>
      <c r="P292" s="46">
        <f t="shared" si="408"/>
        <v>0</v>
      </c>
      <c r="Q292" s="46">
        <f t="shared" si="408"/>
        <v>0</v>
      </c>
      <c r="R292" s="46">
        <f>R293</f>
        <v>49583</v>
      </c>
      <c r="S292" s="46">
        <f>S293</f>
        <v>0</v>
      </c>
      <c r="T292" s="46">
        <f aca="true" t="shared" si="409" ref="T292:W293">T293</f>
        <v>0</v>
      </c>
      <c r="U292" s="46">
        <f t="shared" si="409"/>
        <v>0</v>
      </c>
      <c r="V292" s="46">
        <f t="shared" si="409"/>
        <v>0</v>
      </c>
      <c r="W292" s="46">
        <f t="shared" si="409"/>
        <v>0</v>
      </c>
      <c r="X292" s="46">
        <f>X293</f>
        <v>49583</v>
      </c>
      <c r="Y292" s="46">
        <f>Y293</f>
        <v>0</v>
      </c>
      <c r="Z292" s="46">
        <f aca="true" t="shared" si="410" ref="Z292:AC293">Z293</f>
        <v>0</v>
      </c>
      <c r="AA292" s="46">
        <f t="shared" si="410"/>
        <v>0</v>
      </c>
      <c r="AB292" s="46">
        <f t="shared" si="410"/>
        <v>0</v>
      </c>
      <c r="AC292" s="46">
        <f t="shared" si="410"/>
        <v>0</v>
      </c>
      <c r="AD292" s="46">
        <f>AD293</f>
        <v>49583</v>
      </c>
      <c r="AE292" s="46">
        <f>AE293</f>
        <v>0</v>
      </c>
      <c r="AF292" s="46">
        <f aca="true" t="shared" si="411" ref="AF292:AI293">AF293</f>
        <v>0</v>
      </c>
      <c r="AG292" s="46">
        <f t="shared" si="411"/>
        <v>0</v>
      </c>
      <c r="AH292" s="46">
        <f t="shared" si="411"/>
        <v>0</v>
      </c>
      <c r="AI292" s="46">
        <f t="shared" si="411"/>
        <v>0</v>
      </c>
      <c r="AJ292" s="46">
        <f>AJ293</f>
        <v>49583</v>
      </c>
      <c r="AK292" s="46">
        <f>AK293</f>
        <v>0</v>
      </c>
      <c r="AL292" s="46">
        <f aca="true" t="shared" si="412" ref="AL292:AO293">AL293</f>
        <v>0</v>
      </c>
      <c r="AM292" s="46">
        <f t="shared" si="412"/>
        <v>0</v>
      </c>
      <c r="AN292" s="46">
        <f t="shared" si="412"/>
        <v>0</v>
      </c>
      <c r="AO292" s="46">
        <f t="shared" si="412"/>
        <v>0</v>
      </c>
      <c r="AP292" s="46">
        <f>AP293</f>
        <v>49583</v>
      </c>
      <c r="AQ292" s="46">
        <f>AQ293</f>
        <v>0</v>
      </c>
      <c r="AR292" s="46">
        <f aca="true" t="shared" si="413" ref="AR292:AU293">AR293</f>
        <v>0</v>
      </c>
      <c r="AS292" s="46">
        <f t="shared" si="413"/>
        <v>0</v>
      </c>
      <c r="AT292" s="46">
        <f t="shared" si="413"/>
        <v>0</v>
      </c>
      <c r="AU292" s="46">
        <f t="shared" si="413"/>
        <v>0</v>
      </c>
      <c r="AV292" s="46">
        <f>AV293</f>
        <v>49583</v>
      </c>
      <c r="AW292" s="46">
        <f>AW293</f>
        <v>0</v>
      </c>
      <c r="AX292" s="46">
        <f aca="true" t="shared" si="414" ref="AX292:BA293">AX293</f>
        <v>0</v>
      </c>
      <c r="AY292" s="46">
        <f t="shared" si="414"/>
        <v>0</v>
      </c>
      <c r="AZ292" s="46">
        <f t="shared" si="414"/>
        <v>0</v>
      </c>
      <c r="BA292" s="46">
        <f t="shared" si="414"/>
        <v>0</v>
      </c>
      <c r="BB292" s="46">
        <f>BB293</f>
        <v>49583</v>
      </c>
      <c r="BC292" s="46">
        <f>BC293</f>
        <v>0</v>
      </c>
    </row>
    <row r="293" spans="1:55" s="12" customFormat="1" ht="157.5" customHeight="1">
      <c r="A293" s="101" t="s">
        <v>237</v>
      </c>
      <c r="B293" s="65" t="s">
        <v>396</v>
      </c>
      <c r="C293" s="65" t="s">
        <v>366</v>
      </c>
      <c r="D293" s="66" t="s">
        <v>235</v>
      </c>
      <c r="E293" s="65"/>
      <c r="F293" s="46">
        <f>F294</f>
        <v>28570</v>
      </c>
      <c r="G293" s="46">
        <f t="shared" si="407"/>
        <v>0</v>
      </c>
      <c r="H293" s="46">
        <f t="shared" si="407"/>
        <v>21013</v>
      </c>
      <c r="I293" s="46">
        <f t="shared" si="407"/>
        <v>0</v>
      </c>
      <c r="J293" s="46">
        <f t="shared" si="407"/>
        <v>0</v>
      </c>
      <c r="K293" s="46">
        <f t="shared" si="407"/>
        <v>0</v>
      </c>
      <c r="L293" s="46">
        <f>L294</f>
        <v>49583</v>
      </c>
      <c r="M293" s="46">
        <f>M294</f>
        <v>0</v>
      </c>
      <c r="N293" s="46">
        <f t="shared" si="408"/>
        <v>0</v>
      </c>
      <c r="O293" s="46">
        <f t="shared" si="408"/>
        <v>0</v>
      </c>
      <c r="P293" s="46">
        <f t="shared" si="408"/>
        <v>0</v>
      </c>
      <c r="Q293" s="46">
        <f t="shared" si="408"/>
        <v>0</v>
      </c>
      <c r="R293" s="46">
        <f>R294</f>
        <v>49583</v>
      </c>
      <c r="S293" s="46">
        <f>S294</f>
        <v>0</v>
      </c>
      <c r="T293" s="46">
        <f t="shared" si="409"/>
        <v>0</v>
      </c>
      <c r="U293" s="46">
        <f t="shared" si="409"/>
        <v>0</v>
      </c>
      <c r="V293" s="46">
        <f t="shared" si="409"/>
        <v>0</v>
      </c>
      <c r="W293" s="46">
        <f t="shared" si="409"/>
        <v>0</v>
      </c>
      <c r="X293" s="46">
        <f>X294</f>
        <v>49583</v>
      </c>
      <c r="Y293" s="46">
        <f>Y294</f>
        <v>0</v>
      </c>
      <c r="Z293" s="46">
        <f t="shared" si="410"/>
        <v>0</v>
      </c>
      <c r="AA293" s="46">
        <f t="shared" si="410"/>
        <v>0</v>
      </c>
      <c r="AB293" s="46">
        <f t="shared" si="410"/>
        <v>0</v>
      </c>
      <c r="AC293" s="46">
        <f t="shared" si="410"/>
        <v>0</v>
      </c>
      <c r="AD293" s="46">
        <f>AD294</f>
        <v>49583</v>
      </c>
      <c r="AE293" s="46">
        <f>AE294</f>
        <v>0</v>
      </c>
      <c r="AF293" s="46">
        <f t="shared" si="411"/>
        <v>0</v>
      </c>
      <c r="AG293" s="46">
        <f t="shared" si="411"/>
        <v>0</v>
      </c>
      <c r="AH293" s="46">
        <f t="shared" si="411"/>
        <v>0</v>
      </c>
      <c r="AI293" s="46">
        <f t="shared" si="411"/>
        <v>0</v>
      </c>
      <c r="AJ293" s="46">
        <f>AJ294</f>
        <v>49583</v>
      </c>
      <c r="AK293" s="46">
        <f>AK294</f>
        <v>0</v>
      </c>
      <c r="AL293" s="46">
        <f t="shared" si="412"/>
        <v>0</v>
      </c>
      <c r="AM293" s="46">
        <f t="shared" si="412"/>
        <v>0</v>
      </c>
      <c r="AN293" s="46">
        <f t="shared" si="412"/>
        <v>0</v>
      </c>
      <c r="AO293" s="46">
        <f t="shared" si="412"/>
        <v>0</v>
      </c>
      <c r="AP293" s="46">
        <f>AP294</f>
        <v>49583</v>
      </c>
      <c r="AQ293" s="46">
        <f>AQ294</f>
        <v>0</v>
      </c>
      <c r="AR293" s="46">
        <f t="shared" si="413"/>
        <v>0</v>
      </c>
      <c r="AS293" s="46">
        <f t="shared" si="413"/>
        <v>0</v>
      </c>
      <c r="AT293" s="46">
        <f t="shared" si="413"/>
        <v>0</v>
      </c>
      <c r="AU293" s="46">
        <f t="shared" si="413"/>
        <v>0</v>
      </c>
      <c r="AV293" s="46">
        <f>AV294</f>
        <v>49583</v>
      </c>
      <c r="AW293" s="46">
        <f>AW294</f>
        <v>0</v>
      </c>
      <c r="AX293" s="46">
        <f t="shared" si="414"/>
        <v>0</v>
      </c>
      <c r="AY293" s="46">
        <f t="shared" si="414"/>
        <v>0</v>
      </c>
      <c r="AZ293" s="46">
        <f t="shared" si="414"/>
        <v>0</v>
      </c>
      <c r="BA293" s="46">
        <f t="shared" si="414"/>
        <v>0</v>
      </c>
      <c r="BB293" s="46">
        <f>BB294</f>
        <v>49583</v>
      </c>
      <c r="BC293" s="46">
        <f>BC294</f>
        <v>0</v>
      </c>
    </row>
    <row r="294" spans="1:55" s="12" customFormat="1" ht="87.75" customHeight="1">
      <c r="A294" s="101" t="s">
        <v>476</v>
      </c>
      <c r="B294" s="65" t="s">
        <v>396</v>
      </c>
      <c r="C294" s="65" t="s">
        <v>366</v>
      </c>
      <c r="D294" s="66" t="s">
        <v>235</v>
      </c>
      <c r="E294" s="65" t="s">
        <v>381</v>
      </c>
      <c r="F294" s="46">
        <v>28570</v>
      </c>
      <c r="G294" s="70"/>
      <c r="H294" s="46">
        <v>21013</v>
      </c>
      <c r="I294" s="70"/>
      <c r="J294" s="70"/>
      <c r="K294" s="70"/>
      <c r="L294" s="46">
        <f>F294+H294+I294+J294+K294</f>
        <v>49583</v>
      </c>
      <c r="M294" s="46">
        <f>G294+K294</f>
        <v>0</v>
      </c>
      <c r="N294" s="46"/>
      <c r="O294" s="69"/>
      <c r="P294" s="69"/>
      <c r="Q294" s="69"/>
      <c r="R294" s="46">
        <f>L294+N294+O294+P294+Q294</f>
        <v>49583</v>
      </c>
      <c r="S294" s="46">
        <f>M294+Q294</f>
        <v>0</v>
      </c>
      <c r="T294" s="46"/>
      <c r="U294" s="69"/>
      <c r="V294" s="69"/>
      <c r="W294" s="69"/>
      <c r="X294" s="46">
        <f>R294+T294+U294+V294+W294</f>
        <v>49583</v>
      </c>
      <c r="Y294" s="46">
        <f>S294+W294</f>
        <v>0</v>
      </c>
      <c r="Z294" s="46"/>
      <c r="AA294" s="69"/>
      <c r="AB294" s="69"/>
      <c r="AC294" s="69"/>
      <c r="AD294" s="46">
        <f>X294+Z294+AA294+AB294+AC294</f>
        <v>49583</v>
      </c>
      <c r="AE294" s="46">
        <f>Y294+AC294</f>
        <v>0</v>
      </c>
      <c r="AF294" s="46"/>
      <c r="AG294" s="69"/>
      <c r="AH294" s="69"/>
      <c r="AI294" s="69"/>
      <c r="AJ294" s="46">
        <f>AD294+AF294+AG294+AH294+AI294</f>
        <v>49583</v>
      </c>
      <c r="AK294" s="46">
        <f>AE294+AI294</f>
        <v>0</v>
      </c>
      <c r="AL294" s="46"/>
      <c r="AM294" s="69"/>
      <c r="AN294" s="69"/>
      <c r="AO294" s="69"/>
      <c r="AP294" s="46">
        <f>AJ294+AL294+AM294+AN294+AO294</f>
        <v>49583</v>
      </c>
      <c r="AQ294" s="46">
        <f>AK294+AO294</f>
        <v>0</v>
      </c>
      <c r="AR294" s="46"/>
      <c r="AS294" s="46"/>
      <c r="AT294" s="46"/>
      <c r="AU294" s="46"/>
      <c r="AV294" s="46">
        <f>AP294+AR294+AS294+AT294+AU294</f>
        <v>49583</v>
      </c>
      <c r="AW294" s="46">
        <f>AQ294+AU294</f>
        <v>0</v>
      </c>
      <c r="AX294" s="46"/>
      <c r="AY294" s="46"/>
      <c r="AZ294" s="46"/>
      <c r="BA294" s="46"/>
      <c r="BB294" s="46">
        <f>AV294+AX294+AY294+AZ294+BA294</f>
        <v>49583</v>
      </c>
      <c r="BC294" s="46">
        <f>AW294+BA294</f>
        <v>0</v>
      </c>
    </row>
    <row r="295" spans="1:55" s="12" customFormat="1" ht="72.75" customHeight="1">
      <c r="A295" s="59" t="s">
        <v>190</v>
      </c>
      <c r="B295" s="65" t="s">
        <v>396</v>
      </c>
      <c r="C295" s="65" t="s">
        <v>366</v>
      </c>
      <c r="D295" s="66" t="s">
        <v>91</v>
      </c>
      <c r="E295" s="65"/>
      <c r="F295" s="46">
        <f aca="true" t="shared" si="415" ref="F295:BA295">F296</f>
        <v>906</v>
      </c>
      <c r="G295" s="46">
        <f t="shared" si="415"/>
        <v>0</v>
      </c>
      <c r="H295" s="46">
        <f t="shared" si="415"/>
        <v>0</v>
      </c>
      <c r="I295" s="46">
        <f t="shared" si="415"/>
        <v>0</v>
      </c>
      <c r="J295" s="46">
        <f t="shared" si="415"/>
        <v>0</v>
      </c>
      <c r="K295" s="46">
        <f t="shared" si="415"/>
        <v>0</v>
      </c>
      <c r="L295" s="46">
        <f t="shared" si="415"/>
        <v>906</v>
      </c>
      <c r="M295" s="46">
        <f t="shared" si="415"/>
        <v>0</v>
      </c>
      <c r="N295" s="46">
        <f t="shared" si="415"/>
        <v>0</v>
      </c>
      <c r="O295" s="46">
        <f t="shared" si="415"/>
        <v>0</v>
      </c>
      <c r="P295" s="46">
        <f t="shared" si="415"/>
        <v>0</v>
      </c>
      <c r="Q295" s="46">
        <f t="shared" si="415"/>
        <v>0</v>
      </c>
      <c r="R295" s="46">
        <f t="shared" si="415"/>
        <v>906</v>
      </c>
      <c r="S295" s="46">
        <f t="shared" si="415"/>
        <v>0</v>
      </c>
      <c r="T295" s="46">
        <f t="shared" si="415"/>
        <v>0</v>
      </c>
      <c r="U295" s="46">
        <f t="shared" si="415"/>
        <v>0</v>
      </c>
      <c r="V295" s="46">
        <f t="shared" si="415"/>
        <v>0</v>
      </c>
      <c r="W295" s="46">
        <f t="shared" si="415"/>
        <v>0</v>
      </c>
      <c r="X295" s="46">
        <f t="shared" si="415"/>
        <v>906</v>
      </c>
      <c r="Y295" s="46">
        <f t="shared" si="415"/>
        <v>0</v>
      </c>
      <c r="Z295" s="46">
        <f t="shared" si="415"/>
        <v>0</v>
      </c>
      <c r="AA295" s="46">
        <f t="shared" si="415"/>
        <v>0</v>
      </c>
      <c r="AB295" s="46">
        <f t="shared" si="415"/>
        <v>0</v>
      </c>
      <c r="AC295" s="46">
        <f t="shared" si="415"/>
        <v>0</v>
      </c>
      <c r="AD295" s="46">
        <f t="shared" si="415"/>
        <v>906</v>
      </c>
      <c r="AE295" s="46">
        <f t="shared" si="415"/>
        <v>0</v>
      </c>
      <c r="AF295" s="46">
        <f t="shared" si="415"/>
        <v>0</v>
      </c>
      <c r="AG295" s="46">
        <f t="shared" si="415"/>
        <v>0</v>
      </c>
      <c r="AH295" s="46">
        <f t="shared" si="415"/>
        <v>0</v>
      </c>
      <c r="AI295" s="46">
        <f t="shared" si="415"/>
        <v>0</v>
      </c>
      <c r="AJ295" s="46">
        <f t="shared" si="415"/>
        <v>906</v>
      </c>
      <c r="AK295" s="46">
        <f t="shared" si="415"/>
        <v>0</v>
      </c>
      <c r="AL295" s="46">
        <f t="shared" si="415"/>
        <v>0</v>
      </c>
      <c r="AM295" s="46">
        <f t="shared" si="415"/>
        <v>0</v>
      </c>
      <c r="AN295" s="46">
        <f t="shared" si="415"/>
        <v>0</v>
      </c>
      <c r="AO295" s="46">
        <f t="shared" si="415"/>
        <v>0</v>
      </c>
      <c r="AP295" s="46">
        <f t="shared" si="415"/>
        <v>906</v>
      </c>
      <c r="AQ295" s="46">
        <f t="shared" si="415"/>
        <v>0</v>
      </c>
      <c r="AR295" s="46">
        <f t="shared" si="415"/>
        <v>0</v>
      </c>
      <c r="AS295" s="46">
        <f t="shared" si="415"/>
        <v>0</v>
      </c>
      <c r="AT295" s="46">
        <f t="shared" si="415"/>
        <v>0</v>
      </c>
      <c r="AU295" s="46">
        <f t="shared" si="415"/>
        <v>0</v>
      </c>
      <c r="AV295" s="46">
        <f t="shared" si="415"/>
        <v>906</v>
      </c>
      <c r="AW295" s="46">
        <f t="shared" si="415"/>
        <v>0</v>
      </c>
      <c r="AX295" s="46">
        <f t="shared" si="415"/>
        <v>0</v>
      </c>
      <c r="AY295" s="46">
        <f t="shared" si="415"/>
        <v>0</v>
      </c>
      <c r="AZ295" s="46">
        <f t="shared" si="415"/>
        <v>-3</v>
      </c>
      <c r="BA295" s="46">
        <f t="shared" si="415"/>
        <v>0</v>
      </c>
      <c r="BB295" s="46">
        <f>BB296</f>
        <v>903</v>
      </c>
      <c r="BC295" s="46">
        <f>BC296</f>
        <v>0</v>
      </c>
    </row>
    <row r="296" spans="1:55" s="12" customFormat="1" ht="60" customHeight="1">
      <c r="A296" s="101" t="s">
        <v>375</v>
      </c>
      <c r="B296" s="65" t="s">
        <v>396</v>
      </c>
      <c r="C296" s="65" t="s">
        <v>366</v>
      </c>
      <c r="D296" s="66" t="s">
        <v>91</v>
      </c>
      <c r="E296" s="65" t="s">
        <v>376</v>
      </c>
      <c r="F296" s="46">
        <v>906</v>
      </c>
      <c r="G296" s="70"/>
      <c r="H296" s="70"/>
      <c r="I296" s="70"/>
      <c r="J296" s="70"/>
      <c r="K296" s="70"/>
      <c r="L296" s="46">
        <f>F296+H296+I296+J296+K296</f>
        <v>906</v>
      </c>
      <c r="M296" s="46">
        <f>G296+K296</f>
        <v>0</v>
      </c>
      <c r="N296" s="69"/>
      <c r="O296" s="69"/>
      <c r="P296" s="69"/>
      <c r="Q296" s="69"/>
      <c r="R296" s="46">
        <f>L296+N296+O296+P296+Q296</f>
        <v>906</v>
      </c>
      <c r="S296" s="46">
        <f>M296+Q296</f>
        <v>0</v>
      </c>
      <c r="T296" s="69"/>
      <c r="U296" s="69"/>
      <c r="V296" s="69"/>
      <c r="W296" s="69"/>
      <c r="X296" s="46">
        <f>R296+T296+U296+V296+W296</f>
        <v>906</v>
      </c>
      <c r="Y296" s="46">
        <f>S296+W296</f>
        <v>0</v>
      </c>
      <c r="Z296" s="69"/>
      <c r="AA296" s="69"/>
      <c r="AB296" s="69"/>
      <c r="AC296" s="69"/>
      <c r="AD296" s="46">
        <f>X296+Z296+AA296+AB296+AC296</f>
        <v>906</v>
      </c>
      <c r="AE296" s="46">
        <f>Y296+AC296</f>
        <v>0</v>
      </c>
      <c r="AF296" s="69"/>
      <c r="AG296" s="69"/>
      <c r="AH296" s="69"/>
      <c r="AI296" s="69"/>
      <c r="AJ296" s="46">
        <f>AD296+AF296+AG296+AH296+AI296</f>
        <v>906</v>
      </c>
      <c r="AK296" s="46">
        <f>AE296+AI296</f>
        <v>0</v>
      </c>
      <c r="AL296" s="69"/>
      <c r="AM296" s="69"/>
      <c r="AN296" s="69"/>
      <c r="AO296" s="69"/>
      <c r="AP296" s="46">
        <f>AJ296+AL296+AM296+AN296+AO296</f>
        <v>906</v>
      </c>
      <c r="AQ296" s="46">
        <f>AK296+AO296</f>
        <v>0</v>
      </c>
      <c r="AR296" s="69"/>
      <c r="AS296" s="69"/>
      <c r="AT296" s="69"/>
      <c r="AU296" s="69"/>
      <c r="AV296" s="46">
        <f>AP296+AR296+AS296+AT296+AU296</f>
        <v>906</v>
      </c>
      <c r="AW296" s="46">
        <f>AQ296+AU296</f>
        <v>0</v>
      </c>
      <c r="AX296" s="69"/>
      <c r="AY296" s="69"/>
      <c r="AZ296" s="46">
        <v>-3</v>
      </c>
      <c r="BA296" s="69"/>
      <c r="BB296" s="46">
        <f>AV296+AX296+AY296+AZ296+BA296</f>
        <v>903</v>
      </c>
      <c r="BC296" s="46">
        <f>AW296+BA296</f>
        <v>0</v>
      </c>
    </row>
    <row r="297" spans="1:55" s="12" customFormat="1" ht="49.5">
      <c r="A297" s="59" t="s">
        <v>112</v>
      </c>
      <c r="B297" s="65" t="s">
        <v>396</v>
      </c>
      <c r="C297" s="65" t="s">
        <v>366</v>
      </c>
      <c r="D297" s="66" t="s">
        <v>111</v>
      </c>
      <c r="E297" s="65"/>
      <c r="F297" s="46">
        <f aca="true" t="shared" si="416" ref="F297:BA297">F298</f>
        <v>453</v>
      </c>
      <c r="G297" s="46">
        <f t="shared" si="416"/>
        <v>0</v>
      </c>
      <c r="H297" s="46">
        <f t="shared" si="416"/>
        <v>36</v>
      </c>
      <c r="I297" s="46">
        <f t="shared" si="416"/>
        <v>0</v>
      </c>
      <c r="J297" s="46">
        <f t="shared" si="416"/>
        <v>0</v>
      </c>
      <c r="K297" s="46">
        <f t="shared" si="416"/>
        <v>0</v>
      </c>
      <c r="L297" s="46">
        <f t="shared" si="416"/>
        <v>489</v>
      </c>
      <c r="M297" s="46">
        <f t="shared" si="416"/>
        <v>0</v>
      </c>
      <c r="N297" s="46">
        <f t="shared" si="416"/>
        <v>0</v>
      </c>
      <c r="O297" s="46">
        <f t="shared" si="416"/>
        <v>0</v>
      </c>
      <c r="P297" s="46">
        <f t="shared" si="416"/>
        <v>0</v>
      </c>
      <c r="Q297" s="46">
        <f t="shared" si="416"/>
        <v>0</v>
      </c>
      <c r="R297" s="46">
        <f t="shared" si="416"/>
        <v>489</v>
      </c>
      <c r="S297" s="46">
        <f t="shared" si="416"/>
        <v>0</v>
      </c>
      <c r="T297" s="46">
        <f t="shared" si="416"/>
        <v>0</v>
      </c>
      <c r="U297" s="46">
        <f t="shared" si="416"/>
        <v>0</v>
      </c>
      <c r="V297" s="46">
        <f t="shared" si="416"/>
        <v>0</v>
      </c>
      <c r="W297" s="46">
        <f t="shared" si="416"/>
        <v>0</v>
      </c>
      <c r="X297" s="46">
        <f t="shared" si="416"/>
        <v>489</v>
      </c>
      <c r="Y297" s="46">
        <f t="shared" si="416"/>
        <v>0</v>
      </c>
      <c r="Z297" s="46">
        <f t="shared" si="416"/>
        <v>0</v>
      </c>
      <c r="AA297" s="46">
        <f t="shared" si="416"/>
        <v>0</v>
      </c>
      <c r="AB297" s="46">
        <f t="shared" si="416"/>
        <v>0</v>
      </c>
      <c r="AC297" s="46">
        <f t="shared" si="416"/>
        <v>0</v>
      </c>
      <c r="AD297" s="46">
        <f t="shared" si="416"/>
        <v>489</v>
      </c>
      <c r="AE297" s="46">
        <f t="shared" si="416"/>
        <v>0</v>
      </c>
      <c r="AF297" s="46">
        <f t="shared" si="416"/>
        <v>0</v>
      </c>
      <c r="AG297" s="46">
        <f t="shared" si="416"/>
        <v>0</v>
      </c>
      <c r="AH297" s="46">
        <f t="shared" si="416"/>
        <v>0</v>
      </c>
      <c r="AI297" s="46">
        <f t="shared" si="416"/>
        <v>0</v>
      </c>
      <c r="AJ297" s="46">
        <f t="shared" si="416"/>
        <v>489</v>
      </c>
      <c r="AK297" s="46">
        <f t="shared" si="416"/>
        <v>0</v>
      </c>
      <c r="AL297" s="46">
        <f t="shared" si="416"/>
        <v>0</v>
      </c>
      <c r="AM297" s="46">
        <f t="shared" si="416"/>
        <v>0</v>
      </c>
      <c r="AN297" s="46">
        <f t="shared" si="416"/>
        <v>0</v>
      </c>
      <c r="AO297" s="46">
        <f t="shared" si="416"/>
        <v>0</v>
      </c>
      <c r="AP297" s="46">
        <f t="shared" si="416"/>
        <v>489</v>
      </c>
      <c r="AQ297" s="46">
        <f t="shared" si="416"/>
        <v>0</v>
      </c>
      <c r="AR297" s="46">
        <f t="shared" si="416"/>
        <v>0</v>
      </c>
      <c r="AS297" s="46">
        <f t="shared" si="416"/>
        <v>0</v>
      </c>
      <c r="AT297" s="46">
        <f t="shared" si="416"/>
        <v>0</v>
      </c>
      <c r="AU297" s="46">
        <f t="shared" si="416"/>
        <v>0</v>
      </c>
      <c r="AV297" s="46">
        <f t="shared" si="416"/>
        <v>489</v>
      </c>
      <c r="AW297" s="46">
        <f t="shared" si="416"/>
        <v>0</v>
      </c>
      <c r="AX297" s="46">
        <f t="shared" si="416"/>
        <v>0</v>
      </c>
      <c r="AY297" s="46">
        <f t="shared" si="416"/>
        <v>0</v>
      </c>
      <c r="AZ297" s="46">
        <f t="shared" si="416"/>
        <v>0</v>
      </c>
      <c r="BA297" s="46">
        <f t="shared" si="416"/>
        <v>0</v>
      </c>
      <c r="BB297" s="46">
        <f>BB298</f>
        <v>489</v>
      </c>
      <c r="BC297" s="46">
        <f>BC298</f>
        <v>0</v>
      </c>
    </row>
    <row r="298" spans="1:55" s="12" customFormat="1" ht="57.75" customHeight="1">
      <c r="A298" s="101" t="s">
        <v>375</v>
      </c>
      <c r="B298" s="65" t="s">
        <v>396</v>
      </c>
      <c r="C298" s="65" t="s">
        <v>366</v>
      </c>
      <c r="D298" s="66" t="s">
        <v>111</v>
      </c>
      <c r="E298" s="65" t="s">
        <v>376</v>
      </c>
      <c r="F298" s="46">
        <v>453</v>
      </c>
      <c r="G298" s="70"/>
      <c r="H298" s="68">
        <v>36</v>
      </c>
      <c r="I298" s="70"/>
      <c r="J298" s="70"/>
      <c r="K298" s="70"/>
      <c r="L298" s="46">
        <f>F298+H298+I298+J298+K298</f>
        <v>489</v>
      </c>
      <c r="M298" s="46">
        <f>G298+K298</f>
        <v>0</v>
      </c>
      <c r="N298" s="46"/>
      <c r="O298" s="69"/>
      <c r="P298" s="69"/>
      <c r="Q298" s="69"/>
      <c r="R298" s="46">
        <f>L298+N298+O298+P298+Q298</f>
        <v>489</v>
      </c>
      <c r="S298" s="46">
        <f>M298+Q298</f>
        <v>0</v>
      </c>
      <c r="T298" s="46"/>
      <c r="U298" s="69"/>
      <c r="V298" s="69"/>
      <c r="W298" s="69"/>
      <c r="X298" s="46">
        <f>R298+T298+U298+V298+W298</f>
        <v>489</v>
      </c>
      <c r="Y298" s="46">
        <f>S298+W298</f>
        <v>0</v>
      </c>
      <c r="Z298" s="46"/>
      <c r="AA298" s="69"/>
      <c r="AB298" s="69"/>
      <c r="AC298" s="69"/>
      <c r="AD298" s="46">
        <f>X298+Z298+AA298+AB298+AC298</f>
        <v>489</v>
      </c>
      <c r="AE298" s="46">
        <f>Y298+AC298</f>
        <v>0</v>
      </c>
      <c r="AF298" s="46"/>
      <c r="AG298" s="69"/>
      <c r="AH298" s="69"/>
      <c r="AI298" s="69"/>
      <c r="AJ298" s="46">
        <f>AD298+AF298+AG298+AH298+AI298</f>
        <v>489</v>
      </c>
      <c r="AK298" s="46">
        <f>AE298+AI298</f>
        <v>0</v>
      </c>
      <c r="AL298" s="46"/>
      <c r="AM298" s="69"/>
      <c r="AN298" s="69"/>
      <c r="AO298" s="69"/>
      <c r="AP298" s="46">
        <f>AJ298+AL298+AM298+AN298+AO298</f>
        <v>489</v>
      </c>
      <c r="AQ298" s="46">
        <f>AK298+AO298</f>
        <v>0</v>
      </c>
      <c r="AR298" s="46"/>
      <c r="AS298" s="46"/>
      <c r="AT298" s="46"/>
      <c r="AU298" s="46"/>
      <c r="AV298" s="46">
        <f>AP298+AR298+AS298+AT298+AU298</f>
        <v>489</v>
      </c>
      <c r="AW298" s="46">
        <f>AQ298+AU298</f>
        <v>0</v>
      </c>
      <c r="AX298" s="46"/>
      <c r="AY298" s="46"/>
      <c r="AZ298" s="46"/>
      <c r="BA298" s="46"/>
      <c r="BB298" s="46">
        <f>AV298+AX298+AY298+AZ298+BA298</f>
        <v>489</v>
      </c>
      <c r="BC298" s="46">
        <f>AW298+BA298</f>
        <v>0</v>
      </c>
    </row>
    <row r="299" spans="1:55" s="12" customFormat="1" ht="99" customHeight="1" hidden="1">
      <c r="A299" s="101" t="s">
        <v>161</v>
      </c>
      <c r="B299" s="65" t="s">
        <v>396</v>
      </c>
      <c r="C299" s="65" t="s">
        <v>366</v>
      </c>
      <c r="D299" s="66" t="s">
        <v>160</v>
      </c>
      <c r="E299" s="65"/>
      <c r="F299" s="46">
        <f>F300</f>
        <v>0</v>
      </c>
      <c r="G299" s="46">
        <f>G300</f>
        <v>0</v>
      </c>
      <c r="H299" s="70"/>
      <c r="I299" s="70"/>
      <c r="J299" s="70"/>
      <c r="K299" s="70"/>
      <c r="L299" s="46">
        <f>L300</f>
        <v>0</v>
      </c>
      <c r="M299" s="46">
        <f>M300</f>
        <v>0</v>
      </c>
      <c r="N299" s="69"/>
      <c r="O299" s="69"/>
      <c r="P299" s="69"/>
      <c r="Q299" s="69"/>
      <c r="R299" s="46">
        <f>R300</f>
        <v>0</v>
      </c>
      <c r="S299" s="46">
        <f>S300</f>
        <v>0</v>
      </c>
      <c r="T299" s="69"/>
      <c r="U299" s="69"/>
      <c r="V299" s="69"/>
      <c r="W299" s="69"/>
      <c r="X299" s="46">
        <f>X300</f>
        <v>0</v>
      </c>
      <c r="Y299" s="46">
        <f>Y300</f>
        <v>0</v>
      </c>
      <c r="Z299" s="69"/>
      <c r="AA299" s="69"/>
      <c r="AB299" s="69"/>
      <c r="AC299" s="69"/>
      <c r="AD299" s="46">
        <f>AD300</f>
        <v>0</v>
      </c>
      <c r="AE299" s="46">
        <f>AE300</f>
        <v>0</v>
      </c>
      <c r="AF299" s="69"/>
      <c r="AG299" s="69"/>
      <c r="AH299" s="69"/>
      <c r="AI299" s="69"/>
      <c r="AJ299" s="46">
        <f>AJ300</f>
        <v>0</v>
      </c>
      <c r="AK299" s="46">
        <f>AK300</f>
        <v>0</v>
      </c>
      <c r="AL299" s="69"/>
      <c r="AM299" s="69"/>
      <c r="AN299" s="69"/>
      <c r="AO299" s="69"/>
      <c r="AP299" s="46">
        <f>AP300</f>
        <v>0</v>
      </c>
      <c r="AQ299" s="46">
        <f>AQ300</f>
        <v>0</v>
      </c>
      <c r="AR299" s="69"/>
      <c r="AS299" s="69"/>
      <c r="AT299" s="69"/>
      <c r="AU299" s="69"/>
      <c r="AV299" s="46">
        <f>AV300</f>
        <v>0</v>
      </c>
      <c r="AW299" s="46">
        <f>AW300</f>
        <v>0</v>
      </c>
      <c r="AX299" s="69"/>
      <c r="AY299" s="69"/>
      <c r="AZ299" s="69"/>
      <c r="BA299" s="69"/>
      <c r="BB299" s="46">
        <f>BB300</f>
        <v>0</v>
      </c>
      <c r="BC299" s="46">
        <f>BC300</f>
        <v>0</v>
      </c>
    </row>
    <row r="300" spans="1:55" s="12" customFormat="1" ht="33" customHeight="1" hidden="1">
      <c r="A300" s="101" t="s">
        <v>375</v>
      </c>
      <c r="B300" s="65" t="s">
        <v>396</v>
      </c>
      <c r="C300" s="65" t="s">
        <v>366</v>
      </c>
      <c r="D300" s="66" t="s">
        <v>160</v>
      </c>
      <c r="E300" s="65" t="s">
        <v>376</v>
      </c>
      <c r="F300" s="46"/>
      <c r="G300" s="70"/>
      <c r="H300" s="70"/>
      <c r="I300" s="70"/>
      <c r="J300" s="70"/>
      <c r="K300" s="70"/>
      <c r="L300" s="46"/>
      <c r="M300" s="70"/>
      <c r="N300" s="69"/>
      <c r="O300" s="69"/>
      <c r="P300" s="69"/>
      <c r="Q300" s="69"/>
      <c r="R300" s="46"/>
      <c r="S300" s="70"/>
      <c r="T300" s="69"/>
      <c r="U300" s="69"/>
      <c r="V300" s="69"/>
      <c r="W300" s="69"/>
      <c r="X300" s="46"/>
      <c r="Y300" s="70"/>
      <c r="Z300" s="69"/>
      <c r="AA300" s="69"/>
      <c r="AB300" s="69"/>
      <c r="AC300" s="69"/>
      <c r="AD300" s="46"/>
      <c r="AE300" s="70"/>
      <c r="AF300" s="69"/>
      <c r="AG300" s="69"/>
      <c r="AH300" s="69"/>
      <c r="AI300" s="69"/>
      <c r="AJ300" s="46"/>
      <c r="AK300" s="70"/>
      <c r="AL300" s="69"/>
      <c r="AM300" s="69"/>
      <c r="AN300" s="69"/>
      <c r="AO300" s="69"/>
      <c r="AP300" s="46"/>
      <c r="AQ300" s="70"/>
      <c r="AR300" s="69"/>
      <c r="AS300" s="69"/>
      <c r="AT300" s="69"/>
      <c r="AU300" s="69"/>
      <c r="AV300" s="46"/>
      <c r="AW300" s="70"/>
      <c r="AX300" s="69"/>
      <c r="AY300" s="69"/>
      <c r="AZ300" s="69"/>
      <c r="BA300" s="69"/>
      <c r="BB300" s="46"/>
      <c r="BC300" s="70"/>
    </row>
    <row r="301" spans="1:55" ht="16.5">
      <c r="A301" s="61"/>
      <c r="B301" s="65"/>
      <c r="C301" s="65"/>
      <c r="D301" s="104"/>
      <c r="E301" s="65"/>
      <c r="F301" s="45"/>
      <c r="G301" s="45"/>
      <c r="H301" s="45"/>
      <c r="I301" s="45"/>
      <c r="J301" s="45"/>
      <c r="K301" s="45"/>
      <c r="L301" s="45"/>
      <c r="M301" s="45"/>
      <c r="N301" s="46"/>
      <c r="O301" s="46"/>
      <c r="P301" s="46"/>
      <c r="Q301" s="46"/>
      <c r="R301" s="45"/>
      <c r="S301" s="45"/>
      <c r="T301" s="46"/>
      <c r="U301" s="46"/>
      <c r="V301" s="46"/>
      <c r="W301" s="46"/>
      <c r="X301" s="45"/>
      <c r="Y301" s="45"/>
      <c r="Z301" s="46"/>
      <c r="AA301" s="46"/>
      <c r="AB301" s="46"/>
      <c r="AC301" s="46"/>
      <c r="AD301" s="45"/>
      <c r="AE301" s="45"/>
      <c r="AF301" s="46"/>
      <c r="AG301" s="46"/>
      <c r="AH301" s="46"/>
      <c r="AI301" s="46"/>
      <c r="AJ301" s="45"/>
      <c r="AK301" s="45"/>
      <c r="AL301" s="46"/>
      <c r="AM301" s="46"/>
      <c r="AN301" s="46"/>
      <c r="AO301" s="46"/>
      <c r="AP301" s="45"/>
      <c r="AQ301" s="45"/>
      <c r="AR301" s="46"/>
      <c r="AS301" s="46"/>
      <c r="AT301" s="46"/>
      <c r="AU301" s="46"/>
      <c r="AV301" s="45"/>
      <c r="AW301" s="45"/>
      <c r="AX301" s="46"/>
      <c r="AY301" s="46"/>
      <c r="AZ301" s="46"/>
      <c r="BA301" s="46"/>
      <c r="BB301" s="45"/>
      <c r="BC301" s="45"/>
    </row>
    <row r="302" spans="1:55" s="12" customFormat="1" ht="18.75">
      <c r="A302" s="106" t="s">
        <v>398</v>
      </c>
      <c r="B302" s="54" t="s">
        <v>396</v>
      </c>
      <c r="C302" s="54" t="s">
        <v>370</v>
      </c>
      <c r="D302" s="62"/>
      <c r="E302" s="54"/>
      <c r="F302" s="63">
        <f aca="true" t="shared" si="417" ref="F302:M302">F303+F305+F324</f>
        <v>610945</v>
      </c>
      <c r="G302" s="63">
        <f t="shared" si="417"/>
        <v>0</v>
      </c>
      <c r="H302" s="63">
        <f t="shared" si="417"/>
        <v>0</v>
      </c>
      <c r="I302" s="63">
        <f t="shared" si="417"/>
        <v>0</v>
      </c>
      <c r="J302" s="63">
        <f t="shared" si="417"/>
        <v>0</v>
      </c>
      <c r="K302" s="63">
        <f t="shared" si="417"/>
        <v>0</v>
      </c>
      <c r="L302" s="63">
        <f t="shared" si="417"/>
        <v>610945</v>
      </c>
      <c r="M302" s="63">
        <f t="shared" si="417"/>
        <v>0</v>
      </c>
      <c r="N302" s="64">
        <f aca="true" t="shared" si="418" ref="N302:S302">N303+N305+N324</f>
        <v>12400</v>
      </c>
      <c r="O302" s="64">
        <f t="shared" si="418"/>
        <v>0</v>
      </c>
      <c r="P302" s="64">
        <f t="shared" si="418"/>
        <v>0</v>
      </c>
      <c r="Q302" s="64">
        <f t="shared" si="418"/>
        <v>0</v>
      </c>
      <c r="R302" s="63">
        <f t="shared" si="418"/>
        <v>623345</v>
      </c>
      <c r="S302" s="63">
        <f t="shared" si="418"/>
        <v>0</v>
      </c>
      <c r="T302" s="64">
        <f aca="true" t="shared" si="419" ref="T302:Y302">T303+T305+T324</f>
        <v>0</v>
      </c>
      <c r="U302" s="64">
        <f t="shared" si="419"/>
        <v>0</v>
      </c>
      <c r="V302" s="64">
        <f t="shared" si="419"/>
        <v>0</v>
      </c>
      <c r="W302" s="64">
        <f t="shared" si="419"/>
        <v>0</v>
      </c>
      <c r="X302" s="63">
        <f t="shared" si="419"/>
        <v>623345</v>
      </c>
      <c r="Y302" s="63">
        <f t="shared" si="419"/>
        <v>0</v>
      </c>
      <c r="Z302" s="63">
        <f aca="true" t="shared" si="420" ref="Z302:AE302">Z303+Z305+Z324</f>
        <v>1215</v>
      </c>
      <c r="AA302" s="63">
        <f t="shared" si="420"/>
        <v>324</v>
      </c>
      <c r="AB302" s="63">
        <f t="shared" si="420"/>
        <v>0</v>
      </c>
      <c r="AC302" s="63">
        <f t="shared" si="420"/>
        <v>0</v>
      </c>
      <c r="AD302" s="63">
        <f t="shared" si="420"/>
        <v>624884</v>
      </c>
      <c r="AE302" s="63">
        <f t="shared" si="420"/>
        <v>0</v>
      </c>
      <c r="AF302" s="63">
        <f aca="true" t="shared" si="421" ref="AF302:AK302">AF303+AF305+AF324</f>
        <v>0</v>
      </c>
      <c r="AG302" s="63">
        <f t="shared" si="421"/>
        <v>0</v>
      </c>
      <c r="AH302" s="63">
        <f t="shared" si="421"/>
        <v>0</v>
      </c>
      <c r="AI302" s="63">
        <f t="shared" si="421"/>
        <v>0</v>
      </c>
      <c r="AJ302" s="63">
        <f t="shared" si="421"/>
        <v>624884</v>
      </c>
      <c r="AK302" s="63">
        <f t="shared" si="421"/>
        <v>0</v>
      </c>
      <c r="AL302" s="63">
        <f aca="true" t="shared" si="422" ref="AL302:AQ302">AL303+AL305+AL324</f>
        <v>590</v>
      </c>
      <c r="AM302" s="63">
        <f t="shared" si="422"/>
        <v>-6480</v>
      </c>
      <c r="AN302" s="63">
        <f t="shared" si="422"/>
        <v>0</v>
      </c>
      <c r="AO302" s="63">
        <f t="shared" si="422"/>
        <v>0</v>
      </c>
      <c r="AP302" s="63">
        <f t="shared" si="422"/>
        <v>618994</v>
      </c>
      <c r="AQ302" s="63">
        <f t="shared" si="422"/>
        <v>0</v>
      </c>
      <c r="AR302" s="63">
        <f aca="true" t="shared" si="423" ref="AR302:AW302">AR303+AR305+AR324</f>
        <v>1088</v>
      </c>
      <c r="AS302" s="63">
        <f>AS303+AS305+AS324</f>
        <v>-590</v>
      </c>
      <c r="AT302" s="63">
        <f>AT303+AT305+AT324</f>
        <v>-3652</v>
      </c>
      <c r="AU302" s="63">
        <f>AU303+AU305+AU324</f>
        <v>0</v>
      </c>
      <c r="AV302" s="63">
        <f t="shared" si="423"/>
        <v>615840</v>
      </c>
      <c r="AW302" s="63">
        <f t="shared" si="423"/>
        <v>0</v>
      </c>
      <c r="AX302" s="63">
        <f aca="true" t="shared" si="424" ref="AX302:BC302">AX303+AX305+AX324</f>
        <v>50000</v>
      </c>
      <c r="AY302" s="63">
        <f t="shared" si="424"/>
        <v>0</v>
      </c>
      <c r="AZ302" s="63">
        <f t="shared" si="424"/>
        <v>-26291</v>
      </c>
      <c r="BA302" s="63">
        <f t="shared" si="424"/>
        <v>0</v>
      </c>
      <c r="BB302" s="63">
        <f t="shared" si="424"/>
        <v>639549</v>
      </c>
      <c r="BC302" s="63">
        <f t="shared" si="424"/>
        <v>0</v>
      </c>
    </row>
    <row r="303" spans="1:55" s="12" customFormat="1" ht="33" customHeight="1" hidden="1">
      <c r="A303" s="59" t="s">
        <v>389</v>
      </c>
      <c r="B303" s="65" t="s">
        <v>396</v>
      </c>
      <c r="C303" s="65" t="s">
        <v>370</v>
      </c>
      <c r="D303" s="66" t="s">
        <v>278</v>
      </c>
      <c r="E303" s="65"/>
      <c r="F303" s="67">
        <f>F304</f>
        <v>0</v>
      </c>
      <c r="G303" s="67">
        <f>G304</f>
        <v>0</v>
      </c>
      <c r="H303" s="70"/>
      <c r="I303" s="70"/>
      <c r="J303" s="70"/>
      <c r="K303" s="70"/>
      <c r="L303" s="67">
        <f>L304</f>
        <v>0</v>
      </c>
      <c r="M303" s="67">
        <f>M304</f>
        <v>0</v>
      </c>
      <c r="N303" s="69"/>
      <c r="O303" s="69"/>
      <c r="P303" s="69"/>
      <c r="Q303" s="69"/>
      <c r="R303" s="67">
        <f>R304</f>
        <v>0</v>
      </c>
      <c r="S303" s="67">
        <f>S304</f>
        <v>0</v>
      </c>
      <c r="T303" s="69"/>
      <c r="U303" s="69"/>
      <c r="V303" s="69"/>
      <c r="W303" s="69"/>
      <c r="X303" s="67">
        <f>X304</f>
        <v>0</v>
      </c>
      <c r="Y303" s="67">
        <f>Y304</f>
        <v>0</v>
      </c>
      <c r="Z303" s="69"/>
      <c r="AA303" s="69"/>
      <c r="AB303" s="69"/>
      <c r="AC303" s="69"/>
      <c r="AD303" s="67">
        <f>AD304</f>
        <v>0</v>
      </c>
      <c r="AE303" s="67">
        <f>AE304</f>
        <v>0</v>
      </c>
      <c r="AF303" s="69"/>
      <c r="AG303" s="69"/>
      <c r="AH303" s="69"/>
      <c r="AI303" s="69"/>
      <c r="AJ303" s="67">
        <f>AJ304</f>
        <v>0</v>
      </c>
      <c r="AK303" s="67">
        <f>AK304</f>
        <v>0</v>
      </c>
      <c r="AL303" s="69"/>
      <c r="AM303" s="69"/>
      <c r="AN303" s="69"/>
      <c r="AO303" s="69"/>
      <c r="AP303" s="67">
        <f>AP304</f>
        <v>0</v>
      </c>
      <c r="AQ303" s="67">
        <f>AQ304</f>
        <v>0</v>
      </c>
      <c r="AR303" s="69"/>
      <c r="AS303" s="69"/>
      <c r="AT303" s="69"/>
      <c r="AU303" s="69"/>
      <c r="AV303" s="67">
        <f>AV304</f>
        <v>0</v>
      </c>
      <c r="AW303" s="67">
        <f>AW304</f>
        <v>0</v>
      </c>
      <c r="AX303" s="69"/>
      <c r="AY303" s="69"/>
      <c r="AZ303" s="69"/>
      <c r="BA303" s="69"/>
      <c r="BB303" s="67">
        <f>BB304</f>
        <v>0</v>
      </c>
      <c r="BC303" s="67">
        <f>BC304</f>
        <v>0</v>
      </c>
    </row>
    <row r="304" spans="1:55" s="12" customFormat="1" ht="49.5" customHeight="1" hidden="1">
      <c r="A304" s="59" t="s">
        <v>468</v>
      </c>
      <c r="B304" s="65" t="s">
        <v>396</v>
      </c>
      <c r="C304" s="65" t="s">
        <v>370</v>
      </c>
      <c r="D304" s="66" t="s">
        <v>278</v>
      </c>
      <c r="E304" s="65" t="s">
        <v>390</v>
      </c>
      <c r="F304" s="70"/>
      <c r="G304" s="70"/>
      <c r="H304" s="70"/>
      <c r="I304" s="70"/>
      <c r="J304" s="70"/>
      <c r="K304" s="70"/>
      <c r="L304" s="70"/>
      <c r="M304" s="70"/>
      <c r="N304" s="69"/>
      <c r="O304" s="69"/>
      <c r="P304" s="69"/>
      <c r="Q304" s="69"/>
      <c r="R304" s="70"/>
      <c r="S304" s="70"/>
      <c r="T304" s="69"/>
      <c r="U304" s="69"/>
      <c r="V304" s="69"/>
      <c r="W304" s="69"/>
      <c r="X304" s="70"/>
      <c r="Y304" s="70"/>
      <c r="Z304" s="69"/>
      <c r="AA304" s="69"/>
      <c r="AB304" s="69"/>
      <c r="AC304" s="69"/>
      <c r="AD304" s="70"/>
      <c r="AE304" s="70"/>
      <c r="AF304" s="69"/>
      <c r="AG304" s="69"/>
      <c r="AH304" s="69"/>
      <c r="AI304" s="69"/>
      <c r="AJ304" s="70"/>
      <c r="AK304" s="70"/>
      <c r="AL304" s="69"/>
      <c r="AM304" s="69"/>
      <c r="AN304" s="69"/>
      <c r="AO304" s="69"/>
      <c r="AP304" s="70"/>
      <c r="AQ304" s="70"/>
      <c r="AR304" s="69"/>
      <c r="AS304" s="69"/>
      <c r="AT304" s="69"/>
      <c r="AU304" s="69"/>
      <c r="AV304" s="70"/>
      <c r="AW304" s="70"/>
      <c r="AX304" s="69"/>
      <c r="AY304" s="69"/>
      <c r="AZ304" s="69"/>
      <c r="BA304" s="69"/>
      <c r="BB304" s="70"/>
      <c r="BC304" s="70"/>
    </row>
    <row r="305" spans="1:55" s="12" customFormat="1" ht="23.25" customHeight="1">
      <c r="A305" s="107" t="s">
        <v>398</v>
      </c>
      <c r="B305" s="65" t="s">
        <v>396</v>
      </c>
      <c r="C305" s="65" t="s">
        <v>370</v>
      </c>
      <c r="D305" s="108" t="s">
        <v>356</v>
      </c>
      <c r="E305" s="65"/>
      <c r="F305" s="67">
        <f aca="true" t="shared" si="425" ref="F305:M305">F306+F322</f>
        <v>610945</v>
      </c>
      <c r="G305" s="67">
        <f t="shared" si="425"/>
        <v>0</v>
      </c>
      <c r="H305" s="67">
        <f t="shared" si="425"/>
        <v>0</v>
      </c>
      <c r="I305" s="67">
        <f t="shared" si="425"/>
        <v>0</v>
      </c>
      <c r="J305" s="67">
        <f t="shared" si="425"/>
        <v>0</v>
      </c>
      <c r="K305" s="67">
        <f t="shared" si="425"/>
        <v>0</v>
      </c>
      <c r="L305" s="67">
        <f t="shared" si="425"/>
        <v>610945</v>
      </c>
      <c r="M305" s="67">
        <f t="shared" si="425"/>
        <v>0</v>
      </c>
      <c r="N305" s="67">
        <f aca="true" t="shared" si="426" ref="N305:S305">N306+N322</f>
        <v>12400</v>
      </c>
      <c r="O305" s="67">
        <f t="shared" si="426"/>
        <v>0</v>
      </c>
      <c r="P305" s="67">
        <f t="shared" si="426"/>
        <v>0</v>
      </c>
      <c r="Q305" s="67">
        <f t="shared" si="426"/>
        <v>0</v>
      </c>
      <c r="R305" s="67">
        <f t="shared" si="426"/>
        <v>623345</v>
      </c>
      <c r="S305" s="67">
        <f t="shared" si="426"/>
        <v>0</v>
      </c>
      <c r="T305" s="67">
        <f aca="true" t="shared" si="427" ref="T305:Y305">T306+T322</f>
        <v>0</v>
      </c>
      <c r="U305" s="67">
        <f t="shared" si="427"/>
        <v>0</v>
      </c>
      <c r="V305" s="67">
        <f t="shared" si="427"/>
        <v>0</v>
      </c>
      <c r="W305" s="67">
        <f t="shared" si="427"/>
        <v>0</v>
      </c>
      <c r="X305" s="67">
        <f t="shared" si="427"/>
        <v>623345</v>
      </c>
      <c r="Y305" s="67">
        <f t="shared" si="427"/>
        <v>0</v>
      </c>
      <c r="Z305" s="67">
        <f aca="true" t="shared" si="428" ref="Z305:AE305">Z306+Z322</f>
        <v>1215</v>
      </c>
      <c r="AA305" s="67">
        <f t="shared" si="428"/>
        <v>324</v>
      </c>
      <c r="AB305" s="67">
        <f t="shared" si="428"/>
        <v>0</v>
      </c>
      <c r="AC305" s="67">
        <f t="shared" si="428"/>
        <v>0</v>
      </c>
      <c r="AD305" s="67">
        <f t="shared" si="428"/>
        <v>624884</v>
      </c>
      <c r="AE305" s="67">
        <f t="shared" si="428"/>
        <v>0</v>
      </c>
      <c r="AF305" s="67">
        <f aca="true" t="shared" si="429" ref="AF305:AK305">AF306+AF322</f>
        <v>0</v>
      </c>
      <c r="AG305" s="67">
        <f t="shared" si="429"/>
        <v>0</v>
      </c>
      <c r="AH305" s="67">
        <f t="shared" si="429"/>
        <v>0</v>
      </c>
      <c r="AI305" s="67">
        <f t="shared" si="429"/>
        <v>0</v>
      </c>
      <c r="AJ305" s="67">
        <f t="shared" si="429"/>
        <v>624884</v>
      </c>
      <c r="AK305" s="67">
        <f t="shared" si="429"/>
        <v>0</v>
      </c>
      <c r="AL305" s="67">
        <f aca="true" t="shared" si="430" ref="AL305:AQ305">AL306+AL322</f>
        <v>590</v>
      </c>
      <c r="AM305" s="67">
        <f t="shared" si="430"/>
        <v>-6480</v>
      </c>
      <c r="AN305" s="67">
        <f t="shared" si="430"/>
        <v>0</v>
      </c>
      <c r="AO305" s="67">
        <f t="shared" si="430"/>
        <v>0</v>
      </c>
      <c r="AP305" s="67">
        <f t="shared" si="430"/>
        <v>618994</v>
      </c>
      <c r="AQ305" s="67">
        <f t="shared" si="430"/>
        <v>0</v>
      </c>
      <c r="AR305" s="67">
        <f aca="true" t="shared" si="431" ref="AR305:AW305">AR306+AR322</f>
        <v>1088</v>
      </c>
      <c r="AS305" s="67">
        <f>AS306+AS322</f>
        <v>-590</v>
      </c>
      <c r="AT305" s="67">
        <f>AT306+AT322</f>
        <v>-3652</v>
      </c>
      <c r="AU305" s="67">
        <f>AU306+AU322</f>
        <v>0</v>
      </c>
      <c r="AV305" s="67">
        <f t="shared" si="431"/>
        <v>615840</v>
      </c>
      <c r="AW305" s="67">
        <f t="shared" si="431"/>
        <v>0</v>
      </c>
      <c r="AX305" s="67">
        <f aca="true" t="shared" si="432" ref="AX305:BC305">AX306+AX322</f>
        <v>50000</v>
      </c>
      <c r="AY305" s="67">
        <f t="shared" si="432"/>
        <v>0</v>
      </c>
      <c r="AZ305" s="67">
        <f t="shared" si="432"/>
        <v>-26291</v>
      </c>
      <c r="BA305" s="67">
        <f t="shared" si="432"/>
        <v>0</v>
      </c>
      <c r="BB305" s="67">
        <f t="shared" si="432"/>
        <v>639549</v>
      </c>
      <c r="BC305" s="67">
        <f t="shared" si="432"/>
        <v>0</v>
      </c>
    </row>
    <row r="306" spans="1:55" s="12" customFormat="1" ht="63" customHeight="1">
      <c r="A306" s="101" t="s">
        <v>375</v>
      </c>
      <c r="B306" s="65" t="s">
        <v>396</v>
      </c>
      <c r="C306" s="65" t="s">
        <v>370</v>
      </c>
      <c r="D306" s="108" t="s">
        <v>356</v>
      </c>
      <c r="E306" s="65" t="s">
        <v>376</v>
      </c>
      <c r="F306" s="46">
        <v>610945</v>
      </c>
      <c r="G306" s="70"/>
      <c r="H306" s="70"/>
      <c r="I306" s="70"/>
      <c r="J306" s="70"/>
      <c r="K306" s="70"/>
      <c r="L306" s="46">
        <f>F306+H306+I306+J306+K306</f>
        <v>610945</v>
      </c>
      <c r="M306" s="46">
        <f>G306+K306</f>
        <v>0</v>
      </c>
      <c r="N306" s="46">
        <v>12400</v>
      </c>
      <c r="O306" s="46"/>
      <c r="P306" s="46"/>
      <c r="Q306" s="46"/>
      <c r="R306" s="46">
        <f>L306+N306+O306+P306+Q306</f>
        <v>623345</v>
      </c>
      <c r="S306" s="46">
        <f>M306+Q306</f>
        <v>0</v>
      </c>
      <c r="T306" s="46"/>
      <c r="U306" s="46"/>
      <c r="V306" s="46"/>
      <c r="W306" s="46"/>
      <c r="X306" s="46">
        <f>R306+T306+U306+V306+W306</f>
        <v>623345</v>
      </c>
      <c r="Y306" s="46">
        <f>S306+W306</f>
        <v>0</v>
      </c>
      <c r="Z306" s="46">
        <f>7501-6286</f>
        <v>1215</v>
      </c>
      <c r="AA306" s="46">
        <f>-5962+6286</f>
        <v>324</v>
      </c>
      <c r="AB306" s="46"/>
      <c r="AC306" s="46"/>
      <c r="AD306" s="46">
        <f>X306+Z306+AA306+AB306+AC306</f>
        <v>624884</v>
      </c>
      <c r="AE306" s="46">
        <f>Y306+AC306</f>
        <v>0</v>
      </c>
      <c r="AF306" s="46"/>
      <c r="AG306" s="46"/>
      <c r="AH306" s="46"/>
      <c r="AI306" s="46"/>
      <c r="AJ306" s="46">
        <f>AD306+AF306+AG306+AH306+AI306</f>
        <v>624884</v>
      </c>
      <c r="AK306" s="46">
        <f>AE306+AI306</f>
        <v>0</v>
      </c>
      <c r="AL306" s="46">
        <v>590</v>
      </c>
      <c r="AM306" s="46">
        <v>-6480</v>
      </c>
      <c r="AN306" s="46"/>
      <c r="AO306" s="46"/>
      <c r="AP306" s="46">
        <f>AJ306+AL306+AM306+AN306+AO306</f>
        <v>618994</v>
      </c>
      <c r="AQ306" s="46">
        <f>AK306+AO306</f>
        <v>0</v>
      </c>
      <c r="AR306" s="46">
        <v>1088</v>
      </c>
      <c r="AS306" s="46">
        <v>-590</v>
      </c>
      <c r="AT306" s="46">
        <f>-3535-117</f>
        <v>-3652</v>
      </c>
      <c r="AU306" s="46"/>
      <c r="AV306" s="46">
        <f>AP306+AR306+AS306+AT306+AU306</f>
        <v>615840</v>
      </c>
      <c r="AW306" s="46">
        <f>AQ306+AU306</f>
        <v>0</v>
      </c>
      <c r="AX306" s="71">
        <v>50000</v>
      </c>
      <c r="AY306" s="46"/>
      <c r="AZ306" s="46">
        <v>-26291</v>
      </c>
      <c r="BA306" s="46"/>
      <c r="BB306" s="46">
        <f>AV306+AX306+AY306+AZ306+BA306</f>
        <v>639549</v>
      </c>
      <c r="BC306" s="46">
        <f>AW306+BA306</f>
        <v>0</v>
      </c>
    </row>
    <row r="307" spans="1:55" s="12" customFormat="1" ht="49.5" customHeight="1" hidden="1">
      <c r="A307" s="101" t="s">
        <v>476</v>
      </c>
      <c r="B307" s="65" t="s">
        <v>396</v>
      </c>
      <c r="C307" s="65" t="s">
        <v>370</v>
      </c>
      <c r="D307" s="108" t="s">
        <v>356</v>
      </c>
      <c r="E307" s="65" t="s">
        <v>381</v>
      </c>
      <c r="F307" s="70"/>
      <c r="G307" s="70"/>
      <c r="H307" s="70"/>
      <c r="I307" s="70"/>
      <c r="J307" s="70"/>
      <c r="K307" s="70"/>
      <c r="L307" s="70"/>
      <c r="M307" s="70"/>
      <c r="N307" s="69"/>
      <c r="O307" s="69"/>
      <c r="P307" s="69"/>
      <c r="Q307" s="69"/>
      <c r="R307" s="70"/>
      <c r="S307" s="70"/>
      <c r="T307" s="69"/>
      <c r="U307" s="69"/>
      <c r="V307" s="69"/>
      <c r="W307" s="69"/>
      <c r="X307" s="70"/>
      <c r="Y307" s="70"/>
      <c r="Z307" s="69"/>
      <c r="AA307" s="69"/>
      <c r="AB307" s="69"/>
      <c r="AC307" s="69"/>
      <c r="AD307" s="70"/>
      <c r="AE307" s="70"/>
      <c r="AF307" s="69"/>
      <c r="AG307" s="69"/>
      <c r="AH307" s="69"/>
      <c r="AI307" s="69"/>
      <c r="AJ307" s="70"/>
      <c r="AK307" s="70"/>
      <c r="AL307" s="69"/>
      <c r="AM307" s="69"/>
      <c r="AN307" s="69"/>
      <c r="AO307" s="69"/>
      <c r="AP307" s="70"/>
      <c r="AQ307" s="70"/>
      <c r="AR307" s="69"/>
      <c r="AS307" s="69"/>
      <c r="AT307" s="69"/>
      <c r="AU307" s="69"/>
      <c r="AV307" s="70"/>
      <c r="AW307" s="70"/>
      <c r="AX307" s="69"/>
      <c r="AY307" s="69"/>
      <c r="AZ307" s="69"/>
      <c r="BA307" s="69"/>
      <c r="BB307" s="70"/>
      <c r="BC307" s="70"/>
    </row>
    <row r="308" spans="1:55" s="10" customFormat="1" ht="16.5" customHeight="1" hidden="1">
      <c r="A308" s="101" t="s">
        <v>437</v>
      </c>
      <c r="B308" s="65" t="s">
        <v>396</v>
      </c>
      <c r="C308" s="65" t="s">
        <v>370</v>
      </c>
      <c r="D308" s="108" t="s">
        <v>427</v>
      </c>
      <c r="E308" s="65"/>
      <c r="F308" s="72"/>
      <c r="G308" s="72"/>
      <c r="H308" s="72"/>
      <c r="I308" s="72"/>
      <c r="J308" s="72"/>
      <c r="K308" s="72"/>
      <c r="L308" s="72"/>
      <c r="M308" s="72"/>
      <c r="N308" s="51"/>
      <c r="O308" s="51"/>
      <c r="P308" s="51"/>
      <c r="Q308" s="51"/>
      <c r="R308" s="72"/>
      <c r="S308" s="72"/>
      <c r="T308" s="51"/>
      <c r="U308" s="51"/>
      <c r="V308" s="51"/>
      <c r="W308" s="51"/>
      <c r="X308" s="72"/>
      <c r="Y308" s="72"/>
      <c r="Z308" s="51"/>
      <c r="AA308" s="51"/>
      <c r="AB308" s="51"/>
      <c r="AC308" s="51"/>
      <c r="AD308" s="72"/>
      <c r="AE308" s="72"/>
      <c r="AF308" s="51"/>
      <c r="AG308" s="51"/>
      <c r="AH308" s="51"/>
      <c r="AI308" s="51"/>
      <c r="AJ308" s="72"/>
      <c r="AK308" s="72"/>
      <c r="AL308" s="51"/>
      <c r="AM308" s="51"/>
      <c r="AN308" s="51"/>
      <c r="AO308" s="51"/>
      <c r="AP308" s="72"/>
      <c r="AQ308" s="72"/>
      <c r="AR308" s="51"/>
      <c r="AS308" s="51"/>
      <c r="AT308" s="51"/>
      <c r="AU308" s="51"/>
      <c r="AV308" s="72"/>
      <c r="AW308" s="72"/>
      <c r="AX308" s="51"/>
      <c r="AY308" s="51"/>
      <c r="AZ308" s="51"/>
      <c r="BA308" s="51"/>
      <c r="BB308" s="72"/>
      <c r="BC308" s="72"/>
    </row>
    <row r="309" spans="1:55" s="10" customFormat="1" ht="49.5" customHeight="1" hidden="1">
      <c r="A309" s="101" t="s">
        <v>51</v>
      </c>
      <c r="B309" s="65" t="s">
        <v>396</v>
      </c>
      <c r="C309" s="65" t="s">
        <v>370</v>
      </c>
      <c r="D309" s="108" t="s">
        <v>427</v>
      </c>
      <c r="E309" s="65" t="s">
        <v>381</v>
      </c>
      <c r="F309" s="72"/>
      <c r="G309" s="72"/>
      <c r="H309" s="72"/>
      <c r="I309" s="72"/>
      <c r="J309" s="72"/>
      <c r="K309" s="72"/>
      <c r="L309" s="72"/>
      <c r="M309" s="72"/>
      <c r="N309" s="51"/>
      <c r="O309" s="51"/>
      <c r="P309" s="51"/>
      <c r="Q309" s="51"/>
      <c r="R309" s="72"/>
      <c r="S309" s="72"/>
      <c r="T309" s="51"/>
      <c r="U309" s="51"/>
      <c r="V309" s="51"/>
      <c r="W309" s="51"/>
      <c r="X309" s="72"/>
      <c r="Y309" s="72"/>
      <c r="Z309" s="51"/>
      <c r="AA309" s="51"/>
      <c r="AB309" s="51"/>
      <c r="AC309" s="51"/>
      <c r="AD309" s="72"/>
      <c r="AE309" s="72"/>
      <c r="AF309" s="51"/>
      <c r="AG309" s="51"/>
      <c r="AH309" s="51"/>
      <c r="AI309" s="51"/>
      <c r="AJ309" s="72"/>
      <c r="AK309" s="72"/>
      <c r="AL309" s="51"/>
      <c r="AM309" s="51"/>
      <c r="AN309" s="51"/>
      <c r="AO309" s="51"/>
      <c r="AP309" s="72"/>
      <c r="AQ309" s="72"/>
      <c r="AR309" s="51"/>
      <c r="AS309" s="51"/>
      <c r="AT309" s="51"/>
      <c r="AU309" s="51"/>
      <c r="AV309" s="72"/>
      <c r="AW309" s="72"/>
      <c r="AX309" s="51"/>
      <c r="AY309" s="51"/>
      <c r="AZ309" s="51"/>
      <c r="BA309" s="51"/>
      <c r="BB309" s="72"/>
      <c r="BC309" s="72"/>
    </row>
    <row r="310" spans="1:55" s="10" customFormat="1" ht="33" customHeight="1" hidden="1">
      <c r="A310" s="101" t="s">
        <v>447</v>
      </c>
      <c r="B310" s="65" t="s">
        <v>396</v>
      </c>
      <c r="C310" s="65" t="s">
        <v>370</v>
      </c>
      <c r="D310" s="108" t="s">
        <v>428</v>
      </c>
      <c r="E310" s="65"/>
      <c r="F310" s="72"/>
      <c r="G310" s="72"/>
      <c r="H310" s="72"/>
      <c r="I310" s="72"/>
      <c r="J310" s="72"/>
      <c r="K310" s="72"/>
      <c r="L310" s="72"/>
      <c r="M310" s="72"/>
      <c r="N310" s="51"/>
      <c r="O310" s="51"/>
      <c r="P310" s="51"/>
      <c r="Q310" s="51"/>
      <c r="R310" s="72"/>
      <c r="S310" s="72"/>
      <c r="T310" s="51"/>
      <c r="U310" s="51"/>
      <c r="V310" s="51"/>
      <c r="W310" s="51"/>
      <c r="X310" s="72"/>
      <c r="Y310" s="72"/>
      <c r="Z310" s="51"/>
      <c r="AA310" s="51"/>
      <c r="AB310" s="51"/>
      <c r="AC310" s="51"/>
      <c r="AD310" s="72"/>
      <c r="AE310" s="72"/>
      <c r="AF310" s="51"/>
      <c r="AG310" s="51"/>
      <c r="AH310" s="51"/>
      <c r="AI310" s="51"/>
      <c r="AJ310" s="72"/>
      <c r="AK310" s="72"/>
      <c r="AL310" s="51"/>
      <c r="AM310" s="51"/>
      <c r="AN310" s="51"/>
      <c r="AO310" s="51"/>
      <c r="AP310" s="72"/>
      <c r="AQ310" s="72"/>
      <c r="AR310" s="51"/>
      <c r="AS310" s="51"/>
      <c r="AT310" s="51"/>
      <c r="AU310" s="51"/>
      <c r="AV310" s="72"/>
      <c r="AW310" s="72"/>
      <c r="AX310" s="51"/>
      <c r="AY310" s="51"/>
      <c r="AZ310" s="51"/>
      <c r="BA310" s="51"/>
      <c r="BB310" s="72"/>
      <c r="BC310" s="72"/>
    </row>
    <row r="311" spans="1:55" s="10" customFormat="1" ht="49.5" customHeight="1" hidden="1">
      <c r="A311" s="101" t="s">
        <v>51</v>
      </c>
      <c r="B311" s="65" t="s">
        <v>396</v>
      </c>
      <c r="C311" s="65" t="s">
        <v>370</v>
      </c>
      <c r="D311" s="108" t="s">
        <v>428</v>
      </c>
      <c r="E311" s="65" t="s">
        <v>381</v>
      </c>
      <c r="F311" s="72"/>
      <c r="G311" s="72"/>
      <c r="H311" s="72"/>
      <c r="I311" s="72"/>
      <c r="J311" s="72"/>
      <c r="K311" s="72"/>
      <c r="L311" s="72"/>
      <c r="M311" s="72"/>
      <c r="N311" s="51"/>
      <c r="O311" s="51"/>
      <c r="P311" s="51"/>
      <c r="Q311" s="51"/>
      <c r="R311" s="72"/>
      <c r="S311" s="72"/>
      <c r="T311" s="51"/>
      <c r="U311" s="51"/>
      <c r="V311" s="51"/>
      <c r="W311" s="51"/>
      <c r="X311" s="72"/>
      <c r="Y311" s="72"/>
      <c r="Z311" s="51"/>
      <c r="AA311" s="51"/>
      <c r="AB311" s="51"/>
      <c r="AC311" s="51"/>
      <c r="AD311" s="72"/>
      <c r="AE311" s="72"/>
      <c r="AF311" s="51"/>
      <c r="AG311" s="51"/>
      <c r="AH311" s="51"/>
      <c r="AI311" s="51"/>
      <c r="AJ311" s="72"/>
      <c r="AK311" s="72"/>
      <c r="AL311" s="51"/>
      <c r="AM311" s="51"/>
      <c r="AN311" s="51"/>
      <c r="AO311" s="51"/>
      <c r="AP311" s="72"/>
      <c r="AQ311" s="72"/>
      <c r="AR311" s="51"/>
      <c r="AS311" s="51"/>
      <c r="AT311" s="51"/>
      <c r="AU311" s="51"/>
      <c r="AV311" s="72"/>
      <c r="AW311" s="72"/>
      <c r="AX311" s="51"/>
      <c r="AY311" s="51"/>
      <c r="AZ311" s="51"/>
      <c r="BA311" s="51"/>
      <c r="BB311" s="72"/>
      <c r="BC311" s="72"/>
    </row>
    <row r="312" spans="1:55" s="10" customFormat="1" ht="82.5" customHeight="1" hidden="1">
      <c r="A312" s="101" t="s">
        <v>199</v>
      </c>
      <c r="B312" s="65" t="s">
        <v>396</v>
      </c>
      <c r="C312" s="65" t="s">
        <v>370</v>
      </c>
      <c r="D312" s="108" t="s">
        <v>429</v>
      </c>
      <c r="E312" s="65"/>
      <c r="F312" s="72"/>
      <c r="G312" s="72"/>
      <c r="H312" s="72"/>
      <c r="I312" s="72"/>
      <c r="J312" s="72"/>
      <c r="K312" s="72"/>
      <c r="L312" s="72"/>
      <c r="M312" s="72"/>
      <c r="N312" s="51"/>
      <c r="O312" s="51"/>
      <c r="P312" s="51"/>
      <c r="Q312" s="51"/>
      <c r="R312" s="72"/>
      <c r="S312" s="72"/>
      <c r="T312" s="51"/>
      <c r="U312" s="51"/>
      <c r="V312" s="51"/>
      <c r="W312" s="51"/>
      <c r="X312" s="72"/>
      <c r="Y312" s="72"/>
      <c r="Z312" s="51"/>
      <c r="AA312" s="51"/>
      <c r="AB312" s="51"/>
      <c r="AC312" s="51"/>
      <c r="AD312" s="72"/>
      <c r="AE312" s="72"/>
      <c r="AF312" s="51"/>
      <c r="AG312" s="51"/>
      <c r="AH312" s="51"/>
      <c r="AI312" s="51"/>
      <c r="AJ312" s="72"/>
      <c r="AK312" s="72"/>
      <c r="AL312" s="51"/>
      <c r="AM312" s="51"/>
      <c r="AN312" s="51"/>
      <c r="AO312" s="51"/>
      <c r="AP312" s="72"/>
      <c r="AQ312" s="72"/>
      <c r="AR312" s="51"/>
      <c r="AS312" s="51"/>
      <c r="AT312" s="51"/>
      <c r="AU312" s="51"/>
      <c r="AV312" s="72"/>
      <c r="AW312" s="72"/>
      <c r="AX312" s="51"/>
      <c r="AY312" s="51"/>
      <c r="AZ312" s="51"/>
      <c r="BA312" s="51"/>
      <c r="BB312" s="72"/>
      <c r="BC312" s="72"/>
    </row>
    <row r="313" spans="1:55" s="10" customFormat="1" ht="82.5" customHeight="1" hidden="1">
      <c r="A313" s="101" t="s">
        <v>51</v>
      </c>
      <c r="B313" s="65" t="s">
        <v>396</v>
      </c>
      <c r="C313" s="65" t="s">
        <v>370</v>
      </c>
      <c r="D313" s="108" t="s">
        <v>429</v>
      </c>
      <c r="E313" s="65" t="s">
        <v>381</v>
      </c>
      <c r="F313" s="72"/>
      <c r="G313" s="72"/>
      <c r="H313" s="72"/>
      <c r="I313" s="72"/>
      <c r="J313" s="72"/>
      <c r="K313" s="72"/>
      <c r="L313" s="72"/>
      <c r="M313" s="72"/>
      <c r="N313" s="51"/>
      <c r="O313" s="51"/>
      <c r="P313" s="51"/>
      <c r="Q313" s="51"/>
      <c r="R313" s="72"/>
      <c r="S313" s="72"/>
      <c r="T313" s="51"/>
      <c r="U313" s="51"/>
      <c r="V313" s="51"/>
      <c r="W313" s="51"/>
      <c r="X313" s="72"/>
      <c r="Y313" s="72"/>
      <c r="Z313" s="51"/>
      <c r="AA313" s="51"/>
      <c r="AB313" s="51"/>
      <c r="AC313" s="51"/>
      <c r="AD313" s="72"/>
      <c r="AE313" s="72"/>
      <c r="AF313" s="51"/>
      <c r="AG313" s="51"/>
      <c r="AH313" s="51"/>
      <c r="AI313" s="51"/>
      <c r="AJ313" s="72"/>
      <c r="AK313" s="72"/>
      <c r="AL313" s="51"/>
      <c r="AM313" s="51"/>
      <c r="AN313" s="51"/>
      <c r="AO313" s="51"/>
      <c r="AP313" s="72"/>
      <c r="AQ313" s="72"/>
      <c r="AR313" s="51"/>
      <c r="AS313" s="51"/>
      <c r="AT313" s="51"/>
      <c r="AU313" s="51"/>
      <c r="AV313" s="72"/>
      <c r="AW313" s="72"/>
      <c r="AX313" s="51"/>
      <c r="AY313" s="51"/>
      <c r="AZ313" s="51"/>
      <c r="BA313" s="51"/>
      <c r="BB313" s="72"/>
      <c r="BC313" s="72"/>
    </row>
    <row r="314" spans="1:55" s="10" customFormat="1" ht="49.5" customHeight="1" hidden="1">
      <c r="A314" s="101" t="s">
        <v>438</v>
      </c>
      <c r="B314" s="65" t="s">
        <v>396</v>
      </c>
      <c r="C314" s="65" t="s">
        <v>370</v>
      </c>
      <c r="D314" s="108" t="s">
        <v>430</v>
      </c>
      <c r="E314" s="65"/>
      <c r="F314" s="72"/>
      <c r="G314" s="72"/>
      <c r="H314" s="72"/>
      <c r="I314" s="72"/>
      <c r="J314" s="72"/>
      <c r="K314" s="72"/>
      <c r="L314" s="72"/>
      <c r="M314" s="72"/>
      <c r="N314" s="51"/>
      <c r="O314" s="51"/>
      <c r="P314" s="51"/>
      <c r="Q314" s="51"/>
      <c r="R314" s="72"/>
      <c r="S314" s="72"/>
      <c r="T314" s="51"/>
      <c r="U314" s="51"/>
      <c r="V314" s="51"/>
      <c r="W314" s="51"/>
      <c r="X314" s="72"/>
      <c r="Y314" s="72"/>
      <c r="Z314" s="51"/>
      <c r="AA314" s="51"/>
      <c r="AB314" s="51"/>
      <c r="AC314" s="51"/>
      <c r="AD314" s="72"/>
      <c r="AE314" s="72"/>
      <c r="AF314" s="51"/>
      <c r="AG314" s="51"/>
      <c r="AH314" s="51"/>
      <c r="AI314" s="51"/>
      <c r="AJ314" s="72"/>
      <c r="AK314" s="72"/>
      <c r="AL314" s="51"/>
      <c r="AM314" s="51"/>
      <c r="AN314" s="51"/>
      <c r="AO314" s="51"/>
      <c r="AP314" s="72"/>
      <c r="AQ314" s="72"/>
      <c r="AR314" s="51"/>
      <c r="AS314" s="51"/>
      <c r="AT314" s="51"/>
      <c r="AU314" s="51"/>
      <c r="AV314" s="72"/>
      <c r="AW314" s="72"/>
      <c r="AX314" s="51"/>
      <c r="AY314" s="51"/>
      <c r="AZ314" s="51"/>
      <c r="BA314" s="51"/>
      <c r="BB314" s="72"/>
      <c r="BC314" s="72"/>
    </row>
    <row r="315" spans="1:55" s="10" customFormat="1" ht="82.5" customHeight="1" hidden="1">
      <c r="A315" s="101" t="s">
        <v>51</v>
      </c>
      <c r="B315" s="65" t="s">
        <v>396</v>
      </c>
      <c r="C315" s="65" t="s">
        <v>370</v>
      </c>
      <c r="D315" s="108" t="s">
        <v>430</v>
      </c>
      <c r="E315" s="65" t="s">
        <v>381</v>
      </c>
      <c r="F315" s="72"/>
      <c r="G315" s="72"/>
      <c r="H315" s="72"/>
      <c r="I315" s="72"/>
      <c r="J315" s="72"/>
      <c r="K315" s="72"/>
      <c r="L315" s="72"/>
      <c r="M315" s="72"/>
      <c r="N315" s="51"/>
      <c r="O315" s="51"/>
      <c r="P315" s="51"/>
      <c r="Q315" s="51"/>
      <c r="R315" s="72"/>
      <c r="S315" s="72"/>
      <c r="T315" s="51"/>
      <c r="U315" s="51"/>
      <c r="V315" s="51"/>
      <c r="W315" s="51"/>
      <c r="X315" s="72"/>
      <c r="Y315" s="72"/>
      <c r="Z315" s="51"/>
      <c r="AA315" s="51"/>
      <c r="AB315" s="51"/>
      <c r="AC315" s="51"/>
      <c r="AD315" s="72"/>
      <c r="AE315" s="72"/>
      <c r="AF315" s="51"/>
      <c r="AG315" s="51"/>
      <c r="AH315" s="51"/>
      <c r="AI315" s="51"/>
      <c r="AJ315" s="72"/>
      <c r="AK315" s="72"/>
      <c r="AL315" s="51"/>
      <c r="AM315" s="51"/>
      <c r="AN315" s="51"/>
      <c r="AO315" s="51"/>
      <c r="AP315" s="72"/>
      <c r="AQ315" s="72"/>
      <c r="AR315" s="51"/>
      <c r="AS315" s="51"/>
      <c r="AT315" s="51"/>
      <c r="AU315" s="51"/>
      <c r="AV315" s="72"/>
      <c r="AW315" s="72"/>
      <c r="AX315" s="51"/>
      <c r="AY315" s="51"/>
      <c r="AZ315" s="51"/>
      <c r="BA315" s="51"/>
      <c r="BB315" s="72"/>
      <c r="BC315" s="72"/>
    </row>
    <row r="316" spans="1:55" s="10" customFormat="1" ht="33" customHeight="1" hidden="1">
      <c r="A316" s="101" t="s">
        <v>440</v>
      </c>
      <c r="B316" s="65" t="s">
        <v>396</v>
      </c>
      <c r="C316" s="65" t="s">
        <v>370</v>
      </c>
      <c r="D316" s="108" t="s">
        <v>439</v>
      </c>
      <c r="E316" s="65"/>
      <c r="F316" s="72"/>
      <c r="G316" s="72"/>
      <c r="H316" s="72"/>
      <c r="I316" s="72"/>
      <c r="J316" s="72"/>
      <c r="K316" s="72"/>
      <c r="L316" s="72"/>
      <c r="M316" s="72"/>
      <c r="N316" s="51"/>
      <c r="O316" s="51"/>
      <c r="P316" s="51"/>
      <c r="Q316" s="51"/>
      <c r="R316" s="72"/>
      <c r="S316" s="72"/>
      <c r="T316" s="51"/>
      <c r="U316" s="51"/>
      <c r="V316" s="51"/>
      <c r="W316" s="51"/>
      <c r="X316" s="72"/>
      <c r="Y316" s="72"/>
      <c r="Z316" s="51"/>
      <c r="AA316" s="51"/>
      <c r="AB316" s="51"/>
      <c r="AC316" s="51"/>
      <c r="AD316" s="72"/>
      <c r="AE316" s="72"/>
      <c r="AF316" s="51"/>
      <c r="AG316" s="51"/>
      <c r="AH316" s="51"/>
      <c r="AI316" s="51"/>
      <c r="AJ316" s="72"/>
      <c r="AK316" s="72"/>
      <c r="AL316" s="51"/>
      <c r="AM316" s="51"/>
      <c r="AN316" s="51"/>
      <c r="AO316" s="51"/>
      <c r="AP316" s="72"/>
      <c r="AQ316" s="72"/>
      <c r="AR316" s="51"/>
      <c r="AS316" s="51"/>
      <c r="AT316" s="51"/>
      <c r="AU316" s="51"/>
      <c r="AV316" s="72"/>
      <c r="AW316" s="72"/>
      <c r="AX316" s="51"/>
      <c r="AY316" s="51"/>
      <c r="AZ316" s="51"/>
      <c r="BA316" s="51"/>
      <c r="BB316" s="72"/>
      <c r="BC316" s="72"/>
    </row>
    <row r="317" spans="1:55" s="10" customFormat="1" ht="82.5" customHeight="1" hidden="1">
      <c r="A317" s="101" t="s">
        <v>476</v>
      </c>
      <c r="B317" s="65" t="s">
        <v>396</v>
      </c>
      <c r="C317" s="65" t="s">
        <v>370</v>
      </c>
      <c r="D317" s="108" t="s">
        <v>439</v>
      </c>
      <c r="E317" s="65" t="s">
        <v>381</v>
      </c>
      <c r="F317" s="72"/>
      <c r="G317" s="72"/>
      <c r="H317" s="72"/>
      <c r="I317" s="72"/>
      <c r="J317" s="72"/>
      <c r="K317" s="72"/>
      <c r="L317" s="72"/>
      <c r="M317" s="72"/>
      <c r="N317" s="51"/>
      <c r="O317" s="51"/>
      <c r="P317" s="51"/>
      <c r="Q317" s="51"/>
      <c r="R317" s="72"/>
      <c r="S317" s="72"/>
      <c r="T317" s="51"/>
      <c r="U317" s="51"/>
      <c r="V317" s="51"/>
      <c r="W317" s="51"/>
      <c r="X317" s="72"/>
      <c r="Y317" s="72"/>
      <c r="Z317" s="51"/>
      <c r="AA317" s="51"/>
      <c r="AB317" s="51"/>
      <c r="AC317" s="51"/>
      <c r="AD317" s="72"/>
      <c r="AE317" s="72"/>
      <c r="AF317" s="51"/>
      <c r="AG317" s="51"/>
      <c r="AH317" s="51"/>
      <c r="AI317" s="51"/>
      <c r="AJ317" s="72"/>
      <c r="AK317" s="72"/>
      <c r="AL317" s="51"/>
      <c r="AM317" s="51"/>
      <c r="AN317" s="51"/>
      <c r="AO317" s="51"/>
      <c r="AP317" s="72"/>
      <c r="AQ317" s="72"/>
      <c r="AR317" s="51"/>
      <c r="AS317" s="51"/>
      <c r="AT317" s="51"/>
      <c r="AU317" s="51"/>
      <c r="AV317" s="72"/>
      <c r="AW317" s="72"/>
      <c r="AX317" s="51"/>
      <c r="AY317" s="51"/>
      <c r="AZ317" s="51"/>
      <c r="BA317" s="51"/>
      <c r="BB317" s="72"/>
      <c r="BC317" s="72"/>
    </row>
    <row r="318" spans="1:55" s="10" customFormat="1" ht="99" customHeight="1" hidden="1">
      <c r="A318" s="99" t="s">
        <v>533</v>
      </c>
      <c r="B318" s="65" t="s">
        <v>396</v>
      </c>
      <c r="C318" s="65" t="s">
        <v>370</v>
      </c>
      <c r="D318" s="108" t="s">
        <v>427</v>
      </c>
      <c r="E318" s="65"/>
      <c r="F318" s="72"/>
      <c r="G318" s="72"/>
      <c r="H318" s="72"/>
      <c r="I318" s="72"/>
      <c r="J318" s="72"/>
      <c r="K318" s="72"/>
      <c r="L318" s="72"/>
      <c r="M318" s="72"/>
      <c r="N318" s="51"/>
      <c r="O318" s="51"/>
      <c r="P318" s="51"/>
      <c r="Q318" s="51"/>
      <c r="R318" s="72"/>
      <c r="S318" s="72"/>
      <c r="T318" s="51"/>
      <c r="U318" s="51"/>
      <c r="V318" s="51"/>
      <c r="W318" s="51"/>
      <c r="X318" s="72"/>
      <c r="Y318" s="72"/>
      <c r="Z318" s="51"/>
      <c r="AA318" s="51"/>
      <c r="AB318" s="51"/>
      <c r="AC318" s="51"/>
      <c r="AD318" s="72"/>
      <c r="AE318" s="72"/>
      <c r="AF318" s="51"/>
      <c r="AG318" s="51"/>
      <c r="AH318" s="51"/>
      <c r="AI318" s="51"/>
      <c r="AJ318" s="72"/>
      <c r="AK318" s="72"/>
      <c r="AL318" s="51"/>
      <c r="AM318" s="51"/>
      <c r="AN318" s="51"/>
      <c r="AO318" s="51"/>
      <c r="AP318" s="72"/>
      <c r="AQ318" s="72"/>
      <c r="AR318" s="51"/>
      <c r="AS318" s="51"/>
      <c r="AT318" s="51"/>
      <c r="AU318" s="51"/>
      <c r="AV318" s="72"/>
      <c r="AW318" s="72"/>
      <c r="AX318" s="51"/>
      <c r="AY318" s="51"/>
      <c r="AZ318" s="51"/>
      <c r="BA318" s="51"/>
      <c r="BB318" s="72"/>
      <c r="BC318" s="72"/>
    </row>
    <row r="319" spans="1:55" s="10" customFormat="1" ht="66" customHeight="1" hidden="1">
      <c r="A319" s="59" t="s">
        <v>517</v>
      </c>
      <c r="B319" s="65" t="s">
        <v>396</v>
      </c>
      <c r="C319" s="65" t="s">
        <v>370</v>
      </c>
      <c r="D319" s="108" t="s">
        <v>427</v>
      </c>
      <c r="E319" s="65" t="s">
        <v>457</v>
      </c>
      <c r="F319" s="72"/>
      <c r="G319" s="72"/>
      <c r="H319" s="72"/>
      <c r="I319" s="72"/>
      <c r="J319" s="72"/>
      <c r="K319" s="72"/>
      <c r="L319" s="72"/>
      <c r="M319" s="72"/>
      <c r="N319" s="51"/>
      <c r="O319" s="51"/>
      <c r="P319" s="51"/>
      <c r="Q319" s="51"/>
      <c r="R319" s="72"/>
      <c r="S319" s="72"/>
      <c r="T319" s="51"/>
      <c r="U319" s="51"/>
      <c r="V319" s="51"/>
      <c r="W319" s="51"/>
      <c r="X319" s="72"/>
      <c r="Y319" s="72"/>
      <c r="Z319" s="51"/>
      <c r="AA319" s="51"/>
      <c r="AB319" s="51"/>
      <c r="AC319" s="51"/>
      <c r="AD319" s="72"/>
      <c r="AE319" s="72"/>
      <c r="AF319" s="51"/>
      <c r="AG319" s="51"/>
      <c r="AH319" s="51"/>
      <c r="AI319" s="51"/>
      <c r="AJ319" s="72"/>
      <c r="AK319" s="72"/>
      <c r="AL319" s="51"/>
      <c r="AM319" s="51"/>
      <c r="AN319" s="51"/>
      <c r="AO319" s="51"/>
      <c r="AP319" s="72"/>
      <c r="AQ319" s="72"/>
      <c r="AR319" s="51"/>
      <c r="AS319" s="51"/>
      <c r="AT319" s="51"/>
      <c r="AU319" s="51"/>
      <c r="AV319" s="72"/>
      <c r="AW319" s="72"/>
      <c r="AX319" s="51"/>
      <c r="AY319" s="51"/>
      <c r="AZ319" s="51"/>
      <c r="BA319" s="51"/>
      <c r="BB319" s="72"/>
      <c r="BC319" s="72"/>
    </row>
    <row r="320" spans="1:55" s="10" customFormat="1" ht="99" customHeight="1" hidden="1">
      <c r="A320" s="101" t="s">
        <v>553</v>
      </c>
      <c r="B320" s="65" t="s">
        <v>396</v>
      </c>
      <c r="C320" s="65" t="s">
        <v>370</v>
      </c>
      <c r="D320" s="108" t="s">
        <v>428</v>
      </c>
      <c r="E320" s="65"/>
      <c r="F320" s="72"/>
      <c r="G320" s="72"/>
      <c r="H320" s="72"/>
      <c r="I320" s="72"/>
      <c r="J320" s="72"/>
      <c r="K320" s="72"/>
      <c r="L320" s="72"/>
      <c r="M320" s="72"/>
      <c r="N320" s="51"/>
      <c r="O320" s="51"/>
      <c r="P320" s="51"/>
      <c r="Q320" s="51"/>
      <c r="R320" s="72"/>
      <c r="S320" s="72"/>
      <c r="T320" s="51"/>
      <c r="U320" s="51"/>
      <c r="V320" s="51"/>
      <c r="W320" s="51"/>
      <c r="X320" s="72"/>
      <c r="Y320" s="72"/>
      <c r="Z320" s="51"/>
      <c r="AA320" s="51"/>
      <c r="AB320" s="51"/>
      <c r="AC320" s="51"/>
      <c r="AD320" s="72"/>
      <c r="AE320" s="72"/>
      <c r="AF320" s="51"/>
      <c r="AG320" s="51"/>
      <c r="AH320" s="51"/>
      <c r="AI320" s="51"/>
      <c r="AJ320" s="72"/>
      <c r="AK320" s="72"/>
      <c r="AL320" s="51"/>
      <c r="AM320" s="51"/>
      <c r="AN320" s="51"/>
      <c r="AO320" s="51"/>
      <c r="AP320" s="72"/>
      <c r="AQ320" s="72"/>
      <c r="AR320" s="51"/>
      <c r="AS320" s="51"/>
      <c r="AT320" s="51"/>
      <c r="AU320" s="51"/>
      <c r="AV320" s="72"/>
      <c r="AW320" s="72"/>
      <c r="AX320" s="51"/>
      <c r="AY320" s="51"/>
      <c r="AZ320" s="51"/>
      <c r="BA320" s="51"/>
      <c r="BB320" s="72"/>
      <c r="BC320" s="72"/>
    </row>
    <row r="321" spans="1:55" s="10" customFormat="1" ht="66" customHeight="1" hidden="1">
      <c r="A321" s="59" t="s">
        <v>517</v>
      </c>
      <c r="B321" s="65" t="s">
        <v>396</v>
      </c>
      <c r="C321" s="65" t="s">
        <v>370</v>
      </c>
      <c r="D321" s="108" t="s">
        <v>428</v>
      </c>
      <c r="E321" s="65" t="s">
        <v>457</v>
      </c>
      <c r="F321" s="72"/>
      <c r="G321" s="72"/>
      <c r="H321" s="72"/>
      <c r="I321" s="72"/>
      <c r="J321" s="72"/>
      <c r="K321" s="72"/>
      <c r="L321" s="72"/>
      <c r="M321" s="72"/>
      <c r="N321" s="51"/>
      <c r="O321" s="51"/>
      <c r="P321" s="51"/>
      <c r="Q321" s="51"/>
      <c r="R321" s="72"/>
      <c r="S321" s="72"/>
      <c r="T321" s="51"/>
      <c r="U321" s="51"/>
      <c r="V321" s="51"/>
      <c r="W321" s="51"/>
      <c r="X321" s="72"/>
      <c r="Y321" s="72"/>
      <c r="Z321" s="51"/>
      <c r="AA321" s="51"/>
      <c r="AB321" s="51"/>
      <c r="AC321" s="51"/>
      <c r="AD321" s="72"/>
      <c r="AE321" s="72"/>
      <c r="AF321" s="51"/>
      <c r="AG321" s="51"/>
      <c r="AH321" s="51"/>
      <c r="AI321" s="51"/>
      <c r="AJ321" s="72"/>
      <c r="AK321" s="72"/>
      <c r="AL321" s="51"/>
      <c r="AM321" s="51"/>
      <c r="AN321" s="51"/>
      <c r="AO321" s="51"/>
      <c r="AP321" s="72"/>
      <c r="AQ321" s="72"/>
      <c r="AR321" s="51"/>
      <c r="AS321" s="51"/>
      <c r="AT321" s="51"/>
      <c r="AU321" s="51"/>
      <c r="AV321" s="72"/>
      <c r="AW321" s="72"/>
      <c r="AX321" s="51"/>
      <c r="AY321" s="51"/>
      <c r="AZ321" s="51"/>
      <c r="BA321" s="51"/>
      <c r="BB321" s="72"/>
      <c r="BC321" s="72"/>
    </row>
    <row r="322" spans="1:55" s="10" customFormat="1" ht="66" customHeight="1" hidden="1">
      <c r="A322" s="101" t="s">
        <v>492</v>
      </c>
      <c r="B322" s="65" t="s">
        <v>396</v>
      </c>
      <c r="C322" s="65" t="s">
        <v>370</v>
      </c>
      <c r="D322" s="108" t="s">
        <v>439</v>
      </c>
      <c r="E322" s="65"/>
      <c r="F322" s="46">
        <f>F323</f>
        <v>0</v>
      </c>
      <c r="G322" s="46">
        <f>G323</f>
        <v>0</v>
      </c>
      <c r="H322" s="72"/>
      <c r="I322" s="72"/>
      <c r="J322" s="72"/>
      <c r="K322" s="72"/>
      <c r="L322" s="46">
        <f>L323</f>
        <v>0</v>
      </c>
      <c r="M322" s="46">
        <f>M323</f>
        <v>0</v>
      </c>
      <c r="N322" s="51"/>
      <c r="O322" s="51"/>
      <c r="P322" s="51"/>
      <c r="Q322" s="51"/>
      <c r="R322" s="46">
        <f>R323</f>
        <v>0</v>
      </c>
      <c r="S322" s="46">
        <f>S323</f>
        <v>0</v>
      </c>
      <c r="T322" s="51"/>
      <c r="U322" s="51"/>
      <c r="V322" s="51"/>
      <c r="W322" s="51"/>
      <c r="X322" s="46">
        <f>X323</f>
        <v>0</v>
      </c>
      <c r="Y322" s="46">
        <f>Y323</f>
        <v>0</v>
      </c>
      <c r="Z322" s="51"/>
      <c r="AA322" s="51"/>
      <c r="AB322" s="51"/>
      <c r="AC322" s="51"/>
      <c r="AD322" s="46">
        <f>AD323</f>
        <v>0</v>
      </c>
      <c r="AE322" s="46">
        <f>AE323</f>
        <v>0</v>
      </c>
      <c r="AF322" s="51"/>
      <c r="AG322" s="51"/>
      <c r="AH322" s="51"/>
      <c r="AI322" s="51"/>
      <c r="AJ322" s="46">
        <f>AJ323</f>
        <v>0</v>
      </c>
      <c r="AK322" s="46">
        <f>AK323</f>
        <v>0</v>
      </c>
      <c r="AL322" s="51"/>
      <c r="AM322" s="51"/>
      <c r="AN322" s="51"/>
      <c r="AO322" s="51"/>
      <c r="AP322" s="46">
        <f>AP323</f>
        <v>0</v>
      </c>
      <c r="AQ322" s="46">
        <f>AQ323</f>
        <v>0</v>
      </c>
      <c r="AR322" s="51"/>
      <c r="AS322" s="51"/>
      <c r="AT322" s="51"/>
      <c r="AU322" s="51"/>
      <c r="AV322" s="46">
        <f>AV323</f>
        <v>0</v>
      </c>
      <c r="AW322" s="46">
        <f>AW323</f>
        <v>0</v>
      </c>
      <c r="AX322" s="51"/>
      <c r="AY322" s="51"/>
      <c r="AZ322" s="51"/>
      <c r="BA322" s="51"/>
      <c r="BB322" s="46">
        <f>BB323</f>
        <v>0</v>
      </c>
      <c r="BC322" s="46">
        <f>BC323</f>
        <v>0</v>
      </c>
    </row>
    <row r="323" spans="1:55" s="10" customFormat="1" ht="82.5" customHeight="1" hidden="1">
      <c r="A323" s="101" t="s">
        <v>476</v>
      </c>
      <c r="B323" s="65" t="s">
        <v>396</v>
      </c>
      <c r="C323" s="65" t="s">
        <v>370</v>
      </c>
      <c r="D323" s="108" t="s">
        <v>439</v>
      </c>
      <c r="E323" s="65" t="s">
        <v>381</v>
      </c>
      <c r="F323" s="72"/>
      <c r="G323" s="72"/>
      <c r="H323" s="72"/>
      <c r="I323" s="72"/>
      <c r="J323" s="72"/>
      <c r="K323" s="72"/>
      <c r="L323" s="72"/>
      <c r="M323" s="72"/>
      <c r="N323" s="51"/>
      <c r="O323" s="51"/>
      <c r="P323" s="51"/>
      <c r="Q323" s="51"/>
      <c r="R323" s="72"/>
      <c r="S323" s="72"/>
      <c r="T323" s="51"/>
      <c r="U323" s="51"/>
      <c r="V323" s="51"/>
      <c r="W323" s="51"/>
      <c r="X323" s="72"/>
      <c r="Y323" s="72"/>
      <c r="Z323" s="51"/>
      <c r="AA323" s="51"/>
      <c r="AB323" s="51"/>
      <c r="AC323" s="51"/>
      <c r="AD323" s="72"/>
      <c r="AE323" s="72"/>
      <c r="AF323" s="51"/>
      <c r="AG323" s="51"/>
      <c r="AH323" s="51"/>
      <c r="AI323" s="51"/>
      <c r="AJ323" s="72"/>
      <c r="AK323" s="72"/>
      <c r="AL323" s="51"/>
      <c r="AM323" s="51"/>
      <c r="AN323" s="51"/>
      <c r="AO323" s="51"/>
      <c r="AP323" s="72"/>
      <c r="AQ323" s="72"/>
      <c r="AR323" s="51"/>
      <c r="AS323" s="51"/>
      <c r="AT323" s="51"/>
      <c r="AU323" s="51"/>
      <c r="AV323" s="72"/>
      <c r="AW323" s="72"/>
      <c r="AX323" s="51"/>
      <c r="AY323" s="51"/>
      <c r="AZ323" s="51"/>
      <c r="BA323" s="51"/>
      <c r="BB323" s="72"/>
      <c r="BC323" s="72"/>
    </row>
    <row r="324" spans="1:55" s="10" customFormat="1" ht="16.5" customHeight="1" hidden="1">
      <c r="A324" s="59" t="s">
        <v>359</v>
      </c>
      <c r="B324" s="65" t="s">
        <v>396</v>
      </c>
      <c r="C324" s="65" t="s">
        <v>370</v>
      </c>
      <c r="D324" s="108" t="s">
        <v>360</v>
      </c>
      <c r="E324" s="65"/>
      <c r="F324" s="46">
        <f>F325</f>
        <v>0</v>
      </c>
      <c r="G324" s="46">
        <f>G325</f>
        <v>0</v>
      </c>
      <c r="H324" s="72"/>
      <c r="I324" s="72"/>
      <c r="J324" s="72"/>
      <c r="K324" s="72"/>
      <c r="L324" s="46">
        <f>L325</f>
        <v>0</v>
      </c>
      <c r="M324" s="46">
        <f>M325</f>
        <v>0</v>
      </c>
      <c r="N324" s="51"/>
      <c r="O324" s="51"/>
      <c r="P324" s="51"/>
      <c r="Q324" s="51"/>
      <c r="R324" s="46">
        <f>R325</f>
        <v>0</v>
      </c>
      <c r="S324" s="46">
        <f>S325</f>
        <v>0</v>
      </c>
      <c r="T324" s="51"/>
      <c r="U324" s="51"/>
      <c r="V324" s="51"/>
      <c r="W324" s="51"/>
      <c r="X324" s="46">
        <f>X325</f>
        <v>0</v>
      </c>
      <c r="Y324" s="46">
        <f>Y325</f>
        <v>0</v>
      </c>
      <c r="Z324" s="51"/>
      <c r="AA324" s="51"/>
      <c r="AB324" s="51"/>
      <c r="AC324" s="51"/>
      <c r="AD324" s="46">
        <f>AD325</f>
        <v>0</v>
      </c>
      <c r="AE324" s="46">
        <f>AE325</f>
        <v>0</v>
      </c>
      <c r="AF324" s="51"/>
      <c r="AG324" s="51"/>
      <c r="AH324" s="51"/>
      <c r="AI324" s="51"/>
      <c r="AJ324" s="46">
        <f>AJ325</f>
        <v>0</v>
      </c>
      <c r="AK324" s="46">
        <f>AK325</f>
        <v>0</v>
      </c>
      <c r="AL324" s="51"/>
      <c r="AM324" s="51"/>
      <c r="AN324" s="51"/>
      <c r="AO324" s="51"/>
      <c r="AP324" s="46">
        <f>AP325</f>
        <v>0</v>
      </c>
      <c r="AQ324" s="46">
        <f>AQ325</f>
        <v>0</v>
      </c>
      <c r="AR324" s="51"/>
      <c r="AS324" s="51"/>
      <c r="AT324" s="51"/>
      <c r="AU324" s="51"/>
      <c r="AV324" s="46">
        <f>AV325</f>
        <v>0</v>
      </c>
      <c r="AW324" s="46">
        <f>AW325</f>
        <v>0</v>
      </c>
      <c r="AX324" s="51"/>
      <c r="AY324" s="51"/>
      <c r="AZ324" s="51"/>
      <c r="BA324" s="51"/>
      <c r="BB324" s="46">
        <f>BB325</f>
        <v>0</v>
      </c>
      <c r="BC324" s="46">
        <f>BC325</f>
        <v>0</v>
      </c>
    </row>
    <row r="325" spans="1:55" s="10" customFormat="1" ht="49.5" customHeight="1" hidden="1">
      <c r="A325" s="59" t="s">
        <v>50</v>
      </c>
      <c r="B325" s="65" t="s">
        <v>396</v>
      </c>
      <c r="C325" s="65" t="s">
        <v>370</v>
      </c>
      <c r="D325" s="108" t="s">
        <v>49</v>
      </c>
      <c r="E325" s="65"/>
      <c r="F325" s="46">
        <f>F326</f>
        <v>0</v>
      </c>
      <c r="G325" s="46">
        <f>G326</f>
        <v>0</v>
      </c>
      <c r="H325" s="72"/>
      <c r="I325" s="72"/>
      <c r="J325" s="72"/>
      <c r="K325" s="72"/>
      <c r="L325" s="46">
        <f>L326</f>
        <v>0</v>
      </c>
      <c r="M325" s="46">
        <f>M326</f>
        <v>0</v>
      </c>
      <c r="N325" s="51"/>
      <c r="O325" s="51"/>
      <c r="P325" s="51"/>
      <c r="Q325" s="51"/>
      <c r="R325" s="46">
        <f>R326</f>
        <v>0</v>
      </c>
      <c r="S325" s="46">
        <f>S326</f>
        <v>0</v>
      </c>
      <c r="T325" s="51"/>
      <c r="U325" s="51"/>
      <c r="V325" s="51"/>
      <c r="W325" s="51"/>
      <c r="X325" s="46">
        <f>X326</f>
        <v>0</v>
      </c>
      <c r="Y325" s="46">
        <f>Y326</f>
        <v>0</v>
      </c>
      <c r="Z325" s="51"/>
      <c r="AA325" s="51"/>
      <c r="AB325" s="51"/>
      <c r="AC325" s="51"/>
      <c r="AD325" s="46">
        <f>AD326</f>
        <v>0</v>
      </c>
      <c r="AE325" s="46">
        <f>AE326</f>
        <v>0</v>
      </c>
      <c r="AF325" s="51"/>
      <c r="AG325" s="51"/>
      <c r="AH325" s="51"/>
      <c r="AI325" s="51"/>
      <c r="AJ325" s="46">
        <f>AJ326</f>
        <v>0</v>
      </c>
      <c r="AK325" s="46">
        <f>AK326</f>
        <v>0</v>
      </c>
      <c r="AL325" s="51"/>
      <c r="AM325" s="51"/>
      <c r="AN325" s="51"/>
      <c r="AO325" s="51"/>
      <c r="AP325" s="46">
        <f>AP326</f>
        <v>0</v>
      </c>
      <c r="AQ325" s="46">
        <f>AQ326</f>
        <v>0</v>
      </c>
      <c r="AR325" s="51"/>
      <c r="AS325" s="51"/>
      <c r="AT325" s="51"/>
      <c r="AU325" s="51"/>
      <c r="AV325" s="46">
        <f>AV326</f>
        <v>0</v>
      </c>
      <c r="AW325" s="46">
        <f>AW326</f>
        <v>0</v>
      </c>
      <c r="AX325" s="51"/>
      <c r="AY325" s="51"/>
      <c r="AZ325" s="51"/>
      <c r="BA325" s="51"/>
      <c r="BB325" s="46">
        <f>BB326</f>
        <v>0</v>
      </c>
      <c r="BC325" s="46">
        <f>BC326</f>
        <v>0</v>
      </c>
    </row>
    <row r="326" spans="1:55" s="10" customFormat="1" ht="49.5" customHeight="1" hidden="1">
      <c r="A326" s="59" t="s">
        <v>477</v>
      </c>
      <c r="B326" s="65" t="s">
        <v>396</v>
      </c>
      <c r="C326" s="65" t="s">
        <v>370</v>
      </c>
      <c r="D326" s="108" t="s">
        <v>49</v>
      </c>
      <c r="E326" s="65" t="s">
        <v>376</v>
      </c>
      <c r="F326" s="72"/>
      <c r="G326" s="72"/>
      <c r="H326" s="72"/>
      <c r="I326" s="72"/>
      <c r="J326" s="72"/>
      <c r="K326" s="72"/>
      <c r="L326" s="72"/>
      <c r="M326" s="72"/>
      <c r="N326" s="51"/>
      <c r="O326" s="51"/>
      <c r="P326" s="51"/>
      <c r="Q326" s="51"/>
      <c r="R326" s="72"/>
      <c r="S326" s="72"/>
      <c r="T326" s="51"/>
      <c r="U326" s="51"/>
      <c r="V326" s="51"/>
      <c r="W326" s="51"/>
      <c r="X326" s="72"/>
      <c r="Y326" s="72"/>
      <c r="Z326" s="51"/>
      <c r="AA326" s="51"/>
      <c r="AB326" s="51"/>
      <c r="AC326" s="51"/>
      <c r="AD326" s="72"/>
      <c r="AE326" s="72"/>
      <c r="AF326" s="51"/>
      <c r="AG326" s="51"/>
      <c r="AH326" s="51"/>
      <c r="AI326" s="51"/>
      <c r="AJ326" s="72"/>
      <c r="AK326" s="72"/>
      <c r="AL326" s="51"/>
      <c r="AM326" s="51"/>
      <c r="AN326" s="51"/>
      <c r="AO326" s="51"/>
      <c r="AP326" s="72"/>
      <c r="AQ326" s="72"/>
      <c r="AR326" s="51"/>
      <c r="AS326" s="51"/>
      <c r="AT326" s="51"/>
      <c r="AU326" s="51"/>
      <c r="AV326" s="72"/>
      <c r="AW326" s="72"/>
      <c r="AX326" s="51"/>
      <c r="AY326" s="51"/>
      <c r="AZ326" s="51"/>
      <c r="BA326" s="51"/>
      <c r="BB326" s="72"/>
      <c r="BC326" s="72"/>
    </row>
    <row r="327" spans="1:55" s="10" customFormat="1" ht="15.75" customHeight="1">
      <c r="A327" s="59"/>
      <c r="B327" s="65"/>
      <c r="C327" s="65"/>
      <c r="D327" s="66"/>
      <c r="E327" s="65"/>
      <c r="F327" s="72"/>
      <c r="G327" s="72"/>
      <c r="H327" s="72"/>
      <c r="I327" s="72"/>
      <c r="J327" s="72"/>
      <c r="K327" s="72"/>
      <c r="L327" s="72"/>
      <c r="M327" s="72"/>
      <c r="N327" s="51"/>
      <c r="O327" s="51"/>
      <c r="P327" s="51"/>
      <c r="Q327" s="51"/>
      <c r="R327" s="72"/>
      <c r="S327" s="72"/>
      <c r="T327" s="51"/>
      <c r="U327" s="51"/>
      <c r="V327" s="51"/>
      <c r="W327" s="51"/>
      <c r="X327" s="72"/>
      <c r="Y327" s="72"/>
      <c r="Z327" s="51"/>
      <c r="AA327" s="51"/>
      <c r="AB327" s="51"/>
      <c r="AC327" s="51"/>
      <c r="AD327" s="72"/>
      <c r="AE327" s="72"/>
      <c r="AF327" s="51"/>
      <c r="AG327" s="51"/>
      <c r="AH327" s="51"/>
      <c r="AI327" s="51"/>
      <c r="AJ327" s="72"/>
      <c r="AK327" s="72"/>
      <c r="AL327" s="51"/>
      <c r="AM327" s="51"/>
      <c r="AN327" s="51"/>
      <c r="AO327" s="51"/>
      <c r="AP327" s="72"/>
      <c r="AQ327" s="72"/>
      <c r="AR327" s="51"/>
      <c r="AS327" s="51"/>
      <c r="AT327" s="51"/>
      <c r="AU327" s="51"/>
      <c r="AV327" s="72"/>
      <c r="AW327" s="72"/>
      <c r="AX327" s="51"/>
      <c r="AY327" s="51"/>
      <c r="AZ327" s="51"/>
      <c r="BA327" s="51"/>
      <c r="BB327" s="72"/>
      <c r="BC327" s="72"/>
    </row>
    <row r="328" spans="1:55" s="11" customFormat="1" ht="37.5">
      <c r="A328" s="98" t="s">
        <v>295</v>
      </c>
      <c r="B328" s="54" t="s">
        <v>396</v>
      </c>
      <c r="C328" s="54" t="s">
        <v>396</v>
      </c>
      <c r="D328" s="62"/>
      <c r="E328" s="54"/>
      <c r="F328" s="63">
        <f aca="true" t="shared" si="433" ref="F328:BA328">F329</f>
        <v>88038</v>
      </c>
      <c r="G328" s="63">
        <f t="shared" si="433"/>
        <v>0</v>
      </c>
      <c r="H328" s="63">
        <f t="shared" si="433"/>
        <v>39</v>
      </c>
      <c r="I328" s="63">
        <f t="shared" si="433"/>
        <v>0</v>
      </c>
      <c r="J328" s="63">
        <f t="shared" si="433"/>
        <v>0</v>
      </c>
      <c r="K328" s="63">
        <f t="shared" si="433"/>
        <v>0</v>
      </c>
      <c r="L328" s="63">
        <f t="shared" si="433"/>
        <v>88077</v>
      </c>
      <c r="M328" s="63">
        <f t="shared" si="433"/>
        <v>0</v>
      </c>
      <c r="N328" s="64">
        <f t="shared" si="433"/>
        <v>0</v>
      </c>
      <c r="O328" s="64">
        <f t="shared" si="433"/>
        <v>0</v>
      </c>
      <c r="P328" s="64">
        <f t="shared" si="433"/>
        <v>0</v>
      </c>
      <c r="Q328" s="64">
        <f t="shared" si="433"/>
        <v>0</v>
      </c>
      <c r="R328" s="63">
        <f t="shared" si="433"/>
        <v>88077</v>
      </c>
      <c r="S328" s="63">
        <f t="shared" si="433"/>
        <v>0</v>
      </c>
      <c r="T328" s="64">
        <f t="shared" si="433"/>
        <v>0</v>
      </c>
      <c r="U328" s="64">
        <f t="shared" si="433"/>
        <v>0</v>
      </c>
      <c r="V328" s="64">
        <f t="shared" si="433"/>
        <v>0</v>
      </c>
      <c r="W328" s="64">
        <f t="shared" si="433"/>
        <v>0</v>
      </c>
      <c r="X328" s="63">
        <f t="shared" si="433"/>
        <v>88077</v>
      </c>
      <c r="Y328" s="63">
        <f t="shared" si="433"/>
        <v>0</v>
      </c>
      <c r="Z328" s="64">
        <f t="shared" si="433"/>
        <v>0</v>
      </c>
      <c r="AA328" s="64">
        <f t="shared" si="433"/>
        <v>0</v>
      </c>
      <c r="AB328" s="64">
        <f t="shared" si="433"/>
        <v>0</v>
      </c>
      <c r="AC328" s="64">
        <f t="shared" si="433"/>
        <v>0</v>
      </c>
      <c r="AD328" s="63">
        <f t="shared" si="433"/>
        <v>88077</v>
      </c>
      <c r="AE328" s="63">
        <f t="shared" si="433"/>
        <v>0</v>
      </c>
      <c r="AF328" s="64">
        <f t="shared" si="433"/>
        <v>0</v>
      </c>
      <c r="AG328" s="64">
        <f t="shared" si="433"/>
        <v>0</v>
      </c>
      <c r="AH328" s="64">
        <f t="shared" si="433"/>
        <v>0</v>
      </c>
      <c r="AI328" s="64">
        <f t="shared" si="433"/>
        <v>0</v>
      </c>
      <c r="AJ328" s="63">
        <f t="shared" si="433"/>
        <v>88077</v>
      </c>
      <c r="AK328" s="63">
        <f t="shared" si="433"/>
        <v>0</v>
      </c>
      <c r="AL328" s="63">
        <f t="shared" si="433"/>
        <v>2521</v>
      </c>
      <c r="AM328" s="64">
        <f t="shared" si="433"/>
        <v>0</v>
      </c>
      <c r="AN328" s="64">
        <f t="shared" si="433"/>
        <v>0</v>
      </c>
      <c r="AO328" s="64">
        <f t="shared" si="433"/>
        <v>0</v>
      </c>
      <c r="AP328" s="63">
        <f t="shared" si="433"/>
        <v>90598</v>
      </c>
      <c r="AQ328" s="63">
        <f t="shared" si="433"/>
        <v>0</v>
      </c>
      <c r="AR328" s="63">
        <f t="shared" si="433"/>
        <v>8300</v>
      </c>
      <c r="AS328" s="63">
        <f t="shared" si="433"/>
        <v>-110</v>
      </c>
      <c r="AT328" s="63">
        <f t="shared" si="433"/>
        <v>0</v>
      </c>
      <c r="AU328" s="63">
        <f t="shared" si="433"/>
        <v>0</v>
      </c>
      <c r="AV328" s="63">
        <f t="shared" si="433"/>
        <v>98788</v>
      </c>
      <c r="AW328" s="63">
        <f t="shared" si="433"/>
        <v>0</v>
      </c>
      <c r="AX328" s="63">
        <f t="shared" si="433"/>
        <v>0</v>
      </c>
      <c r="AY328" s="63">
        <f t="shared" si="433"/>
        <v>0</v>
      </c>
      <c r="AZ328" s="63">
        <f t="shared" si="433"/>
        <v>0</v>
      </c>
      <c r="BA328" s="63">
        <f t="shared" si="433"/>
        <v>0</v>
      </c>
      <c r="BB328" s="63">
        <f>BB329</f>
        <v>98788</v>
      </c>
      <c r="BC328" s="63">
        <f>BC329</f>
        <v>0</v>
      </c>
    </row>
    <row r="329" spans="1:55" s="10" customFormat="1" ht="49.5" customHeight="1">
      <c r="A329" s="99" t="s">
        <v>239</v>
      </c>
      <c r="B329" s="65" t="s">
        <v>396</v>
      </c>
      <c r="C329" s="65" t="s">
        <v>396</v>
      </c>
      <c r="D329" s="66" t="s">
        <v>238</v>
      </c>
      <c r="E329" s="65"/>
      <c r="F329" s="46">
        <f aca="true" t="shared" si="434" ref="F329:M329">F330+F331</f>
        <v>88038</v>
      </c>
      <c r="G329" s="46">
        <f t="shared" si="434"/>
        <v>0</v>
      </c>
      <c r="H329" s="46">
        <f t="shared" si="434"/>
        <v>39</v>
      </c>
      <c r="I329" s="46">
        <f t="shared" si="434"/>
        <v>0</v>
      </c>
      <c r="J329" s="46">
        <f t="shared" si="434"/>
        <v>0</v>
      </c>
      <c r="K329" s="46">
        <f t="shared" si="434"/>
        <v>0</v>
      </c>
      <c r="L329" s="46">
        <f t="shared" si="434"/>
        <v>88077</v>
      </c>
      <c r="M329" s="46">
        <f t="shared" si="434"/>
        <v>0</v>
      </c>
      <c r="N329" s="46">
        <f aca="true" t="shared" si="435" ref="N329:S329">N330+N331</f>
        <v>0</v>
      </c>
      <c r="O329" s="46">
        <f t="shared" si="435"/>
        <v>0</v>
      </c>
      <c r="P329" s="46">
        <f t="shared" si="435"/>
        <v>0</v>
      </c>
      <c r="Q329" s="46">
        <f t="shared" si="435"/>
        <v>0</v>
      </c>
      <c r="R329" s="46">
        <f t="shared" si="435"/>
        <v>88077</v>
      </c>
      <c r="S329" s="46">
        <f t="shared" si="435"/>
        <v>0</v>
      </c>
      <c r="T329" s="46">
        <f aca="true" t="shared" si="436" ref="T329:Y329">T330+T331</f>
        <v>0</v>
      </c>
      <c r="U329" s="46">
        <f t="shared" si="436"/>
        <v>0</v>
      </c>
      <c r="V329" s="46">
        <f t="shared" si="436"/>
        <v>0</v>
      </c>
      <c r="W329" s="46">
        <f t="shared" si="436"/>
        <v>0</v>
      </c>
      <c r="X329" s="46">
        <f t="shared" si="436"/>
        <v>88077</v>
      </c>
      <c r="Y329" s="46">
        <f t="shared" si="436"/>
        <v>0</v>
      </c>
      <c r="Z329" s="46">
        <f aca="true" t="shared" si="437" ref="Z329:AE329">Z330+Z331</f>
        <v>0</v>
      </c>
      <c r="AA329" s="46">
        <f t="shared" si="437"/>
        <v>0</v>
      </c>
      <c r="AB329" s="46">
        <f t="shared" si="437"/>
        <v>0</v>
      </c>
      <c r="AC329" s="46">
        <f t="shared" si="437"/>
        <v>0</v>
      </c>
      <c r="AD329" s="46">
        <f t="shared" si="437"/>
        <v>88077</v>
      </c>
      <c r="AE329" s="46">
        <f t="shared" si="437"/>
        <v>0</v>
      </c>
      <c r="AF329" s="46">
        <f aca="true" t="shared" si="438" ref="AF329:AK329">AF330+AF331</f>
        <v>0</v>
      </c>
      <c r="AG329" s="46">
        <f t="shared" si="438"/>
        <v>0</v>
      </c>
      <c r="AH329" s="46">
        <f t="shared" si="438"/>
        <v>0</v>
      </c>
      <c r="AI329" s="46">
        <f t="shared" si="438"/>
        <v>0</v>
      </c>
      <c r="AJ329" s="46">
        <f t="shared" si="438"/>
        <v>88077</v>
      </c>
      <c r="AK329" s="46">
        <f t="shared" si="438"/>
        <v>0</v>
      </c>
      <c r="AL329" s="46">
        <f aca="true" t="shared" si="439" ref="AL329:AQ329">AL330+AL331</f>
        <v>2521</v>
      </c>
      <c r="AM329" s="46">
        <f t="shared" si="439"/>
        <v>0</v>
      </c>
      <c r="AN329" s="46">
        <f t="shared" si="439"/>
        <v>0</v>
      </c>
      <c r="AO329" s="46">
        <f t="shared" si="439"/>
        <v>0</v>
      </c>
      <c r="AP329" s="46">
        <f t="shared" si="439"/>
        <v>90598</v>
      </c>
      <c r="AQ329" s="46">
        <f t="shared" si="439"/>
        <v>0</v>
      </c>
      <c r="AR329" s="46">
        <f aca="true" t="shared" si="440" ref="AR329:AW329">AR330+AR331</f>
        <v>8300</v>
      </c>
      <c r="AS329" s="46">
        <f>AS330+AS331</f>
        <v>-110</v>
      </c>
      <c r="AT329" s="46">
        <f>AT330+AT331</f>
        <v>0</v>
      </c>
      <c r="AU329" s="46">
        <f>AU330+AU331</f>
        <v>0</v>
      </c>
      <c r="AV329" s="46">
        <f t="shared" si="440"/>
        <v>98788</v>
      </c>
      <c r="AW329" s="46">
        <f t="shared" si="440"/>
        <v>0</v>
      </c>
      <c r="AX329" s="46">
        <f aca="true" t="shared" si="441" ref="AX329:BC329">AX330+AX331</f>
        <v>0</v>
      </c>
      <c r="AY329" s="46">
        <f t="shared" si="441"/>
        <v>0</v>
      </c>
      <c r="AZ329" s="46">
        <f t="shared" si="441"/>
        <v>0</v>
      </c>
      <c r="BA329" s="46">
        <f t="shared" si="441"/>
        <v>0</v>
      </c>
      <c r="BB329" s="46">
        <f t="shared" si="441"/>
        <v>98788</v>
      </c>
      <c r="BC329" s="46">
        <f t="shared" si="441"/>
        <v>0</v>
      </c>
    </row>
    <row r="330" spans="1:55" s="10" customFormat="1" ht="87" customHeight="1">
      <c r="A330" s="59" t="s">
        <v>79</v>
      </c>
      <c r="B330" s="65" t="s">
        <v>396</v>
      </c>
      <c r="C330" s="65" t="s">
        <v>396</v>
      </c>
      <c r="D330" s="66" t="s">
        <v>238</v>
      </c>
      <c r="E330" s="65" t="s">
        <v>67</v>
      </c>
      <c r="F330" s="46">
        <v>88034</v>
      </c>
      <c r="G330" s="72"/>
      <c r="H330" s="68">
        <v>39</v>
      </c>
      <c r="I330" s="72"/>
      <c r="J330" s="72"/>
      <c r="K330" s="72"/>
      <c r="L330" s="46">
        <f>F330+H330+I330+J330+K330</f>
        <v>88073</v>
      </c>
      <c r="M330" s="46">
        <f>G330+K330</f>
        <v>0</v>
      </c>
      <c r="N330" s="46"/>
      <c r="O330" s="51"/>
      <c r="P330" s="51"/>
      <c r="Q330" s="51"/>
      <c r="R330" s="46">
        <f>L330+N330+O330+P330+Q330</f>
        <v>88073</v>
      </c>
      <c r="S330" s="46">
        <f>M330+Q330</f>
        <v>0</v>
      </c>
      <c r="T330" s="46"/>
      <c r="U330" s="51"/>
      <c r="V330" s="51"/>
      <c r="W330" s="51"/>
      <c r="X330" s="46">
        <f>R330+T330+U330+V330+W330</f>
        <v>88073</v>
      </c>
      <c r="Y330" s="46">
        <f>S330+W330</f>
        <v>0</v>
      </c>
      <c r="Z330" s="46"/>
      <c r="AA330" s="51"/>
      <c r="AB330" s="51"/>
      <c r="AC330" s="51"/>
      <c r="AD330" s="46">
        <f>X330+Z330+AA330+AB330+AC330</f>
        <v>88073</v>
      </c>
      <c r="AE330" s="46">
        <f>Y330+AC330</f>
        <v>0</v>
      </c>
      <c r="AF330" s="46"/>
      <c r="AG330" s="51"/>
      <c r="AH330" s="51"/>
      <c r="AI330" s="51"/>
      <c r="AJ330" s="46">
        <f>AD330+AF330+AG330+AH330+AI330</f>
        <v>88073</v>
      </c>
      <c r="AK330" s="46">
        <f>AE330+AI330</f>
        <v>0</v>
      </c>
      <c r="AL330" s="46">
        <f>2411+110</f>
        <v>2521</v>
      </c>
      <c r="AM330" s="51"/>
      <c r="AN330" s="51"/>
      <c r="AO330" s="51"/>
      <c r="AP330" s="46">
        <f>AJ330+AL330+AM330+AN330+AO330</f>
        <v>90594</v>
      </c>
      <c r="AQ330" s="46">
        <f>AK330+AO330</f>
        <v>0</v>
      </c>
      <c r="AR330" s="46">
        <v>8300</v>
      </c>
      <c r="AS330" s="46">
        <v>-110</v>
      </c>
      <c r="AT330" s="46"/>
      <c r="AU330" s="46"/>
      <c r="AV330" s="46">
        <f>AP330+AR330+AS330+AT330+AU330</f>
        <v>98784</v>
      </c>
      <c r="AW330" s="46">
        <f>AQ330+AU330</f>
        <v>0</v>
      </c>
      <c r="AX330" s="46"/>
      <c r="AY330" s="46"/>
      <c r="AZ330" s="46"/>
      <c r="BA330" s="46"/>
      <c r="BB330" s="46">
        <f>AV330+AX330+AY330+AZ330+BA330</f>
        <v>98784</v>
      </c>
      <c r="BC330" s="46">
        <f>AW330+BA330</f>
        <v>0</v>
      </c>
    </row>
    <row r="331" spans="1:55" s="10" customFormat="1" ht="93" customHeight="1">
      <c r="A331" s="59" t="s">
        <v>216</v>
      </c>
      <c r="B331" s="65" t="s">
        <v>396</v>
      </c>
      <c r="C331" s="65" t="s">
        <v>396</v>
      </c>
      <c r="D331" s="66" t="s">
        <v>238</v>
      </c>
      <c r="E331" s="65" t="s">
        <v>66</v>
      </c>
      <c r="F331" s="46">
        <v>4</v>
      </c>
      <c r="G331" s="72"/>
      <c r="H331" s="72"/>
      <c r="I331" s="72"/>
      <c r="J331" s="72"/>
      <c r="K331" s="72"/>
      <c r="L331" s="46">
        <f>F331+H331+I331+J331+K331</f>
        <v>4</v>
      </c>
      <c r="M331" s="46">
        <f>G331+K331</f>
        <v>0</v>
      </c>
      <c r="N331" s="51"/>
      <c r="O331" s="51"/>
      <c r="P331" s="51"/>
      <c r="Q331" s="51"/>
      <c r="R331" s="46">
        <f>L331+N331+O331+P331+Q331</f>
        <v>4</v>
      </c>
      <c r="S331" s="46">
        <f>M331+Q331</f>
        <v>0</v>
      </c>
      <c r="T331" s="51"/>
      <c r="U331" s="51"/>
      <c r="V331" s="51"/>
      <c r="W331" s="51"/>
      <c r="X331" s="46">
        <f>R331+T331+U331+V331+W331</f>
        <v>4</v>
      </c>
      <c r="Y331" s="46">
        <f>S331+W331</f>
        <v>0</v>
      </c>
      <c r="Z331" s="51"/>
      <c r="AA331" s="51"/>
      <c r="AB331" s="51"/>
      <c r="AC331" s="51"/>
      <c r="AD331" s="46">
        <f>X331+Z331+AA331+AB331+AC331</f>
        <v>4</v>
      </c>
      <c r="AE331" s="46">
        <f>Y331+AC331</f>
        <v>0</v>
      </c>
      <c r="AF331" s="51"/>
      <c r="AG331" s="51"/>
      <c r="AH331" s="51"/>
      <c r="AI331" s="51"/>
      <c r="AJ331" s="46">
        <f>AD331+AF331+AG331+AH331+AI331</f>
        <v>4</v>
      </c>
      <c r="AK331" s="46">
        <f>AE331+AI331</f>
        <v>0</v>
      </c>
      <c r="AL331" s="51"/>
      <c r="AM331" s="51"/>
      <c r="AN331" s="51"/>
      <c r="AO331" s="51"/>
      <c r="AP331" s="46">
        <f>AJ331+AL331+AM331+AN331+AO331</f>
        <v>4</v>
      </c>
      <c r="AQ331" s="46">
        <f>AK331+AO331</f>
        <v>0</v>
      </c>
      <c r="AR331" s="51"/>
      <c r="AS331" s="51"/>
      <c r="AT331" s="51"/>
      <c r="AU331" s="51"/>
      <c r="AV331" s="46">
        <f>AP331+AR331+AS331+AT331+AU331</f>
        <v>4</v>
      </c>
      <c r="AW331" s="46">
        <f>AQ331+AU331</f>
        <v>0</v>
      </c>
      <c r="AX331" s="51"/>
      <c r="AY331" s="51"/>
      <c r="AZ331" s="51"/>
      <c r="BA331" s="51"/>
      <c r="BB331" s="46">
        <f>AV331+AX331+AY331+AZ331+BA331</f>
        <v>4</v>
      </c>
      <c r="BC331" s="46">
        <f>AW331+BA331</f>
        <v>0</v>
      </c>
    </row>
    <row r="332" spans="1:55" ht="16.5">
      <c r="A332" s="73"/>
      <c r="B332" s="74"/>
      <c r="C332" s="74"/>
      <c r="D332" s="75"/>
      <c r="E332" s="74"/>
      <c r="F332" s="45"/>
      <c r="G332" s="45"/>
      <c r="H332" s="45"/>
      <c r="I332" s="45"/>
      <c r="J332" s="45"/>
      <c r="K332" s="45"/>
      <c r="L332" s="45"/>
      <c r="M332" s="45"/>
      <c r="N332" s="46"/>
      <c r="O332" s="46"/>
      <c r="P332" s="46"/>
      <c r="Q332" s="46"/>
      <c r="R332" s="45"/>
      <c r="S332" s="45"/>
      <c r="T332" s="46"/>
      <c r="U332" s="46"/>
      <c r="V332" s="46"/>
      <c r="W332" s="46"/>
      <c r="X332" s="45"/>
      <c r="Y332" s="45"/>
      <c r="Z332" s="46"/>
      <c r="AA332" s="46"/>
      <c r="AB332" s="46"/>
      <c r="AC332" s="46"/>
      <c r="AD332" s="45"/>
      <c r="AE332" s="45"/>
      <c r="AF332" s="46"/>
      <c r="AG332" s="46"/>
      <c r="AH332" s="46"/>
      <c r="AI332" s="46"/>
      <c r="AJ332" s="45"/>
      <c r="AK332" s="45"/>
      <c r="AL332" s="46"/>
      <c r="AM332" s="46"/>
      <c r="AN332" s="46"/>
      <c r="AO332" s="46"/>
      <c r="AP332" s="45"/>
      <c r="AQ332" s="45"/>
      <c r="AR332" s="46"/>
      <c r="AS332" s="46"/>
      <c r="AT332" s="46"/>
      <c r="AU332" s="46"/>
      <c r="AV332" s="45"/>
      <c r="AW332" s="45"/>
      <c r="AX332" s="46"/>
      <c r="AY332" s="46"/>
      <c r="AZ332" s="46"/>
      <c r="BA332" s="46"/>
      <c r="BB332" s="45"/>
      <c r="BC332" s="45"/>
    </row>
    <row r="333" spans="1:55" s="6" customFormat="1" ht="20.25">
      <c r="A333" s="47" t="s">
        <v>296</v>
      </c>
      <c r="B333" s="48" t="s">
        <v>297</v>
      </c>
      <c r="C333" s="48"/>
      <c r="D333" s="49"/>
      <c r="E333" s="48"/>
      <c r="F333" s="78">
        <f aca="true" t="shared" si="442" ref="F333:M333">F335+F339</f>
        <v>5003</v>
      </c>
      <c r="G333" s="78">
        <f t="shared" si="442"/>
        <v>0</v>
      </c>
      <c r="H333" s="78">
        <f t="shared" si="442"/>
        <v>0</v>
      </c>
      <c r="I333" s="78">
        <f t="shared" si="442"/>
        <v>0</v>
      </c>
      <c r="J333" s="78">
        <f t="shared" si="442"/>
        <v>0</v>
      </c>
      <c r="K333" s="78">
        <f t="shared" si="442"/>
        <v>0</v>
      </c>
      <c r="L333" s="78">
        <f t="shared" si="442"/>
        <v>5003</v>
      </c>
      <c r="M333" s="78">
        <f t="shared" si="442"/>
        <v>0</v>
      </c>
      <c r="N333" s="79">
        <f aca="true" t="shared" si="443" ref="N333:S333">N335+N339</f>
        <v>0</v>
      </c>
      <c r="O333" s="79">
        <f t="shared" si="443"/>
        <v>0</v>
      </c>
      <c r="P333" s="79">
        <f t="shared" si="443"/>
        <v>0</v>
      </c>
      <c r="Q333" s="79">
        <f t="shared" si="443"/>
        <v>0</v>
      </c>
      <c r="R333" s="78">
        <f t="shared" si="443"/>
        <v>5003</v>
      </c>
      <c r="S333" s="78">
        <f t="shared" si="443"/>
        <v>0</v>
      </c>
      <c r="T333" s="79">
        <f aca="true" t="shared" si="444" ref="T333:Y333">T335+T339</f>
        <v>0</v>
      </c>
      <c r="U333" s="79">
        <f t="shared" si="444"/>
        <v>0</v>
      </c>
      <c r="V333" s="79">
        <f t="shared" si="444"/>
        <v>0</v>
      </c>
      <c r="W333" s="79">
        <f t="shared" si="444"/>
        <v>0</v>
      </c>
      <c r="X333" s="78">
        <f t="shared" si="444"/>
        <v>5003</v>
      </c>
      <c r="Y333" s="78">
        <f t="shared" si="444"/>
        <v>0</v>
      </c>
      <c r="Z333" s="79">
        <f aca="true" t="shared" si="445" ref="Z333:AE333">Z335+Z339</f>
        <v>0</v>
      </c>
      <c r="AA333" s="79">
        <f t="shared" si="445"/>
        <v>0</v>
      </c>
      <c r="AB333" s="79">
        <f t="shared" si="445"/>
        <v>0</v>
      </c>
      <c r="AC333" s="79">
        <f t="shared" si="445"/>
        <v>0</v>
      </c>
      <c r="AD333" s="78">
        <f t="shared" si="445"/>
        <v>5003</v>
      </c>
      <c r="AE333" s="78">
        <f t="shared" si="445"/>
        <v>0</v>
      </c>
      <c r="AF333" s="79">
        <f aca="true" t="shared" si="446" ref="AF333:AK333">AF335+AF339</f>
        <v>0</v>
      </c>
      <c r="AG333" s="79">
        <f t="shared" si="446"/>
        <v>0</v>
      </c>
      <c r="AH333" s="79">
        <f t="shared" si="446"/>
        <v>0</v>
      </c>
      <c r="AI333" s="79">
        <f t="shared" si="446"/>
        <v>0</v>
      </c>
      <c r="AJ333" s="78">
        <f t="shared" si="446"/>
        <v>5003</v>
      </c>
      <c r="AK333" s="78">
        <f t="shared" si="446"/>
        <v>0</v>
      </c>
      <c r="AL333" s="79">
        <f aca="true" t="shared" si="447" ref="AL333:AQ333">AL335+AL339</f>
        <v>0</v>
      </c>
      <c r="AM333" s="79">
        <f t="shared" si="447"/>
        <v>0</v>
      </c>
      <c r="AN333" s="79">
        <f t="shared" si="447"/>
        <v>0</v>
      </c>
      <c r="AO333" s="79">
        <f t="shared" si="447"/>
        <v>0</v>
      </c>
      <c r="AP333" s="78">
        <f t="shared" si="447"/>
        <v>5003</v>
      </c>
      <c r="AQ333" s="78">
        <f t="shared" si="447"/>
        <v>0</v>
      </c>
      <c r="AR333" s="79">
        <f aca="true" t="shared" si="448" ref="AR333:AW333">AR335+AR339</f>
        <v>81</v>
      </c>
      <c r="AS333" s="79">
        <f>AS335+AS339</f>
        <v>0</v>
      </c>
      <c r="AT333" s="79">
        <f>AT335+AT339</f>
        <v>0</v>
      </c>
      <c r="AU333" s="79">
        <f>AU335+AU339</f>
        <v>537</v>
      </c>
      <c r="AV333" s="78">
        <f t="shared" si="448"/>
        <v>5621</v>
      </c>
      <c r="AW333" s="78">
        <f t="shared" si="448"/>
        <v>537</v>
      </c>
      <c r="AX333" s="79">
        <f aca="true" t="shared" si="449" ref="AX333:BC333">AX335+AX339</f>
        <v>0</v>
      </c>
      <c r="AY333" s="79">
        <f t="shared" si="449"/>
        <v>0</v>
      </c>
      <c r="AZ333" s="79">
        <f t="shared" si="449"/>
        <v>0</v>
      </c>
      <c r="BA333" s="79">
        <f t="shared" si="449"/>
        <v>0</v>
      </c>
      <c r="BB333" s="78">
        <f t="shared" si="449"/>
        <v>5621</v>
      </c>
      <c r="BC333" s="78">
        <f t="shared" si="449"/>
        <v>537</v>
      </c>
    </row>
    <row r="334" spans="1:55" s="6" customFormat="1" ht="13.5" customHeight="1">
      <c r="A334" s="47"/>
      <c r="B334" s="48"/>
      <c r="C334" s="48"/>
      <c r="D334" s="49"/>
      <c r="E334" s="48"/>
      <c r="F334" s="81"/>
      <c r="G334" s="81"/>
      <c r="H334" s="81"/>
      <c r="I334" s="81"/>
      <c r="J334" s="81"/>
      <c r="K334" s="81"/>
      <c r="L334" s="81"/>
      <c r="M334" s="81"/>
      <c r="N334" s="46"/>
      <c r="O334" s="46"/>
      <c r="P334" s="46"/>
      <c r="Q334" s="46"/>
      <c r="R334" s="81"/>
      <c r="S334" s="81"/>
      <c r="T334" s="46"/>
      <c r="U334" s="46"/>
      <c r="V334" s="46"/>
      <c r="W334" s="46"/>
      <c r="X334" s="81"/>
      <c r="Y334" s="81"/>
      <c r="Z334" s="46"/>
      <c r="AA334" s="46"/>
      <c r="AB334" s="46"/>
      <c r="AC334" s="46"/>
      <c r="AD334" s="81"/>
      <c r="AE334" s="81"/>
      <c r="AF334" s="46"/>
      <c r="AG334" s="46"/>
      <c r="AH334" s="46"/>
      <c r="AI334" s="46"/>
      <c r="AJ334" s="81"/>
      <c r="AK334" s="81"/>
      <c r="AL334" s="46"/>
      <c r="AM334" s="46"/>
      <c r="AN334" s="46"/>
      <c r="AO334" s="46"/>
      <c r="AP334" s="81"/>
      <c r="AQ334" s="81"/>
      <c r="AR334" s="46"/>
      <c r="AS334" s="46"/>
      <c r="AT334" s="46"/>
      <c r="AU334" s="46"/>
      <c r="AV334" s="81"/>
      <c r="AW334" s="81"/>
      <c r="AX334" s="46"/>
      <c r="AY334" s="46"/>
      <c r="AZ334" s="46"/>
      <c r="BA334" s="46"/>
      <c r="BB334" s="81"/>
      <c r="BC334" s="81"/>
    </row>
    <row r="335" spans="1:55" s="6" customFormat="1" ht="37.5">
      <c r="A335" s="53" t="s">
        <v>554</v>
      </c>
      <c r="B335" s="54" t="s">
        <v>388</v>
      </c>
      <c r="C335" s="54" t="s">
        <v>366</v>
      </c>
      <c r="D335" s="49"/>
      <c r="E335" s="48"/>
      <c r="F335" s="56">
        <f>F336</f>
        <v>100</v>
      </c>
      <c r="G335" s="56">
        <f aca="true" t="shared" si="450" ref="G335:K336">G336</f>
        <v>0</v>
      </c>
      <c r="H335" s="56">
        <f t="shared" si="450"/>
        <v>0</v>
      </c>
      <c r="I335" s="56">
        <f t="shared" si="450"/>
        <v>0</v>
      </c>
      <c r="J335" s="56">
        <f t="shared" si="450"/>
        <v>0</v>
      </c>
      <c r="K335" s="56">
        <f t="shared" si="450"/>
        <v>0</v>
      </c>
      <c r="L335" s="56">
        <f>L336</f>
        <v>100</v>
      </c>
      <c r="M335" s="56">
        <f>M336</f>
        <v>0</v>
      </c>
      <c r="N335" s="51">
        <f aca="true" t="shared" si="451" ref="N335:Q336">N336</f>
        <v>0</v>
      </c>
      <c r="O335" s="51">
        <f t="shared" si="451"/>
        <v>0</v>
      </c>
      <c r="P335" s="51">
        <f t="shared" si="451"/>
        <v>0</v>
      </c>
      <c r="Q335" s="51">
        <f t="shared" si="451"/>
        <v>0</v>
      </c>
      <c r="R335" s="56">
        <f>R336</f>
        <v>100</v>
      </c>
      <c r="S335" s="56">
        <f>S336</f>
        <v>0</v>
      </c>
      <c r="T335" s="51">
        <f aca="true" t="shared" si="452" ref="T335:W336">T336</f>
        <v>0</v>
      </c>
      <c r="U335" s="51">
        <f t="shared" si="452"/>
        <v>0</v>
      </c>
      <c r="V335" s="51">
        <f t="shared" si="452"/>
        <v>0</v>
      </c>
      <c r="W335" s="51">
        <f t="shared" si="452"/>
        <v>0</v>
      </c>
      <c r="X335" s="56">
        <f>X336</f>
        <v>100</v>
      </c>
      <c r="Y335" s="56">
        <f>Y336</f>
        <v>0</v>
      </c>
      <c r="Z335" s="51">
        <f aca="true" t="shared" si="453" ref="Z335:AC336">Z336</f>
        <v>0</v>
      </c>
      <c r="AA335" s="51">
        <f t="shared" si="453"/>
        <v>0</v>
      </c>
      <c r="AB335" s="51">
        <f t="shared" si="453"/>
        <v>0</v>
      </c>
      <c r="AC335" s="51">
        <f t="shared" si="453"/>
        <v>0</v>
      </c>
      <c r="AD335" s="56">
        <f>AD336</f>
        <v>100</v>
      </c>
      <c r="AE335" s="56">
        <f>AE336</f>
        <v>0</v>
      </c>
      <c r="AF335" s="51">
        <f aca="true" t="shared" si="454" ref="AF335:AI336">AF336</f>
        <v>0</v>
      </c>
      <c r="AG335" s="51">
        <f t="shared" si="454"/>
        <v>0</v>
      </c>
      <c r="AH335" s="51">
        <f t="shared" si="454"/>
        <v>0</v>
      </c>
      <c r="AI335" s="51">
        <f t="shared" si="454"/>
        <v>0</v>
      </c>
      <c r="AJ335" s="56">
        <f>AJ336</f>
        <v>100</v>
      </c>
      <c r="AK335" s="56">
        <f>AK336</f>
        <v>0</v>
      </c>
      <c r="AL335" s="51">
        <f aca="true" t="shared" si="455" ref="AL335:AO336">AL336</f>
        <v>0</v>
      </c>
      <c r="AM335" s="51">
        <f t="shared" si="455"/>
        <v>0</v>
      </c>
      <c r="AN335" s="51">
        <f t="shared" si="455"/>
        <v>0</v>
      </c>
      <c r="AO335" s="51">
        <f t="shared" si="455"/>
        <v>0</v>
      </c>
      <c r="AP335" s="56">
        <f>AP336</f>
        <v>100</v>
      </c>
      <c r="AQ335" s="56">
        <f>AQ336</f>
        <v>0</v>
      </c>
      <c r="AR335" s="51">
        <f aca="true" t="shared" si="456" ref="AR335:AU336">AR336</f>
        <v>0</v>
      </c>
      <c r="AS335" s="51">
        <f t="shared" si="456"/>
        <v>0</v>
      </c>
      <c r="AT335" s="51">
        <f t="shared" si="456"/>
        <v>0</v>
      </c>
      <c r="AU335" s="51">
        <f t="shared" si="456"/>
        <v>0</v>
      </c>
      <c r="AV335" s="56">
        <f>AV336</f>
        <v>100</v>
      </c>
      <c r="AW335" s="56">
        <f>AW336</f>
        <v>0</v>
      </c>
      <c r="AX335" s="51">
        <f aca="true" t="shared" si="457" ref="AX335:BA336">AX336</f>
        <v>0</v>
      </c>
      <c r="AY335" s="51">
        <f t="shared" si="457"/>
        <v>0</v>
      </c>
      <c r="AZ335" s="51">
        <f t="shared" si="457"/>
        <v>0</v>
      </c>
      <c r="BA335" s="51">
        <f t="shared" si="457"/>
        <v>0</v>
      </c>
      <c r="BB335" s="56">
        <f>BB336</f>
        <v>100</v>
      </c>
      <c r="BC335" s="56">
        <f>BC336</f>
        <v>0</v>
      </c>
    </row>
    <row r="336" spans="1:55" s="6" customFormat="1" ht="33.75">
      <c r="A336" s="59" t="s">
        <v>400</v>
      </c>
      <c r="B336" s="65" t="s">
        <v>388</v>
      </c>
      <c r="C336" s="65" t="s">
        <v>366</v>
      </c>
      <c r="D336" s="65" t="s">
        <v>357</v>
      </c>
      <c r="E336" s="48"/>
      <c r="F336" s="46">
        <f>F337</f>
        <v>100</v>
      </c>
      <c r="G336" s="46">
        <f t="shared" si="450"/>
        <v>0</v>
      </c>
      <c r="H336" s="46">
        <f t="shared" si="450"/>
        <v>0</v>
      </c>
      <c r="I336" s="46">
        <f t="shared" si="450"/>
        <v>0</v>
      </c>
      <c r="J336" s="46">
        <f t="shared" si="450"/>
        <v>0</v>
      </c>
      <c r="K336" s="46">
        <f t="shared" si="450"/>
        <v>0</v>
      </c>
      <c r="L336" s="46">
        <f>L337</f>
        <v>100</v>
      </c>
      <c r="M336" s="46">
        <f>M337</f>
        <v>0</v>
      </c>
      <c r="N336" s="46">
        <f t="shared" si="451"/>
        <v>0</v>
      </c>
      <c r="O336" s="46">
        <f t="shared" si="451"/>
        <v>0</v>
      </c>
      <c r="P336" s="46">
        <f t="shared" si="451"/>
        <v>0</v>
      </c>
      <c r="Q336" s="46">
        <f t="shared" si="451"/>
        <v>0</v>
      </c>
      <c r="R336" s="46">
        <f>R337</f>
        <v>100</v>
      </c>
      <c r="S336" s="46">
        <f>S337</f>
        <v>0</v>
      </c>
      <c r="T336" s="46">
        <f t="shared" si="452"/>
        <v>0</v>
      </c>
      <c r="U336" s="46">
        <f t="shared" si="452"/>
        <v>0</v>
      </c>
      <c r="V336" s="46">
        <f t="shared" si="452"/>
        <v>0</v>
      </c>
      <c r="W336" s="46">
        <f t="shared" si="452"/>
        <v>0</v>
      </c>
      <c r="X336" s="46">
        <f>X337</f>
        <v>100</v>
      </c>
      <c r="Y336" s="46">
        <f>Y337</f>
        <v>0</v>
      </c>
      <c r="Z336" s="46">
        <f t="shared" si="453"/>
        <v>0</v>
      </c>
      <c r="AA336" s="46">
        <f t="shared" si="453"/>
        <v>0</v>
      </c>
      <c r="AB336" s="46">
        <f t="shared" si="453"/>
        <v>0</v>
      </c>
      <c r="AC336" s="46">
        <f t="shared" si="453"/>
        <v>0</v>
      </c>
      <c r="AD336" s="46">
        <f>AD337</f>
        <v>100</v>
      </c>
      <c r="AE336" s="46">
        <f>AE337</f>
        <v>0</v>
      </c>
      <c r="AF336" s="46">
        <f t="shared" si="454"/>
        <v>0</v>
      </c>
      <c r="AG336" s="46">
        <f t="shared" si="454"/>
        <v>0</v>
      </c>
      <c r="AH336" s="46">
        <f t="shared" si="454"/>
        <v>0</v>
      </c>
      <c r="AI336" s="46">
        <f t="shared" si="454"/>
        <v>0</v>
      </c>
      <c r="AJ336" s="46">
        <f>AJ337</f>
        <v>100</v>
      </c>
      <c r="AK336" s="46">
        <f>AK337</f>
        <v>0</v>
      </c>
      <c r="AL336" s="46">
        <f t="shared" si="455"/>
        <v>0</v>
      </c>
      <c r="AM336" s="46">
        <f t="shared" si="455"/>
        <v>0</v>
      </c>
      <c r="AN336" s="46">
        <f t="shared" si="455"/>
        <v>0</v>
      </c>
      <c r="AO336" s="46">
        <f t="shared" si="455"/>
        <v>0</v>
      </c>
      <c r="AP336" s="46">
        <f>AP337</f>
        <v>100</v>
      </c>
      <c r="AQ336" s="46">
        <f>AQ337</f>
        <v>0</v>
      </c>
      <c r="AR336" s="46">
        <f t="shared" si="456"/>
        <v>0</v>
      </c>
      <c r="AS336" s="46">
        <f t="shared" si="456"/>
        <v>0</v>
      </c>
      <c r="AT336" s="46">
        <f t="shared" si="456"/>
        <v>0</v>
      </c>
      <c r="AU336" s="46">
        <f t="shared" si="456"/>
        <v>0</v>
      </c>
      <c r="AV336" s="46">
        <f>AV337</f>
        <v>100</v>
      </c>
      <c r="AW336" s="46">
        <f>AW337</f>
        <v>0</v>
      </c>
      <c r="AX336" s="46">
        <f t="shared" si="457"/>
        <v>0</v>
      </c>
      <c r="AY336" s="46">
        <f t="shared" si="457"/>
        <v>0</v>
      </c>
      <c r="AZ336" s="46">
        <f t="shared" si="457"/>
        <v>0</v>
      </c>
      <c r="BA336" s="46">
        <f t="shared" si="457"/>
        <v>0</v>
      </c>
      <c r="BB336" s="46">
        <f>BB337</f>
        <v>100</v>
      </c>
      <c r="BC336" s="46">
        <f>BC337</f>
        <v>0</v>
      </c>
    </row>
    <row r="337" spans="1:55" s="6" customFormat="1" ht="50.25">
      <c r="A337" s="59" t="s">
        <v>375</v>
      </c>
      <c r="B337" s="65" t="s">
        <v>388</v>
      </c>
      <c r="C337" s="65" t="s">
        <v>366</v>
      </c>
      <c r="D337" s="65" t="s">
        <v>357</v>
      </c>
      <c r="E337" s="65" t="s">
        <v>376</v>
      </c>
      <c r="F337" s="68">
        <v>100</v>
      </c>
      <c r="G337" s="81"/>
      <c r="H337" s="81"/>
      <c r="I337" s="81"/>
      <c r="J337" s="81"/>
      <c r="K337" s="81"/>
      <c r="L337" s="46">
        <f>F337+H337+I337+J337+K337</f>
        <v>100</v>
      </c>
      <c r="M337" s="46">
        <f>G337+K337</f>
        <v>0</v>
      </c>
      <c r="N337" s="46"/>
      <c r="O337" s="46"/>
      <c r="P337" s="46"/>
      <c r="Q337" s="46"/>
      <c r="R337" s="46">
        <f>L337+N337+O337+P337+Q337</f>
        <v>100</v>
      </c>
      <c r="S337" s="46">
        <f>M337+Q337</f>
        <v>0</v>
      </c>
      <c r="T337" s="46"/>
      <c r="U337" s="46"/>
      <c r="V337" s="46"/>
      <c r="W337" s="46"/>
      <c r="X337" s="46">
        <f>R337+T337+U337+V337+W337</f>
        <v>100</v>
      </c>
      <c r="Y337" s="46">
        <f>S337+W337</f>
        <v>0</v>
      </c>
      <c r="Z337" s="46"/>
      <c r="AA337" s="46"/>
      <c r="AB337" s="46"/>
      <c r="AC337" s="46"/>
      <c r="AD337" s="46">
        <f>X337+Z337+AA337+AB337+AC337</f>
        <v>100</v>
      </c>
      <c r="AE337" s="46">
        <f>Y337+AC337</f>
        <v>0</v>
      </c>
      <c r="AF337" s="46"/>
      <c r="AG337" s="46"/>
      <c r="AH337" s="46"/>
      <c r="AI337" s="46"/>
      <c r="AJ337" s="46">
        <f>AD337+AF337+AG337+AH337+AI337</f>
        <v>100</v>
      </c>
      <c r="AK337" s="46">
        <f>AE337+AI337</f>
        <v>0</v>
      </c>
      <c r="AL337" s="46"/>
      <c r="AM337" s="46"/>
      <c r="AN337" s="46"/>
      <c r="AO337" s="46"/>
      <c r="AP337" s="46">
        <f>AJ337+AL337+AM337+AN337+AO337</f>
        <v>100</v>
      </c>
      <c r="AQ337" s="46">
        <f>AK337+AO337</f>
        <v>0</v>
      </c>
      <c r="AR337" s="46"/>
      <c r="AS337" s="46"/>
      <c r="AT337" s="46"/>
      <c r="AU337" s="46"/>
      <c r="AV337" s="46">
        <f>AP337+AR337+AS337+AT337+AU337</f>
        <v>100</v>
      </c>
      <c r="AW337" s="46">
        <f>AQ337+AU337</f>
        <v>0</v>
      </c>
      <c r="AX337" s="46"/>
      <c r="AY337" s="46"/>
      <c r="AZ337" s="46"/>
      <c r="BA337" s="46"/>
      <c r="BB337" s="46">
        <f>AV337+AX337+AY337+AZ337+BA337</f>
        <v>100</v>
      </c>
      <c r="BC337" s="46">
        <f>AW337+BA337</f>
        <v>0</v>
      </c>
    </row>
    <row r="338" spans="1:55" s="6" customFormat="1" ht="13.5" customHeight="1">
      <c r="A338" s="59"/>
      <c r="B338" s="65"/>
      <c r="C338" s="65"/>
      <c r="D338" s="65"/>
      <c r="E338" s="65"/>
      <c r="F338" s="81"/>
      <c r="G338" s="81"/>
      <c r="H338" s="81"/>
      <c r="I338" s="81"/>
      <c r="J338" s="81"/>
      <c r="K338" s="81"/>
      <c r="L338" s="81"/>
      <c r="M338" s="81"/>
      <c r="N338" s="46"/>
      <c r="O338" s="46"/>
      <c r="P338" s="46"/>
      <c r="Q338" s="46"/>
      <c r="R338" s="81"/>
      <c r="S338" s="81"/>
      <c r="T338" s="46"/>
      <c r="U338" s="46"/>
      <c r="V338" s="46"/>
      <c r="W338" s="46"/>
      <c r="X338" s="81"/>
      <c r="Y338" s="81"/>
      <c r="Z338" s="46"/>
      <c r="AA338" s="46"/>
      <c r="AB338" s="46"/>
      <c r="AC338" s="46"/>
      <c r="AD338" s="81"/>
      <c r="AE338" s="81"/>
      <c r="AF338" s="46"/>
      <c r="AG338" s="46"/>
      <c r="AH338" s="46"/>
      <c r="AI338" s="46"/>
      <c r="AJ338" s="81"/>
      <c r="AK338" s="81"/>
      <c r="AL338" s="46"/>
      <c r="AM338" s="46"/>
      <c r="AN338" s="46"/>
      <c r="AO338" s="46"/>
      <c r="AP338" s="81"/>
      <c r="AQ338" s="81"/>
      <c r="AR338" s="46"/>
      <c r="AS338" s="46"/>
      <c r="AT338" s="46"/>
      <c r="AU338" s="46"/>
      <c r="AV338" s="81"/>
      <c r="AW338" s="81"/>
      <c r="AX338" s="46"/>
      <c r="AY338" s="46"/>
      <c r="AZ338" s="46"/>
      <c r="BA338" s="46"/>
      <c r="BB338" s="81"/>
      <c r="BC338" s="81"/>
    </row>
    <row r="339" spans="1:55" s="8" customFormat="1" ht="37.5">
      <c r="A339" s="53" t="s">
        <v>399</v>
      </c>
      <c r="B339" s="54" t="s">
        <v>388</v>
      </c>
      <c r="C339" s="54" t="s">
        <v>396</v>
      </c>
      <c r="D339" s="62"/>
      <c r="E339" s="54"/>
      <c r="F339" s="56">
        <f aca="true" t="shared" si="458" ref="F339:M339">F340+F342+F345</f>
        <v>4903</v>
      </c>
      <c r="G339" s="56">
        <f t="shared" si="458"/>
        <v>0</v>
      </c>
      <c r="H339" s="56">
        <f t="shared" si="458"/>
        <v>0</v>
      </c>
      <c r="I339" s="56">
        <f t="shared" si="458"/>
        <v>0</v>
      </c>
      <c r="J339" s="56">
        <f t="shared" si="458"/>
        <v>0</v>
      </c>
      <c r="K339" s="56">
        <f t="shared" si="458"/>
        <v>0</v>
      </c>
      <c r="L339" s="56">
        <f t="shared" si="458"/>
        <v>4903</v>
      </c>
      <c r="M339" s="56">
        <f t="shared" si="458"/>
        <v>0</v>
      </c>
      <c r="N339" s="51">
        <f aca="true" t="shared" si="459" ref="N339:S339">N340+N342+N345</f>
        <v>0</v>
      </c>
      <c r="O339" s="51">
        <f t="shared" si="459"/>
        <v>0</v>
      </c>
      <c r="P339" s="51">
        <f t="shared" si="459"/>
        <v>0</v>
      </c>
      <c r="Q339" s="51">
        <f t="shared" si="459"/>
        <v>0</v>
      </c>
      <c r="R339" s="56">
        <f t="shared" si="459"/>
        <v>4903</v>
      </c>
      <c r="S339" s="56">
        <f t="shared" si="459"/>
        <v>0</v>
      </c>
      <c r="T339" s="51">
        <f aca="true" t="shared" si="460" ref="T339:Y339">T340+T342+T345</f>
        <v>0</v>
      </c>
      <c r="U339" s="51">
        <f t="shared" si="460"/>
        <v>0</v>
      </c>
      <c r="V339" s="51">
        <f t="shared" si="460"/>
        <v>0</v>
      </c>
      <c r="W339" s="51">
        <f t="shared" si="460"/>
        <v>0</v>
      </c>
      <c r="X339" s="56">
        <f t="shared" si="460"/>
        <v>4903</v>
      </c>
      <c r="Y339" s="56">
        <f t="shared" si="460"/>
        <v>0</v>
      </c>
      <c r="Z339" s="51">
        <f aca="true" t="shared" si="461" ref="Z339:AE339">Z340+Z342+Z345</f>
        <v>0</v>
      </c>
      <c r="AA339" s="51">
        <f t="shared" si="461"/>
        <v>0</v>
      </c>
      <c r="AB339" s="51">
        <f t="shared" si="461"/>
        <v>0</v>
      </c>
      <c r="AC339" s="51">
        <f t="shared" si="461"/>
        <v>0</v>
      </c>
      <c r="AD339" s="56">
        <f t="shared" si="461"/>
        <v>4903</v>
      </c>
      <c r="AE339" s="56">
        <f t="shared" si="461"/>
        <v>0</v>
      </c>
      <c r="AF339" s="51">
        <f aca="true" t="shared" si="462" ref="AF339:AK339">AF340+AF342+AF345</f>
        <v>0</v>
      </c>
      <c r="AG339" s="51">
        <f t="shared" si="462"/>
        <v>0</v>
      </c>
      <c r="AH339" s="51">
        <f t="shared" si="462"/>
        <v>0</v>
      </c>
      <c r="AI339" s="51">
        <f t="shared" si="462"/>
        <v>0</v>
      </c>
      <c r="AJ339" s="56">
        <f t="shared" si="462"/>
        <v>4903</v>
      </c>
      <c r="AK339" s="56">
        <f t="shared" si="462"/>
        <v>0</v>
      </c>
      <c r="AL339" s="51">
        <f aca="true" t="shared" si="463" ref="AL339:AQ339">AL340+AL342+AL345</f>
        <v>0</v>
      </c>
      <c r="AM339" s="51">
        <f t="shared" si="463"/>
        <v>0</v>
      </c>
      <c r="AN339" s="51">
        <f t="shared" si="463"/>
        <v>0</v>
      </c>
      <c r="AO339" s="51">
        <f t="shared" si="463"/>
        <v>0</v>
      </c>
      <c r="AP339" s="56">
        <f t="shared" si="463"/>
        <v>4903</v>
      </c>
      <c r="AQ339" s="56">
        <f t="shared" si="463"/>
        <v>0</v>
      </c>
      <c r="AR339" s="51">
        <f aca="true" t="shared" si="464" ref="AR339:AW339">AR340+AR342+AR345</f>
        <v>81</v>
      </c>
      <c r="AS339" s="51">
        <f>AS340+AS342+AS345</f>
        <v>0</v>
      </c>
      <c r="AT339" s="51">
        <f>AT340+AT342+AT345</f>
        <v>0</v>
      </c>
      <c r="AU339" s="56">
        <f>AU340+AU342+AU345</f>
        <v>537</v>
      </c>
      <c r="AV339" s="56">
        <f t="shared" si="464"/>
        <v>5521</v>
      </c>
      <c r="AW339" s="56">
        <f t="shared" si="464"/>
        <v>537</v>
      </c>
      <c r="AX339" s="51">
        <f aca="true" t="shared" si="465" ref="AX339:BC339">AX340+AX342+AX345</f>
        <v>0</v>
      </c>
      <c r="AY339" s="51">
        <f t="shared" si="465"/>
        <v>0</v>
      </c>
      <c r="AZ339" s="51">
        <f t="shared" si="465"/>
        <v>0</v>
      </c>
      <c r="BA339" s="51">
        <f t="shared" si="465"/>
        <v>0</v>
      </c>
      <c r="BB339" s="56">
        <f t="shared" si="465"/>
        <v>5521</v>
      </c>
      <c r="BC339" s="56">
        <f t="shared" si="465"/>
        <v>537</v>
      </c>
    </row>
    <row r="340" spans="1:55" s="10" customFormat="1" ht="33" hidden="1">
      <c r="A340" s="59" t="s">
        <v>400</v>
      </c>
      <c r="B340" s="65" t="s">
        <v>388</v>
      </c>
      <c r="C340" s="65" t="s">
        <v>396</v>
      </c>
      <c r="D340" s="66" t="s">
        <v>357</v>
      </c>
      <c r="E340" s="65"/>
      <c r="F340" s="46">
        <f aca="true" t="shared" si="466" ref="F340:BA340">F341</f>
        <v>54</v>
      </c>
      <c r="G340" s="46">
        <f t="shared" si="466"/>
        <v>0</v>
      </c>
      <c r="H340" s="46">
        <f t="shared" si="466"/>
        <v>0</v>
      </c>
      <c r="I340" s="46">
        <f t="shared" si="466"/>
        <v>0</v>
      </c>
      <c r="J340" s="46">
        <f t="shared" si="466"/>
        <v>0</v>
      </c>
      <c r="K340" s="46">
        <f t="shared" si="466"/>
        <v>0</v>
      </c>
      <c r="L340" s="46">
        <f t="shared" si="466"/>
        <v>54</v>
      </c>
      <c r="M340" s="46">
        <f t="shared" si="466"/>
        <v>0</v>
      </c>
      <c r="N340" s="46">
        <f t="shared" si="466"/>
        <v>0</v>
      </c>
      <c r="O340" s="46">
        <f t="shared" si="466"/>
        <v>0</v>
      </c>
      <c r="P340" s="46">
        <f t="shared" si="466"/>
        <v>0</v>
      </c>
      <c r="Q340" s="46">
        <f t="shared" si="466"/>
        <v>0</v>
      </c>
      <c r="R340" s="46">
        <f t="shared" si="466"/>
        <v>54</v>
      </c>
      <c r="S340" s="46">
        <f t="shared" si="466"/>
        <v>0</v>
      </c>
      <c r="T340" s="46">
        <f t="shared" si="466"/>
        <v>0</v>
      </c>
      <c r="U340" s="46">
        <f t="shared" si="466"/>
        <v>0</v>
      </c>
      <c r="V340" s="46">
        <f t="shared" si="466"/>
        <v>0</v>
      </c>
      <c r="W340" s="46">
        <f t="shared" si="466"/>
        <v>0</v>
      </c>
      <c r="X340" s="46">
        <f t="shared" si="466"/>
        <v>54</v>
      </c>
      <c r="Y340" s="46">
        <f t="shared" si="466"/>
        <v>0</v>
      </c>
      <c r="Z340" s="46">
        <f t="shared" si="466"/>
        <v>0</v>
      </c>
      <c r="AA340" s="46">
        <f t="shared" si="466"/>
        <v>0</v>
      </c>
      <c r="AB340" s="46">
        <f t="shared" si="466"/>
        <v>0</v>
      </c>
      <c r="AC340" s="46">
        <f t="shared" si="466"/>
        <v>0</v>
      </c>
      <c r="AD340" s="46">
        <f t="shared" si="466"/>
        <v>54</v>
      </c>
      <c r="AE340" s="46">
        <f t="shared" si="466"/>
        <v>0</v>
      </c>
      <c r="AF340" s="46">
        <f t="shared" si="466"/>
        <v>0</v>
      </c>
      <c r="AG340" s="46">
        <f t="shared" si="466"/>
        <v>0</v>
      </c>
      <c r="AH340" s="46">
        <f t="shared" si="466"/>
        <v>0</v>
      </c>
      <c r="AI340" s="46">
        <f t="shared" si="466"/>
        <v>0</v>
      </c>
      <c r="AJ340" s="46">
        <f t="shared" si="466"/>
        <v>54</v>
      </c>
      <c r="AK340" s="46">
        <f t="shared" si="466"/>
        <v>0</v>
      </c>
      <c r="AL340" s="46">
        <f t="shared" si="466"/>
        <v>0</v>
      </c>
      <c r="AM340" s="46">
        <f t="shared" si="466"/>
        <v>0</v>
      </c>
      <c r="AN340" s="46">
        <f t="shared" si="466"/>
        <v>0</v>
      </c>
      <c r="AO340" s="46">
        <f t="shared" si="466"/>
        <v>0</v>
      </c>
      <c r="AP340" s="46">
        <f t="shared" si="466"/>
        <v>54</v>
      </c>
      <c r="AQ340" s="46">
        <f t="shared" si="466"/>
        <v>0</v>
      </c>
      <c r="AR340" s="46">
        <f t="shared" si="466"/>
        <v>0</v>
      </c>
      <c r="AS340" s="46">
        <f t="shared" si="466"/>
        <v>-54</v>
      </c>
      <c r="AT340" s="46">
        <f t="shared" si="466"/>
        <v>0</v>
      </c>
      <c r="AU340" s="46">
        <f t="shared" si="466"/>
        <v>0</v>
      </c>
      <c r="AV340" s="46">
        <f t="shared" si="466"/>
        <v>0</v>
      </c>
      <c r="AW340" s="46">
        <f t="shared" si="466"/>
        <v>0</v>
      </c>
      <c r="AX340" s="46">
        <f t="shared" si="466"/>
        <v>0</v>
      </c>
      <c r="AY340" s="46">
        <f t="shared" si="466"/>
        <v>0</v>
      </c>
      <c r="AZ340" s="46">
        <f t="shared" si="466"/>
        <v>0</v>
      </c>
      <c r="BA340" s="46">
        <f t="shared" si="466"/>
        <v>0</v>
      </c>
      <c r="BB340" s="46">
        <f>BB341</f>
        <v>0</v>
      </c>
      <c r="BC340" s="46">
        <f>BC341</f>
        <v>0</v>
      </c>
    </row>
    <row r="341" spans="1:55" s="11" customFormat="1" ht="49.5" hidden="1">
      <c r="A341" s="59" t="s">
        <v>375</v>
      </c>
      <c r="B341" s="65" t="s">
        <v>388</v>
      </c>
      <c r="C341" s="65" t="s">
        <v>396</v>
      </c>
      <c r="D341" s="66" t="s">
        <v>357</v>
      </c>
      <c r="E341" s="65" t="s">
        <v>376</v>
      </c>
      <c r="F341" s="68">
        <v>54</v>
      </c>
      <c r="G341" s="60"/>
      <c r="H341" s="60"/>
      <c r="I341" s="60"/>
      <c r="J341" s="60"/>
      <c r="K341" s="60"/>
      <c r="L341" s="46">
        <f>F341+H341+I341+J341+K341</f>
        <v>54</v>
      </c>
      <c r="M341" s="46">
        <f>G341+K341</f>
        <v>0</v>
      </c>
      <c r="N341" s="46"/>
      <c r="O341" s="46"/>
      <c r="P341" s="46"/>
      <c r="Q341" s="46"/>
      <c r="R341" s="46">
        <f>L341+N341+O341+P341+Q341</f>
        <v>54</v>
      </c>
      <c r="S341" s="46">
        <f>M341+Q341</f>
        <v>0</v>
      </c>
      <c r="T341" s="46"/>
      <c r="U341" s="46"/>
      <c r="V341" s="46"/>
      <c r="W341" s="46"/>
      <c r="X341" s="46">
        <f>R341+T341+U341+V341+W341</f>
        <v>54</v>
      </c>
      <c r="Y341" s="46">
        <f>S341+W341</f>
        <v>0</v>
      </c>
      <c r="Z341" s="46"/>
      <c r="AA341" s="46"/>
      <c r="AB341" s="46"/>
      <c r="AC341" s="46"/>
      <c r="AD341" s="46">
        <f>X341+Z341+AA341+AB341+AC341</f>
        <v>54</v>
      </c>
      <c r="AE341" s="46">
        <f>Y341+AC341</f>
        <v>0</v>
      </c>
      <c r="AF341" s="46"/>
      <c r="AG341" s="46"/>
      <c r="AH341" s="46"/>
      <c r="AI341" s="46"/>
      <c r="AJ341" s="46">
        <f>AD341+AF341+AG341+AH341+AI341</f>
        <v>54</v>
      </c>
      <c r="AK341" s="46">
        <f>AE341+AI341</f>
        <v>0</v>
      </c>
      <c r="AL341" s="46"/>
      <c r="AM341" s="46"/>
      <c r="AN341" s="46"/>
      <c r="AO341" s="46"/>
      <c r="AP341" s="46">
        <f>AJ341+AL341+AM341+AN341+AO341</f>
        <v>54</v>
      </c>
      <c r="AQ341" s="46">
        <f>AK341+AO341</f>
        <v>0</v>
      </c>
      <c r="AR341" s="46"/>
      <c r="AS341" s="46">
        <v>-54</v>
      </c>
      <c r="AT341" s="46"/>
      <c r="AU341" s="46"/>
      <c r="AV341" s="46">
        <f>AP341+AR341+AS341+AT341+AU341</f>
        <v>0</v>
      </c>
      <c r="AW341" s="46">
        <f>AQ341+AU341</f>
        <v>0</v>
      </c>
      <c r="AX341" s="46"/>
      <c r="AY341" s="46"/>
      <c r="AZ341" s="46"/>
      <c r="BA341" s="46"/>
      <c r="BB341" s="46">
        <f>AV341+AX341+AY341+AZ341+BA341</f>
        <v>0</v>
      </c>
      <c r="BC341" s="46">
        <f>AW341+BA341</f>
        <v>0</v>
      </c>
    </row>
    <row r="342" spans="1:55" s="11" customFormat="1" ht="16.5" customHeight="1">
      <c r="A342" s="59" t="s">
        <v>435</v>
      </c>
      <c r="B342" s="65" t="s">
        <v>388</v>
      </c>
      <c r="C342" s="65" t="s">
        <v>396</v>
      </c>
      <c r="D342" s="66" t="s">
        <v>434</v>
      </c>
      <c r="E342" s="65"/>
      <c r="F342" s="60"/>
      <c r="G342" s="60"/>
      <c r="H342" s="60"/>
      <c r="I342" s="60"/>
      <c r="J342" s="60"/>
      <c r="K342" s="60"/>
      <c r="L342" s="60"/>
      <c r="M342" s="60"/>
      <c r="N342" s="46"/>
      <c r="O342" s="46"/>
      <c r="P342" s="46"/>
      <c r="Q342" s="46"/>
      <c r="R342" s="60"/>
      <c r="S342" s="60"/>
      <c r="T342" s="46"/>
      <c r="U342" s="46"/>
      <c r="V342" s="46"/>
      <c r="W342" s="46"/>
      <c r="X342" s="60"/>
      <c r="Y342" s="60"/>
      <c r="Z342" s="46"/>
      <c r="AA342" s="46"/>
      <c r="AB342" s="46"/>
      <c r="AC342" s="46"/>
      <c r="AD342" s="60"/>
      <c r="AE342" s="60"/>
      <c r="AF342" s="46"/>
      <c r="AG342" s="46"/>
      <c r="AH342" s="46"/>
      <c r="AI342" s="46"/>
      <c r="AJ342" s="60"/>
      <c r="AK342" s="60"/>
      <c r="AL342" s="46"/>
      <c r="AM342" s="46"/>
      <c r="AN342" s="46"/>
      <c r="AO342" s="46"/>
      <c r="AP342" s="60"/>
      <c r="AQ342" s="60"/>
      <c r="AR342" s="46">
        <f aca="true" t="shared" si="467" ref="AR342:BA343">AR343</f>
        <v>81</v>
      </c>
      <c r="AS342" s="46">
        <f t="shared" si="467"/>
        <v>54</v>
      </c>
      <c r="AT342" s="46">
        <f t="shared" si="467"/>
        <v>0</v>
      </c>
      <c r="AU342" s="46">
        <f t="shared" si="467"/>
        <v>537</v>
      </c>
      <c r="AV342" s="68">
        <f t="shared" si="467"/>
        <v>672</v>
      </c>
      <c r="AW342" s="68">
        <f t="shared" si="467"/>
        <v>537</v>
      </c>
      <c r="AX342" s="46">
        <f t="shared" si="467"/>
        <v>0</v>
      </c>
      <c r="AY342" s="46">
        <f t="shared" si="467"/>
        <v>0</v>
      </c>
      <c r="AZ342" s="46">
        <f t="shared" si="467"/>
        <v>0</v>
      </c>
      <c r="BA342" s="46">
        <f t="shared" si="467"/>
        <v>0</v>
      </c>
      <c r="BB342" s="68">
        <f>BB343</f>
        <v>672</v>
      </c>
      <c r="BC342" s="68">
        <f>BC343</f>
        <v>537</v>
      </c>
    </row>
    <row r="343" spans="1:55" s="11" customFormat="1" ht="115.5">
      <c r="A343" s="59" t="s">
        <v>169</v>
      </c>
      <c r="B343" s="65" t="s">
        <v>388</v>
      </c>
      <c r="C343" s="65" t="s">
        <v>396</v>
      </c>
      <c r="D343" s="66" t="s">
        <v>168</v>
      </c>
      <c r="E343" s="65"/>
      <c r="F343" s="60"/>
      <c r="G343" s="60"/>
      <c r="H343" s="60"/>
      <c r="I343" s="60"/>
      <c r="J343" s="60"/>
      <c r="K343" s="60"/>
      <c r="L343" s="60"/>
      <c r="M343" s="60"/>
      <c r="N343" s="46"/>
      <c r="O343" s="46"/>
      <c r="P343" s="46"/>
      <c r="Q343" s="46"/>
      <c r="R343" s="60"/>
      <c r="S343" s="60"/>
      <c r="T343" s="46"/>
      <c r="U343" s="46"/>
      <c r="V343" s="46"/>
      <c r="W343" s="46"/>
      <c r="X343" s="60"/>
      <c r="Y343" s="60"/>
      <c r="Z343" s="46"/>
      <c r="AA343" s="46"/>
      <c r="AB343" s="46"/>
      <c r="AC343" s="46"/>
      <c r="AD343" s="60"/>
      <c r="AE343" s="60"/>
      <c r="AF343" s="46"/>
      <c r="AG343" s="46"/>
      <c r="AH343" s="46"/>
      <c r="AI343" s="46"/>
      <c r="AJ343" s="60"/>
      <c r="AK343" s="60"/>
      <c r="AL343" s="46"/>
      <c r="AM343" s="46"/>
      <c r="AN343" s="46"/>
      <c r="AO343" s="46"/>
      <c r="AP343" s="60"/>
      <c r="AQ343" s="60"/>
      <c r="AR343" s="46">
        <f t="shared" si="467"/>
        <v>81</v>
      </c>
      <c r="AS343" s="46">
        <f t="shared" si="467"/>
        <v>54</v>
      </c>
      <c r="AT343" s="46">
        <f t="shared" si="467"/>
        <v>0</v>
      </c>
      <c r="AU343" s="46">
        <f t="shared" si="467"/>
        <v>537</v>
      </c>
      <c r="AV343" s="68">
        <f t="shared" si="467"/>
        <v>672</v>
      </c>
      <c r="AW343" s="68">
        <f t="shared" si="467"/>
        <v>537</v>
      </c>
      <c r="AX343" s="46">
        <f t="shared" si="467"/>
        <v>0</v>
      </c>
      <c r="AY343" s="46">
        <f t="shared" si="467"/>
        <v>0</v>
      </c>
      <c r="AZ343" s="46">
        <f t="shared" si="467"/>
        <v>0</v>
      </c>
      <c r="BA343" s="46">
        <f t="shared" si="467"/>
        <v>0</v>
      </c>
      <c r="BB343" s="68">
        <f>BB344</f>
        <v>672</v>
      </c>
      <c r="BC343" s="68">
        <f>BC344</f>
        <v>537</v>
      </c>
    </row>
    <row r="344" spans="1:55" s="11" customFormat="1" ht="49.5">
      <c r="A344" s="59" t="s">
        <v>375</v>
      </c>
      <c r="B344" s="65" t="s">
        <v>388</v>
      </c>
      <c r="C344" s="65" t="s">
        <v>396</v>
      </c>
      <c r="D344" s="66" t="s">
        <v>168</v>
      </c>
      <c r="E344" s="65" t="s">
        <v>376</v>
      </c>
      <c r="F344" s="60"/>
      <c r="G344" s="60"/>
      <c r="H344" s="60"/>
      <c r="I344" s="60"/>
      <c r="J344" s="60"/>
      <c r="K344" s="60"/>
      <c r="L344" s="60"/>
      <c r="M344" s="60"/>
      <c r="N344" s="46"/>
      <c r="O344" s="46"/>
      <c r="P344" s="46"/>
      <c r="Q344" s="46"/>
      <c r="R344" s="60"/>
      <c r="S344" s="60"/>
      <c r="T344" s="46"/>
      <c r="U344" s="46"/>
      <c r="V344" s="46"/>
      <c r="W344" s="46"/>
      <c r="X344" s="60"/>
      <c r="Y344" s="60"/>
      <c r="Z344" s="46"/>
      <c r="AA344" s="46"/>
      <c r="AB344" s="46"/>
      <c r="AC344" s="46"/>
      <c r="AD344" s="60"/>
      <c r="AE344" s="60"/>
      <c r="AF344" s="46"/>
      <c r="AG344" s="46"/>
      <c r="AH344" s="46"/>
      <c r="AI344" s="46"/>
      <c r="AJ344" s="60"/>
      <c r="AK344" s="60"/>
      <c r="AL344" s="46"/>
      <c r="AM344" s="46"/>
      <c r="AN344" s="46"/>
      <c r="AO344" s="46"/>
      <c r="AP344" s="60"/>
      <c r="AQ344" s="60"/>
      <c r="AR344" s="46">
        <v>81</v>
      </c>
      <c r="AS344" s="46">
        <v>54</v>
      </c>
      <c r="AT344" s="46"/>
      <c r="AU344" s="46">
        <v>537</v>
      </c>
      <c r="AV344" s="46">
        <f>AP344+AR344+AS344+AT344+AU344</f>
        <v>672</v>
      </c>
      <c r="AW344" s="46">
        <f>AQ344+AU344</f>
        <v>537</v>
      </c>
      <c r="AX344" s="46"/>
      <c r="AY344" s="46"/>
      <c r="AZ344" s="46"/>
      <c r="BA344" s="46"/>
      <c r="BB344" s="46">
        <f>AV344+AX344+AY344+AZ344+BA344</f>
        <v>672</v>
      </c>
      <c r="BC344" s="46">
        <f>AW344+BA344</f>
        <v>537</v>
      </c>
    </row>
    <row r="345" spans="1:55" s="11" customFormat="1" ht="27.75" customHeight="1">
      <c r="A345" s="59" t="s">
        <v>359</v>
      </c>
      <c r="B345" s="65" t="s">
        <v>388</v>
      </c>
      <c r="C345" s="65" t="s">
        <v>396</v>
      </c>
      <c r="D345" s="66" t="s">
        <v>360</v>
      </c>
      <c r="E345" s="65"/>
      <c r="F345" s="46">
        <f>F346</f>
        <v>4849</v>
      </c>
      <c r="G345" s="46">
        <f aca="true" t="shared" si="468" ref="G345:K346">G346</f>
        <v>0</v>
      </c>
      <c r="H345" s="46">
        <f t="shared" si="468"/>
        <v>0</v>
      </c>
      <c r="I345" s="46">
        <f t="shared" si="468"/>
        <v>0</v>
      </c>
      <c r="J345" s="46">
        <f t="shared" si="468"/>
        <v>0</v>
      </c>
      <c r="K345" s="46">
        <f t="shared" si="468"/>
        <v>0</v>
      </c>
      <c r="L345" s="46">
        <f>L346</f>
        <v>4849</v>
      </c>
      <c r="M345" s="46">
        <f>M346</f>
        <v>0</v>
      </c>
      <c r="N345" s="46">
        <f aca="true" t="shared" si="469" ref="N345:Q346">N346</f>
        <v>0</v>
      </c>
      <c r="O345" s="46">
        <f t="shared" si="469"/>
        <v>0</v>
      </c>
      <c r="P345" s="46">
        <f t="shared" si="469"/>
        <v>0</v>
      </c>
      <c r="Q345" s="46">
        <f t="shared" si="469"/>
        <v>0</v>
      </c>
      <c r="R345" s="46">
        <f>R346</f>
        <v>4849</v>
      </c>
      <c r="S345" s="46">
        <f>S346</f>
        <v>0</v>
      </c>
      <c r="T345" s="46">
        <f aca="true" t="shared" si="470" ref="T345:W346">T346</f>
        <v>0</v>
      </c>
      <c r="U345" s="46">
        <f t="shared" si="470"/>
        <v>0</v>
      </c>
      <c r="V345" s="46">
        <f t="shared" si="470"/>
        <v>0</v>
      </c>
      <c r="W345" s="46">
        <f t="shared" si="470"/>
        <v>0</v>
      </c>
      <c r="X345" s="46">
        <f>X346</f>
        <v>4849</v>
      </c>
      <c r="Y345" s="46">
        <f>Y346</f>
        <v>0</v>
      </c>
      <c r="Z345" s="46">
        <f aca="true" t="shared" si="471" ref="Z345:AC346">Z346</f>
        <v>0</v>
      </c>
      <c r="AA345" s="46">
        <f t="shared" si="471"/>
        <v>0</v>
      </c>
      <c r="AB345" s="46">
        <f t="shared" si="471"/>
        <v>0</v>
      </c>
      <c r="AC345" s="46">
        <f t="shared" si="471"/>
        <v>0</v>
      </c>
      <c r="AD345" s="46">
        <f>AD346</f>
        <v>4849</v>
      </c>
      <c r="AE345" s="46">
        <f>AE346</f>
        <v>0</v>
      </c>
      <c r="AF345" s="46">
        <f aca="true" t="shared" si="472" ref="AF345:AI346">AF346</f>
        <v>0</v>
      </c>
      <c r="AG345" s="46">
        <f t="shared" si="472"/>
        <v>0</v>
      </c>
      <c r="AH345" s="46">
        <f t="shared" si="472"/>
        <v>0</v>
      </c>
      <c r="AI345" s="46">
        <f t="shared" si="472"/>
        <v>0</v>
      </c>
      <c r="AJ345" s="46">
        <f>AJ346</f>
        <v>4849</v>
      </c>
      <c r="AK345" s="46">
        <f>AK346</f>
        <v>0</v>
      </c>
      <c r="AL345" s="46">
        <f aca="true" t="shared" si="473" ref="AL345:AO346">AL346</f>
        <v>0</v>
      </c>
      <c r="AM345" s="46">
        <f t="shared" si="473"/>
        <v>0</v>
      </c>
      <c r="AN345" s="46">
        <f t="shared" si="473"/>
        <v>0</v>
      </c>
      <c r="AO345" s="46">
        <f t="shared" si="473"/>
        <v>0</v>
      </c>
      <c r="AP345" s="46">
        <f>AP346</f>
        <v>4849</v>
      </c>
      <c r="AQ345" s="46">
        <f>AQ346</f>
        <v>0</v>
      </c>
      <c r="AR345" s="46">
        <f aca="true" t="shared" si="474" ref="AR345:AU346">AR346</f>
        <v>0</v>
      </c>
      <c r="AS345" s="46">
        <f t="shared" si="474"/>
        <v>0</v>
      </c>
      <c r="AT345" s="46">
        <f t="shared" si="474"/>
        <v>0</v>
      </c>
      <c r="AU345" s="46">
        <f t="shared" si="474"/>
        <v>0</v>
      </c>
      <c r="AV345" s="46">
        <f>AV346</f>
        <v>4849</v>
      </c>
      <c r="AW345" s="46">
        <f>AW346</f>
        <v>0</v>
      </c>
      <c r="AX345" s="46">
        <f aca="true" t="shared" si="475" ref="AX345:BA346">AX346</f>
        <v>0</v>
      </c>
      <c r="AY345" s="46">
        <f t="shared" si="475"/>
        <v>0</v>
      </c>
      <c r="AZ345" s="46">
        <f t="shared" si="475"/>
        <v>0</v>
      </c>
      <c r="BA345" s="46">
        <f t="shared" si="475"/>
        <v>0</v>
      </c>
      <c r="BB345" s="46">
        <f>BB346</f>
        <v>4849</v>
      </c>
      <c r="BC345" s="46">
        <f>BC346</f>
        <v>0</v>
      </c>
    </row>
    <row r="346" spans="1:55" s="11" customFormat="1" ht="48" customHeight="1">
      <c r="A346" s="59" t="s">
        <v>526</v>
      </c>
      <c r="B346" s="65" t="s">
        <v>388</v>
      </c>
      <c r="C346" s="65" t="s">
        <v>396</v>
      </c>
      <c r="D346" s="66" t="s">
        <v>512</v>
      </c>
      <c r="E346" s="65"/>
      <c r="F346" s="46">
        <f>F347</f>
        <v>4849</v>
      </c>
      <c r="G346" s="46">
        <f t="shared" si="468"/>
        <v>0</v>
      </c>
      <c r="H346" s="46">
        <f t="shared" si="468"/>
        <v>0</v>
      </c>
      <c r="I346" s="46">
        <f t="shared" si="468"/>
        <v>0</v>
      </c>
      <c r="J346" s="46">
        <f t="shared" si="468"/>
        <v>0</v>
      </c>
      <c r="K346" s="46">
        <f t="shared" si="468"/>
        <v>0</v>
      </c>
      <c r="L346" s="46">
        <f>L347</f>
        <v>4849</v>
      </c>
      <c r="M346" s="46">
        <f>M347</f>
        <v>0</v>
      </c>
      <c r="N346" s="46">
        <f t="shared" si="469"/>
        <v>0</v>
      </c>
      <c r="O346" s="46">
        <f t="shared" si="469"/>
        <v>0</v>
      </c>
      <c r="P346" s="46">
        <f t="shared" si="469"/>
        <v>0</v>
      </c>
      <c r="Q346" s="46">
        <f t="shared" si="469"/>
        <v>0</v>
      </c>
      <c r="R346" s="46">
        <f>R347</f>
        <v>4849</v>
      </c>
      <c r="S346" s="46">
        <f>S347</f>
        <v>0</v>
      </c>
      <c r="T346" s="46">
        <f t="shared" si="470"/>
        <v>0</v>
      </c>
      <c r="U346" s="46">
        <f t="shared" si="470"/>
        <v>0</v>
      </c>
      <c r="V346" s="46">
        <f t="shared" si="470"/>
        <v>0</v>
      </c>
      <c r="W346" s="46">
        <f t="shared" si="470"/>
        <v>0</v>
      </c>
      <c r="X346" s="46">
        <f>X347</f>
        <v>4849</v>
      </c>
      <c r="Y346" s="46">
        <f>Y347</f>
        <v>0</v>
      </c>
      <c r="Z346" s="46">
        <f t="shared" si="471"/>
        <v>0</v>
      </c>
      <c r="AA346" s="46">
        <f t="shared" si="471"/>
        <v>0</v>
      </c>
      <c r="AB346" s="46">
        <f t="shared" si="471"/>
        <v>0</v>
      </c>
      <c r="AC346" s="46">
        <f t="shared" si="471"/>
        <v>0</v>
      </c>
      <c r="AD346" s="46">
        <f>AD347</f>
        <v>4849</v>
      </c>
      <c r="AE346" s="46">
        <f>AE347</f>
        <v>0</v>
      </c>
      <c r="AF346" s="46">
        <f t="shared" si="472"/>
        <v>0</v>
      </c>
      <c r="AG346" s="46">
        <f t="shared" si="472"/>
        <v>0</v>
      </c>
      <c r="AH346" s="46">
        <f t="shared" si="472"/>
        <v>0</v>
      </c>
      <c r="AI346" s="46">
        <f t="shared" si="472"/>
        <v>0</v>
      </c>
      <c r="AJ346" s="46">
        <f>AJ347</f>
        <v>4849</v>
      </c>
      <c r="AK346" s="46">
        <f>AK347</f>
        <v>0</v>
      </c>
      <c r="AL346" s="46">
        <f t="shared" si="473"/>
        <v>0</v>
      </c>
      <c r="AM346" s="46">
        <f t="shared" si="473"/>
        <v>0</v>
      </c>
      <c r="AN346" s="46">
        <f t="shared" si="473"/>
        <v>0</v>
      </c>
      <c r="AO346" s="46">
        <f t="shared" si="473"/>
        <v>0</v>
      </c>
      <c r="AP346" s="46">
        <f>AP347</f>
        <v>4849</v>
      </c>
      <c r="AQ346" s="46">
        <f>AQ347</f>
        <v>0</v>
      </c>
      <c r="AR346" s="46">
        <f t="shared" si="474"/>
        <v>0</v>
      </c>
      <c r="AS346" s="46">
        <f t="shared" si="474"/>
        <v>0</v>
      </c>
      <c r="AT346" s="46">
        <f t="shared" si="474"/>
        <v>0</v>
      </c>
      <c r="AU346" s="46">
        <f t="shared" si="474"/>
        <v>0</v>
      </c>
      <c r="AV346" s="46">
        <f>AV347</f>
        <v>4849</v>
      </c>
      <c r="AW346" s="46">
        <f>AW347</f>
        <v>0</v>
      </c>
      <c r="AX346" s="46">
        <f t="shared" si="475"/>
        <v>0</v>
      </c>
      <c r="AY346" s="46">
        <f t="shared" si="475"/>
        <v>0</v>
      </c>
      <c r="AZ346" s="46">
        <f t="shared" si="475"/>
        <v>0</v>
      </c>
      <c r="BA346" s="46">
        <f t="shared" si="475"/>
        <v>0</v>
      </c>
      <c r="BB346" s="46">
        <f>BB347</f>
        <v>4849</v>
      </c>
      <c r="BC346" s="46">
        <f>BC347</f>
        <v>0</v>
      </c>
    </row>
    <row r="347" spans="1:55" s="11" customFormat="1" ht="49.5">
      <c r="A347" s="59" t="s">
        <v>375</v>
      </c>
      <c r="B347" s="65" t="s">
        <v>388</v>
      </c>
      <c r="C347" s="65" t="s">
        <v>396</v>
      </c>
      <c r="D347" s="66" t="s">
        <v>512</v>
      </c>
      <c r="E347" s="65" t="s">
        <v>376</v>
      </c>
      <c r="F347" s="46">
        <v>4849</v>
      </c>
      <c r="G347" s="60"/>
      <c r="H347" s="60"/>
      <c r="I347" s="60"/>
      <c r="J347" s="60"/>
      <c r="K347" s="60"/>
      <c r="L347" s="46">
        <f>F347+H347+I347+J347+K347</f>
        <v>4849</v>
      </c>
      <c r="M347" s="46">
        <f>G347+K347</f>
        <v>0</v>
      </c>
      <c r="N347" s="46"/>
      <c r="O347" s="46"/>
      <c r="P347" s="46"/>
      <c r="Q347" s="46"/>
      <c r="R347" s="46">
        <f>L347+N347+O347+P347+Q347</f>
        <v>4849</v>
      </c>
      <c r="S347" s="46">
        <f>M347+Q347</f>
        <v>0</v>
      </c>
      <c r="T347" s="46"/>
      <c r="U347" s="46"/>
      <c r="V347" s="46"/>
      <c r="W347" s="46"/>
      <c r="X347" s="46">
        <f>R347+T347+U347+V347+W347</f>
        <v>4849</v>
      </c>
      <c r="Y347" s="46">
        <f>S347+W347</f>
        <v>0</v>
      </c>
      <c r="Z347" s="46"/>
      <c r="AA347" s="46"/>
      <c r="AB347" s="46"/>
      <c r="AC347" s="46"/>
      <c r="AD347" s="46">
        <f>X347+Z347+AA347+AB347+AC347</f>
        <v>4849</v>
      </c>
      <c r="AE347" s="46">
        <f>Y347+AC347</f>
        <v>0</v>
      </c>
      <c r="AF347" s="46"/>
      <c r="AG347" s="46"/>
      <c r="AH347" s="46"/>
      <c r="AI347" s="46"/>
      <c r="AJ347" s="46">
        <f>AD347+AF347+AG347+AH347+AI347</f>
        <v>4849</v>
      </c>
      <c r="AK347" s="46">
        <f>AE347+AI347</f>
        <v>0</v>
      </c>
      <c r="AL347" s="46"/>
      <c r="AM347" s="46"/>
      <c r="AN347" s="46"/>
      <c r="AO347" s="46"/>
      <c r="AP347" s="46">
        <f>AJ347+AL347+AM347+AN347+AO347</f>
        <v>4849</v>
      </c>
      <c r="AQ347" s="46">
        <f>AK347+AO347</f>
        <v>0</v>
      </c>
      <c r="AR347" s="46"/>
      <c r="AS347" s="46"/>
      <c r="AT347" s="46"/>
      <c r="AU347" s="46"/>
      <c r="AV347" s="46">
        <f>AP347+AR347+AS347+AT347+AU347</f>
        <v>4849</v>
      </c>
      <c r="AW347" s="46">
        <f>AQ347+AU347</f>
        <v>0</v>
      </c>
      <c r="AX347" s="46"/>
      <c r="AY347" s="46"/>
      <c r="AZ347" s="46"/>
      <c r="BA347" s="46"/>
      <c r="BB347" s="46">
        <f>AV347+AX347+AY347+AZ347+BA347</f>
        <v>4849</v>
      </c>
      <c r="BC347" s="46">
        <f>AW347+BA347</f>
        <v>0</v>
      </c>
    </row>
    <row r="348" spans="1:55" ht="16.5">
      <c r="A348" s="73"/>
      <c r="B348" s="74"/>
      <c r="C348" s="74"/>
      <c r="D348" s="75"/>
      <c r="E348" s="74"/>
      <c r="F348" s="45"/>
      <c r="G348" s="45"/>
      <c r="H348" s="45"/>
      <c r="I348" s="45"/>
      <c r="J348" s="45"/>
      <c r="K348" s="45"/>
      <c r="L348" s="45"/>
      <c r="M348" s="45"/>
      <c r="N348" s="46"/>
      <c r="O348" s="46"/>
      <c r="P348" s="46"/>
      <c r="Q348" s="46"/>
      <c r="R348" s="45"/>
      <c r="S348" s="45"/>
      <c r="T348" s="46"/>
      <c r="U348" s="46"/>
      <c r="V348" s="46"/>
      <c r="W348" s="46"/>
      <c r="X348" s="45"/>
      <c r="Y348" s="45"/>
      <c r="Z348" s="46"/>
      <c r="AA348" s="46"/>
      <c r="AB348" s="46"/>
      <c r="AC348" s="46"/>
      <c r="AD348" s="45"/>
      <c r="AE348" s="45"/>
      <c r="AF348" s="46"/>
      <c r="AG348" s="46"/>
      <c r="AH348" s="46"/>
      <c r="AI348" s="46"/>
      <c r="AJ348" s="45"/>
      <c r="AK348" s="45"/>
      <c r="AL348" s="46"/>
      <c r="AM348" s="46"/>
      <c r="AN348" s="46"/>
      <c r="AO348" s="46"/>
      <c r="AP348" s="45"/>
      <c r="AQ348" s="45"/>
      <c r="AR348" s="46"/>
      <c r="AS348" s="46"/>
      <c r="AT348" s="46"/>
      <c r="AU348" s="46"/>
      <c r="AV348" s="45"/>
      <c r="AW348" s="45"/>
      <c r="AX348" s="46"/>
      <c r="AY348" s="46"/>
      <c r="AZ348" s="46"/>
      <c r="BA348" s="46"/>
      <c r="BB348" s="45"/>
      <c r="BC348" s="45"/>
    </row>
    <row r="349" spans="1:55" s="6" customFormat="1" ht="20.25">
      <c r="A349" s="47" t="s">
        <v>298</v>
      </c>
      <c r="B349" s="48" t="s">
        <v>299</v>
      </c>
      <c r="C349" s="48"/>
      <c r="D349" s="49"/>
      <c r="E349" s="48"/>
      <c r="F349" s="109">
        <f aca="true" t="shared" si="476" ref="F349:M349">F351+F364+F386+F394+F399+F441</f>
        <v>3540618</v>
      </c>
      <c r="G349" s="109">
        <f t="shared" si="476"/>
        <v>123028</v>
      </c>
      <c r="H349" s="109">
        <f>H351+H364+H386+H394+H399+H441</f>
        <v>0</v>
      </c>
      <c r="I349" s="109">
        <f>I351+I364+I386+I394+I399+I441</f>
        <v>-7867</v>
      </c>
      <c r="J349" s="109">
        <f>J351+J364+J386+J394+J399+J441</f>
        <v>0</v>
      </c>
      <c r="K349" s="109">
        <f>K351+K364+K386+K394+K399+K441</f>
        <v>1633021</v>
      </c>
      <c r="L349" s="109">
        <f t="shared" si="476"/>
        <v>5165772</v>
      </c>
      <c r="M349" s="109">
        <f t="shared" si="476"/>
        <v>1756049</v>
      </c>
      <c r="N349" s="64">
        <f aca="true" t="shared" si="477" ref="N349:S349">N351+N364+N386+N394+N399+N441</f>
        <v>0</v>
      </c>
      <c r="O349" s="64">
        <f t="shared" si="477"/>
        <v>0</v>
      </c>
      <c r="P349" s="64">
        <f t="shared" si="477"/>
        <v>0</v>
      </c>
      <c r="Q349" s="64">
        <f t="shared" si="477"/>
        <v>0</v>
      </c>
      <c r="R349" s="109">
        <f t="shared" si="477"/>
        <v>5165772</v>
      </c>
      <c r="S349" s="109">
        <f t="shared" si="477"/>
        <v>1756049</v>
      </c>
      <c r="T349" s="64">
        <f aca="true" t="shared" si="478" ref="T349:Y349">T351+T364+T386+T394+T399+T441</f>
        <v>0</v>
      </c>
      <c r="U349" s="64">
        <f t="shared" si="478"/>
        <v>0</v>
      </c>
      <c r="V349" s="109">
        <f t="shared" si="478"/>
        <v>37030</v>
      </c>
      <c r="W349" s="64">
        <f t="shared" si="478"/>
        <v>0</v>
      </c>
      <c r="X349" s="109">
        <f t="shared" si="478"/>
        <v>5202802</v>
      </c>
      <c r="Y349" s="109">
        <f t="shared" si="478"/>
        <v>1756049</v>
      </c>
      <c r="Z349" s="63">
        <f aca="true" t="shared" si="479" ref="Z349:AE349">Z351+Z364+Z386+Z394+Z399+Z441</f>
        <v>8034</v>
      </c>
      <c r="AA349" s="63">
        <f t="shared" si="479"/>
        <v>-36894</v>
      </c>
      <c r="AB349" s="109">
        <f t="shared" si="479"/>
        <v>0</v>
      </c>
      <c r="AC349" s="64">
        <f t="shared" si="479"/>
        <v>0</v>
      </c>
      <c r="AD349" s="109">
        <f t="shared" si="479"/>
        <v>5173942</v>
      </c>
      <c r="AE349" s="109">
        <f t="shared" si="479"/>
        <v>1756049</v>
      </c>
      <c r="AF349" s="63">
        <f aca="true" t="shared" si="480" ref="AF349:AK349">AF351+AF364+AF386+AF394+AF399+AF441</f>
        <v>0</v>
      </c>
      <c r="AG349" s="63">
        <f t="shared" si="480"/>
        <v>83</v>
      </c>
      <c r="AH349" s="109">
        <f t="shared" si="480"/>
        <v>0</v>
      </c>
      <c r="AI349" s="64">
        <f t="shared" si="480"/>
        <v>0</v>
      </c>
      <c r="AJ349" s="109">
        <f t="shared" si="480"/>
        <v>5174025</v>
      </c>
      <c r="AK349" s="109">
        <f t="shared" si="480"/>
        <v>1756049</v>
      </c>
      <c r="AL349" s="63">
        <f aca="true" t="shared" si="481" ref="AL349:AQ349">AL351+AL364+AL386+AL394+AL399+AL441</f>
        <v>67941</v>
      </c>
      <c r="AM349" s="63">
        <f t="shared" si="481"/>
        <v>5073</v>
      </c>
      <c r="AN349" s="109">
        <f t="shared" si="481"/>
        <v>0</v>
      </c>
      <c r="AO349" s="63">
        <f t="shared" si="481"/>
        <v>48434</v>
      </c>
      <c r="AP349" s="109">
        <f t="shared" si="481"/>
        <v>5295473</v>
      </c>
      <c r="AQ349" s="109">
        <f t="shared" si="481"/>
        <v>1804483</v>
      </c>
      <c r="AR349" s="63">
        <f aca="true" t="shared" si="482" ref="AR349:AW349">AR351+AR364+AR386+AR394+AR399+AR441</f>
        <v>35326</v>
      </c>
      <c r="AS349" s="63">
        <f>AS351+AS364+AS386+AS394+AS399+AS441</f>
        <v>30</v>
      </c>
      <c r="AT349" s="63">
        <f>AT351+AT364+AT386+AT394+AT399+AT441</f>
        <v>-113</v>
      </c>
      <c r="AU349" s="63">
        <f>AU351+AU364+AU386+AU394+AU399+AU441</f>
        <v>1472</v>
      </c>
      <c r="AV349" s="109">
        <f t="shared" si="482"/>
        <v>5332188</v>
      </c>
      <c r="AW349" s="109">
        <f t="shared" si="482"/>
        <v>1805955</v>
      </c>
      <c r="AX349" s="109">
        <f aca="true" t="shared" si="483" ref="AX349:BC349">AX351+AX364+AX386+AX394+AX399+AX441</f>
        <v>24737</v>
      </c>
      <c r="AY349" s="109">
        <f t="shared" si="483"/>
        <v>-6830</v>
      </c>
      <c r="AZ349" s="109">
        <f t="shared" si="483"/>
        <v>-7</v>
      </c>
      <c r="BA349" s="109">
        <f t="shared" si="483"/>
        <v>166737</v>
      </c>
      <c r="BB349" s="109">
        <f t="shared" si="483"/>
        <v>5516655</v>
      </c>
      <c r="BC349" s="109">
        <f t="shared" si="483"/>
        <v>1972692</v>
      </c>
    </row>
    <row r="350" spans="1:55" s="6" customFormat="1" ht="12.75" customHeight="1">
      <c r="A350" s="47"/>
      <c r="B350" s="48"/>
      <c r="C350" s="48"/>
      <c r="D350" s="49"/>
      <c r="E350" s="48"/>
      <c r="F350" s="81"/>
      <c r="G350" s="81"/>
      <c r="H350" s="81"/>
      <c r="I350" s="81"/>
      <c r="J350" s="81"/>
      <c r="K350" s="81"/>
      <c r="L350" s="81"/>
      <c r="M350" s="81"/>
      <c r="N350" s="46"/>
      <c r="O350" s="46"/>
      <c r="P350" s="46"/>
      <c r="Q350" s="46"/>
      <c r="R350" s="81"/>
      <c r="S350" s="81"/>
      <c r="T350" s="46"/>
      <c r="U350" s="46"/>
      <c r="V350" s="46"/>
      <c r="W350" s="46"/>
      <c r="X350" s="81"/>
      <c r="Y350" s="81"/>
      <c r="Z350" s="46"/>
      <c r="AA350" s="46"/>
      <c r="AB350" s="46"/>
      <c r="AC350" s="46"/>
      <c r="AD350" s="81"/>
      <c r="AE350" s="81"/>
      <c r="AF350" s="46"/>
      <c r="AG350" s="46"/>
      <c r="AH350" s="46"/>
      <c r="AI350" s="46"/>
      <c r="AJ350" s="81"/>
      <c r="AK350" s="81"/>
      <c r="AL350" s="46"/>
      <c r="AM350" s="46"/>
      <c r="AN350" s="46"/>
      <c r="AO350" s="46"/>
      <c r="AP350" s="81"/>
      <c r="AQ350" s="81"/>
      <c r="AR350" s="46"/>
      <c r="AS350" s="46"/>
      <c r="AT350" s="46"/>
      <c r="AU350" s="46"/>
      <c r="AV350" s="81"/>
      <c r="AW350" s="81"/>
      <c r="AX350" s="46"/>
      <c r="AY350" s="46"/>
      <c r="AZ350" s="46"/>
      <c r="BA350" s="46"/>
      <c r="BB350" s="81"/>
      <c r="BC350" s="81"/>
    </row>
    <row r="351" spans="1:55" s="6" customFormat="1" ht="20.25">
      <c r="A351" s="53" t="s">
        <v>300</v>
      </c>
      <c r="B351" s="54" t="s">
        <v>374</v>
      </c>
      <c r="C351" s="54" t="s">
        <v>365</v>
      </c>
      <c r="D351" s="62"/>
      <c r="E351" s="54"/>
      <c r="F351" s="63">
        <f>F354+F352+F357+F360</f>
        <v>1243606</v>
      </c>
      <c r="G351" s="63">
        <f aca="true" t="shared" si="484" ref="G351:M351">G354+G352+G357+G360</f>
        <v>90399</v>
      </c>
      <c r="H351" s="63">
        <f>H354+H352+H357+H360</f>
        <v>0</v>
      </c>
      <c r="I351" s="63">
        <f>I354+I352+I357+I360</f>
        <v>1674</v>
      </c>
      <c r="J351" s="63">
        <f>J354+J352+J357+J360</f>
        <v>0</v>
      </c>
      <c r="K351" s="63">
        <f>K354+K352+K357+K360</f>
        <v>0</v>
      </c>
      <c r="L351" s="63">
        <f t="shared" si="484"/>
        <v>1245280</v>
      </c>
      <c r="M351" s="63">
        <f t="shared" si="484"/>
        <v>90399</v>
      </c>
      <c r="N351" s="64">
        <f aca="true" t="shared" si="485" ref="N351:S351">N354+N352+N357+N360</f>
        <v>0</v>
      </c>
      <c r="O351" s="64">
        <f t="shared" si="485"/>
        <v>0</v>
      </c>
      <c r="P351" s="64">
        <f t="shared" si="485"/>
        <v>0</v>
      </c>
      <c r="Q351" s="64">
        <f t="shared" si="485"/>
        <v>0</v>
      </c>
      <c r="R351" s="63">
        <f t="shared" si="485"/>
        <v>1245280</v>
      </c>
      <c r="S351" s="63">
        <f t="shared" si="485"/>
        <v>90399</v>
      </c>
      <c r="T351" s="64">
        <f aca="true" t="shared" si="486" ref="T351:Y351">T354+T352+T357+T360</f>
        <v>0</v>
      </c>
      <c r="U351" s="64">
        <f t="shared" si="486"/>
        <v>0</v>
      </c>
      <c r="V351" s="63">
        <f t="shared" si="486"/>
        <v>-3309</v>
      </c>
      <c r="W351" s="64">
        <f t="shared" si="486"/>
        <v>0</v>
      </c>
      <c r="X351" s="63">
        <f t="shared" si="486"/>
        <v>1241971</v>
      </c>
      <c r="Y351" s="63">
        <f t="shared" si="486"/>
        <v>90399</v>
      </c>
      <c r="Z351" s="64">
        <f aca="true" t="shared" si="487" ref="Z351:AE351">Z354+Z352+Z357+Z360</f>
        <v>0</v>
      </c>
      <c r="AA351" s="63">
        <f t="shared" si="487"/>
        <v>-39169</v>
      </c>
      <c r="AB351" s="63">
        <f t="shared" si="487"/>
        <v>0</v>
      </c>
      <c r="AC351" s="64">
        <f t="shared" si="487"/>
        <v>0</v>
      </c>
      <c r="AD351" s="63">
        <f t="shared" si="487"/>
        <v>1202802</v>
      </c>
      <c r="AE351" s="63">
        <f t="shared" si="487"/>
        <v>90399</v>
      </c>
      <c r="AF351" s="64">
        <f aca="true" t="shared" si="488" ref="AF351:AK351">AF354+AF352+AF357+AF360</f>
        <v>0</v>
      </c>
      <c r="AG351" s="63">
        <f t="shared" si="488"/>
        <v>0</v>
      </c>
      <c r="AH351" s="63">
        <f t="shared" si="488"/>
        <v>0</v>
      </c>
      <c r="AI351" s="64">
        <f t="shared" si="488"/>
        <v>0</v>
      </c>
      <c r="AJ351" s="63">
        <f t="shared" si="488"/>
        <v>1202802</v>
      </c>
      <c r="AK351" s="63">
        <f t="shared" si="488"/>
        <v>90399</v>
      </c>
      <c r="AL351" s="63">
        <f aca="true" t="shared" si="489" ref="AL351:AQ351">AL354+AL352+AL357+AL360</f>
        <v>12195</v>
      </c>
      <c r="AM351" s="63">
        <f t="shared" si="489"/>
        <v>0</v>
      </c>
      <c r="AN351" s="63">
        <f t="shared" si="489"/>
        <v>0</v>
      </c>
      <c r="AO351" s="64">
        <f t="shared" si="489"/>
        <v>0</v>
      </c>
      <c r="AP351" s="63">
        <f t="shared" si="489"/>
        <v>1214997</v>
      </c>
      <c r="AQ351" s="63">
        <f t="shared" si="489"/>
        <v>90399</v>
      </c>
      <c r="AR351" s="63">
        <f aca="true" t="shared" si="490" ref="AR351:AW351">AR354+AR352+AR357+AR360</f>
        <v>16572</v>
      </c>
      <c r="AS351" s="63">
        <f>AS354+AS352+AS357+AS360</f>
        <v>0</v>
      </c>
      <c r="AT351" s="63">
        <f>AT354+AT352+AT357+AT360</f>
        <v>0</v>
      </c>
      <c r="AU351" s="63">
        <f>AU354+AU352+AU357+AU360</f>
        <v>0</v>
      </c>
      <c r="AV351" s="63">
        <f t="shared" si="490"/>
        <v>1231569</v>
      </c>
      <c r="AW351" s="63">
        <f t="shared" si="490"/>
        <v>90399</v>
      </c>
      <c r="AX351" s="63">
        <f aca="true" t="shared" si="491" ref="AX351:BC351">AX354+AX352+AX357+AX360</f>
        <v>11323</v>
      </c>
      <c r="AY351" s="63">
        <f t="shared" si="491"/>
        <v>-1865</v>
      </c>
      <c r="AZ351" s="63">
        <f t="shared" si="491"/>
        <v>0</v>
      </c>
      <c r="BA351" s="63">
        <f t="shared" si="491"/>
        <v>0</v>
      </c>
      <c r="BB351" s="63">
        <f t="shared" si="491"/>
        <v>1241027</v>
      </c>
      <c r="BC351" s="63">
        <f t="shared" si="491"/>
        <v>90399</v>
      </c>
    </row>
    <row r="352" spans="1:55" s="6" customFormat="1" ht="33.75" customHeight="1" hidden="1">
      <c r="A352" s="59" t="s">
        <v>389</v>
      </c>
      <c r="B352" s="65" t="s">
        <v>374</v>
      </c>
      <c r="C352" s="65" t="s">
        <v>365</v>
      </c>
      <c r="D352" s="66" t="s">
        <v>278</v>
      </c>
      <c r="E352" s="110"/>
      <c r="F352" s="81"/>
      <c r="G352" s="81"/>
      <c r="H352" s="81"/>
      <c r="I352" s="81"/>
      <c r="J352" s="81"/>
      <c r="K352" s="81"/>
      <c r="L352" s="81"/>
      <c r="M352" s="81"/>
      <c r="N352" s="46"/>
      <c r="O352" s="46"/>
      <c r="P352" s="46"/>
      <c r="Q352" s="46"/>
      <c r="R352" s="81"/>
      <c r="S352" s="81"/>
      <c r="T352" s="46"/>
      <c r="U352" s="46"/>
      <c r="V352" s="46"/>
      <c r="W352" s="46"/>
      <c r="X352" s="81"/>
      <c r="Y352" s="81"/>
      <c r="Z352" s="46"/>
      <c r="AA352" s="46"/>
      <c r="AB352" s="46"/>
      <c r="AC352" s="46"/>
      <c r="AD352" s="81"/>
      <c r="AE352" s="81"/>
      <c r="AF352" s="46"/>
      <c r="AG352" s="46"/>
      <c r="AH352" s="46"/>
      <c r="AI352" s="46"/>
      <c r="AJ352" s="81"/>
      <c r="AK352" s="81"/>
      <c r="AL352" s="46"/>
      <c r="AM352" s="46"/>
      <c r="AN352" s="46"/>
      <c r="AO352" s="46"/>
      <c r="AP352" s="81"/>
      <c r="AQ352" s="81"/>
      <c r="AR352" s="46"/>
      <c r="AS352" s="46"/>
      <c r="AT352" s="46"/>
      <c r="AU352" s="46"/>
      <c r="AV352" s="81"/>
      <c r="AW352" s="81"/>
      <c r="AX352" s="46"/>
      <c r="AY352" s="46"/>
      <c r="AZ352" s="46"/>
      <c r="BA352" s="46"/>
      <c r="BB352" s="81"/>
      <c r="BC352" s="81"/>
    </row>
    <row r="353" spans="1:55" s="6" customFormat="1" ht="50.25" customHeight="1" hidden="1">
      <c r="A353" s="59" t="s">
        <v>468</v>
      </c>
      <c r="B353" s="65" t="s">
        <v>374</v>
      </c>
      <c r="C353" s="65" t="s">
        <v>365</v>
      </c>
      <c r="D353" s="66" t="s">
        <v>278</v>
      </c>
      <c r="E353" s="65" t="s">
        <v>390</v>
      </c>
      <c r="F353" s="81"/>
      <c r="G353" s="81"/>
      <c r="H353" s="81"/>
      <c r="I353" s="81"/>
      <c r="J353" s="81"/>
      <c r="K353" s="81"/>
      <c r="L353" s="81"/>
      <c r="M353" s="81"/>
      <c r="N353" s="46"/>
      <c r="O353" s="46"/>
      <c r="P353" s="46"/>
      <c r="Q353" s="46"/>
      <c r="R353" s="81"/>
      <c r="S353" s="81"/>
      <c r="T353" s="46"/>
      <c r="U353" s="46"/>
      <c r="V353" s="46"/>
      <c r="W353" s="46"/>
      <c r="X353" s="81"/>
      <c r="Y353" s="81"/>
      <c r="Z353" s="46"/>
      <c r="AA353" s="46"/>
      <c r="AB353" s="46"/>
      <c r="AC353" s="46"/>
      <c r="AD353" s="81"/>
      <c r="AE353" s="81"/>
      <c r="AF353" s="46"/>
      <c r="AG353" s="46"/>
      <c r="AH353" s="46"/>
      <c r="AI353" s="46"/>
      <c r="AJ353" s="81"/>
      <c r="AK353" s="81"/>
      <c r="AL353" s="46"/>
      <c r="AM353" s="46"/>
      <c r="AN353" s="46"/>
      <c r="AO353" s="46"/>
      <c r="AP353" s="81"/>
      <c r="AQ353" s="81"/>
      <c r="AR353" s="46"/>
      <c r="AS353" s="46"/>
      <c r="AT353" s="46"/>
      <c r="AU353" s="46"/>
      <c r="AV353" s="81"/>
      <c r="AW353" s="81"/>
      <c r="AX353" s="46"/>
      <c r="AY353" s="46"/>
      <c r="AZ353" s="46"/>
      <c r="BA353" s="46"/>
      <c r="BB353" s="81"/>
      <c r="BC353" s="81"/>
    </row>
    <row r="354" spans="1:55" s="6" customFormat="1" ht="30.75" customHeight="1">
      <c r="A354" s="59" t="s">
        <v>301</v>
      </c>
      <c r="B354" s="65" t="s">
        <v>374</v>
      </c>
      <c r="C354" s="65" t="s">
        <v>365</v>
      </c>
      <c r="D354" s="66" t="s">
        <v>302</v>
      </c>
      <c r="E354" s="65"/>
      <c r="F354" s="67">
        <f>F355+F356</f>
        <v>1164309</v>
      </c>
      <c r="G354" s="67">
        <f aca="true" t="shared" si="492" ref="G354:M354">G355+G356</f>
        <v>19888</v>
      </c>
      <c r="H354" s="67">
        <f>H355+H356</f>
        <v>0</v>
      </c>
      <c r="I354" s="67">
        <f>I355+I356</f>
        <v>1674</v>
      </c>
      <c r="J354" s="67">
        <f>J355+J356</f>
        <v>0</v>
      </c>
      <c r="K354" s="67">
        <f>K355+K356</f>
        <v>0</v>
      </c>
      <c r="L354" s="67">
        <f t="shared" si="492"/>
        <v>1165983</v>
      </c>
      <c r="M354" s="67">
        <f t="shared" si="492"/>
        <v>19888</v>
      </c>
      <c r="N354" s="67">
        <f aca="true" t="shared" si="493" ref="N354:S354">N355+N356</f>
        <v>0</v>
      </c>
      <c r="O354" s="67">
        <f t="shared" si="493"/>
        <v>0</v>
      </c>
      <c r="P354" s="67">
        <f t="shared" si="493"/>
        <v>0</v>
      </c>
      <c r="Q354" s="67">
        <f t="shared" si="493"/>
        <v>0</v>
      </c>
      <c r="R354" s="67">
        <f t="shared" si="493"/>
        <v>1165983</v>
      </c>
      <c r="S354" s="67">
        <f t="shared" si="493"/>
        <v>19888</v>
      </c>
      <c r="T354" s="67">
        <f aca="true" t="shared" si="494" ref="T354:Y354">T355+T356</f>
        <v>0</v>
      </c>
      <c r="U354" s="67">
        <f t="shared" si="494"/>
        <v>0</v>
      </c>
      <c r="V354" s="67">
        <f t="shared" si="494"/>
        <v>-3309</v>
      </c>
      <c r="W354" s="67">
        <f t="shared" si="494"/>
        <v>0</v>
      </c>
      <c r="X354" s="67">
        <f t="shared" si="494"/>
        <v>1162674</v>
      </c>
      <c r="Y354" s="67">
        <f t="shared" si="494"/>
        <v>19888</v>
      </c>
      <c r="Z354" s="67">
        <f aca="true" t="shared" si="495" ref="Z354:AE354">Z355+Z356</f>
        <v>0</v>
      </c>
      <c r="AA354" s="67">
        <f t="shared" si="495"/>
        <v>-39169</v>
      </c>
      <c r="AB354" s="67">
        <f t="shared" si="495"/>
        <v>0</v>
      </c>
      <c r="AC354" s="67">
        <f t="shared" si="495"/>
        <v>0</v>
      </c>
      <c r="AD354" s="67">
        <f t="shared" si="495"/>
        <v>1123505</v>
      </c>
      <c r="AE354" s="67">
        <f t="shared" si="495"/>
        <v>19888</v>
      </c>
      <c r="AF354" s="67">
        <f aca="true" t="shared" si="496" ref="AF354:AK354">AF355+AF356</f>
        <v>0</v>
      </c>
      <c r="AG354" s="67">
        <f t="shared" si="496"/>
        <v>0</v>
      </c>
      <c r="AH354" s="67">
        <f t="shared" si="496"/>
        <v>0</v>
      </c>
      <c r="AI354" s="67">
        <f t="shared" si="496"/>
        <v>0</v>
      </c>
      <c r="AJ354" s="67">
        <f t="shared" si="496"/>
        <v>1123505</v>
      </c>
      <c r="AK354" s="67">
        <f t="shared" si="496"/>
        <v>19888</v>
      </c>
      <c r="AL354" s="67">
        <f aca="true" t="shared" si="497" ref="AL354:AQ354">AL355+AL356</f>
        <v>12195</v>
      </c>
      <c r="AM354" s="67">
        <f t="shared" si="497"/>
        <v>0</v>
      </c>
      <c r="AN354" s="67">
        <f t="shared" si="497"/>
        <v>0</v>
      </c>
      <c r="AO354" s="67">
        <f t="shared" si="497"/>
        <v>0</v>
      </c>
      <c r="AP354" s="67">
        <f t="shared" si="497"/>
        <v>1135700</v>
      </c>
      <c r="AQ354" s="67">
        <f t="shared" si="497"/>
        <v>19888</v>
      </c>
      <c r="AR354" s="67">
        <f aca="true" t="shared" si="498" ref="AR354:AW354">AR355+AR356</f>
        <v>16572</v>
      </c>
      <c r="AS354" s="67">
        <f>AS355+AS356</f>
        <v>0</v>
      </c>
      <c r="AT354" s="67">
        <f>AT355+AT356</f>
        <v>0</v>
      </c>
      <c r="AU354" s="67">
        <f>AU355+AU356</f>
        <v>0</v>
      </c>
      <c r="AV354" s="67">
        <f t="shared" si="498"/>
        <v>1152272</v>
      </c>
      <c r="AW354" s="67">
        <f t="shared" si="498"/>
        <v>19888</v>
      </c>
      <c r="AX354" s="67">
        <f aca="true" t="shared" si="499" ref="AX354:BC354">AX355+AX356</f>
        <v>11058</v>
      </c>
      <c r="AY354" s="67">
        <f t="shared" si="499"/>
        <v>-1865</v>
      </c>
      <c r="AZ354" s="67">
        <f t="shared" si="499"/>
        <v>0</v>
      </c>
      <c r="BA354" s="67">
        <f t="shared" si="499"/>
        <v>0</v>
      </c>
      <c r="BB354" s="67">
        <f t="shared" si="499"/>
        <v>1161465</v>
      </c>
      <c r="BC354" s="67">
        <f t="shared" si="499"/>
        <v>19888</v>
      </c>
    </row>
    <row r="355" spans="1:55" s="6" customFormat="1" ht="93" customHeight="1">
      <c r="A355" s="59" t="s">
        <v>79</v>
      </c>
      <c r="B355" s="65" t="s">
        <v>374</v>
      </c>
      <c r="C355" s="65" t="s">
        <v>365</v>
      </c>
      <c r="D355" s="66" t="s">
        <v>302</v>
      </c>
      <c r="E355" s="65" t="s">
        <v>67</v>
      </c>
      <c r="F355" s="46">
        <f>1136906+19888+812</f>
        <v>1157606</v>
      </c>
      <c r="G355" s="46">
        <v>19888</v>
      </c>
      <c r="H355" s="81"/>
      <c r="I355" s="46">
        <v>1674</v>
      </c>
      <c r="J355" s="81"/>
      <c r="K355" s="81"/>
      <c r="L355" s="46">
        <f>F355+H355+I355+J355+K355</f>
        <v>1159280</v>
      </c>
      <c r="M355" s="46">
        <f>G355+K355</f>
        <v>19888</v>
      </c>
      <c r="N355" s="46"/>
      <c r="O355" s="46"/>
      <c r="P355" s="46"/>
      <c r="Q355" s="46"/>
      <c r="R355" s="46">
        <f>L355+N355+O355+P355+Q355</f>
        <v>1159280</v>
      </c>
      <c r="S355" s="46">
        <f>M355+Q355</f>
        <v>19888</v>
      </c>
      <c r="T355" s="46"/>
      <c r="U355" s="46"/>
      <c r="V355" s="46">
        <v>-3309</v>
      </c>
      <c r="W355" s="46"/>
      <c r="X355" s="46">
        <f>R355+T355+U355+V355+W355</f>
        <v>1155971</v>
      </c>
      <c r="Y355" s="46">
        <f>S355+W355</f>
        <v>19888</v>
      </c>
      <c r="Z355" s="46"/>
      <c r="AA355" s="46">
        <v>-39169</v>
      </c>
      <c r="AB355" s="46"/>
      <c r="AC355" s="46"/>
      <c r="AD355" s="46">
        <f>X355+Z355+AA355+AB355+AC355</f>
        <v>1116802</v>
      </c>
      <c r="AE355" s="46">
        <f>Y355+AC355</f>
        <v>19888</v>
      </c>
      <c r="AF355" s="46"/>
      <c r="AG355" s="46"/>
      <c r="AH355" s="46"/>
      <c r="AI355" s="46"/>
      <c r="AJ355" s="46">
        <f>AD355+AF355+AG355+AH355+AI355</f>
        <v>1116802</v>
      </c>
      <c r="AK355" s="46">
        <f>AE355+AI355</f>
        <v>19888</v>
      </c>
      <c r="AL355" s="46"/>
      <c r="AM355" s="46"/>
      <c r="AN355" s="46"/>
      <c r="AO355" s="46"/>
      <c r="AP355" s="46">
        <f>AJ355+AL355+AM355+AN355+AO355</f>
        <v>1116802</v>
      </c>
      <c r="AQ355" s="46">
        <f>AK355+AO355</f>
        <v>19888</v>
      </c>
      <c r="AR355" s="46">
        <v>16572</v>
      </c>
      <c r="AS355" s="46"/>
      <c r="AT355" s="46"/>
      <c r="AU355" s="46"/>
      <c r="AV355" s="46">
        <f>AP355+AR355+AS355+AT355+AU355</f>
        <v>1133374</v>
      </c>
      <c r="AW355" s="46">
        <f>AQ355+AU355</f>
        <v>19888</v>
      </c>
      <c r="AX355" s="46">
        <v>11058</v>
      </c>
      <c r="AY355" s="46"/>
      <c r="AZ355" s="46"/>
      <c r="BA355" s="46"/>
      <c r="BB355" s="46">
        <f>AV355+AX355+AY355+AZ355+BA355</f>
        <v>1144432</v>
      </c>
      <c r="BC355" s="46">
        <f>AW355+BA355</f>
        <v>19888</v>
      </c>
    </row>
    <row r="356" spans="1:55" s="6" customFormat="1" ht="93.75" customHeight="1">
      <c r="A356" s="59" t="s">
        <v>216</v>
      </c>
      <c r="B356" s="65" t="s">
        <v>374</v>
      </c>
      <c r="C356" s="65" t="s">
        <v>365</v>
      </c>
      <c r="D356" s="66" t="s">
        <v>302</v>
      </c>
      <c r="E356" s="65" t="s">
        <v>66</v>
      </c>
      <c r="F356" s="46">
        <v>6703</v>
      </c>
      <c r="G356" s="81"/>
      <c r="H356" s="81"/>
      <c r="I356" s="81"/>
      <c r="J356" s="81"/>
      <c r="K356" s="81"/>
      <c r="L356" s="46">
        <f>F356+H356+I356+J356+K356</f>
        <v>6703</v>
      </c>
      <c r="M356" s="46">
        <f>G356+K356</f>
        <v>0</v>
      </c>
      <c r="N356" s="46"/>
      <c r="O356" s="46"/>
      <c r="P356" s="46"/>
      <c r="Q356" s="46"/>
      <c r="R356" s="46">
        <f>L356+N356+O356+P356+Q356</f>
        <v>6703</v>
      </c>
      <c r="S356" s="46">
        <f>M356+Q356</f>
        <v>0</v>
      </c>
      <c r="T356" s="46"/>
      <c r="U356" s="46"/>
      <c r="V356" s="46"/>
      <c r="W356" s="46"/>
      <c r="X356" s="46">
        <f>R356+T356+U356+V356+W356</f>
        <v>6703</v>
      </c>
      <c r="Y356" s="46">
        <f>S356+W356</f>
        <v>0</v>
      </c>
      <c r="Z356" s="46"/>
      <c r="AA356" s="46"/>
      <c r="AB356" s="46"/>
      <c r="AC356" s="46"/>
      <c r="AD356" s="46">
        <f>X356+Z356+AA356+AB356+AC356</f>
        <v>6703</v>
      </c>
      <c r="AE356" s="46">
        <f>Y356+AC356</f>
        <v>0</v>
      </c>
      <c r="AF356" s="46"/>
      <c r="AG356" s="46"/>
      <c r="AH356" s="46"/>
      <c r="AI356" s="46"/>
      <c r="AJ356" s="46">
        <f>AD356+AF356+AG356+AH356+AI356</f>
        <v>6703</v>
      </c>
      <c r="AK356" s="46">
        <f>AE356+AI356</f>
        <v>0</v>
      </c>
      <c r="AL356" s="46">
        <v>12195</v>
      </c>
      <c r="AM356" s="46"/>
      <c r="AN356" s="46"/>
      <c r="AO356" s="46"/>
      <c r="AP356" s="46">
        <f>AJ356+AL356+AM356+AN356+AO356</f>
        <v>18898</v>
      </c>
      <c r="AQ356" s="46">
        <f>AK356+AO356</f>
        <v>0</v>
      </c>
      <c r="AR356" s="46"/>
      <c r="AS356" s="46"/>
      <c r="AT356" s="46"/>
      <c r="AU356" s="46"/>
      <c r="AV356" s="46">
        <f>AP356+AR356+AS356+AT356+AU356</f>
        <v>18898</v>
      </c>
      <c r="AW356" s="46">
        <f>AQ356+AU356</f>
        <v>0</v>
      </c>
      <c r="AX356" s="46"/>
      <c r="AY356" s="46">
        <v>-1865</v>
      </c>
      <c r="AZ356" s="46"/>
      <c r="BA356" s="46"/>
      <c r="BB356" s="46">
        <f>AV356+AX356+AY356+AZ356+BA356</f>
        <v>17033</v>
      </c>
      <c r="BC356" s="46">
        <f>AW356+BA356</f>
        <v>0</v>
      </c>
    </row>
    <row r="357" spans="1:55" s="6" customFormat="1" ht="25.5" customHeight="1">
      <c r="A357" s="59" t="s">
        <v>435</v>
      </c>
      <c r="B357" s="65" t="s">
        <v>374</v>
      </c>
      <c r="C357" s="65" t="s">
        <v>365</v>
      </c>
      <c r="D357" s="66" t="s">
        <v>59</v>
      </c>
      <c r="E357" s="65"/>
      <c r="F357" s="46">
        <f>F358</f>
        <v>70511</v>
      </c>
      <c r="G357" s="46">
        <f>G358</f>
        <v>70511</v>
      </c>
      <c r="H357" s="46">
        <f aca="true" t="shared" si="500" ref="H357:K358">H358</f>
        <v>0</v>
      </c>
      <c r="I357" s="46">
        <f t="shared" si="500"/>
        <v>0</v>
      </c>
      <c r="J357" s="46">
        <f t="shared" si="500"/>
        <v>0</v>
      </c>
      <c r="K357" s="46">
        <f t="shared" si="500"/>
        <v>0</v>
      </c>
      <c r="L357" s="46">
        <f>L358</f>
        <v>70511</v>
      </c>
      <c r="M357" s="46">
        <f>M358</f>
        <v>70511</v>
      </c>
      <c r="N357" s="46">
        <f aca="true" t="shared" si="501" ref="N357:Q358">N358</f>
        <v>0</v>
      </c>
      <c r="O357" s="46">
        <f t="shared" si="501"/>
        <v>0</v>
      </c>
      <c r="P357" s="46">
        <f t="shared" si="501"/>
        <v>0</v>
      </c>
      <c r="Q357" s="46">
        <f t="shared" si="501"/>
        <v>0</v>
      </c>
      <c r="R357" s="46">
        <f>R358</f>
        <v>70511</v>
      </c>
      <c r="S357" s="46">
        <f>S358</f>
        <v>70511</v>
      </c>
      <c r="T357" s="46">
        <f aca="true" t="shared" si="502" ref="T357:W358">T358</f>
        <v>0</v>
      </c>
      <c r="U357" s="46">
        <f t="shared" si="502"/>
        <v>0</v>
      </c>
      <c r="V357" s="46">
        <f t="shared" si="502"/>
        <v>0</v>
      </c>
      <c r="W357" s="46">
        <f t="shared" si="502"/>
        <v>0</v>
      </c>
      <c r="X357" s="46">
        <f>X358</f>
        <v>70511</v>
      </c>
      <c r="Y357" s="46">
        <f>Y358</f>
        <v>70511</v>
      </c>
      <c r="Z357" s="46">
        <f aca="true" t="shared" si="503" ref="Z357:AC358">Z358</f>
        <v>0</v>
      </c>
      <c r="AA357" s="46">
        <f t="shared" si="503"/>
        <v>0</v>
      </c>
      <c r="AB357" s="46">
        <f t="shared" si="503"/>
        <v>0</v>
      </c>
      <c r="AC357" s="46">
        <f t="shared" si="503"/>
        <v>0</v>
      </c>
      <c r="AD357" s="46">
        <f>AD358</f>
        <v>70511</v>
      </c>
      <c r="AE357" s="46">
        <f>AE358</f>
        <v>70511</v>
      </c>
      <c r="AF357" s="46">
        <f aca="true" t="shared" si="504" ref="AF357:AI358">AF358</f>
        <v>0</v>
      </c>
      <c r="AG357" s="46">
        <f t="shared" si="504"/>
        <v>0</v>
      </c>
      <c r="AH357" s="46">
        <f t="shared" si="504"/>
        <v>0</v>
      </c>
      <c r="AI357" s="46">
        <f t="shared" si="504"/>
        <v>0</v>
      </c>
      <c r="AJ357" s="46">
        <f>AJ358</f>
        <v>70511</v>
      </c>
      <c r="AK357" s="46">
        <f>AK358</f>
        <v>70511</v>
      </c>
      <c r="AL357" s="46">
        <f aca="true" t="shared" si="505" ref="AL357:AO358">AL358</f>
        <v>0</v>
      </c>
      <c r="AM357" s="46">
        <f t="shared" si="505"/>
        <v>0</v>
      </c>
      <c r="AN357" s="46">
        <f t="shared" si="505"/>
        <v>0</v>
      </c>
      <c r="AO357" s="46">
        <f t="shared" si="505"/>
        <v>0</v>
      </c>
      <c r="AP357" s="46">
        <f>AP358</f>
        <v>70511</v>
      </c>
      <c r="AQ357" s="46">
        <f>AQ358</f>
        <v>70511</v>
      </c>
      <c r="AR357" s="46">
        <f aca="true" t="shared" si="506" ref="AR357:AU358">AR358</f>
        <v>0</v>
      </c>
      <c r="AS357" s="46">
        <f t="shared" si="506"/>
        <v>0</v>
      </c>
      <c r="AT357" s="46">
        <f t="shared" si="506"/>
        <v>0</v>
      </c>
      <c r="AU357" s="46">
        <f t="shared" si="506"/>
        <v>0</v>
      </c>
      <c r="AV357" s="46">
        <f>AV358</f>
        <v>70511</v>
      </c>
      <c r="AW357" s="46">
        <f>AW358</f>
        <v>70511</v>
      </c>
      <c r="AX357" s="46">
        <f aca="true" t="shared" si="507" ref="AX357:BA358">AX358</f>
        <v>0</v>
      </c>
      <c r="AY357" s="46">
        <f t="shared" si="507"/>
        <v>0</v>
      </c>
      <c r="AZ357" s="46">
        <f t="shared" si="507"/>
        <v>0</v>
      </c>
      <c r="BA357" s="46">
        <f t="shared" si="507"/>
        <v>0</v>
      </c>
      <c r="BB357" s="46">
        <f>BB358</f>
        <v>70511</v>
      </c>
      <c r="BC357" s="46">
        <f>BC358</f>
        <v>70511</v>
      </c>
    </row>
    <row r="358" spans="1:55" s="6" customFormat="1" ht="58.5" customHeight="1">
      <c r="A358" s="59" t="s">
        <v>61</v>
      </c>
      <c r="B358" s="65" t="s">
        <v>374</v>
      </c>
      <c r="C358" s="65" t="s">
        <v>365</v>
      </c>
      <c r="D358" s="66" t="s">
        <v>60</v>
      </c>
      <c r="E358" s="65"/>
      <c r="F358" s="46">
        <f>F359</f>
        <v>70511</v>
      </c>
      <c r="G358" s="46">
        <f>G359</f>
        <v>70511</v>
      </c>
      <c r="H358" s="46">
        <f t="shared" si="500"/>
        <v>0</v>
      </c>
      <c r="I358" s="46">
        <f t="shared" si="500"/>
        <v>0</v>
      </c>
      <c r="J358" s="46">
        <f t="shared" si="500"/>
        <v>0</v>
      </c>
      <c r="K358" s="46">
        <f t="shared" si="500"/>
        <v>0</v>
      </c>
      <c r="L358" s="46">
        <f>L359</f>
        <v>70511</v>
      </c>
      <c r="M358" s="46">
        <f>M359</f>
        <v>70511</v>
      </c>
      <c r="N358" s="46">
        <f t="shared" si="501"/>
        <v>0</v>
      </c>
      <c r="O358" s="46">
        <f t="shared" si="501"/>
        <v>0</v>
      </c>
      <c r="P358" s="46">
        <f t="shared" si="501"/>
        <v>0</v>
      </c>
      <c r="Q358" s="46">
        <f t="shared" si="501"/>
        <v>0</v>
      </c>
      <c r="R358" s="46">
        <f>R359</f>
        <v>70511</v>
      </c>
      <c r="S358" s="46">
        <f>S359</f>
        <v>70511</v>
      </c>
      <c r="T358" s="46">
        <f t="shared" si="502"/>
        <v>0</v>
      </c>
      <c r="U358" s="46">
        <f t="shared" si="502"/>
        <v>0</v>
      </c>
      <c r="V358" s="46">
        <f t="shared" si="502"/>
        <v>0</v>
      </c>
      <c r="W358" s="46">
        <f t="shared" si="502"/>
        <v>0</v>
      </c>
      <c r="X358" s="46">
        <f>X359</f>
        <v>70511</v>
      </c>
      <c r="Y358" s="46">
        <f>Y359</f>
        <v>70511</v>
      </c>
      <c r="Z358" s="46">
        <f t="shared" si="503"/>
        <v>0</v>
      </c>
      <c r="AA358" s="46">
        <f t="shared" si="503"/>
        <v>0</v>
      </c>
      <c r="AB358" s="46">
        <f t="shared" si="503"/>
        <v>0</v>
      </c>
      <c r="AC358" s="46">
        <f t="shared" si="503"/>
        <v>0</v>
      </c>
      <c r="AD358" s="46">
        <f>AD359</f>
        <v>70511</v>
      </c>
      <c r="AE358" s="46">
        <f>AE359</f>
        <v>70511</v>
      </c>
      <c r="AF358" s="46">
        <f t="shared" si="504"/>
        <v>0</v>
      </c>
      <c r="AG358" s="46">
        <f t="shared" si="504"/>
        <v>0</v>
      </c>
      <c r="AH358" s="46">
        <f t="shared" si="504"/>
        <v>0</v>
      </c>
      <c r="AI358" s="46">
        <f t="shared" si="504"/>
        <v>0</v>
      </c>
      <c r="AJ358" s="46">
        <f>AJ359</f>
        <v>70511</v>
      </c>
      <c r="AK358" s="46">
        <f>AK359</f>
        <v>70511</v>
      </c>
      <c r="AL358" s="46">
        <f t="shared" si="505"/>
        <v>0</v>
      </c>
      <c r="AM358" s="46">
        <f t="shared" si="505"/>
        <v>0</v>
      </c>
      <c r="AN358" s="46">
        <f t="shared" si="505"/>
        <v>0</v>
      </c>
      <c r="AO358" s="46">
        <f t="shared" si="505"/>
        <v>0</v>
      </c>
      <c r="AP358" s="46">
        <f>AP359</f>
        <v>70511</v>
      </c>
      <c r="AQ358" s="46">
        <f>AQ359</f>
        <v>70511</v>
      </c>
      <c r="AR358" s="46">
        <f t="shared" si="506"/>
        <v>0</v>
      </c>
      <c r="AS358" s="46">
        <f t="shared" si="506"/>
        <v>0</v>
      </c>
      <c r="AT358" s="46">
        <f t="shared" si="506"/>
        <v>0</v>
      </c>
      <c r="AU358" s="46">
        <f t="shared" si="506"/>
        <v>0</v>
      </c>
      <c r="AV358" s="46">
        <f>AV359</f>
        <v>70511</v>
      </c>
      <c r="AW358" s="46">
        <f>AW359</f>
        <v>70511</v>
      </c>
      <c r="AX358" s="46">
        <f t="shared" si="507"/>
        <v>0</v>
      </c>
      <c r="AY358" s="46">
        <f t="shared" si="507"/>
        <v>0</v>
      </c>
      <c r="AZ358" s="46">
        <f t="shared" si="507"/>
        <v>0</v>
      </c>
      <c r="BA358" s="46">
        <f t="shared" si="507"/>
        <v>0</v>
      </c>
      <c r="BB358" s="46">
        <f>BB359</f>
        <v>70511</v>
      </c>
      <c r="BC358" s="46">
        <f>BC359</f>
        <v>70511</v>
      </c>
    </row>
    <row r="359" spans="1:55" s="6" customFormat="1" ht="83.25">
      <c r="A359" s="59" t="s">
        <v>468</v>
      </c>
      <c r="B359" s="65" t="s">
        <v>374</v>
      </c>
      <c r="C359" s="65" t="s">
        <v>365</v>
      </c>
      <c r="D359" s="66" t="s">
        <v>60</v>
      </c>
      <c r="E359" s="65" t="s">
        <v>390</v>
      </c>
      <c r="F359" s="46">
        <v>70511</v>
      </c>
      <c r="G359" s="46">
        <v>70511</v>
      </c>
      <c r="H359" s="81"/>
      <c r="I359" s="81"/>
      <c r="J359" s="81"/>
      <c r="K359" s="81"/>
      <c r="L359" s="46">
        <f>F359+H359+I359+J359+K359</f>
        <v>70511</v>
      </c>
      <c r="M359" s="46">
        <f>G359+K359</f>
        <v>70511</v>
      </c>
      <c r="N359" s="46"/>
      <c r="O359" s="46"/>
      <c r="P359" s="46"/>
      <c r="Q359" s="46"/>
      <c r="R359" s="46">
        <f>L359+N359+O359+P359+Q359</f>
        <v>70511</v>
      </c>
      <c r="S359" s="46">
        <f>M359+Q359</f>
        <v>70511</v>
      </c>
      <c r="T359" s="46"/>
      <c r="U359" s="46"/>
      <c r="V359" s="46"/>
      <c r="W359" s="46"/>
      <c r="X359" s="46">
        <f>R359+T359+U359+V359+W359</f>
        <v>70511</v>
      </c>
      <c r="Y359" s="46">
        <f>S359+W359</f>
        <v>70511</v>
      </c>
      <c r="Z359" s="46"/>
      <c r="AA359" s="46"/>
      <c r="AB359" s="46"/>
      <c r="AC359" s="46"/>
      <c r="AD359" s="46">
        <f>X359+Z359+AA359+AB359+AC359</f>
        <v>70511</v>
      </c>
      <c r="AE359" s="46">
        <f>Y359+AC359</f>
        <v>70511</v>
      </c>
      <c r="AF359" s="46"/>
      <c r="AG359" s="46"/>
      <c r="AH359" s="46"/>
      <c r="AI359" s="46"/>
      <c r="AJ359" s="46">
        <f>AD359+AF359+AG359+AH359+AI359</f>
        <v>70511</v>
      </c>
      <c r="AK359" s="46">
        <f>AE359+AI359</f>
        <v>70511</v>
      </c>
      <c r="AL359" s="46"/>
      <c r="AM359" s="46"/>
      <c r="AN359" s="46"/>
      <c r="AO359" s="46"/>
      <c r="AP359" s="46">
        <f>AJ359+AL359+AM359+AN359+AO359</f>
        <v>70511</v>
      </c>
      <c r="AQ359" s="46">
        <f>AK359+AO359</f>
        <v>70511</v>
      </c>
      <c r="AR359" s="46"/>
      <c r="AS359" s="46"/>
      <c r="AT359" s="46"/>
      <c r="AU359" s="46"/>
      <c r="AV359" s="46">
        <f>AP359+AR359+AS359+AT359+AU359</f>
        <v>70511</v>
      </c>
      <c r="AW359" s="46">
        <f>AQ359+AU359</f>
        <v>70511</v>
      </c>
      <c r="AX359" s="46"/>
      <c r="AY359" s="46"/>
      <c r="AZ359" s="46"/>
      <c r="BA359" s="46"/>
      <c r="BB359" s="46">
        <f>AV359+AX359+AY359+AZ359+BA359</f>
        <v>70511</v>
      </c>
      <c r="BC359" s="46">
        <f>AW359+BA359</f>
        <v>70511</v>
      </c>
    </row>
    <row r="360" spans="1:55" s="6" customFormat="1" ht="27.75" customHeight="1">
      <c r="A360" s="59" t="s">
        <v>359</v>
      </c>
      <c r="B360" s="65" t="s">
        <v>374</v>
      </c>
      <c r="C360" s="65" t="s">
        <v>365</v>
      </c>
      <c r="D360" s="66" t="s">
        <v>360</v>
      </c>
      <c r="E360" s="65"/>
      <c r="F360" s="46">
        <f>F361</f>
        <v>8786</v>
      </c>
      <c r="G360" s="46">
        <f aca="true" t="shared" si="508" ref="G360:K361">G361</f>
        <v>0</v>
      </c>
      <c r="H360" s="46">
        <f t="shared" si="508"/>
        <v>0</v>
      </c>
      <c r="I360" s="46">
        <f t="shared" si="508"/>
        <v>0</v>
      </c>
      <c r="J360" s="46">
        <f t="shared" si="508"/>
        <v>0</v>
      </c>
      <c r="K360" s="46">
        <f t="shared" si="508"/>
        <v>0</v>
      </c>
      <c r="L360" s="46">
        <f>L361</f>
        <v>8786</v>
      </c>
      <c r="M360" s="46">
        <f>M361</f>
        <v>0</v>
      </c>
      <c r="N360" s="46">
        <f aca="true" t="shared" si="509" ref="N360:Q361">N361</f>
        <v>0</v>
      </c>
      <c r="O360" s="46">
        <f t="shared" si="509"/>
        <v>0</v>
      </c>
      <c r="P360" s="46">
        <f t="shared" si="509"/>
        <v>0</v>
      </c>
      <c r="Q360" s="46">
        <f t="shared" si="509"/>
        <v>0</v>
      </c>
      <c r="R360" s="46">
        <f>R361</f>
        <v>8786</v>
      </c>
      <c r="S360" s="46">
        <f>S361</f>
        <v>0</v>
      </c>
      <c r="T360" s="46">
        <f aca="true" t="shared" si="510" ref="T360:W361">T361</f>
        <v>0</v>
      </c>
      <c r="U360" s="46">
        <f t="shared" si="510"/>
        <v>0</v>
      </c>
      <c r="V360" s="46">
        <f t="shared" si="510"/>
        <v>0</v>
      </c>
      <c r="W360" s="46">
        <f t="shared" si="510"/>
        <v>0</v>
      </c>
      <c r="X360" s="46">
        <f>X361</f>
        <v>8786</v>
      </c>
      <c r="Y360" s="46">
        <f>Y361</f>
        <v>0</v>
      </c>
      <c r="Z360" s="46">
        <f aca="true" t="shared" si="511" ref="Z360:AC361">Z361</f>
        <v>0</v>
      </c>
      <c r="AA360" s="46">
        <f t="shared" si="511"/>
        <v>0</v>
      </c>
      <c r="AB360" s="46">
        <f t="shared" si="511"/>
        <v>0</v>
      </c>
      <c r="AC360" s="46">
        <f t="shared" si="511"/>
        <v>0</v>
      </c>
      <c r="AD360" s="46">
        <f>AD361</f>
        <v>8786</v>
      </c>
      <c r="AE360" s="46">
        <f>AE361</f>
        <v>0</v>
      </c>
      <c r="AF360" s="46">
        <f aca="true" t="shared" si="512" ref="AF360:AI361">AF361</f>
        <v>0</v>
      </c>
      <c r="AG360" s="46">
        <f t="shared" si="512"/>
        <v>0</v>
      </c>
      <c r="AH360" s="46">
        <f t="shared" si="512"/>
        <v>0</v>
      </c>
      <c r="AI360" s="46">
        <f t="shared" si="512"/>
        <v>0</v>
      </c>
      <c r="AJ360" s="46">
        <f>AJ361</f>
        <v>8786</v>
      </c>
      <c r="AK360" s="46">
        <f>AK361</f>
        <v>0</v>
      </c>
      <c r="AL360" s="46">
        <f aca="true" t="shared" si="513" ref="AL360:AO361">AL361</f>
        <v>0</v>
      </c>
      <c r="AM360" s="46">
        <f t="shared" si="513"/>
        <v>0</v>
      </c>
      <c r="AN360" s="46">
        <f t="shared" si="513"/>
        <v>0</v>
      </c>
      <c r="AO360" s="46">
        <f t="shared" si="513"/>
        <v>0</v>
      </c>
      <c r="AP360" s="46">
        <f>AP361</f>
        <v>8786</v>
      </c>
      <c r="AQ360" s="46">
        <f>AQ361</f>
        <v>0</v>
      </c>
      <c r="AR360" s="46">
        <f aca="true" t="shared" si="514" ref="AR360:AU361">AR361</f>
        <v>0</v>
      </c>
      <c r="AS360" s="46">
        <f t="shared" si="514"/>
        <v>0</v>
      </c>
      <c r="AT360" s="46">
        <f t="shared" si="514"/>
        <v>0</v>
      </c>
      <c r="AU360" s="46">
        <f t="shared" si="514"/>
        <v>0</v>
      </c>
      <c r="AV360" s="46">
        <f>AV361</f>
        <v>8786</v>
      </c>
      <c r="AW360" s="46">
        <f>AW361</f>
        <v>0</v>
      </c>
      <c r="AX360" s="46">
        <f aca="true" t="shared" si="515" ref="AX360:BA361">AX361</f>
        <v>265</v>
      </c>
      <c r="AY360" s="46">
        <f t="shared" si="515"/>
        <v>0</v>
      </c>
      <c r="AZ360" s="46">
        <f t="shared" si="515"/>
        <v>0</v>
      </c>
      <c r="BA360" s="46">
        <f t="shared" si="515"/>
        <v>0</v>
      </c>
      <c r="BB360" s="46">
        <f>BB361</f>
        <v>9051</v>
      </c>
      <c r="BC360" s="46">
        <f>BC361</f>
        <v>0</v>
      </c>
    </row>
    <row r="361" spans="1:55" s="6" customFormat="1" ht="39" customHeight="1">
      <c r="A361" s="59" t="s">
        <v>110</v>
      </c>
      <c r="B361" s="65" t="s">
        <v>374</v>
      </c>
      <c r="C361" s="65" t="s">
        <v>365</v>
      </c>
      <c r="D361" s="66" t="s">
        <v>503</v>
      </c>
      <c r="E361" s="65"/>
      <c r="F361" s="46">
        <f>F362</f>
        <v>8786</v>
      </c>
      <c r="G361" s="46">
        <f t="shared" si="508"/>
        <v>0</v>
      </c>
      <c r="H361" s="46">
        <f t="shared" si="508"/>
        <v>0</v>
      </c>
      <c r="I361" s="46">
        <f t="shared" si="508"/>
        <v>0</v>
      </c>
      <c r="J361" s="46">
        <f t="shared" si="508"/>
        <v>0</v>
      </c>
      <c r="K361" s="46">
        <f t="shared" si="508"/>
        <v>0</v>
      </c>
      <c r="L361" s="46">
        <f>L362</f>
        <v>8786</v>
      </c>
      <c r="M361" s="46">
        <f>M362</f>
        <v>0</v>
      </c>
      <c r="N361" s="46">
        <f t="shared" si="509"/>
        <v>0</v>
      </c>
      <c r="O361" s="46">
        <f t="shared" si="509"/>
        <v>0</v>
      </c>
      <c r="P361" s="46">
        <f t="shared" si="509"/>
        <v>0</v>
      </c>
      <c r="Q361" s="46">
        <f t="shared" si="509"/>
        <v>0</v>
      </c>
      <c r="R361" s="46">
        <f>R362</f>
        <v>8786</v>
      </c>
      <c r="S361" s="46">
        <f>S362</f>
        <v>0</v>
      </c>
      <c r="T361" s="46">
        <f t="shared" si="510"/>
        <v>0</v>
      </c>
      <c r="U361" s="46">
        <f t="shared" si="510"/>
        <v>0</v>
      </c>
      <c r="V361" s="46">
        <f t="shared" si="510"/>
        <v>0</v>
      </c>
      <c r="W361" s="46">
        <f t="shared" si="510"/>
        <v>0</v>
      </c>
      <c r="X361" s="46">
        <f>X362</f>
        <v>8786</v>
      </c>
      <c r="Y361" s="46">
        <f>Y362</f>
        <v>0</v>
      </c>
      <c r="Z361" s="46">
        <f t="shared" si="511"/>
        <v>0</v>
      </c>
      <c r="AA361" s="46">
        <f t="shared" si="511"/>
        <v>0</v>
      </c>
      <c r="AB361" s="46">
        <f t="shared" si="511"/>
        <v>0</v>
      </c>
      <c r="AC361" s="46">
        <f t="shared" si="511"/>
        <v>0</v>
      </c>
      <c r="AD361" s="46">
        <f>AD362</f>
        <v>8786</v>
      </c>
      <c r="AE361" s="46">
        <f>AE362</f>
        <v>0</v>
      </c>
      <c r="AF361" s="46">
        <f t="shared" si="512"/>
        <v>0</v>
      </c>
      <c r="AG361" s="46">
        <f t="shared" si="512"/>
        <v>0</v>
      </c>
      <c r="AH361" s="46">
        <f t="shared" si="512"/>
        <v>0</v>
      </c>
      <c r="AI361" s="46">
        <f t="shared" si="512"/>
        <v>0</v>
      </c>
      <c r="AJ361" s="46">
        <f>AJ362</f>
        <v>8786</v>
      </c>
      <c r="AK361" s="46">
        <f>AK362</f>
        <v>0</v>
      </c>
      <c r="AL361" s="46">
        <f t="shared" si="513"/>
        <v>0</v>
      </c>
      <c r="AM361" s="46">
        <f t="shared" si="513"/>
        <v>0</v>
      </c>
      <c r="AN361" s="46">
        <f t="shared" si="513"/>
        <v>0</v>
      </c>
      <c r="AO361" s="46">
        <f t="shared" si="513"/>
        <v>0</v>
      </c>
      <c r="AP361" s="46">
        <f>AP362</f>
        <v>8786</v>
      </c>
      <c r="AQ361" s="46">
        <f>AQ362</f>
        <v>0</v>
      </c>
      <c r="AR361" s="46">
        <f t="shared" si="514"/>
        <v>0</v>
      </c>
      <c r="AS361" s="46">
        <f t="shared" si="514"/>
        <v>0</v>
      </c>
      <c r="AT361" s="46">
        <f t="shared" si="514"/>
        <v>0</v>
      </c>
      <c r="AU361" s="46">
        <f t="shared" si="514"/>
        <v>0</v>
      </c>
      <c r="AV361" s="46">
        <f>AV362</f>
        <v>8786</v>
      </c>
      <c r="AW361" s="46">
        <f>AW362</f>
        <v>0</v>
      </c>
      <c r="AX361" s="46">
        <f t="shared" si="515"/>
        <v>265</v>
      </c>
      <c r="AY361" s="46">
        <f t="shared" si="515"/>
        <v>0</v>
      </c>
      <c r="AZ361" s="46">
        <f t="shared" si="515"/>
        <v>0</v>
      </c>
      <c r="BA361" s="46">
        <f t="shared" si="515"/>
        <v>0</v>
      </c>
      <c r="BB361" s="46">
        <f>BB362</f>
        <v>9051</v>
      </c>
      <c r="BC361" s="46">
        <f>BC362</f>
        <v>0</v>
      </c>
    </row>
    <row r="362" spans="1:55" s="6" customFormat="1" ht="83.25">
      <c r="A362" s="59" t="s">
        <v>468</v>
      </c>
      <c r="B362" s="65" t="s">
        <v>374</v>
      </c>
      <c r="C362" s="65" t="s">
        <v>365</v>
      </c>
      <c r="D362" s="66" t="s">
        <v>503</v>
      </c>
      <c r="E362" s="65" t="s">
        <v>390</v>
      </c>
      <c r="F362" s="46">
        <v>8786</v>
      </c>
      <c r="G362" s="81"/>
      <c r="H362" s="81"/>
      <c r="I362" s="81"/>
      <c r="J362" s="81"/>
      <c r="K362" s="81"/>
      <c r="L362" s="46">
        <f>F362+H362+I362+J362+K362</f>
        <v>8786</v>
      </c>
      <c r="M362" s="46">
        <f>G362+K362</f>
        <v>0</v>
      </c>
      <c r="N362" s="46"/>
      <c r="O362" s="46"/>
      <c r="P362" s="46"/>
      <c r="Q362" s="46"/>
      <c r="R362" s="46">
        <f>L362+N362+O362+P362+Q362</f>
        <v>8786</v>
      </c>
      <c r="S362" s="46">
        <f>M362+Q362</f>
        <v>0</v>
      </c>
      <c r="T362" s="46"/>
      <c r="U362" s="46"/>
      <c r="V362" s="46"/>
      <c r="W362" s="46"/>
      <c r="X362" s="46">
        <f>R362+T362+U362+V362+W362</f>
        <v>8786</v>
      </c>
      <c r="Y362" s="46">
        <f>S362+W362</f>
        <v>0</v>
      </c>
      <c r="Z362" s="46"/>
      <c r="AA362" s="46"/>
      <c r="AB362" s="46"/>
      <c r="AC362" s="46"/>
      <c r="AD362" s="46">
        <f>X362+Z362+AA362+AB362+AC362</f>
        <v>8786</v>
      </c>
      <c r="AE362" s="46">
        <f>Y362+AC362</f>
        <v>0</v>
      </c>
      <c r="AF362" s="46"/>
      <c r="AG362" s="46"/>
      <c r="AH362" s="46"/>
      <c r="AI362" s="46"/>
      <c r="AJ362" s="46">
        <f>AD362+AF362+AG362+AH362+AI362</f>
        <v>8786</v>
      </c>
      <c r="AK362" s="46">
        <f>AE362+AI362</f>
        <v>0</v>
      </c>
      <c r="AL362" s="46"/>
      <c r="AM362" s="46"/>
      <c r="AN362" s="46"/>
      <c r="AO362" s="46"/>
      <c r="AP362" s="46">
        <f>AJ362+AL362+AM362+AN362+AO362</f>
        <v>8786</v>
      </c>
      <c r="AQ362" s="46">
        <f>AK362+AO362</f>
        <v>0</v>
      </c>
      <c r="AR362" s="46"/>
      <c r="AS362" s="46"/>
      <c r="AT362" s="46"/>
      <c r="AU362" s="46"/>
      <c r="AV362" s="46">
        <f>AP362+AR362+AS362+AT362+AU362</f>
        <v>8786</v>
      </c>
      <c r="AW362" s="46">
        <f>AQ362+AU362</f>
        <v>0</v>
      </c>
      <c r="AX362" s="71">
        <v>265</v>
      </c>
      <c r="AY362" s="46"/>
      <c r="AZ362" s="46"/>
      <c r="BA362" s="46"/>
      <c r="BB362" s="46">
        <f>AV362+AX362+AY362+AZ362+BA362</f>
        <v>9051</v>
      </c>
      <c r="BC362" s="46">
        <f>AW362+BA362</f>
        <v>0</v>
      </c>
    </row>
    <row r="363" spans="1:55" ht="16.5">
      <c r="A363" s="73"/>
      <c r="B363" s="74"/>
      <c r="C363" s="74"/>
      <c r="D363" s="75"/>
      <c r="E363" s="74"/>
      <c r="F363" s="45"/>
      <c r="G363" s="45"/>
      <c r="H363" s="45"/>
      <c r="I363" s="45"/>
      <c r="J363" s="45"/>
      <c r="K363" s="45"/>
      <c r="L363" s="45"/>
      <c r="M363" s="45"/>
      <c r="N363" s="46"/>
      <c r="O363" s="46"/>
      <c r="P363" s="46"/>
      <c r="Q363" s="46"/>
      <c r="R363" s="45"/>
      <c r="S363" s="45"/>
      <c r="T363" s="46"/>
      <c r="U363" s="46"/>
      <c r="V363" s="46"/>
      <c r="W363" s="46"/>
      <c r="X363" s="45"/>
      <c r="Y363" s="45"/>
      <c r="Z363" s="46"/>
      <c r="AA363" s="46"/>
      <c r="AB363" s="46"/>
      <c r="AC363" s="46"/>
      <c r="AD363" s="45"/>
      <c r="AE363" s="45"/>
      <c r="AF363" s="46"/>
      <c r="AG363" s="46"/>
      <c r="AH363" s="46"/>
      <c r="AI363" s="46"/>
      <c r="AJ363" s="45"/>
      <c r="AK363" s="45"/>
      <c r="AL363" s="46"/>
      <c r="AM363" s="46"/>
      <c r="AN363" s="46"/>
      <c r="AO363" s="46"/>
      <c r="AP363" s="45"/>
      <c r="AQ363" s="45"/>
      <c r="AR363" s="46"/>
      <c r="AS363" s="46"/>
      <c r="AT363" s="46"/>
      <c r="AU363" s="46"/>
      <c r="AV363" s="45"/>
      <c r="AW363" s="45"/>
      <c r="AX363" s="46"/>
      <c r="AY363" s="46"/>
      <c r="AZ363" s="46"/>
      <c r="BA363" s="46"/>
      <c r="BB363" s="45"/>
      <c r="BC363" s="45"/>
    </row>
    <row r="364" spans="1:55" s="8" customFormat="1" ht="18.75">
      <c r="A364" s="53" t="s">
        <v>303</v>
      </c>
      <c r="B364" s="54" t="s">
        <v>374</v>
      </c>
      <c r="C364" s="54" t="s">
        <v>366</v>
      </c>
      <c r="D364" s="62"/>
      <c r="E364" s="54"/>
      <c r="F364" s="63">
        <f aca="true" t="shared" si="516" ref="F364:M364">F375+F367+F365+F382</f>
        <v>1544339</v>
      </c>
      <c r="G364" s="63">
        <f t="shared" si="516"/>
        <v>32629</v>
      </c>
      <c r="H364" s="63">
        <f t="shared" si="516"/>
        <v>0</v>
      </c>
      <c r="I364" s="63">
        <f t="shared" si="516"/>
        <v>-9528</v>
      </c>
      <c r="J364" s="63">
        <f t="shared" si="516"/>
        <v>0</v>
      </c>
      <c r="K364" s="63">
        <f t="shared" si="516"/>
        <v>1633021</v>
      </c>
      <c r="L364" s="63">
        <f t="shared" si="516"/>
        <v>3167832</v>
      </c>
      <c r="M364" s="63">
        <f t="shared" si="516"/>
        <v>1665650</v>
      </c>
      <c r="N364" s="64">
        <f aca="true" t="shared" si="517" ref="N364:S364">N375+N367+N365+N382</f>
        <v>0</v>
      </c>
      <c r="O364" s="64">
        <f t="shared" si="517"/>
        <v>0</v>
      </c>
      <c r="P364" s="64">
        <f t="shared" si="517"/>
        <v>0</v>
      </c>
      <c r="Q364" s="64">
        <f t="shared" si="517"/>
        <v>0</v>
      </c>
      <c r="R364" s="63">
        <f t="shared" si="517"/>
        <v>3167832</v>
      </c>
      <c r="S364" s="63">
        <f t="shared" si="517"/>
        <v>1665650</v>
      </c>
      <c r="T364" s="64">
        <f aca="true" t="shared" si="518" ref="T364:Y364">T375+T367+T365+T382</f>
        <v>0</v>
      </c>
      <c r="U364" s="64">
        <f t="shared" si="518"/>
        <v>0</v>
      </c>
      <c r="V364" s="63">
        <f t="shared" si="518"/>
        <v>27641</v>
      </c>
      <c r="W364" s="64">
        <f t="shared" si="518"/>
        <v>0</v>
      </c>
      <c r="X364" s="63">
        <f t="shared" si="518"/>
        <v>3195473</v>
      </c>
      <c r="Y364" s="63">
        <f t="shared" si="518"/>
        <v>1665650</v>
      </c>
      <c r="Z364" s="64">
        <f aca="true" t="shared" si="519" ref="Z364:AE364">Z375+Z367+Z365+Z382</f>
        <v>0</v>
      </c>
      <c r="AA364" s="63">
        <f t="shared" si="519"/>
        <v>350</v>
      </c>
      <c r="AB364" s="63">
        <f t="shared" si="519"/>
        <v>0</v>
      </c>
      <c r="AC364" s="64">
        <f t="shared" si="519"/>
        <v>0</v>
      </c>
      <c r="AD364" s="63">
        <f t="shared" si="519"/>
        <v>3195823</v>
      </c>
      <c r="AE364" s="63">
        <f t="shared" si="519"/>
        <v>1665650</v>
      </c>
      <c r="AF364" s="64">
        <f aca="true" t="shared" si="520" ref="AF364:AK364">AF375+AF367+AF365+AF382</f>
        <v>0</v>
      </c>
      <c r="AG364" s="63">
        <f t="shared" si="520"/>
        <v>0</v>
      </c>
      <c r="AH364" s="63">
        <f t="shared" si="520"/>
        <v>0</v>
      </c>
      <c r="AI364" s="64">
        <f t="shared" si="520"/>
        <v>0</v>
      </c>
      <c r="AJ364" s="63">
        <f t="shared" si="520"/>
        <v>3195823</v>
      </c>
      <c r="AK364" s="63">
        <f t="shared" si="520"/>
        <v>1665650</v>
      </c>
      <c r="AL364" s="63">
        <f aca="true" t="shared" si="521" ref="AL364:AQ364">AL375+AL367+AL365+AL378+AL382</f>
        <v>49916</v>
      </c>
      <c r="AM364" s="63">
        <f t="shared" si="521"/>
        <v>-1407</v>
      </c>
      <c r="AN364" s="63">
        <f t="shared" si="521"/>
        <v>0</v>
      </c>
      <c r="AO364" s="63">
        <f t="shared" si="521"/>
        <v>48434</v>
      </c>
      <c r="AP364" s="63">
        <f t="shared" si="521"/>
        <v>3292766</v>
      </c>
      <c r="AQ364" s="63">
        <f t="shared" si="521"/>
        <v>1714084</v>
      </c>
      <c r="AR364" s="63">
        <f aca="true" t="shared" si="522" ref="AR364:AW364">AR375+AR367+AR365+AR378+AR382</f>
        <v>0</v>
      </c>
      <c r="AS364" s="63">
        <f>AS375+AS367+AS365+AS378+AS382</f>
        <v>0</v>
      </c>
      <c r="AT364" s="63">
        <f>AT375+AT367+AT365+AT378+AT382</f>
        <v>-3</v>
      </c>
      <c r="AU364" s="63">
        <f>AU375+AU367+AU365+AU378+AU382</f>
        <v>0</v>
      </c>
      <c r="AV364" s="63">
        <f t="shared" si="522"/>
        <v>3292763</v>
      </c>
      <c r="AW364" s="63">
        <f t="shared" si="522"/>
        <v>1714084</v>
      </c>
      <c r="AX364" s="63">
        <f aca="true" t="shared" si="523" ref="AX364:BC364">AX375+AX367+AX365+AX378+AX382</f>
        <v>6278</v>
      </c>
      <c r="AY364" s="63">
        <f t="shared" si="523"/>
        <v>-3100</v>
      </c>
      <c r="AZ364" s="63">
        <f t="shared" si="523"/>
        <v>0</v>
      </c>
      <c r="BA364" s="63">
        <f t="shared" si="523"/>
        <v>0</v>
      </c>
      <c r="BB364" s="63">
        <f t="shared" si="523"/>
        <v>3295941</v>
      </c>
      <c r="BC364" s="63">
        <f t="shared" si="523"/>
        <v>1714084</v>
      </c>
    </row>
    <row r="365" spans="1:55" s="8" customFormat="1" ht="33.75" customHeight="1" hidden="1">
      <c r="A365" s="59" t="s">
        <v>389</v>
      </c>
      <c r="B365" s="65" t="s">
        <v>374</v>
      </c>
      <c r="C365" s="65" t="s">
        <v>366</v>
      </c>
      <c r="D365" s="66" t="s">
        <v>278</v>
      </c>
      <c r="E365" s="110"/>
      <c r="F365" s="90"/>
      <c r="G365" s="90"/>
      <c r="H365" s="90"/>
      <c r="I365" s="90"/>
      <c r="J365" s="90"/>
      <c r="K365" s="90"/>
      <c r="L365" s="90"/>
      <c r="M365" s="90"/>
      <c r="N365" s="46"/>
      <c r="O365" s="46"/>
      <c r="P365" s="46"/>
      <c r="Q365" s="46"/>
      <c r="R365" s="90"/>
      <c r="S365" s="90"/>
      <c r="T365" s="46"/>
      <c r="U365" s="46"/>
      <c r="V365" s="46"/>
      <c r="W365" s="46"/>
      <c r="X365" s="90"/>
      <c r="Y365" s="90"/>
      <c r="Z365" s="46"/>
      <c r="AA365" s="46"/>
      <c r="AB365" s="46"/>
      <c r="AC365" s="46"/>
      <c r="AD365" s="90"/>
      <c r="AE365" s="90"/>
      <c r="AF365" s="46"/>
      <c r="AG365" s="46"/>
      <c r="AH365" s="46"/>
      <c r="AI365" s="46"/>
      <c r="AJ365" s="90"/>
      <c r="AK365" s="90"/>
      <c r="AL365" s="46"/>
      <c r="AM365" s="46"/>
      <c r="AN365" s="46"/>
      <c r="AO365" s="46"/>
      <c r="AP365" s="90"/>
      <c r="AQ365" s="90"/>
      <c r="AR365" s="46"/>
      <c r="AS365" s="46"/>
      <c r="AT365" s="46"/>
      <c r="AU365" s="46"/>
      <c r="AV365" s="90"/>
      <c r="AW365" s="90"/>
      <c r="AX365" s="46"/>
      <c r="AY365" s="46"/>
      <c r="AZ365" s="46"/>
      <c r="BA365" s="46"/>
      <c r="BB365" s="90"/>
      <c r="BC365" s="90"/>
    </row>
    <row r="366" spans="1:55" s="8" customFormat="1" ht="50.25" customHeight="1" hidden="1">
      <c r="A366" s="59" t="s">
        <v>468</v>
      </c>
      <c r="B366" s="65" t="s">
        <v>374</v>
      </c>
      <c r="C366" s="65" t="s">
        <v>366</v>
      </c>
      <c r="D366" s="66" t="s">
        <v>278</v>
      </c>
      <c r="E366" s="65" t="s">
        <v>390</v>
      </c>
      <c r="F366" s="90"/>
      <c r="G366" s="90"/>
      <c r="H366" s="90"/>
      <c r="I366" s="90"/>
      <c r="J366" s="90"/>
      <c r="K366" s="90"/>
      <c r="L366" s="90"/>
      <c r="M366" s="90"/>
      <c r="N366" s="46"/>
      <c r="O366" s="46"/>
      <c r="P366" s="46"/>
      <c r="Q366" s="46"/>
      <c r="R366" s="90"/>
      <c r="S366" s="90"/>
      <c r="T366" s="46"/>
      <c r="U366" s="46"/>
      <c r="V366" s="46"/>
      <c r="W366" s="46"/>
      <c r="X366" s="90"/>
      <c r="Y366" s="90"/>
      <c r="Z366" s="46"/>
      <c r="AA366" s="46"/>
      <c r="AB366" s="46"/>
      <c r="AC366" s="46"/>
      <c r="AD366" s="90"/>
      <c r="AE366" s="90"/>
      <c r="AF366" s="46"/>
      <c r="AG366" s="46"/>
      <c r="AH366" s="46"/>
      <c r="AI366" s="46"/>
      <c r="AJ366" s="90"/>
      <c r="AK366" s="90"/>
      <c r="AL366" s="46"/>
      <c r="AM366" s="46"/>
      <c r="AN366" s="46"/>
      <c r="AO366" s="46"/>
      <c r="AP366" s="90"/>
      <c r="AQ366" s="90"/>
      <c r="AR366" s="46"/>
      <c r="AS366" s="46"/>
      <c r="AT366" s="46"/>
      <c r="AU366" s="46"/>
      <c r="AV366" s="90"/>
      <c r="AW366" s="90"/>
      <c r="AX366" s="46"/>
      <c r="AY366" s="46"/>
      <c r="AZ366" s="46"/>
      <c r="BA366" s="46"/>
      <c r="BB366" s="90"/>
      <c r="BC366" s="90"/>
    </row>
    <row r="367" spans="1:55" s="8" customFormat="1" ht="40.5" customHeight="1">
      <c r="A367" s="59" t="s">
        <v>478</v>
      </c>
      <c r="B367" s="65" t="s">
        <v>374</v>
      </c>
      <c r="C367" s="65" t="s">
        <v>366</v>
      </c>
      <c r="D367" s="66" t="s">
        <v>304</v>
      </c>
      <c r="E367" s="65"/>
      <c r="F367" s="67">
        <f>F368+F369</f>
        <v>734910</v>
      </c>
      <c r="G367" s="67">
        <f>G368+G369</f>
        <v>0</v>
      </c>
      <c r="H367" s="67">
        <f aca="true" t="shared" si="524" ref="H367:M367">H368+H369+H370</f>
        <v>0</v>
      </c>
      <c r="I367" s="67">
        <f t="shared" si="524"/>
        <v>-5274</v>
      </c>
      <c r="J367" s="67">
        <f t="shared" si="524"/>
        <v>0</v>
      </c>
      <c r="K367" s="67">
        <f t="shared" si="524"/>
        <v>1633021</v>
      </c>
      <c r="L367" s="67">
        <f t="shared" si="524"/>
        <v>2362657</v>
      </c>
      <c r="M367" s="67">
        <f t="shared" si="524"/>
        <v>1633021</v>
      </c>
      <c r="N367" s="67">
        <f aca="true" t="shared" si="525" ref="N367:S367">N368+N369+N370</f>
        <v>0</v>
      </c>
      <c r="O367" s="67">
        <f t="shared" si="525"/>
        <v>0</v>
      </c>
      <c r="P367" s="67">
        <f t="shared" si="525"/>
        <v>0</v>
      </c>
      <c r="Q367" s="67">
        <f t="shared" si="525"/>
        <v>0</v>
      </c>
      <c r="R367" s="67">
        <f t="shared" si="525"/>
        <v>2362657</v>
      </c>
      <c r="S367" s="67">
        <f t="shared" si="525"/>
        <v>1633021</v>
      </c>
      <c r="T367" s="67">
        <f aca="true" t="shared" si="526" ref="T367:Y367">T368+T369+T370</f>
        <v>0</v>
      </c>
      <c r="U367" s="67">
        <f t="shared" si="526"/>
        <v>0</v>
      </c>
      <c r="V367" s="67">
        <f t="shared" si="526"/>
        <v>1915</v>
      </c>
      <c r="W367" s="67">
        <f t="shared" si="526"/>
        <v>0</v>
      </c>
      <c r="X367" s="67">
        <f t="shared" si="526"/>
        <v>2364572</v>
      </c>
      <c r="Y367" s="67">
        <f t="shared" si="526"/>
        <v>1633021</v>
      </c>
      <c r="Z367" s="67">
        <f aca="true" t="shared" si="527" ref="Z367:AE367">Z368+Z369+Z370</f>
        <v>0</v>
      </c>
      <c r="AA367" s="67">
        <f t="shared" si="527"/>
        <v>0</v>
      </c>
      <c r="AB367" s="67">
        <f t="shared" si="527"/>
        <v>0</v>
      </c>
      <c r="AC367" s="67">
        <f t="shared" si="527"/>
        <v>0</v>
      </c>
      <c r="AD367" s="67">
        <f t="shared" si="527"/>
        <v>2364572</v>
      </c>
      <c r="AE367" s="67">
        <f t="shared" si="527"/>
        <v>1633021</v>
      </c>
      <c r="AF367" s="67">
        <f aca="true" t="shared" si="528" ref="AF367:AK367">AF368+AF369+AF370</f>
        <v>0</v>
      </c>
      <c r="AG367" s="67">
        <f t="shared" si="528"/>
        <v>0</v>
      </c>
      <c r="AH367" s="67">
        <f t="shared" si="528"/>
        <v>0</v>
      </c>
      <c r="AI367" s="67">
        <f t="shared" si="528"/>
        <v>0</v>
      </c>
      <c r="AJ367" s="67">
        <f t="shared" si="528"/>
        <v>2364572</v>
      </c>
      <c r="AK367" s="67">
        <f t="shared" si="528"/>
        <v>1633021</v>
      </c>
      <c r="AL367" s="67">
        <f aca="true" t="shared" si="529" ref="AL367:AQ367">AL368+AL369+AL370</f>
        <v>47989</v>
      </c>
      <c r="AM367" s="67">
        <f t="shared" si="529"/>
        <v>-1407</v>
      </c>
      <c r="AN367" s="67">
        <f t="shared" si="529"/>
        <v>0</v>
      </c>
      <c r="AO367" s="67">
        <f t="shared" si="529"/>
        <v>8447</v>
      </c>
      <c r="AP367" s="67">
        <f t="shared" si="529"/>
        <v>2419601</v>
      </c>
      <c r="AQ367" s="67">
        <f t="shared" si="529"/>
        <v>1641468</v>
      </c>
      <c r="AR367" s="67">
        <f aca="true" t="shared" si="530" ref="AR367:AW367">AR368+AR369+AR370</f>
        <v>0</v>
      </c>
      <c r="AS367" s="67">
        <f>AS368+AS369+AS370</f>
        <v>0</v>
      </c>
      <c r="AT367" s="67">
        <f>AT368+AT369+AT370</f>
        <v>0</v>
      </c>
      <c r="AU367" s="67">
        <f>AU368+AU369+AU370</f>
        <v>0</v>
      </c>
      <c r="AV367" s="67">
        <f t="shared" si="530"/>
        <v>2419601</v>
      </c>
      <c r="AW367" s="67">
        <f t="shared" si="530"/>
        <v>1641468</v>
      </c>
      <c r="AX367" s="67">
        <f aca="true" t="shared" si="531" ref="AX367:BC367">AX368+AX369+AX370</f>
        <v>2296</v>
      </c>
      <c r="AY367" s="67">
        <f t="shared" si="531"/>
        <v>-3000</v>
      </c>
      <c r="AZ367" s="67">
        <f t="shared" si="531"/>
        <v>0</v>
      </c>
      <c r="BA367" s="67">
        <f t="shared" si="531"/>
        <v>0</v>
      </c>
      <c r="BB367" s="67">
        <f t="shared" si="531"/>
        <v>2418897</v>
      </c>
      <c r="BC367" s="67">
        <f t="shared" si="531"/>
        <v>1641468</v>
      </c>
    </row>
    <row r="368" spans="1:55" s="8" customFormat="1" ht="93" customHeight="1">
      <c r="A368" s="59" t="s">
        <v>79</v>
      </c>
      <c r="B368" s="65" t="s">
        <v>374</v>
      </c>
      <c r="C368" s="65" t="s">
        <v>366</v>
      </c>
      <c r="D368" s="66" t="s">
        <v>304</v>
      </c>
      <c r="E368" s="65" t="s">
        <v>67</v>
      </c>
      <c r="F368" s="46">
        <v>721688</v>
      </c>
      <c r="G368" s="46"/>
      <c r="H368" s="90"/>
      <c r="I368" s="46">
        <v>-5274</v>
      </c>
      <c r="J368" s="90"/>
      <c r="K368" s="46"/>
      <c r="L368" s="46">
        <f>F368+H368+I368+J368+K368</f>
        <v>716414</v>
      </c>
      <c r="M368" s="46">
        <f>G368+K368</f>
        <v>0</v>
      </c>
      <c r="N368" s="46"/>
      <c r="O368" s="46"/>
      <c r="P368" s="46"/>
      <c r="Q368" s="46"/>
      <c r="R368" s="46">
        <f>L368+N368+O368+P368+Q368</f>
        <v>716414</v>
      </c>
      <c r="S368" s="46">
        <f>M368+Q368</f>
        <v>0</v>
      </c>
      <c r="T368" s="46"/>
      <c r="U368" s="46"/>
      <c r="V368" s="46">
        <v>1915</v>
      </c>
      <c r="W368" s="46"/>
      <c r="X368" s="46">
        <f>R368+T368+U368+V368+W368</f>
        <v>718329</v>
      </c>
      <c r="Y368" s="46">
        <f>S368+W368</f>
        <v>0</v>
      </c>
      <c r="Z368" s="46"/>
      <c r="AA368" s="46"/>
      <c r="AB368" s="46"/>
      <c r="AC368" s="46"/>
      <c r="AD368" s="46">
        <f>X368+Z368+AA368+AB368+AC368</f>
        <v>718329</v>
      </c>
      <c r="AE368" s="46">
        <f>Y368+AC368</f>
        <v>0</v>
      </c>
      <c r="AF368" s="46"/>
      <c r="AG368" s="46"/>
      <c r="AH368" s="46"/>
      <c r="AI368" s="46"/>
      <c r="AJ368" s="46">
        <f>AD368+AF368+AG368+AH368+AI368</f>
        <v>718329</v>
      </c>
      <c r="AK368" s="46">
        <f>AE368+AI368</f>
        <v>0</v>
      </c>
      <c r="AL368" s="46"/>
      <c r="AM368" s="46">
        <f>-1407</f>
        <v>-1407</v>
      </c>
      <c r="AN368" s="46"/>
      <c r="AO368" s="46"/>
      <c r="AP368" s="46">
        <f>AJ368+AL368+AM368+AN368+AO368</f>
        <v>716922</v>
      </c>
      <c r="AQ368" s="46">
        <f>AK368+AO368</f>
        <v>0</v>
      </c>
      <c r="AR368" s="46"/>
      <c r="AS368" s="46"/>
      <c r="AT368" s="46"/>
      <c r="AU368" s="46"/>
      <c r="AV368" s="46">
        <f>AP368+AR368+AS368+AT368+AU368</f>
        <v>716922</v>
      </c>
      <c r="AW368" s="46">
        <f>AQ368+AU368</f>
        <v>0</v>
      </c>
      <c r="AX368" s="46">
        <v>2296</v>
      </c>
      <c r="AY368" s="46"/>
      <c r="AZ368" s="46"/>
      <c r="BA368" s="46"/>
      <c r="BB368" s="46">
        <f>AV368+AX368+AY368+AZ368+BA368</f>
        <v>719218</v>
      </c>
      <c r="BC368" s="46">
        <f>AW368+BA368</f>
        <v>0</v>
      </c>
    </row>
    <row r="369" spans="1:55" s="8" customFormat="1" ht="94.5" customHeight="1">
      <c r="A369" s="59" t="s">
        <v>216</v>
      </c>
      <c r="B369" s="65" t="s">
        <v>374</v>
      </c>
      <c r="C369" s="65" t="s">
        <v>366</v>
      </c>
      <c r="D369" s="66" t="s">
        <v>304</v>
      </c>
      <c r="E369" s="65" t="s">
        <v>66</v>
      </c>
      <c r="F369" s="46">
        <v>13222</v>
      </c>
      <c r="G369" s="46"/>
      <c r="H369" s="90"/>
      <c r="I369" s="90"/>
      <c r="J369" s="90"/>
      <c r="K369" s="46"/>
      <c r="L369" s="46">
        <f>F369+H369+I369+J369+K369</f>
        <v>13222</v>
      </c>
      <c r="M369" s="46">
        <f>G369+K369</f>
        <v>0</v>
      </c>
      <c r="N369" s="46"/>
      <c r="O369" s="46"/>
      <c r="P369" s="46"/>
      <c r="Q369" s="46"/>
      <c r="R369" s="46">
        <f>L369+N369+O369+P369+Q369</f>
        <v>13222</v>
      </c>
      <c r="S369" s="46">
        <f>M369+Q369</f>
        <v>0</v>
      </c>
      <c r="T369" s="46"/>
      <c r="U369" s="46"/>
      <c r="V369" s="46"/>
      <c r="W369" s="46"/>
      <c r="X369" s="46">
        <f>R369+T369+U369+V369+W369</f>
        <v>13222</v>
      </c>
      <c r="Y369" s="46">
        <f>S369+W369</f>
        <v>0</v>
      </c>
      <c r="Z369" s="46"/>
      <c r="AA369" s="46"/>
      <c r="AB369" s="46"/>
      <c r="AC369" s="46"/>
      <c r="AD369" s="46">
        <f>X369+Z369+AA369+AB369+AC369</f>
        <v>13222</v>
      </c>
      <c r="AE369" s="46">
        <f>Y369+AC369</f>
        <v>0</v>
      </c>
      <c r="AF369" s="46"/>
      <c r="AG369" s="46"/>
      <c r="AH369" s="46"/>
      <c r="AI369" s="46"/>
      <c r="AJ369" s="46">
        <f>AD369+AF369+AG369+AH369+AI369</f>
        <v>13222</v>
      </c>
      <c r="AK369" s="46">
        <f>AE369+AI369</f>
        <v>0</v>
      </c>
      <c r="AL369" s="46">
        <f>40661+7328</f>
        <v>47989</v>
      </c>
      <c r="AM369" s="46"/>
      <c r="AN369" s="46"/>
      <c r="AO369" s="46"/>
      <c r="AP369" s="46">
        <f>AJ369+AL369+AM369+AN369+AO369</f>
        <v>61211</v>
      </c>
      <c r="AQ369" s="46">
        <f>AK369+AO369</f>
        <v>0</v>
      </c>
      <c r="AR369" s="46"/>
      <c r="AS369" s="46"/>
      <c r="AT369" s="46"/>
      <c r="AU369" s="46"/>
      <c r="AV369" s="46">
        <f>AP369+AR369+AS369+AT369+AU369</f>
        <v>61211</v>
      </c>
      <c r="AW369" s="46">
        <f>AQ369+AU369</f>
        <v>0</v>
      </c>
      <c r="AX369" s="46"/>
      <c r="AY369" s="46">
        <v>-3000</v>
      </c>
      <c r="AZ369" s="46"/>
      <c r="BA369" s="46"/>
      <c r="BB369" s="46">
        <f>AV369+AX369+AY369+AZ369+BA369</f>
        <v>58211</v>
      </c>
      <c r="BC369" s="46">
        <f>AW369+BA369</f>
        <v>0</v>
      </c>
    </row>
    <row r="370" spans="1:55" s="8" customFormat="1" ht="118.5" customHeight="1">
      <c r="A370" s="59" t="s">
        <v>1</v>
      </c>
      <c r="B370" s="65" t="s">
        <v>374</v>
      </c>
      <c r="C370" s="65" t="s">
        <v>366</v>
      </c>
      <c r="D370" s="66" t="s">
        <v>575</v>
      </c>
      <c r="E370" s="65"/>
      <c r="F370" s="46"/>
      <c r="G370" s="46"/>
      <c r="H370" s="90">
        <f aca="true" t="shared" si="532" ref="H370:M370">H371+H373</f>
        <v>0</v>
      </c>
      <c r="I370" s="90">
        <f t="shared" si="532"/>
        <v>0</v>
      </c>
      <c r="J370" s="90">
        <f t="shared" si="532"/>
        <v>0</v>
      </c>
      <c r="K370" s="46">
        <f t="shared" si="532"/>
        <v>1633021</v>
      </c>
      <c r="L370" s="46">
        <f t="shared" si="532"/>
        <v>1633021</v>
      </c>
      <c r="M370" s="46">
        <f t="shared" si="532"/>
        <v>1633021</v>
      </c>
      <c r="N370" s="46">
        <f aca="true" t="shared" si="533" ref="N370:S370">N371+N373</f>
        <v>0</v>
      </c>
      <c r="O370" s="46">
        <f t="shared" si="533"/>
        <v>0</v>
      </c>
      <c r="P370" s="46">
        <f t="shared" si="533"/>
        <v>0</v>
      </c>
      <c r="Q370" s="46">
        <f t="shared" si="533"/>
        <v>0</v>
      </c>
      <c r="R370" s="46">
        <f t="shared" si="533"/>
        <v>1633021</v>
      </c>
      <c r="S370" s="46">
        <f t="shared" si="533"/>
        <v>1633021</v>
      </c>
      <c r="T370" s="46">
        <f aca="true" t="shared" si="534" ref="T370:Y370">T371+T373</f>
        <v>0</v>
      </c>
      <c r="U370" s="46">
        <f t="shared" si="534"/>
        <v>0</v>
      </c>
      <c r="V370" s="46">
        <f t="shared" si="534"/>
        <v>0</v>
      </c>
      <c r="W370" s="46">
        <f t="shared" si="534"/>
        <v>0</v>
      </c>
      <c r="X370" s="46">
        <f t="shared" si="534"/>
        <v>1633021</v>
      </c>
      <c r="Y370" s="46">
        <f t="shared" si="534"/>
        <v>1633021</v>
      </c>
      <c r="Z370" s="46">
        <f aca="true" t="shared" si="535" ref="Z370:AE370">Z371+Z373</f>
        <v>0</v>
      </c>
      <c r="AA370" s="46">
        <f t="shared" si="535"/>
        <v>0</v>
      </c>
      <c r="AB370" s="46">
        <f t="shared" si="535"/>
        <v>0</v>
      </c>
      <c r="AC370" s="46">
        <f t="shared" si="535"/>
        <v>0</v>
      </c>
      <c r="AD370" s="46">
        <f t="shared" si="535"/>
        <v>1633021</v>
      </c>
      <c r="AE370" s="46">
        <f t="shared" si="535"/>
        <v>1633021</v>
      </c>
      <c r="AF370" s="46">
        <f aca="true" t="shared" si="536" ref="AF370:AK370">AF371+AF373</f>
        <v>0</v>
      </c>
      <c r="AG370" s="46">
        <f t="shared" si="536"/>
        <v>0</v>
      </c>
      <c r="AH370" s="46">
        <f t="shared" si="536"/>
        <v>0</v>
      </c>
      <c r="AI370" s="46">
        <f t="shared" si="536"/>
        <v>0</v>
      </c>
      <c r="AJ370" s="46">
        <f t="shared" si="536"/>
        <v>1633021</v>
      </c>
      <c r="AK370" s="46">
        <f t="shared" si="536"/>
        <v>1633021</v>
      </c>
      <c r="AL370" s="46">
        <f aca="true" t="shared" si="537" ref="AL370:AQ370">AL371+AL373</f>
        <v>0</v>
      </c>
      <c r="AM370" s="46">
        <f t="shared" si="537"/>
        <v>0</v>
      </c>
      <c r="AN370" s="46">
        <f t="shared" si="537"/>
        <v>0</v>
      </c>
      <c r="AO370" s="46">
        <f t="shared" si="537"/>
        <v>8447</v>
      </c>
      <c r="AP370" s="46">
        <f t="shared" si="537"/>
        <v>1641468</v>
      </c>
      <c r="AQ370" s="46">
        <f t="shared" si="537"/>
        <v>1641468</v>
      </c>
      <c r="AR370" s="46">
        <f aca="true" t="shared" si="538" ref="AR370:AW370">AR371+AR373</f>
        <v>0</v>
      </c>
      <c r="AS370" s="46">
        <f>AS371+AS373</f>
        <v>0</v>
      </c>
      <c r="AT370" s="46">
        <f>AT371+AT373</f>
        <v>0</v>
      </c>
      <c r="AU370" s="46">
        <f>AU371+AU373</f>
        <v>0</v>
      </c>
      <c r="AV370" s="46">
        <f t="shared" si="538"/>
        <v>1641468</v>
      </c>
      <c r="AW370" s="46">
        <f t="shared" si="538"/>
        <v>1641468</v>
      </c>
      <c r="AX370" s="46">
        <f aca="true" t="shared" si="539" ref="AX370:BC370">AX371+AX373</f>
        <v>0</v>
      </c>
      <c r="AY370" s="46">
        <f t="shared" si="539"/>
        <v>0</v>
      </c>
      <c r="AZ370" s="46">
        <f t="shared" si="539"/>
        <v>0</v>
      </c>
      <c r="BA370" s="46">
        <f t="shared" si="539"/>
        <v>0</v>
      </c>
      <c r="BB370" s="46">
        <f t="shared" si="539"/>
        <v>1641468</v>
      </c>
      <c r="BC370" s="46">
        <f t="shared" si="539"/>
        <v>1641468</v>
      </c>
    </row>
    <row r="371" spans="1:55" s="8" customFormat="1" ht="57" customHeight="1">
      <c r="A371" s="59" t="s">
        <v>571</v>
      </c>
      <c r="B371" s="65" t="s">
        <v>374</v>
      </c>
      <c r="C371" s="65" t="s">
        <v>366</v>
      </c>
      <c r="D371" s="66" t="s">
        <v>572</v>
      </c>
      <c r="E371" s="65"/>
      <c r="F371" s="46"/>
      <c r="G371" s="46"/>
      <c r="H371" s="90">
        <f aca="true" t="shared" si="540" ref="H371:M371">H372</f>
        <v>0</v>
      </c>
      <c r="I371" s="90">
        <f t="shared" si="540"/>
        <v>0</v>
      </c>
      <c r="J371" s="90">
        <f t="shared" si="540"/>
        <v>0</v>
      </c>
      <c r="K371" s="46">
        <f t="shared" si="540"/>
        <v>1630360</v>
      </c>
      <c r="L371" s="46">
        <f t="shared" si="540"/>
        <v>1630360</v>
      </c>
      <c r="M371" s="46">
        <f t="shared" si="540"/>
        <v>1630360</v>
      </c>
      <c r="N371" s="46">
        <f aca="true" t="shared" si="541" ref="N371:BA371">N372</f>
        <v>0</v>
      </c>
      <c r="O371" s="46">
        <f t="shared" si="541"/>
        <v>0</v>
      </c>
      <c r="P371" s="46">
        <f t="shared" si="541"/>
        <v>0</v>
      </c>
      <c r="Q371" s="46">
        <f t="shared" si="541"/>
        <v>0</v>
      </c>
      <c r="R371" s="46">
        <f t="shared" si="541"/>
        <v>1630360</v>
      </c>
      <c r="S371" s="46">
        <f t="shared" si="541"/>
        <v>1630360</v>
      </c>
      <c r="T371" s="46">
        <f t="shared" si="541"/>
        <v>0</v>
      </c>
      <c r="U371" s="46">
        <f t="shared" si="541"/>
        <v>0</v>
      </c>
      <c r="V371" s="46">
        <f t="shared" si="541"/>
        <v>0</v>
      </c>
      <c r="W371" s="46">
        <f t="shared" si="541"/>
        <v>0</v>
      </c>
      <c r="X371" s="46">
        <f t="shared" si="541"/>
        <v>1630360</v>
      </c>
      <c r="Y371" s="46">
        <f t="shared" si="541"/>
        <v>1630360</v>
      </c>
      <c r="Z371" s="46">
        <f t="shared" si="541"/>
        <v>0</v>
      </c>
      <c r="AA371" s="46">
        <f t="shared" si="541"/>
        <v>0</v>
      </c>
      <c r="AB371" s="46">
        <f t="shared" si="541"/>
        <v>0</v>
      </c>
      <c r="AC371" s="46">
        <f t="shared" si="541"/>
        <v>0</v>
      </c>
      <c r="AD371" s="46">
        <f t="shared" si="541"/>
        <v>1630360</v>
      </c>
      <c r="AE371" s="46">
        <f t="shared" si="541"/>
        <v>1630360</v>
      </c>
      <c r="AF371" s="46">
        <f t="shared" si="541"/>
        <v>0</v>
      </c>
      <c r="AG371" s="46">
        <f t="shared" si="541"/>
        <v>0</v>
      </c>
      <c r="AH371" s="46">
        <f t="shared" si="541"/>
        <v>0</v>
      </c>
      <c r="AI371" s="46">
        <f t="shared" si="541"/>
        <v>0</v>
      </c>
      <c r="AJ371" s="46">
        <f t="shared" si="541"/>
        <v>1630360</v>
      </c>
      <c r="AK371" s="46">
        <f t="shared" si="541"/>
        <v>1630360</v>
      </c>
      <c r="AL371" s="46">
        <f t="shared" si="541"/>
        <v>0</v>
      </c>
      <c r="AM371" s="46">
        <f t="shared" si="541"/>
        <v>0</v>
      </c>
      <c r="AN371" s="46">
        <f t="shared" si="541"/>
        <v>0</v>
      </c>
      <c r="AO371" s="46">
        <f t="shared" si="541"/>
        <v>8447</v>
      </c>
      <c r="AP371" s="46">
        <f t="shared" si="541"/>
        <v>1638807</v>
      </c>
      <c r="AQ371" s="46">
        <f t="shared" si="541"/>
        <v>1638807</v>
      </c>
      <c r="AR371" s="46">
        <f t="shared" si="541"/>
        <v>0</v>
      </c>
      <c r="AS371" s="46">
        <f t="shared" si="541"/>
        <v>0</v>
      </c>
      <c r="AT371" s="46">
        <f t="shared" si="541"/>
        <v>0</v>
      </c>
      <c r="AU371" s="46">
        <f t="shared" si="541"/>
        <v>0</v>
      </c>
      <c r="AV371" s="46">
        <f t="shared" si="541"/>
        <v>1638807</v>
      </c>
      <c r="AW371" s="46">
        <f t="shared" si="541"/>
        <v>1638807</v>
      </c>
      <c r="AX371" s="46">
        <f t="shared" si="541"/>
        <v>0</v>
      </c>
      <c r="AY371" s="46">
        <f t="shared" si="541"/>
        <v>0</v>
      </c>
      <c r="AZ371" s="46">
        <f t="shared" si="541"/>
        <v>0</v>
      </c>
      <c r="BA371" s="46">
        <f t="shared" si="541"/>
        <v>0</v>
      </c>
      <c r="BB371" s="46">
        <f>BB372</f>
        <v>1638807</v>
      </c>
      <c r="BC371" s="46">
        <f>BC372</f>
        <v>1638807</v>
      </c>
    </row>
    <row r="372" spans="1:55" s="8" customFormat="1" ht="92.25" customHeight="1">
      <c r="A372" s="59" t="s">
        <v>79</v>
      </c>
      <c r="B372" s="65" t="s">
        <v>374</v>
      </c>
      <c r="C372" s="65" t="s">
        <v>366</v>
      </c>
      <c r="D372" s="66" t="s">
        <v>572</v>
      </c>
      <c r="E372" s="65" t="s">
        <v>67</v>
      </c>
      <c r="F372" s="46"/>
      <c r="G372" s="46"/>
      <c r="H372" s="90"/>
      <c r="I372" s="90"/>
      <c r="J372" s="90"/>
      <c r="K372" s="46">
        <v>1630360</v>
      </c>
      <c r="L372" s="46">
        <f>F372+H372+I372+J372+K372</f>
        <v>1630360</v>
      </c>
      <c r="M372" s="46">
        <f>G372+K372</f>
        <v>1630360</v>
      </c>
      <c r="N372" s="46"/>
      <c r="O372" s="46"/>
      <c r="P372" s="46"/>
      <c r="Q372" s="46"/>
      <c r="R372" s="46">
        <f>L372+N372+O372+P372+Q372</f>
        <v>1630360</v>
      </c>
      <c r="S372" s="46">
        <f>M372+Q372</f>
        <v>1630360</v>
      </c>
      <c r="T372" s="46"/>
      <c r="U372" s="46"/>
      <c r="V372" s="46"/>
      <c r="W372" s="46"/>
      <c r="X372" s="46">
        <f>R372+T372+U372+V372+W372</f>
        <v>1630360</v>
      </c>
      <c r="Y372" s="46">
        <f>S372+W372</f>
        <v>1630360</v>
      </c>
      <c r="Z372" s="46"/>
      <c r="AA372" s="46"/>
      <c r="AB372" s="46"/>
      <c r="AC372" s="46"/>
      <c r="AD372" s="46">
        <f>X372+Z372+AA372+AB372+AC372</f>
        <v>1630360</v>
      </c>
      <c r="AE372" s="46">
        <f>Y372+AC372</f>
        <v>1630360</v>
      </c>
      <c r="AF372" s="46"/>
      <c r="AG372" s="46"/>
      <c r="AH372" s="46"/>
      <c r="AI372" s="46"/>
      <c r="AJ372" s="46">
        <f>AD372+AF372+AG372+AH372+AI372</f>
        <v>1630360</v>
      </c>
      <c r="AK372" s="46">
        <f>AE372+AI372</f>
        <v>1630360</v>
      </c>
      <c r="AL372" s="46"/>
      <c r="AM372" s="46"/>
      <c r="AN372" s="46"/>
      <c r="AO372" s="46">
        <v>8447</v>
      </c>
      <c r="AP372" s="46">
        <f>AJ372+AL372+AM372+AN372+AO372</f>
        <v>1638807</v>
      </c>
      <c r="AQ372" s="46">
        <f>AK372+AO372</f>
        <v>1638807</v>
      </c>
      <c r="AR372" s="46"/>
      <c r="AS372" s="46"/>
      <c r="AT372" s="46"/>
      <c r="AU372" s="46"/>
      <c r="AV372" s="46">
        <f>AP372+AR372+AS372+AT372+AU372</f>
        <v>1638807</v>
      </c>
      <c r="AW372" s="46">
        <f>AQ372+AU372</f>
        <v>1638807</v>
      </c>
      <c r="AX372" s="46"/>
      <c r="AY372" s="46"/>
      <c r="AZ372" s="46"/>
      <c r="BA372" s="46"/>
      <c r="BB372" s="46">
        <f>AV372+AX372+AY372+AZ372+BA372</f>
        <v>1638807</v>
      </c>
      <c r="BC372" s="46">
        <f>AW372+BA372</f>
        <v>1638807</v>
      </c>
    </row>
    <row r="373" spans="1:55" s="8" customFormat="1" ht="58.5" customHeight="1">
      <c r="A373" s="59" t="s">
        <v>574</v>
      </c>
      <c r="B373" s="65" t="s">
        <v>374</v>
      </c>
      <c r="C373" s="65" t="s">
        <v>366</v>
      </c>
      <c r="D373" s="66" t="s">
        <v>573</v>
      </c>
      <c r="E373" s="65"/>
      <c r="F373" s="46"/>
      <c r="G373" s="46"/>
      <c r="H373" s="90">
        <f aca="true" t="shared" si="542" ref="H373:M373">H374</f>
        <v>0</v>
      </c>
      <c r="I373" s="90">
        <f t="shared" si="542"/>
        <v>0</v>
      </c>
      <c r="J373" s="90">
        <f t="shared" si="542"/>
        <v>0</v>
      </c>
      <c r="K373" s="46">
        <f t="shared" si="542"/>
        <v>2661</v>
      </c>
      <c r="L373" s="46">
        <f t="shared" si="542"/>
        <v>2661</v>
      </c>
      <c r="M373" s="46">
        <f t="shared" si="542"/>
        <v>2661</v>
      </c>
      <c r="N373" s="46">
        <f aca="true" t="shared" si="543" ref="N373:BA373">N374</f>
        <v>0</v>
      </c>
      <c r="O373" s="46">
        <f t="shared" si="543"/>
        <v>0</v>
      </c>
      <c r="P373" s="46">
        <f t="shared" si="543"/>
        <v>0</v>
      </c>
      <c r="Q373" s="46">
        <f t="shared" si="543"/>
        <v>0</v>
      </c>
      <c r="R373" s="46">
        <f t="shared" si="543"/>
        <v>2661</v>
      </c>
      <c r="S373" s="46">
        <f t="shared" si="543"/>
        <v>2661</v>
      </c>
      <c r="T373" s="46">
        <f t="shared" si="543"/>
        <v>0</v>
      </c>
      <c r="U373" s="46">
        <f t="shared" si="543"/>
        <v>0</v>
      </c>
      <c r="V373" s="46">
        <f t="shared" si="543"/>
        <v>0</v>
      </c>
      <c r="W373" s="46">
        <f t="shared" si="543"/>
        <v>0</v>
      </c>
      <c r="X373" s="46">
        <f t="shared" si="543"/>
        <v>2661</v>
      </c>
      <c r="Y373" s="46">
        <f t="shared" si="543"/>
        <v>2661</v>
      </c>
      <c r="Z373" s="46">
        <f t="shared" si="543"/>
        <v>0</v>
      </c>
      <c r="AA373" s="46">
        <f t="shared" si="543"/>
        <v>0</v>
      </c>
      <c r="AB373" s="46">
        <f t="shared" si="543"/>
        <v>0</v>
      </c>
      <c r="AC373" s="46">
        <f t="shared" si="543"/>
        <v>0</v>
      </c>
      <c r="AD373" s="46">
        <f t="shared" si="543"/>
        <v>2661</v>
      </c>
      <c r="AE373" s="46">
        <f t="shared" si="543"/>
        <v>2661</v>
      </c>
      <c r="AF373" s="46">
        <f t="shared" si="543"/>
        <v>0</v>
      </c>
      <c r="AG373" s="46">
        <f t="shared" si="543"/>
        <v>0</v>
      </c>
      <c r="AH373" s="46">
        <f t="shared" si="543"/>
        <v>0</v>
      </c>
      <c r="AI373" s="46">
        <f t="shared" si="543"/>
        <v>0</v>
      </c>
      <c r="AJ373" s="46">
        <f t="shared" si="543"/>
        <v>2661</v>
      </c>
      <c r="AK373" s="46">
        <f t="shared" si="543"/>
        <v>2661</v>
      </c>
      <c r="AL373" s="46">
        <f t="shared" si="543"/>
        <v>0</v>
      </c>
      <c r="AM373" s="46">
        <f t="shared" si="543"/>
        <v>0</v>
      </c>
      <c r="AN373" s="46">
        <f t="shared" si="543"/>
        <v>0</v>
      </c>
      <c r="AO373" s="46">
        <f t="shared" si="543"/>
        <v>0</v>
      </c>
      <c r="AP373" s="46">
        <f t="shared" si="543"/>
        <v>2661</v>
      </c>
      <c r="AQ373" s="46">
        <f t="shared" si="543"/>
        <v>2661</v>
      </c>
      <c r="AR373" s="46">
        <f t="shared" si="543"/>
        <v>0</v>
      </c>
      <c r="AS373" s="46">
        <f t="shared" si="543"/>
        <v>0</v>
      </c>
      <c r="AT373" s="46">
        <f t="shared" si="543"/>
        <v>0</v>
      </c>
      <c r="AU373" s="46">
        <f t="shared" si="543"/>
        <v>0</v>
      </c>
      <c r="AV373" s="46">
        <f t="shared" si="543"/>
        <v>2661</v>
      </c>
      <c r="AW373" s="46">
        <f t="shared" si="543"/>
        <v>2661</v>
      </c>
      <c r="AX373" s="46">
        <f t="shared" si="543"/>
        <v>0</v>
      </c>
      <c r="AY373" s="46">
        <f t="shared" si="543"/>
        <v>0</v>
      </c>
      <c r="AZ373" s="46">
        <f t="shared" si="543"/>
        <v>0</v>
      </c>
      <c r="BA373" s="46">
        <f t="shared" si="543"/>
        <v>0</v>
      </c>
      <c r="BB373" s="46">
        <f>BB374</f>
        <v>2661</v>
      </c>
      <c r="BC373" s="46">
        <f>BC374</f>
        <v>2661</v>
      </c>
    </row>
    <row r="374" spans="1:55" s="8" customFormat="1" ht="94.5" customHeight="1">
      <c r="A374" s="59" t="s">
        <v>216</v>
      </c>
      <c r="B374" s="65" t="s">
        <v>374</v>
      </c>
      <c r="C374" s="65" t="s">
        <v>366</v>
      </c>
      <c r="D374" s="66" t="s">
        <v>573</v>
      </c>
      <c r="E374" s="65" t="s">
        <v>66</v>
      </c>
      <c r="F374" s="46"/>
      <c r="G374" s="46"/>
      <c r="H374" s="90"/>
      <c r="I374" s="90"/>
      <c r="J374" s="90"/>
      <c r="K374" s="46">
        <v>2661</v>
      </c>
      <c r="L374" s="46">
        <f>F374+H374+I374+J374+K374</f>
        <v>2661</v>
      </c>
      <c r="M374" s="46">
        <f>G374+K374</f>
        <v>2661</v>
      </c>
      <c r="N374" s="46"/>
      <c r="O374" s="46"/>
      <c r="P374" s="46"/>
      <c r="Q374" s="46"/>
      <c r="R374" s="46">
        <f>L374+N374+O374+P374+Q374</f>
        <v>2661</v>
      </c>
      <c r="S374" s="46">
        <f>M374+Q374</f>
        <v>2661</v>
      </c>
      <c r="T374" s="46"/>
      <c r="U374" s="46"/>
      <c r="V374" s="46"/>
      <c r="W374" s="46"/>
      <c r="X374" s="46">
        <f>R374+T374+U374+V374+W374</f>
        <v>2661</v>
      </c>
      <c r="Y374" s="46">
        <f>S374+W374</f>
        <v>2661</v>
      </c>
      <c r="Z374" s="46"/>
      <c r="AA374" s="46"/>
      <c r="AB374" s="46"/>
      <c r="AC374" s="46"/>
      <c r="AD374" s="46">
        <f>X374+Z374+AA374+AB374+AC374</f>
        <v>2661</v>
      </c>
      <c r="AE374" s="46">
        <f>Y374+AC374</f>
        <v>2661</v>
      </c>
      <c r="AF374" s="46"/>
      <c r="AG374" s="46"/>
      <c r="AH374" s="46"/>
      <c r="AI374" s="46"/>
      <c r="AJ374" s="46">
        <f>AD374+AF374+AG374+AH374+AI374</f>
        <v>2661</v>
      </c>
      <c r="AK374" s="46">
        <f>AE374+AI374</f>
        <v>2661</v>
      </c>
      <c r="AL374" s="46"/>
      <c r="AM374" s="46"/>
      <c r="AN374" s="46"/>
      <c r="AO374" s="46"/>
      <c r="AP374" s="46">
        <f>AJ374+AL374+AM374+AN374+AO374</f>
        <v>2661</v>
      </c>
      <c r="AQ374" s="46">
        <f>AK374+AO374</f>
        <v>2661</v>
      </c>
      <c r="AR374" s="46"/>
      <c r="AS374" s="46"/>
      <c r="AT374" s="46"/>
      <c r="AU374" s="46"/>
      <c r="AV374" s="46">
        <f>AP374+AR374+AS374+AT374+AU374</f>
        <v>2661</v>
      </c>
      <c r="AW374" s="46">
        <f>AQ374+AU374</f>
        <v>2661</v>
      </c>
      <c r="AX374" s="46"/>
      <c r="AY374" s="46"/>
      <c r="AZ374" s="46"/>
      <c r="BA374" s="46"/>
      <c r="BB374" s="46">
        <f>AV374+AX374+AY374+AZ374+BA374</f>
        <v>2661</v>
      </c>
      <c r="BC374" s="46">
        <f>AW374+BA374</f>
        <v>2661</v>
      </c>
    </row>
    <row r="375" spans="1:55" s="8" customFormat="1" ht="24.75" customHeight="1">
      <c r="A375" s="59" t="s">
        <v>305</v>
      </c>
      <c r="B375" s="65" t="s">
        <v>374</v>
      </c>
      <c r="C375" s="65" t="s">
        <v>366</v>
      </c>
      <c r="D375" s="66" t="s">
        <v>306</v>
      </c>
      <c r="E375" s="65"/>
      <c r="F375" s="67">
        <f aca="true" t="shared" si="544" ref="F375:M375">F376+F377</f>
        <v>808829</v>
      </c>
      <c r="G375" s="67">
        <f t="shared" si="544"/>
        <v>32629</v>
      </c>
      <c r="H375" s="67">
        <f t="shared" si="544"/>
        <v>0</v>
      </c>
      <c r="I375" s="67">
        <f t="shared" si="544"/>
        <v>-4254</v>
      </c>
      <c r="J375" s="67">
        <f t="shared" si="544"/>
        <v>0</v>
      </c>
      <c r="K375" s="67">
        <f t="shared" si="544"/>
        <v>0</v>
      </c>
      <c r="L375" s="67">
        <f t="shared" si="544"/>
        <v>804575</v>
      </c>
      <c r="M375" s="67">
        <f t="shared" si="544"/>
        <v>32629</v>
      </c>
      <c r="N375" s="67">
        <f aca="true" t="shared" si="545" ref="N375:S375">N376+N377</f>
        <v>0</v>
      </c>
      <c r="O375" s="67">
        <f t="shared" si="545"/>
        <v>0</v>
      </c>
      <c r="P375" s="67">
        <f t="shared" si="545"/>
        <v>0</v>
      </c>
      <c r="Q375" s="67">
        <f t="shared" si="545"/>
        <v>0</v>
      </c>
      <c r="R375" s="67">
        <f t="shared" si="545"/>
        <v>804575</v>
      </c>
      <c r="S375" s="67">
        <f t="shared" si="545"/>
        <v>32629</v>
      </c>
      <c r="T375" s="67">
        <f aca="true" t="shared" si="546" ref="T375:Y375">T376+T377</f>
        <v>0</v>
      </c>
      <c r="U375" s="67">
        <f t="shared" si="546"/>
        <v>0</v>
      </c>
      <c r="V375" s="67">
        <f t="shared" si="546"/>
        <v>25726</v>
      </c>
      <c r="W375" s="67">
        <f t="shared" si="546"/>
        <v>0</v>
      </c>
      <c r="X375" s="67">
        <f t="shared" si="546"/>
        <v>830301</v>
      </c>
      <c r="Y375" s="67">
        <f t="shared" si="546"/>
        <v>32629</v>
      </c>
      <c r="Z375" s="67">
        <f aca="true" t="shared" si="547" ref="Z375:AE375">Z376+Z377</f>
        <v>0</v>
      </c>
      <c r="AA375" s="67">
        <f t="shared" si="547"/>
        <v>350</v>
      </c>
      <c r="AB375" s="67">
        <f t="shared" si="547"/>
        <v>0</v>
      </c>
      <c r="AC375" s="67">
        <f t="shared" si="547"/>
        <v>0</v>
      </c>
      <c r="AD375" s="67">
        <f t="shared" si="547"/>
        <v>830651</v>
      </c>
      <c r="AE375" s="67">
        <f t="shared" si="547"/>
        <v>32629</v>
      </c>
      <c r="AF375" s="67">
        <f aca="true" t="shared" si="548" ref="AF375:AK375">AF376+AF377</f>
        <v>0</v>
      </c>
      <c r="AG375" s="67">
        <f t="shared" si="548"/>
        <v>0</v>
      </c>
      <c r="AH375" s="67">
        <f t="shared" si="548"/>
        <v>0</v>
      </c>
      <c r="AI375" s="67">
        <f t="shared" si="548"/>
        <v>0</v>
      </c>
      <c r="AJ375" s="67">
        <f t="shared" si="548"/>
        <v>830651</v>
      </c>
      <c r="AK375" s="67">
        <f t="shared" si="548"/>
        <v>32629</v>
      </c>
      <c r="AL375" s="67">
        <f aca="true" t="shared" si="549" ref="AL375:AQ375">AL376+AL377</f>
        <v>1927</v>
      </c>
      <c r="AM375" s="67">
        <f t="shared" si="549"/>
        <v>0</v>
      </c>
      <c r="AN375" s="67">
        <f t="shared" si="549"/>
        <v>0</v>
      </c>
      <c r="AO375" s="67">
        <f t="shared" si="549"/>
        <v>0</v>
      </c>
      <c r="AP375" s="67">
        <f t="shared" si="549"/>
        <v>832578</v>
      </c>
      <c r="AQ375" s="67">
        <f t="shared" si="549"/>
        <v>32629</v>
      </c>
      <c r="AR375" s="67">
        <f aca="true" t="shared" si="550" ref="AR375:AW375">AR376+AR377</f>
        <v>0</v>
      </c>
      <c r="AS375" s="67">
        <f>AS376+AS377</f>
        <v>0</v>
      </c>
      <c r="AT375" s="67">
        <f>AT376+AT377</f>
        <v>0</v>
      </c>
      <c r="AU375" s="67">
        <f>AU376+AU377</f>
        <v>0</v>
      </c>
      <c r="AV375" s="67">
        <f t="shared" si="550"/>
        <v>832578</v>
      </c>
      <c r="AW375" s="67">
        <f t="shared" si="550"/>
        <v>32629</v>
      </c>
      <c r="AX375" s="67">
        <f aca="true" t="shared" si="551" ref="AX375:BC375">AX376+AX377</f>
        <v>3982</v>
      </c>
      <c r="AY375" s="67">
        <f t="shared" si="551"/>
        <v>-100</v>
      </c>
      <c r="AZ375" s="67">
        <f t="shared" si="551"/>
        <v>0</v>
      </c>
      <c r="BA375" s="67">
        <f t="shared" si="551"/>
        <v>0</v>
      </c>
      <c r="BB375" s="67">
        <f t="shared" si="551"/>
        <v>836460</v>
      </c>
      <c r="BC375" s="67">
        <f t="shared" si="551"/>
        <v>32629</v>
      </c>
    </row>
    <row r="376" spans="1:55" s="10" customFormat="1" ht="86.25" customHeight="1">
      <c r="A376" s="59" t="s">
        <v>79</v>
      </c>
      <c r="B376" s="65" t="s">
        <v>374</v>
      </c>
      <c r="C376" s="65" t="s">
        <v>366</v>
      </c>
      <c r="D376" s="66" t="s">
        <v>306</v>
      </c>
      <c r="E376" s="65" t="s">
        <v>67</v>
      </c>
      <c r="F376" s="46">
        <f>168270-392+436181+200819</f>
        <v>804878</v>
      </c>
      <c r="G376" s="46">
        <v>32629</v>
      </c>
      <c r="H376" s="72"/>
      <c r="I376" s="46">
        <f>-1861-1432-961</f>
        <v>-4254</v>
      </c>
      <c r="J376" s="72"/>
      <c r="K376" s="72"/>
      <c r="L376" s="46">
        <f>F376+H376+I376+J376+K376</f>
        <v>800624</v>
      </c>
      <c r="M376" s="46">
        <f>G376+K376</f>
        <v>32629</v>
      </c>
      <c r="N376" s="51"/>
      <c r="O376" s="46"/>
      <c r="P376" s="51"/>
      <c r="Q376" s="51"/>
      <c r="R376" s="46">
        <f>L376+N376+O376+P376+Q376</f>
        <v>800624</v>
      </c>
      <c r="S376" s="46">
        <f>M376+Q376</f>
        <v>32629</v>
      </c>
      <c r="T376" s="51"/>
      <c r="U376" s="46"/>
      <c r="V376" s="46">
        <f>14051+11675</f>
        <v>25726</v>
      </c>
      <c r="W376" s="51"/>
      <c r="X376" s="46">
        <f>R376+T376+U376+V376+W376</f>
        <v>826350</v>
      </c>
      <c r="Y376" s="46">
        <f>S376+W376</f>
        <v>32629</v>
      </c>
      <c r="Z376" s="51"/>
      <c r="AA376" s="46">
        <v>350</v>
      </c>
      <c r="AB376" s="46"/>
      <c r="AC376" s="51"/>
      <c r="AD376" s="46">
        <f>X376+Z376+AA376+AB376+AC376</f>
        <v>826700</v>
      </c>
      <c r="AE376" s="46">
        <f>Y376+AC376</f>
        <v>32629</v>
      </c>
      <c r="AF376" s="51"/>
      <c r="AG376" s="46"/>
      <c r="AH376" s="46"/>
      <c r="AI376" s="51"/>
      <c r="AJ376" s="46">
        <f>AD376+AF376+AG376+AH376+AI376</f>
        <v>826700</v>
      </c>
      <c r="AK376" s="46">
        <f>AE376+AI376</f>
        <v>32629</v>
      </c>
      <c r="AL376" s="46"/>
      <c r="AM376" s="46">
        <v>8</v>
      </c>
      <c r="AN376" s="46"/>
      <c r="AO376" s="51"/>
      <c r="AP376" s="46">
        <f>AJ376+AL376+AM376+AN376+AO376</f>
        <v>826708</v>
      </c>
      <c r="AQ376" s="46">
        <f>AK376+AO376</f>
        <v>32629</v>
      </c>
      <c r="AR376" s="46"/>
      <c r="AS376" s="46"/>
      <c r="AT376" s="46"/>
      <c r="AU376" s="46"/>
      <c r="AV376" s="46">
        <f>AP376+AR376+AS376+AT376+AU376</f>
        <v>826708</v>
      </c>
      <c r="AW376" s="46">
        <f>AQ376+AU376</f>
        <v>32629</v>
      </c>
      <c r="AX376" s="46">
        <f>2190+1792</f>
        <v>3982</v>
      </c>
      <c r="AY376" s="46"/>
      <c r="AZ376" s="46"/>
      <c r="BA376" s="46"/>
      <c r="BB376" s="46">
        <f>AV376+AX376+AY376+AZ376+BA376</f>
        <v>830690</v>
      </c>
      <c r="BC376" s="46">
        <f>AW376+BA376</f>
        <v>32629</v>
      </c>
    </row>
    <row r="377" spans="1:55" s="10" customFormat="1" ht="88.5" customHeight="1">
      <c r="A377" s="59" t="s">
        <v>216</v>
      </c>
      <c r="B377" s="65" t="s">
        <v>374</v>
      </c>
      <c r="C377" s="65" t="s">
        <v>366</v>
      </c>
      <c r="D377" s="66" t="s">
        <v>306</v>
      </c>
      <c r="E377" s="65" t="s">
        <v>66</v>
      </c>
      <c r="F377" s="46">
        <f>1479+392+702+1378</f>
        <v>3951</v>
      </c>
      <c r="G377" s="46"/>
      <c r="H377" s="72"/>
      <c r="I377" s="72"/>
      <c r="J377" s="72"/>
      <c r="K377" s="72"/>
      <c r="L377" s="46">
        <f>F377+H377+I377+J377+K377</f>
        <v>3951</v>
      </c>
      <c r="M377" s="46">
        <f>G377+K377</f>
        <v>0</v>
      </c>
      <c r="N377" s="51"/>
      <c r="O377" s="51"/>
      <c r="P377" s="51"/>
      <c r="Q377" s="51"/>
      <c r="R377" s="46">
        <f>L377+N377+O377+P377+Q377</f>
        <v>3951</v>
      </c>
      <c r="S377" s="46">
        <f>M377+Q377</f>
        <v>0</v>
      </c>
      <c r="T377" s="51"/>
      <c r="U377" s="51"/>
      <c r="V377" s="51"/>
      <c r="W377" s="51"/>
      <c r="X377" s="46">
        <f>R377+T377+U377+V377+W377</f>
        <v>3951</v>
      </c>
      <c r="Y377" s="46">
        <f>S377+W377</f>
        <v>0</v>
      </c>
      <c r="Z377" s="51"/>
      <c r="AA377" s="51"/>
      <c r="AB377" s="51"/>
      <c r="AC377" s="51"/>
      <c r="AD377" s="46">
        <f>X377+Z377+AA377+AB377+AC377</f>
        <v>3951</v>
      </c>
      <c r="AE377" s="46">
        <f>Y377+AC377</f>
        <v>0</v>
      </c>
      <c r="AF377" s="51"/>
      <c r="AG377" s="51"/>
      <c r="AH377" s="51"/>
      <c r="AI377" s="51"/>
      <c r="AJ377" s="46">
        <f>AD377+AF377+AG377+AH377+AI377</f>
        <v>3951</v>
      </c>
      <c r="AK377" s="46">
        <f>AE377+AI377</f>
        <v>0</v>
      </c>
      <c r="AL377" s="46">
        <v>1927</v>
      </c>
      <c r="AM377" s="46">
        <v>-8</v>
      </c>
      <c r="AN377" s="51"/>
      <c r="AO377" s="51"/>
      <c r="AP377" s="46">
        <f>AJ377+AL377+AM377+AN377+AO377</f>
        <v>5870</v>
      </c>
      <c r="AQ377" s="46">
        <f>AK377+AO377</f>
        <v>0</v>
      </c>
      <c r="AR377" s="46"/>
      <c r="AS377" s="46"/>
      <c r="AT377" s="46"/>
      <c r="AU377" s="46"/>
      <c r="AV377" s="46">
        <f>AP377+AR377+AS377+AT377+AU377</f>
        <v>5870</v>
      </c>
      <c r="AW377" s="46">
        <f>AQ377+AU377</f>
        <v>0</v>
      </c>
      <c r="AX377" s="46"/>
      <c r="AY377" s="46">
        <v>-100</v>
      </c>
      <c r="AZ377" s="46"/>
      <c r="BA377" s="46"/>
      <c r="BB377" s="46">
        <f>AV377+AX377+AY377+AZ377+BA377</f>
        <v>5770</v>
      </c>
      <c r="BC377" s="46">
        <f>AW377+BA377</f>
        <v>0</v>
      </c>
    </row>
    <row r="378" spans="1:55" s="10" customFormat="1" ht="23.25" customHeight="1">
      <c r="A378" s="59" t="s">
        <v>557</v>
      </c>
      <c r="B378" s="65" t="s">
        <v>374</v>
      </c>
      <c r="C378" s="65" t="s">
        <v>366</v>
      </c>
      <c r="D378" s="66" t="s">
        <v>558</v>
      </c>
      <c r="E378" s="65"/>
      <c r="F378" s="46"/>
      <c r="G378" s="46"/>
      <c r="H378" s="72"/>
      <c r="I378" s="72"/>
      <c r="J378" s="72"/>
      <c r="K378" s="72"/>
      <c r="L378" s="46"/>
      <c r="M378" s="46"/>
      <c r="N378" s="51"/>
      <c r="O378" s="51"/>
      <c r="P378" s="51"/>
      <c r="Q378" s="51"/>
      <c r="R378" s="46"/>
      <c r="S378" s="46"/>
      <c r="T378" s="51"/>
      <c r="U378" s="51"/>
      <c r="V378" s="51"/>
      <c r="W378" s="51"/>
      <c r="X378" s="46"/>
      <c r="Y378" s="46"/>
      <c r="Z378" s="51"/>
      <c r="AA378" s="51"/>
      <c r="AB378" s="51"/>
      <c r="AC378" s="51"/>
      <c r="AD378" s="46"/>
      <c r="AE378" s="46"/>
      <c r="AF378" s="51"/>
      <c r="AG378" s="51"/>
      <c r="AH378" s="51"/>
      <c r="AI378" s="51"/>
      <c r="AJ378" s="46"/>
      <c r="AK378" s="46"/>
      <c r="AL378" s="46">
        <f>AL379</f>
        <v>0</v>
      </c>
      <c r="AM378" s="46">
        <f aca="true" t="shared" si="552" ref="AM378:BA380">AM379</f>
        <v>0</v>
      </c>
      <c r="AN378" s="46">
        <f t="shared" si="552"/>
        <v>0</v>
      </c>
      <c r="AO378" s="46">
        <f t="shared" si="552"/>
        <v>39987</v>
      </c>
      <c r="AP378" s="46">
        <f t="shared" si="552"/>
        <v>39987</v>
      </c>
      <c r="AQ378" s="46">
        <f t="shared" si="552"/>
        <v>39987</v>
      </c>
      <c r="AR378" s="46">
        <f aca="true" t="shared" si="553" ref="AR378:AU380">AR379</f>
        <v>0</v>
      </c>
      <c r="AS378" s="46">
        <f t="shared" si="553"/>
        <v>0</v>
      </c>
      <c r="AT378" s="46">
        <f t="shared" si="553"/>
        <v>0</v>
      </c>
      <c r="AU378" s="46">
        <f t="shared" si="553"/>
        <v>0</v>
      </c>
      <c r="AV378" s="46">
        <f t="shared" si="552"/>
        <v>39987</v>
      </c>
      <c r="AW378" s="46">
        <f t="shared" si="552"/>
        <v>39987</v>
      </c>
      <c r="AX378" s="46">
        <f t="shared" si="552"/>
        <v>0</v>
      </c>
      <c r="AY378" s="46">
        <f t="shared" si="552"/>
        <v>0</v>
      </c>
      <c r="AZ378" s="46">
        <f t="shared" si="552"/>
        <v>0</v>
      </c>
      <c r="BA378" s="46">
        <f t="shared" si="552"/>
        <v>0</v>
      </c>
      <c r="BB378" s="46">
        <f aca="true" t="shared" si="554" ref="BB378:BC380">BB379</f>
        <v>39987</v>
      </c>
      <c r="BC378" s="46">
        <f t="shared" si="554"/>
        <v>39987</v>
      </c>
    </row>
    <row r="379" spans="1:55" s="10" customFormat="1" ht="47.25" customHeight="1">
      <c r="A379" s="59" t="s">
        <v>6</v>
      </c>
      <c r="B379" s="65" t="s">
        <v>374</v>
      </c>
      <c r="C379" s="65" t="s">
        <v>366</v>
      </c>
      <c r="D379" s="66" t="s">
        <v>5</v>
      </c>
      <c r="E379" s="65"/>
      <c r="F379" s="46"/>
      <c r="G379" s="46"/>
      <c r="H379" s="72"/>
      <c r="I379" s="72"/>
      <c r="J379" s="72"/>
      <c r="K379" s="72"/>
      <c r="L379" s="46"/>
      <c r="M379" s="46"/>
      <c r="N379" s="51"/>
      <c r="O379" s="51"/>
      <c r="P379" s="51"/>
      <c r="Q379" s="51"/>
      <c r="R379" s="46"/>
      <c r="S379" s="46"/>
      <c r="T379" s="51"/>
      <c r="U379" s="51"/>
      <c r="V379" s="51"/>
      <c r="W379" s="51"/>
      <c r="X379" s="46"/>
      <c r="Y379" s="46"/>
      <c r="Z379" s="51"/>
      <c r="AA379" s="51"/>
      <c r="AB379" s="51"/>
      <c r="AC379" s="51"/>
      <c r="AD379" s="46"/>
      <c r="AE379" s="46"/>
      <c r="AF379" s="51"/>
      <c r="AG379" s="51"/>
      <c r="AH379" s="51"/>
      <c r="AI379" s="51"/>
      <c r="AJ379" s="46"/>
      <c r="AK379" s="46"/>
      <c r="AL379" s="46">
        <f>AL380</f>
        <v>0</v>
      </c>
      <c r="AM379" s="46">
        <f t="shared" si="552"/>
        <v>0</v>
      </c>
      <c r="AN379" s="46">
        <f t="shared" si="552"/>
        <v>0</v>
      </c>
      <c r="AO379" s="46">
        <f t="shared" si="552"/>
        <v>39987</v>
      </c>
      <c r="AP379" s="46">
        <f t="shared" si="552"/>
        <v>39987</v>
      </c>
      <c r="AQ379" s="46">
        <f t="shared" si="552"/>
        <v>39987</v>
      </c>
      <c r="AR379" s="46">
        <f t="shared" si="553"/>
        <v>0</v>
      </c>
      <c r="AS379" s="46">
        <f t="shared" si="553"/>
        <v>0</v>
      </c>
      <c r="AT379" s="46">
        <f t="shared" si="553"/>
        <v>0</v>
      </c>
      <c r="AU379" s="46">
        <f t="shared" si="553"/>
        <v>0</v>
      </c>
      <c r="AV379" s="46">
        <f t="shared" si="552"/>
        <v>39987</v>
      </c>
      <c r="AW379" s="46">
        <f t="shared" si="552"/>
        <v>39987</v>
      </c>
      <c r="AX379" s="46">
        <f t="shared" si="552"/>
        <v>0</v>
      </c>
      <c r="AY379" s="46">
        <f t="shared" si="552"/>
        <v>0</v>
      </c>
      <c r="AZ379" s="46">
        <f t="shared" si="552"/>
        <v>0</v>
      </c>
      <c r="BA379" s="46">
        <f t="shared" si="552"/>
        <v>0</v>
      </c>
      <c r="BB379" s="46">
        <f t="shared" si="554"/>
        <v>39987</v>
      </c>
      <c r="BC379" s="46">
        <f t="shared" si="554"/>
        <v>39987</v>
      </c>
    </row>
    <row r="380" spans="1:55" s="10" customFormat="1" ht="89.25" customHeight="1">
      <c r="A380" s="59" t="s">
        <v>7</v>
      </c>
      <c r="B380" s="65" t="s">
        <v>374</v>
      </c>
      <c r="C380" s="65" t="s">
        <v>366</v>
      </c>
      <c r="D380" s="66" t="s">
        <v>4</v>
      </c>
      <c r="E380" s="65"/>
      <c r="F380" s="46"/>
      <c r="G380" s="46"/>
      <c r="H380" s="72"/>
      <c r="I380" s="72"/>
      <c r="J380" s="72"/>
      <c r="K380" s="72"/>
      <c r="L380" s="46"/>
      <c r="M380" s="46"/>
      <c r="N380" s="51"/>
      <c r="O380" s="51"/>
      <c r="P380" s="51"/>
      <c r="Q380" s="51"/>
      <c r="R380" s="46"/>
      <c r="S380" s="46"/>
      <c r="T380" s="51"/>
      <c r="U380" s="51"/>
      <c r="V380" s="51"/>
      <c r="W380" s="51"/>
      <c r="X380" s="46"/>
      <c r="Y380" s="46"/>
      <c r="Z380" s="51"/>
      <c r="AA380" s="51"/>
      <c r="AB380" s="51"/>
      <c r="AC380" s="51"/>
      <c r="AD380" s="46"/>
      <c r="AE380" s="46"/>
      <c r="AF380" s="51"/>
      <c r="AG380" s="51"/>
      <c r="AH380" s="51"/>
      <c r="AI380" s="51"/>
      <c r="AJ380" s="46"/>
      <c r="AK380" s="46"/>
      <c r="AL380" s="46">
        <f>AL381</f>
        <v>0</v>
      </c>
      <c r="AM380" s="46">
        <f t="shared" si="552"/>
        <v>0</v>
      </c>
      <c r="AN380" s="46">
        <f t="shared" si="552"/>
        <v>0</v>
      </c>
      <c r="AO380" s="46">
        <f t="shared" si="552"/>
        <v>39987</v>
      </c>
      <c r="AP380" s="46">
        <f t="shared" si="552"/>
        <v>39987</v>
      </c>
      <c r="AQ380" s="46">
        <f t="shared" si="552"/>
        <v>39987</v>
      </c>
      <c r="AR380" s="46">
        <f t="shared" si="553"/>
        <v>0</v>
      </c>
      <c r="AS380" s="46">
        <f t="shared" si="553"/>
        <v>0</v>
      </c>
      <c r="AT380" s="46">
        <f t="shared" si="553"/>
        <v>0</v>
      </c>
      <c r="AU380" s="46">
        <f t="shared" si="553"/>
        <v>0</v>
      </c>
      <c r="AV380" s="46">
        <f t="shared" si="552"/>
        <v>39987</v>
      </c>
      <c r="AW380" s="46">
        <f t="shared" si="552"/>
        <v>39987</v>
      </c>
      <c r="AX380" s="46">
        <f t="shared" si="552"/>
        <v>0</v>
      </c>
      <c r="AY380" s="46">
        <f t="shared" si="552"/>
        <v>0</v>
      </c>
      <c r="AZ380" s="46">
        <f t="shared" si="552"/>
        <v>0</v>
      </c>
      <c r="BA380" s="46">
        <f t="shared" si="552"/>
        <v>0</v>
      </c>
      <c r="BB380" s="46">
        <f t="shared" si="554"/>
        <v>39987</v>
      </c>
      <c r="BC380" s="46">
        <f t="shared" si="554"/>
        <v>39987</v>
      </c>
    </row>
    <row r="381" spans="1:55" s="10" customFormat="1" ht="88.5" customHeight="1">
      <c r="A381" s="59" t="s">
        <v>216</v>
      </c>
      <c r="B381" s="65" t="s">
        <v>374</v>
      </c>
      <c r="C381" s="65" t="s">
        <v>366</v>
      </c>
      <c r="D381" s="66" t="s">
        <v>4</v>
      </c>
      <c r="E381" s="65" t="s">
        <v>66</v>
      </c>
      <c r="F381" s="46"/>
      <c r="G381" s="46"/>
      <c r="H381" s="72"/>
      <c r="I381" s="72"/>
      <c r="J381" s="72"/>
      <c r="K381" s="72"/>
      <c r="L381" s="46"/>
      <c r="M381" s="46"/>
      <c r="N381" s="51"/>
      <c r="O381" s="51"/>
      <c r="P381" s="51"/>
      <c r="Q381" s="51"/>
      <c r="R381" s="46"/>
      <c r="S381" s="46"/>
      <c r="T381" s="51"/>
      <c r="U381" s="51"/>
      <c r="V381" s="51"/>
      <c r="W381" s="51"/>
      <c r="X381" s="46"/>
      <c r="Y381" s="46"/>
      <c r="Z381" s="51"/>
      <c r="AA381" s="51"/>
      <c r="AB381" s="51"/>
      <c r="AC381" s="51"/>
      <c r="AD381" s="46"/>
      <c r="AE381" s="46"/>
      <c r="AF381" s="51"/>
      <c r="AG381" s="51"/>
      <c r="AH381" s="51"/>
      <c r="AI381" s="51"/>
      <c r="AJ381" s="46"/>
      <c r="AK381" s="46"/>
      <c r="AL381" s="46"/>
      <c r="AM381" s="51"/>
      <c r="AN381" s="51"/>
      <c r="AO381" s="46">
        <v>39987</v>
      </c>
      <c r="AP381" s="46">
        <f>AJ381+AL381+AM381+AN381+AO381</f>
        <v>39987</v>
      </c>
      <c r="AQ381" s="46">
        <f>AK381+AO381</f>
        <v>39987</v>
      </c>
      <c r="AR381" s="46"/>
      <c r="AS381" s="46"/>
      <c r="AT381" s="46"/>
      <c r="AU381" s="46"/>
      <c r="AV381" s="46">
        <f>AP381+AR381+AS381+AT381+AU381</f>
        <v>39987</v>
      </c>
      <c r="AW381" s="46">
        <f>AQ381+AU381</f>
        <v>39987</v>
      </c>
      <c r="AX381" s="46"/>
      <c r="AY381" s="46"/>
      <c r="AZ381" s="46"/>
      <c r="BA381" s="46"/>
      <c r="BB381" s="46">
        <f>AV381+AX381+AY381+AZ381+BA381</f>
        <v>39987</v>
      </c>
      <c r="BC381" s="46">
        <f>AW381+BA381</f>
        <v>39987</v>
      </c>
    </row>
    <row r="382" spans="1:55" s="10" customFormat="1" ht="25.5" customHeight="1">
      <c r="A382" s="59" t="s">
        <v>359</v>
      </c>
      <c r="B382" s="65" t="s">
        <v>374</v>
      </c>
      <c r="C382" s="65" t="s">
        <v>366</v>
      </c>
      <c r="D382" s="66" t="s">
        <v>360</v>
      </c>
      <c r="E382" s="65"/>
      <c r="F382" s="46">
        <f>F383</f>
        <v>600</v>
      </c>
      <c r="G382" s="46">
        <f aca="true" t="shared" si="555" ref="G382:K383">G383</f>
        <v>0</v>
      </c>
      <c r="H382" s="46">
        <f t="shared" si="555"/>
        <v>0</v>
      </c>
      <c r="I382" s="46">
        <f t="shared" si="555"/>
        <v>0</v>
      </c>
      <c r="J382" s="46">
        <f t="shared" si="555"/>
        <v>0</v>
      </c>
      <c r="K382" s="46">
        <f t="shared" si="555"/>
        <v>0</v>
      </c>
      <c r="L382" s="46">
        <f>L383</f>
        <v>600</v>
      </c>
      <c r="M382" s="46">
        <f>M383</f>
        <v>0</v>
      </c>
      <c r="N382" s="46">
        <f aca="true" t="shared" si="556" ref="N382:Q383">N383</f>
        <v>0</v>
      </c>
      <c r="O382" s="46">
        <f t="shared" si="556"/>
        <v>0</v>
      </c>
      <c r="P382" s="46">
        <f t="shared" si="556"/>
        <v>0</v>
      </c>
      <c r="Q382" s="46">
        <f t="shared" si="556"/>
        <v>0</v>
      </c>
      <c r="R382" s="46">
        <f>R383</f>
        <v>600</v>
      </c>
      <c r="S382" s="46">
        <f>S383</f>
        <v>0</v>
      </c>
      <c r="T382" s="46">
        <f aca="true" t="shared" si="557" ref="T382:W383">T383</f>
        <v>0</v>
      </c>
      <c r="U382" s="46">
        <f t="shared" si="557"/>
        <v>0</v>
      </c>
      <c r="V382" s="46">
        <f t="shared" si="557"/>
        <v>0</v>
      </c>
      <c r="W382" s="46">
        <f t="shared" si="557"/>
        <v>0</v>
      </c>
      <c r="X382" s="46">
        <f>X383</f>
        <v>600</v>
      </c>
      <c r="Y382" s="46">
        <f>Y383</f>
        <v>0</v>
      </c>
      <c r="Z382" s="46">
        <f aca="true" t="shared" si="558" ref="Z382:AC383">Z383</f>
        <v>0</v>
      </c>
      <c r="AA382" s="46">
        <f t="shared" si="558"/>
        <v>0</v>
      </c>
      <c r="AB382" s="46">
        <f t="shared" si="558"/>
        <v>0</v>
      </c>
      <c r="AC382" s="46">
        <f t="shared" si="558"/>
        <v>0</v>
      </c>
      <c r="AD382" s="46">
        <f>AD383</f>
        <v>600</v>
      </c>
      <c r="AE382" s="46">
        <f>AE383</f>
        <v>0</v>
      </c>
      <c r="AF382" s="46">
        <f aca="true" t="shared" si="559" ref="AF382:AI383">AF383</f>
        <v>0</v>
      </c>
      <c r="AG382" s="46">
        <f t="shared" si="559"/>
        <v>0</v>
      </c>
      <c r="AH382" s="46">
        <f t="shared" si="559"/>
        <v>0</v>
      </c>
      <c r="AI382" s="46">
        <f t="shared" si="559"/>
        <v>0</v>
      </c>
      <c r="AJ382" s="46">
        <f>AJ383</f>
        <v>600</v>
      </c>
      <c r="AK382" s="46">
        <f>AK383</f>
        <v>0</v>
      </c>
      <c r="AL382" s="46">
        <f aca="true" t="shared" si="560" ref="AL382:AO383">AL383</f>
        <v>0</v>
      </c>
      <c r="AM382" s="46">
        <f t="shared" si="560"/>
        <v>0</v>
      </c>
      <c r="AN382" s="46">
        <f t="shared" si="560"/>
        <v>0</v>
      </c>
      <c r="AO382" s="46">
        <f t="shared" si="560"/>
        <v>0</v>
      </c>
      <c r="AP382" s="46">
        <f>AP383</f>
        <v>600</v>
      </c>
      <c r="AQ382" s="46">
        <f>AQ383</f>
        <v>0</v>
      </c>
      <c r="AR382" s="46">
        <f aca="true" t="shared" si="561" ref="AR382:AU383">AR383</f>
        <v>0</v>
      </c>
      <c r="AS382" s="46">
        <f t="shared" si="561"/>
        <v>0</v>
      </c>
      <c r="AT382" s="46">
        <f t="shared" si="561"/>
        <v>-3</v>
      </c>
      <c r="AU382" s="46">
        <f t="shared" si="561"/>
        <v>0</v>
      </c>
      <c r="AV382" s="46">
        <f>AV383</f>
        <v>597</v>
      </c>
      <c r="AW382" s="46">
        <f>AW383</f>
        <v>0</v>
      </c>
      <c r="AX382" s="46">
        <f aca="true" t="shared" si="562" ref="AX382:BA383">AX383</f>
        <v>0</v>
      </c>
      <c r="AY382" s="46">
        <f t="shared" si="562"/>
        <v>0</v>
      </c>
      <c r="AZ382" s="46">
        <f t="shared" si="562"/>
        <v>0</v>
      </c>
      <c r="BA382" s="46">
        <f t="shared" si="562"/>
        <v>0</v>
      </c>
      <c r="BB382" s="46">
        <f>BB383</f>
        <v>597</v>
      </c>
      <c r="BC382" s="46">
        <f>BC383</f>
        <v>0</v>
      </c>
    </row>
    <row r="383" spans="1:55" s="10" customFormat="1" ht="39" customHeight="1">
      <c r="A383" s="59" t="s">
        <v>110</v>
      </c>
      <c r="B383" s="65" t="s">
        <v>374</v>
      </c>
      <c r="C383" s="65" t="s">
        <v>366</v>
      </c>
      <c r="D383" s="66" t="s">
        <v>503</v>
      </c>
      <c r="E383" s="65"/>
      <c r="F383" s="46">
        <f>F384</f>
        <v>600</v>
      </c>
      <c r="G383" s="46">
        <f t="shared" si="555"/>
        <v>0</v>
      </c>
      <c r="H383" s="46">
        <f t="shared" si="555"/>
        <v>0</v>
      </c>
      <c r="I383" s="46">
        <f t="shared" si="555"/>
        <v>0</v>
      </c>
      <c r="J383" s="46">
        <f t="shared" si="555"/>
        <v>0</v>
      </c>
      <c r="K383" s="46">
        <f t="shared" si="555"/>
        <v>0</v>
      </c>
      <c r="L383" s="46">
        <f>L384</f>
        <v>600</v>
      </c>
      <c r="M383" s="46">
        <f>M384</f>
        <v>0</v>
      </c>
      <c r="N383" s="46">
        <f t="shared" si="556"/>
        <v>0</v>
      </c>
      <c r="O383" s="46">
        <f t="shared" si="556"/>
        <v>0</v>
      </c>
      <c r="P383" s="46">
        <f t="shared" si="556"/>
        <v>0</v>
      </c>
      <c r="Q383" s="46">
        <f t="shared" si="556"/>
        <v>0</v>
      </c>
      <c r="R383" s="46">
        <f>R384</f>
        <v>600</v>
      </c>
      <c r="S383" s="46">
        <f>S384</f>
        <v>0</v>
      </c>
      <c r="T383" s="46">
        <f t="shared" si="557"/>
        <v>0</v>
      </c>
      <c r="U383" s="46">
        <f t="shared" si="557"/>
        <v>0</v>
      </c>
      <c r="V383" s="46">
        <f t="shared" si="557"/>
        <v>0</v>
      </c>
      <c r="W383" s="46">
        <f t="shared" si="557"/>
        <v>0</v>
      </c>
      <c r="X383" s="46">
        <f>X384</f>
        <v>600</v>
      </c>
      <c r="Y383" s="46">
        <f>Y384</f>
        <v>0</v>
      </c>
      <c r="Z383" s="46">
        <f t="shared" si="558"/>
        <v>0</v>
      </c>
      <c r="AA383" s="46">
        <f t="shared" si="558"/>
        <v>0</v>
      </c>
      <c r="AB383" s="46">
        <f t="shared" si="558"/>
        <v>0</v>
      </c>
      <c r="AC383" s="46">
        <f t="shared" si="558"/>
        <v>0</v>
      </c>
      <c r="AD383" s="46">
        <f>AD384</f>
        <v>600</v>
      </c>
      <c r="AE383" s="46">
        <f>AE384</f>
        <v>0</v>
      </c>
      <c r="AF383" s="46">
        <f t="shared" si="559"/>
        <v>0</v>
      </c>
      <c r="AG383" s="46">
        <f t="shared" si="559"/>
        <v>0</v>
      </c>
      <c r="AH383" s="46">
        <f t="shared" si="559"/>
        <v>0</v>
      </c>
      <c r="AI383" s="46">
        <f t="shared" si="559"/>
        <v>0</v>
      </c>
      <c r="AJ383" s="46">
        <f>AJ384</f>
        <v>600</v>
      </c>
      <c r="AK383" s="46">
        <f>AK384</f>
        <v>0</v>
      </c>
      <c r="AL383" s="46">
        <f t="shared" si="560"/>
        <v>0</v>
      </c>
      <c r="AM383" s="46">
        <f t="shared" si="560"/>
        <v>0</v>
      </c>
      <c r="AN383" s="46">
        <f t="shared" si="560"/>
        <v>0</v>
      </c>
      <c r="AO383" s="46">
        <f t="shared" si="560"/>
        <v>0</v>
      </c>
      <c r="AP383" s="46">
        <f>AP384</f>
        <v>600</v>
      </c>
      <c r="AQ383" s="46">
        <f>AQ384</f>
        <v>0</v>
      </c>
      <c r="AR383" s="46">
        <f t="shared" si="561"/>
        <v>0</v>
      </c>
      <c r="AS383" s="46">
        <f t="shared" si="561"/>
        <v>0</v>
      </c>
      <c r="AT383" s="46">
        <f t="shared" si="561"/>
        <v>-3</v>
      </c>
      <c r="AU383" s="46">
        <f t="shared" si="561"/>
        <v>0</v>
      </c>
      <c r="AV383" s="46">
        <f>AV384</f>
        <v>597</v>
      </c>
      <c r="AW383" s="46">
        <f>AW384</f>
        <v>0</v>
      </c>
      <c r="AX383" s="46">
        <f t="shared" si="562"/>
        <v>0</v>
      </c>
      <c r="AY383" s="46">
        <f t="shared" si="562"/>
        <v>0</v>
      </c>
      <c r="AZ383" s="46">
        <f t="shared" si="562"/>
        <v>0</v>
      </c>
      <c r="BA383" s="46">
        <f t="shared" si="562"/>
        <v>0</v>
      </c>
      <c r="BB383" s="46">
        <f>BB384</f>
        <v>597</v>
      </c>
      <c r="BC383" s="46">
        <f>BC384</f>
        <v>0</v>
      </c>
    </row>
    <row r="384" spans="1:55" s="10" customFormat="1" ht="80.25" customHeight="1">
      <c r="A384" s="59" t="s">
        <v>468</v>
      </c>
      <c r="B384" s="65" t="s">
        <v>374</v>
      </c>
      <c r="C384" s="65" t="s">
        <v>366</v>
      </c>
      <c r="D384" s="66" t="s">
        <v>503</v>
      </c>
      <c r="E384" s="65" t="s">
        <v>390</v>
      </c>
      <c r="F384" s="68">
        <v>600</v>
      </c>
      <c r="G384" s="72"/>
      <c r="H384" s="72"/>
      <c r="I384" s="72"/>
      <c r="J384" s="72"/>
      <c r="K384" s="72"/>
      <c r="L384" s="46">
        <f>F384+H384+I384+J384+K384</f>
        <v>600</v>
      </c>
      <c r="M384" s="46">
        <f>G384+K384</f>
        <v>0</v>
      </c>
      <c r="N384" s="51"/>
      <c r="O384" s="51"/>
      <c r="P384" s="51"/>
      <c r="Q384" s="51"/>
      <c r="R384" s="46">
        <f>L384+N384+O384+P384+Q384</f>
        <v>600</v>
      </c>
      <c r="S384" s="46">
        <f>M384+Q384</f>
        <v>0</v>
      </c>
      <c r="T384" s="51"/>
      <c r="U384" s="51"/>
      <c r="V384" s="51"/>
      <c r="W384" s="51"/>
      <c r="X384" s="46">
        <f>R384+T384+U384+V384+W384</f>
        <v>600</v>
      </c>
      <c r="Y384" s="46">
        <f>S384+W384</f>
        <v>0</v>
      </c>
      <c r="Z384" s="51"/>
      <c r="AA384" s="51"/>
      <c r="AB384" s="51"/>
      <c r="AC384" s="51"/>
      <c r="AD384" s="46">
        <f>X384+Z384+AA384+AB384+AC384</f>
        <v>600</v>
      </c>
      <c r="AE384" s="46">
        <f>Y384+AC384</f>
        <v>0</v>
      </c>
      <c r="AF384" s="51"/>
      <c r="AG384" s="51"/>
      <c r="AH384" s="51"/>
      <c r="AI384" s="51"/>
      <c r="AJ384" s="46">
        <f>AD384+AF384+AG384+AH384+AI384</f>
        <v>600</v>
      </c>
      <c r="AK384" s="46">
        <f>AE384+AI384</f>
        <v>0</v>
      </c>
      <c r="AL384" s="51"/>
      <c r="AM384" s="51"/>
      <c r="AN384" s="51"/>
      <c r="AO384" s="51"/>
      <c r="AP384" s="46">
        <f>AJ384+AL384+AM384+AN384+AO384</f>
        <v>600</v>
      </c>
      <c r="AQ384" s="46">
        <f>AK384+AO384</f>
        <v>0</v>
      </c>
      <c r="AR384" s="51"/>
      <c r="AS384" s="51"/>
      <c r="AT384" s="51">
        <v>-3</v>
      </c>
      <c r="AU384" s="51"/>
      <c r="AV384" s="46">
        <f>AP384+AR384+AS384+AT384+AU384</f>
        <v>597</v>
      </c>
      <c r="AW384" s="46">
        <f>AQ384+AU384</f>
        <v>0</v>
      </c>
      <c r="AX384" s="51"/>
      <c r="AY384" s="51"/>
      <c r="AZ384" s="51"/>
      <c r="BA384" s="51"/>
      <c r="BB384" s="46">
        <f>AV384+AX384+AY384+AZ384+BA384</f>
        <v>597</v>
      </c>
      <c r="BC384" s="46">
        <f>AW384+BA384</f>
        <v>0</v>
      </c>
    </row>
    <row r="385" spans="1:55" s="11" customFormat="1" ht="16.5">
      <c r="A385" s="59"/>
      <c r="B385" s="65"/>
      <c r="C385" s="65"/>
      <c r="D385" s="104"/>
      <c r="E385" s="65"/>
      <c r="F385" s="60"/>
      <c r="G385" s="60"/>
      <c r="H385" s="60"/>
      <c r="I385" s="60"/>
      <c r="J385" s="60"/>
      <c r="K385" s="60"/>
      <c r="L385" s="60"/>
      <c r="M385" s="60"/>
      <c r="N385" s="46"/>
      <c r="O385" s="46"/>
      <c r="P385" s="46"/>
      <c r="Q385" s="46"/>
      <c r="R385" s="60"/>
      <c r="S385" s="60"/>
      <c r="T385" s="46"/>
      <c r="U385" s="46"/>
      <c r="V385" s="46"/>
      <c r="W385" s="46"/>
      <c r="X385" s="60"/>
      <c r="Y385" s="60"/>
      <c r="Z385" s="46"/>
      <c r="AA385" s="46"/>
      <c r="AB385" s="46"/>
      <c r="AC385" s="46"/>
      <c r="AD385" s="60"/>
      <c r="AE385" s="60"/>
      <c r="AF385" s="46"/>
      <c r="AG385" s="46"/>
      <c r="AH385" s="46"/>
      <c r="AI385" s="46"/>
      <c r="AJ385" s="60"/>
      <c r="AK385" s="60"/>
      <c r="AL385" s="46"/>
      <c r="AM385" s="46"/>
      <c r="AN385" s="46"/>
      <c r="AO385" s="46"/>
      <c r="AP385" s="60"/>
      <c r="AQ385" s="60"/>
      <c r="AR385" s="46"/>
      <c r="AS385" s="46"/>
      <c r="AT385" s="46"/>
      <c r="AU385" s="46"/>
      <c r="AV385" s="60"/>
      <c r="AW385" s="60"/>
      <c r="AX385" s="46"/>
      <c r="AY385" s="46"/>
      <c r="AZ385" s="46"/>
      <c r="BA385" s="46"/>
      <c r="BB385" s="60"/>
      <c r="BC385" s="60"/>
    </row>
    <row r="386" spans="1:55" s="11" customFormat="1" ht="56.25">
      <c r="A386" s="53" t="s">
        <v>401</v>
      </c>
      <c r="B386" s="54" t="s">
        <v>374</v>
      </c>
      <c r="C386" s="54" t="s">
        <v>396</v>
      </c>
      <c r="D386" s="62"/>
      <c r="E386" s="54"/>
      <c r="F386" s="56">
        <f aca="true" t="shared" si="563" ref="F386:M386">F387+F390</f>
        <v>6326</v>
      </c>
      <c r="G386" s="56">
        <f t="shared" si="563"/>
        <v>0</v>
      </c>
      <c r="H386" s="56">
        <f t="shared" si="563"/>
        <v>0</v>
      </c>
      <c r="I386" s="56">
        <f t="shared" si="563"/>
        <v>0</v>
      </c>
      <c r="J386" s="56">
        <f t="shared" si="563"/>
        <v>0</v>
      </c>
      <c r="K386" s="56">
        <f t="shared" si="563"/>
        <v>0</v>
      </c>
      <c r="L386" s="56">
        <f t="shared" si="563"/>
        <v>6326</v>
      </c>
      <c r="M386" s="56">
        <f t="shared" si="563"/>
        <v>0</v>
      </c>
      <c r="N386" s="51">
        <f aca="true" t="shared" si="564" ref="N386:S386">N387+N390</f>
        <v>0</v>
      </c>
      <c r="O386" s="51">
        <f t="shared" si="564"/>
        <v>0</v>
      </c>
      <c r="P386" s="51">
        <f t="shared" si="564"/>
        <v>0</v>
      </c>
      <c r="Q386" s="51">
        <f t="shared" si="564"/>
        <v>0</v>
      </c>
      <c r="R386" s="56">
        <f t="shared" si="564"/>
        <v>6326</v>
      </c>
      <c r="S386" s="56">
        <f t="shared" si="564"/>
        <v>0</v>
      </c>
      <c r="T386" s="51">
        <f aca="true" t="shared" si="565" ref="T386:Y386">T387+T390</f>
        <v>0</v>
      </c>
      <c r="U386" s="51">
        <f t="shared" si="565"/>
        <v>0</v>
      </c>
      <c r="V386" s="51">
        <f t="shared" si="565"/>
        <v>0</v>
      </c>
      <c r="W386" s="51">
        <f t="shared" si="565"/>
        <v>0</v>
      </c>
      <c r="X386" s="56">
        <f t="shared" si="565"/>
        <v>6326</v>
      </c>
      <c r="Y386" s="56">
        <f t="shared" si="565"/>
        <v>0</v>
      </c>
      <c r="Z386" s="51">
        <f aca="true" t="shared" si="566" ref="Z386:AE386">Z387+Z390</f>
        <v>0</v>
      </c>
      <c r="AA386" s="51">
        <f t="shared" si="566"/>
        <v>0</v>
      </c>
      <c r="AB386" s="51">
        <f t="shared" si="566"/>
        <v>0</v>
      </c>
      <c r="AC386" s="51">
        <f t="shared" si="566"/>
        <v>0</v>
      </c>
      <c r="AD386" s="56">
        <f t="shared" si="566"/>
        <v>6326</v>
      </c>
      <c r="AE386" s="56">
        <f t="shared" si="566"/>
        <v>0</v>
      </c>
      <c r="AF386" s="51">
        <f aca="true" t="shared" si="567" ref="AF386:AK386">AF387+AF390</f>
        <v>0</v>
      </c>
      <c r="AG386" s="56">
        <f t="shared" si="567"/>
        <v>83</v>
      </c>
      <c r="AH386" s="51">
        <f t="shared" si="567"/>
        <v>0</v>
      </c>
      <c r="AI386" s="51">
        <f t="shared" si="567"/>
        <v>0</v>
      </c>
      <c r="AJ386" s="56">
        <f t="shared" si="567"/>
        <v>6409</v>
      </c>
      <c r="AK386" s="56">
        <f t="shared" si="567"/>
        <v>0</v>
      </c>
      <c r="AL386" s="51">
        <f aca="true" t="shared" si="568" ref="AL386:AQ386">AL387+AL390</f>
        <v>0</v>
      </c>
      <c r="AM386" s="56">
        <f t="shared" si="568"/>
        <v>0</v>
      </c>
      <c r="AN386" s="51">
        <f t="shared" si="568"/>
        <v>0</v>
      </c>
      <c r="AO386" s="51">
        <f t="shared" si="568"/>
        <v>0</v>
      </c>
      <c r="AP386" s="56">
        <f t="shared" si="568"/>
        <v>6409</v>
      </c>
      <c r="AQ386" s="56">
        <f t="shared" si="568"/>
        <v>0</v>
      </c>
      <c r="AR386" s="51">
        <f aca="true" t="shared" si="569" ref="AR386:AW386">AR387+AR390</f>
        <v>0</v>
      </c>
      <c r="AS386" s="51">
        <f>AS387+AS390</f>
        <v>0</v>
      </c>
      <c r="AT386" s="51">
        <f>AT387+AT390</f>
        <v>0</v>
      </c>
      <c r="AU386" s="51">
        <f>AU387+AU390</f>
        <v>0</v>
      </c>
      <c r="AV386" s="56">
        <f t="shared" si="569"/>
        <v>6409</v>
      </c>
      <c r="AW386" s="56">
        <f t="shared" si="569"/>
        <v>0</v>
      </c>
      <c r="AX386" s="51">
        <f aca="true" t="shared" si="570" ref="AX386:BC386">AX387+AX390</f>
        <v>0</v>
      </c>
      <c r="AY386" s="51">
        <f t="shared" si="570"/>
        <v>0</v>
      </c>
      <c r="AZ386" s="51">
        <f t="shared" si="570"/>
        <v>0</v>
      </c>
      <c r="BA386" s="51">
        <f t="shared" si="570"/>
        <v>0</v>
      </c>
      <c r="BB386" s="56">
        <f t="shared" si="570"/>
        <v>6409</v>
      </c>
      <c r="BC386" s="56">
        <f t="shared" si="570"/>
        <v>0</v>
      </c>
    </row>
    <row r="387" spans="1:55" s="7" customFormat="1" ht="33" customHeight="1">
      <c r="A387" s="59" t="s">
        <v>307</v>
      </c>
      <c r="B387" s="65" t="s">
        <v>374</v>
      </c>
      <c r="C387" s="65" t="s">
        <v>396</v>
      </c>
      <c r="D387" s="66" t="s">
        <v>308</v>
      </c>
      <c r="E387" s="65"/>
      <c r="F387" s="46">
        <f aca="true" t="shared" si="571" ref="F387:M387">F388+F389</f>
        <v>5417</v>
      </c>
      <c r="G387" s="46">
        <f t="shared" si="571"/>
        <v>0</v>
      </c>
      <c r="H387" s="46">
        <f t="shared" si="571"/>
        <v>0</v>
      </c>
      <c r="I387" s="46">
        <f t="shared" si="571"/>
        <v>0</v>
      </c>
      <c r="J387" s="46">
        <f t="shared" si="571"/>
        <v>0</v>
      </c>
      <c r="K387" s="46">
        <f t="shared" si="571"/>
        <v>0</v>
      </c>
      <c r="L387" s="46">
        <f t="shared" si="571"/>
        <v>5417</v>
      </c>
      <c r="M387" s="46">
        <f t="shared" si="571"/>
        <v>0</v>
      </c>
      <c r="N387" s="46">
        <f aca="true" t="shared" si="572" ref="N387:S387">N388+N389</f>
        <v>0</v>
      </c>
      <c r="O387" s="46">
        <f t="shared" si="572"/>
        <v>0</v>
      </c>
      <c r="P387" s="46">
        <f t="shared" si="572"/>
        <v>0</v>
      </c>
      <c r="Q387" s="46">
        <f t="shared" si="572"/>
        <v>0</v>
      </c>
      <c r="R387" s="46">
        <f t="shared" si="572"/>
        <v>5417</v>
      </c>
      <c r="S387" s="46">
        <f t="shared" si="572"/>
        <v>0</v>
      </c>
      <c r="T387" s="46">
        <f aca="true" t="shared" si="573" ref="T387:Y387">T388+T389</f>
        <v>0</v>
      </c>
      <c r="U387" s="46">
        <f t="shared" si="573"/>
        <v>0</v>
      </c>
      <c r="V387" s="46">
        <f t="shared" si="573"/>
        <v>0</v>
      </c>
      <c r="W387" s="46">
        <f t="shared" si="573"/>
        <v>0</v>
      </c>
      <c r="X387" s="46">
        <f t="shared" si="573"/>
        <v>5417</v>
      </c>
      <c r="Y387" s="46">
        <f t="shared" si="573"/>
        <v>0</v>
      </c>
      <c r="Z387" s="46">
        <f aca="true" t="shared" si="574" ref="Z387:AE387">Z388+Z389</f>
        <v>0</v>
      </c>
      <c r="AA387" s="46">
        <f t="shared" si="574"/>
        <v>0</v>
      </c>
      <c r="AB387" s="46">
        <f t="shared" si="574"/>
        <v>0</v>
      </c>
      <c r="AC387" s="46">
        <f t="shared" si="574"/>
        <v>0</v>
      </c>
      <c r="AD387" s="46">
        <f t="shared" si="574"/>
        <v>5417</v>
      </c>
      <c r="AE387" s="46">
        <f t="shared" si="574"/>
        <v>0</v>
      </c>
      <c r="AF387" s="46">
        <f aca="true" t="shared" si="575" ref="AF387:AK387">AF388+AF389</f>
        <v>0</v>
      </c>
      <c r="AG387" s="46">
        <f t="shared" si="575"/>
        <v>83</v>
      </c>
      <c r="AH387" s="46">
        <f t="shared" si="575"/>
        <v>0</v>
      </c>
      <c r="AI387" s="46">
        <f t="shared" si="575"/>
        <v>0</v>
      </c>
      <c r="AJ387" s="46">
        <f t="shared" si="575"/>
        <v>5500</v>
      </c>
      <c r="AK387" s="46">
        <f t="shared" si="575"/>
        <v>0</v>
      </c>
      <c r="AL387" s="46">
        <f aca="true" t="shared" si="576" ref="AL387:AQ387">AL388+AL389</f>
        <v>0</v>
      </c>
      <c r="AM387" s="46">
        <f t="shared" si="576"/>
        <v>0</v>
      </c>
      <c r="AN387" s="46">
        <f t="shared" si="576"/>
        <v>0</v>
      </c>
      <c r="AO387" s="46">
        <f t="shared" si="576"/>
        <v>0</v>
      </c>
      <c r="AP387" s="46">
        <f t="shared" si="576"/>
        <v>5500</v>
      </c>
      <c r="AQ387" s="46">
        <f t="shared" si="576"/>
        <v>0</v>
      </c>
      <c r="AR387" s="46">
        <f aca="true" t="shared" si="577" ref="AR387:AW387">AR388+AR389</f>
        <v>0</v>
      </c>
      <c r="AS387" s="46">
        <f>AS388+AS389</f>
        <v>0</v>
      </c>
      <c r="AT387" s="46">
        <f>AT388+AT389</f>
        <v>0</v>
      </c>
      <c r="AU387" s="46">
        <f>AU388+AU389</f>
        <v>0</v>
      </c>
      <c r="AV387" s="46">
        <f t="shared" si="577"/>
        <v>5500</v>
      </c>
      <c r="AW387" s="46">
        <f t="shared" si="577"/>
        <v>0</v>
      </c>
      <c r="AX387" s="46">
        <f aca="true" t="shared" si="578" ref="AX387:BC387">AX388+AX389</f>
        <v>0</v>
      </c>
      <c r="AY387" s="46">
        <f t="shared" si="578"/>
        <v>0</v>
      </c>
      <c r="AZ387" s="46">
        <f t="shared" si="578"/>
        <v>0</v>
      </c>
      <c r="BA387" s="46">
        <f t="shared" si="578"/>
        <v>0</v>
      </c>
      <c r="BB387" s="46">
        <f t="shared" si="578"/>
        <v>5500</v>
      </c>
      <c r="BC387" s="46">
        <f t="shared" si="578"/>
        <v>0</v>
      </c>
    </row>
    <row r="388" spans="1:55" s="15" customFormat="1" ht="88.5" customHeight="1">
      <c r="A388" s="59" t="s">
        <v>79</v>
      </c>
      <c r="B388" s="65" t="s">
        <v>374</v>
      </c>
      <c r="C388" s="65" t="s">
        <v>396</v>
      </c>
      <c r="D388" s="66" t="s">
        <v>308</v>
      </c>
      <c r="E388" s="65" t="s">
        <v>67</v>
      </c>
      <c r="F388" s="46">
        <f>2125+3282</f>
        <v>5407</v>
      </c>
      <c r="G388" s="96"/>
      <c r="H388" s="96"/>
      <c r="I388" s="96"/>
      <c r="J388" s="96"/>
      <c r="K388" s="96"/>
      <c r="L388" s="46">
        <f>F388+H388+I388+J388+K388</f>
        <v>5407</v>
      </c>
      <c r="M388" s="46">
        <f>G388+K388</f>
        <v>0</v>
      </c>
      <c r="N388" s="69"/>
      <c r="O388" s="69"/>
      <c r="P388" s="69"/>
      <c r="Q388" s="69"/>
      <c r="R388" s="46">
        <f>L388+N388+O388+P388+Q388</f>
        <v>5407</v>
      </c>
      <c r="S388" s="46">
        <f>M388+Q388</f>
        <v>0</v>
      </c>
      <c r="T388" s="69"/>
      <c r="U388" s="69"/>
      <c r="V388" s="69"/>
      <c r="W388" s="69"/>
      <c r="X388" s="46">
        <f>R388+T388+U388+V388+W388</f>
        <v>5407</v>
      </c>
      <c r="Y388" s="46">
        <f>S388+W388</f>
        <v>0</v>
      </c>
      <c r="Z388" s="69"/>
      <c r="AA388" s="69"/>
      <c r="AB388" s="69"/>
      <c r="AC388" s="69"/>
      <c r="AD388" s="46">
        <f>X388+Z388+AA388+AB388+AC388</f>
        <v>5407</v>
      </c>
      <c r="AE388" s="46">
        <f>Y388+AC388</f>
        <v>0</v>
      </c>
      <c r="AF388" s="69"/>
      <c r="AG388" s="46"/>
      <c r="AH388" s="69"/>
      <c r="AI388" s="69"/>
      <c r="AJ388" s="46">
        <f>AD388+AF388+AG388+AH388+AI388</f>
        <v>5407</v>
      </c>
      <c r="AK388" s="46">
        <f>AE388+AI388</f>
        <v>0</v>
      </c>
      <c r="AL388" s="69"/>
      <c r="AM388" s="46"/>
      <c r="AN388" s="69"/>
      <c r="AO388" s="69"/>
      <c r="AP388" s="46">
        <f>AJ388+AL388+AM388+AN388+AO388</f>
        <v>5407</v>
      </c>
      <c r="AQ388" s="46">
        <f>AK388+AO388</f>
        <v>0</v>
      </c>
      <c r="AR388" s="69"/>
      <c r="AS388" s="69"/>
      <c r="AT388" s="69">
        <v>83</v>
      </c>
      <c r="AU388" s="69"/>
      <c r="AV388" s="46">
        <f>AP388+AR388+AS388+AT388+AU388</f>
        <v>5490</v>
      </c>
      <c r="AW388" s="46">
        <f>AQ388+AU388</f>
        <v>0</v>
      </c>
      <c r="AX388" s="69"/>
      <c r="AY388" s="69"/>
      <c r="AZ388" s="69"/>
      <c r="BA388" s="69"/>
      <c r="BB388" s="46">
        <f>AV388+AX388+AY388+AZ388+BA388</f>
        <v>5490</v>
      </c>
      <c r="BC388" s="46">
        <f>AW388+BA388</f>
        <v>0</v>
      </c>
    </row>
    <row r="389" spans="1:55" s="15" customFormat="1" ht="93" customHeight="1">
      <c r="A389" s="59" t="s">
        <v>216</v>
      </c>
      <c r="B389" s="65" t="s">
        <v>374</v>
      </c>
      <c r="C389" s="65" t="s">
        <v>396</v>
      </c>
      <c r="D389" s="66" t="s">
        <v>308</v>
      </c>
      <c r="E389" s="65" t="s">
        <v>66</v>
      </c>
      <c r="F389" s="46">
        <v>10</v>
      </c>
      <c r="G389" s="96"/>
      <c r="H389" s="96"/>
      <c r="I389" s="96"/>
      <c r="J389" s="96"/>
      <c r="K389" s="96"/>
      <c r="L389" s="46">
        <f>F389+H389+I389+J389+K389</f>
        <v>10</v>
      </c>
      <c r="M389" s="46">
        <f>G389+K389</f>
        <v>0</v>
      </c>
      <c r="N389" s="69"/>
      <c r="O389" s="69"/>
      <c r="P389" s="69"/>
      <c r="Q389" s="69"/>
      <c r="R389" s="46">
        <f>L389+N389+O389+P389+Q389</f>
        <v>10</v>
      </c>
      <c r="S389" s="46">
        <f>M389+Q389</f>
        <v>0</v>
      </c>
      <c r="T389" s="69"/>
      <c r="U389" s="69"/>
      <c r="V389" s="69"/>
      <c r="W389" s="69"/>
      <c r="X389" s="46">
        <f>R389+T389+U389+V389+W389</f>
        <v>10</v>
      </c>
      <c r="Y389" s="46">
        <f>S389+W389</f>
        <v>0</v>
      </c>
      <c r="Z389" s="69"/>
      <c r="AA389" s="69"/>
      <c r="AB389" s="69"/>
      <c r="AC389" s="69"/>
      <c r="AD389" s="46">
        <f>X389+Z389+AA389+AB389+AC389</f>
        <v>10</v>
      </c>
      <c r="AE389" s="46">
        <f>Y389+AC389</f>
        <v>0</v>
      </c>
      <c r="AF389" s="69"/>
      <c r="AG389" s="46">
        <v>83</v>
      </c>
      <c r="AH389" s="69"/>
      <c r="AI389" s="69"/>
      <c r="AJ389" s="46">
        <f>AD389+AF389+AG389+AH389+AI389</f>
        <v>93</v>
      </c>
      <c r="AK389" s="46">
        <f>AE389+AI389</f>
        <v>0</v>
      </c>
      <c r="AL389" s="69"/>
      <c r="AM389" s="46"/>
      <c r="AN389" s="69"/>
      <c r="AO389" s="69"/>
      <c r="AP389" s="46">
        <f>AJ389+AL389+AM389+AN389+AO389</f>
        <v>93</v>
      </c>
      <c r="AQ389" s="46">
        <f>AK389+AO389</f>
        <v>0</v>
      </c>
      <c r="AR389" s="69"/>
      <c r="AS389" s="69"/>
      <c r="AT389" s="69">
        <v>-83</v>
      </c>
      <c r="AU389" s="69"/>
      <c r="AV389" s="46">
        <f>AP389+AR389+AS389+AT389+AU389</f>
        <v>10</v>
      </c>
      <c r="AW389" s="46">
        <f>AQ389+AU389</f>
        <v>0</v>
      </c>
      <c r="AX389" s="69"/>
      <c r="AY389" s="69"/>
      <c r="AZ389" s="69"/>
      <c r="BA389" s="69"/>
      <c r="BB389" s="46">
        <f>AV389+AX389+AY389+AZ389+BA389</f>
        <v>10</v>
      </c>
      <c r="BC389" s="46">
        <f>AW389+BA389</f>
        <v>0</v>
      </c>
    </row>
    <row r="390" spans="1:55" s="15" customFormat="1" ht="23.25" customHeight="1">
      <c r="A390" s="59" t="s">
        <v>359</v>
      </c>
      <c r="B390" s="65" t="s">
        <v>374</v>
      </c>
      <c r="C390" s="65" t="s">
        <v>396</v>
      </c>
      <c r="D390" s="66" t="s">
        <v>360</v>
      </c>
      <c r="E390" s="65"/>
      <c r="F390" s="46">
        <f>F391</f>
        <v>909</v>
      </c>
      <c r="G390" s="46">
        <f aca="true" t="shared" si="579" ref="G390:K391">G391</f>
        <v>0</v>
      </c>
      <c r="H390" s="46">
        <f t="shared" si="579"/>
        <v>0</v>
      </c>
      <c r="I390" s="46">
        <f t="shared" si="579"/>
        <v>0</v>
      </c>
      <c r="J390" s="46">
        <f t="shared" si="579"/>
        <v>0</v>
      </c>
      <c r="K390" s="46">
        <f t="shared" si="579"/>
        <v>0</v>
      </c>
      <c r="L390" s="46">
        <f>L391</f>
        <v>909</v>
      </c>
      <c r="M390" s="46">
        <f>M391</f>
        <v>0</v>
      </c>
      <c r="N390" s="46">
        <f aca="true" t="shared" si="580" ref="N390:Q391">N391</f>
        <v>0</v>
      </c>
      <c r="O390" s="46">
        <f t="shared" si="580"/>
        <v>0</v>
      </c>
      <c r="P390" s="46">
        <f t="shared" si="580"/>
        <v>0</v>
      </c>
      <c r="Q390" s="46">
        <f t="shared" si="580"/>
        <v>0</v>
      </c>
      <c r="R390" s="46">
        <f>R391</f>
        <v>909</v>
      </c>
      <c r="S390" s="46">
        <f>S391</f>
        <v>0</v>
      </c>
      <c r="T390" s="46">
        <f aca="true" t="shared" si="581" ref="T390:W391">T391</f>
        <v>0</v>
      </c>
      <c r="U390" s="46">
        <f t="shared" si="581"/>
        <v>0</v>
      </c>
      <c r="V390" s="46">
        <f t="shared" si="581"/>
        <v>0</v>
      </c>
      <c r="W390" s="46">
        <f t="shared" si="581"/>
        <v>0</v>
      </c>
      <c r="X390" s="46">
        <f>X391</f>
        <v>909</v>
      </c>
      <c r="Y390" s="46">
        <f>Y391</f>
        <v>0</v>
      </c>
      <c r="Z390" s="46">
        <f aca="true" t="shared" si="582" ref="Z390:AC391">Z391</f>
        <v>0</v>
      </c>
      <c r="AA390" s="46">
        <f t="shared" si="582"/>
        <v>0</v>
      </c>
      <c r="AB390" s="46">
        <f t="shared" si="582"/>
        <v>0</v>
      </c>
      <c r="AC390" s="46">
        <f t="shared" si="582"/>
        <v>0</v>
      </c>
      <c r="AD390" s="46">
        <f>AD391</f>
        <v>909</v>
      </c>
      <c r="AE390" s="46">
        <f>AE391</f>
        <v>0</v>
      </c>
      <c r="AF390" s="46">
        <f aca="true" t="shared" si="583" ref="AF390:AI391">AF391</f>
        <v>0</v>
      </c>
      <c r="AG390" s="46">
        <f t="shared" si="583"/>
        <v>0</v>
      </c>
      <c r="AH390" s="46">
        <f t="shared" si="583"/>
        <v>0</v>
      </c>
      <c r="AI390" s="46">
        <f t="shared" si="583"/>
        <v>0</v>
      </c>
      <c r="AJ390" s="46">
        <f>AJ391</f>
        <v>909</v>
      </c>
      <c r="AK390" s="46">
        <f>AK391</f>
        <v>0</v>
      </c>
      <c r="AL390" s="46">
        <f aca="true" t="shared" si="584" ref="AL390:AO391">AL391</f>
        <v>0</v>
      </c>
      <c r="AM390" s="46">
        <f t="shared" si="584"/>
        <v>0</v>
      </c>
      <c r="AN390" s="46">
        <f t="shared" si="584"/>
        <v>0</v>
      </c>
      <c r="AO390" s="46">
        <f t="shared" si="584"/>
        <v>0</v>
      </c>
      <c r="AP390" s="46">
        <f>AP391</f>
        <v>909</v>
      </c>
      <c r="AQ390" s="46">
        <f>AQ391</f>
        <v>0</v>
      </c>
      <c r="AR390" s="46">
        <f aca="true" t="shared" si="585" ref="AR390:AU391">AR391</f>
        <v>0</v>
      </c>
      <c r="AS390" s="46">
        <f t="shared" si="585"/>
        <v>0</v>
      </c>
      <c r="AT390" s="46">
        <f t="shared" si="585"/>
        <v>0</v>
      </c>
      <c r="AU390" s="46">
        <f t="shared" si="585"/>
        <v>0</v>
      </c>
      <c r="AV390" s="46">
        <f>AV391</f>
        <v>909</v>
      </c>
      <c r="AW390" s="46">
        <f>AW391</f>
        <v>0</v>
      </c>
      <c r="AX390" s="46">
        <f aca="true" t="shared" si="586" ref="AX390:BA391">AX391</f>
        <v>0</v>
      </c>
      <c r="AY390" s="46">
        <f t="shared" si="586"/>
        <v>0</v>
      </c>
      <c r="AZ390" s="46">
        <f t="shared" si="586"/>
        <v>0</v>
      </c>
      <c r="BA390" s="46">
        <f t="shared" si="586"/>
        <v>0</v>
      </c>
      <c r="BB390" s="46">
        <f>BB391</f>
        <v>909</v>
      </c>
      <c r="BC390" s="46">
        <f>BC391</f>
        <v>0</v>
      </c>
    </row>
    <row r="391" spans="1:55" s="15" customFormat="1" ht="60.75" customHeight="1">
      <c r="A391" s="59" t="s">
        <v>88</v>
      </c>
      <c r="B391" s="65" t="s">
        <v>374</v>
      </c>
      <c r="C391" s="65" t="s">
        <v>396</v>
      </c>
      <c r="D391" s="66" t="s">
        <v>77</v>
      </c>
      <c r="E391" s="65"/>
      <c r="F391" s="46">
        <f>F392</f>
        <v>909</v>
      </c>
      <c r="G391" s="46">
        <f t="shared" si="579"/>
        <v>0</v>
      </c>
      <c r="H391" s="46">
        <f t="shared" si="579"/>
        <v>0</v>
      </c>
      <c r="I391" s="46">
        <f t="shared" si="579"/>
        <v>0</v>
      </c>
      <c r="J391" s="46">
        <f t="shared" si="579"/>
        <v>0</v>
      </c>
      <c r="K391" s="46">
        <f t="shared" si="579"/>
        <v>0</v>
      </c>
      <c r="L391" s="46">
        <f>L392</f>
        <v>909</v>
      </c>
      <c r="M391" s="46">
        <f>M392</f>
        <v>0</v>
      </c>
      <c r="N391" s="46">
        <f t="shared" si="580"/>
        <v>0</v>
      </c>
      <c r="O391" s="46">
        <f t="shared" si="580"/>
        <v>0</v>
      </c>
      <c r="P391" s="46">
        <f t="shared" si="580"/>
        <v>0</v>
      </c>
      <c r="Q391" s="46">
        <f t="shared" si="580"/>
        <v>0</v>
      </c>
      <c r="R391" s="46">
        <f>R392</f>
        <v>909</v>
      </c>
      <c r="S391" s="46">
        <f>S392</f>
        <v>0</v>
      </c>
      <c r="T391" s="46">
        <f t="shared" si="581"/>
        <v>0</v>
      </c>
      <c r="U391" s="46">
        <f t="shared" si="581"/>
        <v>0</v>
      </c>
      <c r="V391" s="46">
        <f t="shared" si="581"/>
        <v>0</v>
      </c>
      <c r="W391" s="46">
        <f t="shared" si="581"/>
        <v>0</v>
      </c>
      <c r="X391" s="46">
        <f>X392</f>
        <v>909</v>
      </c>
      <c r="Y391" s="46">
        <f>Y392</f>
        <v>0</v>
      </c>
      <c r="Z391" s="46">
        <f t="shared" si="582"/>
        <v>0</v>
      </c>
      <c r="AA391" s="46">
        <f t="shared" si="582"/>
        <v>0</v>
      </c>
      <c r="AB391" s="46">
        <f t="shared" si="582"/>
        <v>0</v>
      </c>
      <c r="AC391" s="46">
        <f t="shared" si="582"/>
        <v>0</v>
      </c>
      <c r="AD391" s="46">
        <f>AD392</f>
        <v>909</v>
      </c>
      <c r="AE391" s="46">
        <f>AE392</f>
        <v>0</v>
      </c>
      <c r="AF391" s="46">
        <f t="shared" si="583"/>
        <v>0</v>
      </c>
      <c r="AG391" s="46">
        <f t="shared" si="583"/>
        <v>0</v>
      </c>
      <c r="AH391" s="46">
        <f t="shared" si="583"/>
        <v>0</v>
      </c>
      <c r="AI391" s="46">
        <f t="shared" si="583"/>
        <v>0</v>
      </c>
      <c r="AJ391" s="46">
        <f>AJ392</f>
        <v>909</v>
      </c>
      <c r="AK391" s="46">
        <f>AK392</f>
        <v>0</v>
      </c>
      <c r="AL391" s="46">
        <f t="shared" si="584"/>
        <v>0</v>
      </c>
      <c r="AM391" s="46">
        <f t="shared" si="584"/>
        <v>0</v>
      </c>
      <c r="AN391" s="46">
        <f t="shared" si="584"/>
        <v>0</v>
      </c>
      <c r="AO391" s="46">
        <f t="shared" si="584"/>
        <v>0</v>
      </c>
      <c r="AP391" s="46">
        <f>AP392</f>
        <v>909</v>
      </c>
      <c r="AQ391" s="46">
        <f>AQ392</f>
        <v>0</v>
      </c>
      <c r="AR391" s="46">
        <f t="shared" si="585"/>
        <v>0</v>
      </c>
      <c r="AS391" s="46">
        <f t="shared" si="585"/>
        <v>0</v>
      </c>
      <c r="AT391" s="46">
        <f t="shared" si="585"/>
        <v>0</v>
      </c>
      <c r="AU391" s="46">
        <f t="shared" si="585"/>
        <v>0</v>
      </c>
      <c r="AV391" s="46">
        <f>AV392</f>
        <v>909</v>
      </c>
      <c r="AW391" s="46">
        <f>AW392</f>
        <v>0</v>
      </c>
      <c r="AX391" s="46">
        <f t="shared" si="586"/>
        <v>0</v>
      </c>
      <c r="AY391" s="46">
        <f t="shared" si="586"/>
        <v>0</v>
      </c>
      <c r="AZ391" s="46">
        <f t="shared" si="586"/>
        <v>0</v>
      </c>
      <c r="BA391" s="46">
        <f t="shared" si="586"/>
        <v>0</v>
      </c>
      <c r="BB391" s="46">
        <f>BB392</f>
        <v>909</v>
      </c>
      <c r="BC391" s="46">
        <f>BC392</f>
        <v>0</v>
      </c>
    </row>
    <row r="392" spans="1:55" s="15" customFormat="1" ht="84.75" customHeight="1">
      <c r="A392" s="59" t="s">
        <v>216</v>
      </c>
      <c r="B392" s="65" t="s">
        <v>374</v>
      </c>
      <c r="C392" s="65" t="s">
        <v>396</v>
      </c>
      <c r="D392" s="66" t="s">
        <v>77</v>
      </c>
      <c r="E392" s="65" t="s">
        <v>66</v>
      </c>
      <c r="F392" s="46">
        <v>909</v>
      </c>
      <c r="G392" s="96"/>
      <c r="H392" s="96"/>
      <c r="I392" s="96"/>
      <c r="J392" s="96"/>
      <c r="K392" s="96"/>
      <c r="L392" s="46">
        <f>F392+H392+I392+J392+K392</f>
        <v>909</v>
      </c>
      <c r="M392" s="46">
        <f>G392+K392</f>
        <v>0</v>
      </c>
      <c r="N392" s="69"/>
      <c r="O392" s="69"/>
      <c r="P392" s="69"/>
      <c r="Q392" s="69"/>
      <c r="R392" s="46">
        <f>L392+N392+O392+P392+Q392</f>
        <v>909</v>
      </c>
      <c r="S392" s="46">
        <f>M392+Q392</f>
        <v>0</v>
      </c>
      <c r="T392" s="69"/>
      <c r="U392" s="69"/>
      <c r="V392" s="69"/>
      <c r="W392" s="69"/>
      <c r="X392" s="46">
        <f>R392+T392+U392+V392+W392</f>
        <v>909</v>
      </c>
      <c r="Y392" s="46">
        <f>S392+W392</f>
        <v>0</v>
      </c>
      <c r="Z392" s="69"/>
      <c r="AA392" s="69"/>
      <c r="AB392" s="69"/>
      <c r="AC392" s="69"/>
      <c r="AD392" s="46">
        <f>X392+Z392+AA392+AB392+AC392</f>
        <v>909</v>
      </c>
      <c r="AE392" s="46">
        <f>Y392+AC392</f>
        <v>0</v>
      </c>
      <c r="AF392" s="69"/>
      <c r="AG392" s="69"/>
      <c r="AH392" s="69"/>
      <c r="AI392" s="69"/>
      <c r="AJ392" s="46">
        <f>AD392+AF392+AG392+AH392+AI392</f>
        <v>909</v>
      </c>
      <c r="AK392" s="46">
        <f>AE392+AI392</f>
        <v>0</v>
      </c>
      <c r="AL392" s="69"/>
      <c r="AM392" s="69"/>
      <c r="AN392" s="69"/>
      <c r="AO392" s="69"/>
      <c r="AP392" s="46">
        <f>AJ392+AL392+AM392+AN392+AO392</f>
        <v>909</v>
      </c>
      <c r="AQ392" s="46">
        <f>AK392+AO392</f>
        <v>0</v>
      </c>
      <c r="AR392" s="69"/>
      <c r="AS392" s="69"/>
      <c r="AT392" s="69"/>
      <c r="AU392" s="69"/>
      <c r="AV392" s="46">
        <f>AP392+AR392+AS392+AT392+AU392</f>
        <v>909</v>
      </c>
      <c r="AW392" s="46">
        <f>AQ392+AU392</f>
        <v>0</v>
      </c>
      <c r="AX392" s="69"/>
      <c r="AY392" s="69"/>
      <c r="AZ392" s="69"/>
      <c r="BA392" s="69"/>
      <c r="BB392" s="46">
        <f>AV392+AX392+AY392+AZ392+BA392</f>
        <v>909</v>
      </c>
      <c r="BC392" s="46">
        <f>AW392+BA392</f>
        <v>0</v>
      </c>
    </row>
    <row r="393" spans="1:55" s="15" customFormat="1" ht="18" customHeight="1">
      <c r="A393" s="59"/>
      <c r="B393" s="65"/>
      <c r="C393" s="65"/>
      <c r="D393" s="66"/>
      <c r="E393" s="65"/>
      <c r="F393" s="96"/>
      <c r="G393" s="96"/>
      <c r="H393" s="96"/>
      <c r="I393" s="96"/>
      <c r="J393" s="96"/>
      <c r="K393" s="96"/>
      <c r="L393" s="96"/>
      <c r="M393" s="96"/>
      <c r="N393" s="69"/>
      <c r="O393" s="69"/>
      <c r="P393" s="69"/>
      <c r="Q393" s="69"/>
      <c r="R393" s="96"/>
      <c r="S393" s="96"/>
      <c r="T393" s="69"/>
      <c r="U393" s="69"/>
      <c r="V393" s="69"/>
      <c r="W393" s="69"/>
      <c r="X393" s="96"/>
      <c r="Y393" s="96"/>
      <c r="Z393" s="69"/>
      <c r="AA393" s="69"/>
      <c r="AB393" s="69"/>
      <c r="AC393" s="69"/>
      <c r="AD393" s="96"/>
      <c r="AE393" s="96"/>
      <c r="AF393" s="69"/>
      <c r="AG393" s="69"/>
      <c r="AH393" s="69"/>
      <c r="AI393" s="69"/>
      <c r="AJ393" s="96"/>
      <c r="AK393" s="96"/>
      <c r="AL393" s="69"/>
      <c r="AM393" s="69"/>
      <c r="AN393" s="69"/>
      <c r="AO393" s="69"/>
      <c r="AP393" s="96"/>
      <c r="AQ393" s="96"/>
      <c r="AR393" s="69"/>
      <c r="AS393" s="69"/>
      <c r="AT393" s="69"/>
      <c r="AU393" s="69"/>
      <c r="AV393" s="96"/>
      <c r="AW393" s="96"/>
      <c r="AX393" s="69"/>
      <c r="AY393" s="69"/>
      <c r="AZ393" s="69"/>
      <c r="BA393" s="69"/>
      <c r="BB393" s="96"/>
      <c r="BC393" s="96"/>
    </row>
    <row r="394" spans="1:55" s="15" customFormat="1" ht="37.5">
      <c r="A394" s="53" t="s">
        <v>403</v>
      </c>
      <c r="B394" s="54" t="s">
        <v>374</v>
      </c>
      <c r="C394" s="54" t="s">
        <v>388</v>
      </c>
      <c r="D394" s="62"/>
      <c r="E394" s="54"/>
      <c r="F394" s="63">
        <f aca="true" t="shared" si="587" ref="F394:BA394">F395</f>
        <v>44523</v>
      </c>
      <c r="G394" s="63">
        <f t="shared" si="587"/>
        <v>0</v>
      </c>
      <c r="H394" s="63">
        <f t="shared" si="587"/>
        <v>0</v>
      </c>
      <c r="I394" s="63">
        <f t="shared" si="587"/>
        <v>-124</v>
      </c>
      <c r="J394" s="63">
        <f t="shared" si="587"/>
        <v>0</v>
      </c>
      <c r="K394" s="63">
        <f t="shared" si="587"/>
        <v>0</v>
      </c>
      <c r="L394" s="63">
        <f t="shared" si="587"/>
        <v>44399</v>
      </c>
      <c r="M394" s="63">
        <f t="shared" si="587"/>
        <v>0</v>
      </c>
      <c r="N394" s="64">
        <f t="shared" si="587"/>
        <v>0</v>
      </c>
      <c r="O394" s="64">
        <f t="shared" si="587"/>
        <v>0</v>
      </c>
      <c r="P394" s="64">
        <f t="shared" si="587"/>
        <v>0</v>
      </c>
      <c r="Q394" s="64">
        <f t="shared" si="587"/>
        <v>0</v>
      </c>
      <c r="R394" s="63">
        <f t="shared" si="587"/>
        <v>44399</v>
      </c>
      <c r="S394" s="63">
        <f t="shared" si="587"/>
        <v>0</v>
      </c>
      <c r="T394" s="64">
        <f t="shared" si="587"/>
        <v>0</v>
      </c>
      <c r="U394" s="64">
        <f t="shared" si="587"/>
        <v>0</v>
      </c>
      <c r="V394" s="63">
        <f t="shared" si="587"/>
        <v>4596</v>
      </c>
      <c r="W394" s="64">
        <f t="shared" si="587"/>
        <v>0</v>
      </c>
      <c r="X394" s="63">
        <f t="shared" si="587"/>
        <v>48995</v>
      </c>
      <c r="Y394" s="63">
        <f t="shared" si="587"/>
        <v>0</v>
      </c>
      <c r="Z394" s="64">
        <f t="shared" si="587"/>
        <v>0</v>
      </c>
      <c r="AA394" s="64">
        <f t="shared" si="587"/>
        <v>0</v>
      </c>
      <c r="AB394" s="63">
        <f t="shared" si="587"/>
        <v>0</v>
      </c>
      <c r="AC394" s="64">
        <f t="shared" si="587"/>
        <v>0</v>
      </c>
      <c r="AD394" s="63">
        <f t="shared" si="587"/>
        <v>48995</v>
      </c>
      <c r="AE394" s="63">
        <f t="shared" si="587"/>
        <v>0</v>
      </c>
      <c r="AF394" s="64">
        <f t="shared" si="587"/>
        <v>0</v>
      </c>
      <c r="AG394" s="64">
        <f t="shared" si="587"/>
        <v>0</v>
      </c>
      <c r="AH394" s="63">
        <f t="shared" si="587"/>
        <v>0</v>
      </c>
      <c r="AI394" s="64">
        <f t="shared" si="587"/>
        <v>0</v>
      </c>
      <c r="AJ394" s="63">
        <f t="shared" si="587"/>
        <v>48995</v>
      </c>
      <c r="AK394" s="63">
        <f t="shared" si="587"/>
        <v>0</v>
      </c>
      <c r="AL394" s="63">
        <f t="shared" si="587"/>
        <v>0</v>
      </c>
      <c r="AM394" s="64">
        <f t="shared" si="587"/>
        <v>0</v>
      </c>
      <c r="AN394" s="63">
        <f t="shared" si="587"/>
        <v>0</v>
      </c>
      <c r="AO394" s="64">
        <f t="shared" si="587"/>
        <v>0</v>
      </c>
      <c r="AP394" s="63">
        <f t="shared" si="587"/>
        <v>48995</v>
      </c>
      <c r="AQ394" s="63">
        <f t="shared" si="587"/>
        <v>0</v>
      </c>
      <c r="AR394" s="63">
        <f t="shared" si="587"/>
        <v>0</v>
      </c>
      <c r="AS394" s="63">
        <f t="shared" si="587"/>
        <v>0</v>
      </c>
      <c r="AT394" s="63">
        <f t="shared" si="587"/>
        <v>0</v>
      </c>
      <c r="AU394" s="63">
        <f t="shared" si="587"/>
        <v>0</v>
      </c>
      <c r="AV394" s="63">
        <f t="shared" si="587"/>
        <v>48995</v>
      </c>
      <c r="AW394" s="63">
        <f t="shared" si="587"/>
        <v>0</v>
      </c>
      <c r="AX394" s="63">
        <f t="shared" si="587"/>
        <v>0</v>
      </c>
      <c r="AY394" s="63">
        <f t="shared" si="587"/>
        <v>0</v>
      </c>
      <c r="AZ394" s="63">
        <f t="shared" si="587"/>
        <v>0</v>
      </c>
      <c r="BA394" s="63">
        <f t="shared" si="587"/>
        <v>0</v>
      </c>
      <c r="BB394" s="63">
        <f>BB395</f>
        <v>48995</v>
      </c>
      <c r="BC394" s="63">
        <f>BC395</f>
        <v>0</v>
      </c>
    </row>
    <row r="395" spans="1:55" s="15" customFormat="1" ht="24.75" customHeight="1">
      <c r="A395" s="59" t="s">
        <v>309</v>
      </c>
      <c r="B395" s="65" t="s">
        <v>374</v>
      </c>
      <c r="C395" s="65" t="s">
        <v>388</v>
      </c>
      <c r="D395" s="66" t="s">
        <v>310</v>
      </c>
      <c r="E395" s="65"/>
      <c r="F395" s="67">
        <f aca="true" t="shared" si="588" ref="F395:M395">F396+F397</f>
        <v>44523</v>
      </c>
      <c r="G395" s="67">
        <f t="shared" si="588"/>
        <v>0</v>
      </c>
      <c r="H395" s="67">
        <f t="shared" si="588"/>
        <v>0</v>
      </c>
      <c r="I395" s="67">
        <f t="shared" si="588"/>
        <v>-124</v>
      </c>
      <c r="J395" s="67">
        <f t="shared" si="588"/>
        <v>0</v>
      </c>
      <c r="K395" s="67">
        <f t="shared" si="588"/>
        <v>0</v>
      </c>
      <c r="L395" s="67">
        <f t="shared" si="588"/>
        <v>44399</v>
      </c>
      <c r="M395" s="67">
        <f t="shared" si="588"/>
        <v>0</v>
      </c>
      <c r="N395" s="67">
        <f aca="true" t="shared" si="589" ref="N395:S395">N396+N397</f>
        <v>0</v>
      </c>
      <c r="O395" s="67">
        <f t="shared" si="589"/>
        <v>0</v>
      </c>
      <c r="P395" s="67">
        <f t="shared" si="589"/>
        <v>0</v>
      </c>
      <c r="Q395" s="67">
        <f t="shared" si="589"/>
        <v>0</v>
      </c>
      <c r="R395" s="67">
        <f t="shared" si="589"/>
        <v>44399</v>
      </c>
      <c r="S395" s="67">
        <f t="shared" si="589"/>
        <v>0</v>
      </c>
      <c r="T395" s="67">
        <f aca="true" t="shared" si="590" ref="T395:Y395">T396+T397</f>
        <v>0</v>
      </c>
      <c r="U395" s="67">
        <f t="shared" si="590"/>
        <v>0</v>
      </c>
      <c r="V395" s="67">
        <f t="shared" si="590"/>
        <v>4596</v>
      </c>
      <c r="W395" s="67">
        <f t="shared" si="590"/>
        <v>0</v>
      </c>
      <c r="X395" s="67">
        <f t="shared" si="590"/>
        <v>48995</v>
      </c>
      <c r="Y395" s="67">
        <f t="shared" si="590"/>
        <v>0</v>
      </c>
      <c r="Z395" s="67">
        <f aca="true" t="shared" si="591" ref="Z395:AE395">Z396+Z397</f>
        <v>0</v>
      </c>
      <c r="AA395" s="67">
        <f t="shared" si="591"/>
        <v>0</v>
      </c>
      <c r="AB395" s="67">
        <f t="shared" si="591"/>
        <v>0</v>
      </c>
      <c r="AC395" s="67">
        <f t="shared" si="591"/>
        <v>0</v>
      </c>
      <c r="AD395" s="67">
        <f t="shared" si="591"/>
        <v>48995</v>
      </c>
      <c r="AE395" s="67">
        <f t="shared" si="591"/>
        <v>0</v>
      </c>
      <c r="AF395" s="67">
        <f aca="true" t="shared" si="592" ref="AF395:AK395">AF396+AF397</f>
        <v>0</v>
      </c>
      <c r="AG395" s="67">
        <f t="shared" si="592"/>
        <v>0</v>
      </c>
      <c r="AH395" s="67">
        <f t="shared" si="592"/>
        <v>0</v>
      </c>
      <c r="AI395" s="67">
        <f t="shared" si="592"/>
        <v>0</v>
      </c>
      <c r="AJ395" s="67">
        <f t="shared" si="592"/>
        <v>48995</v>
      </c>
      <c r="AK395" s="67">
        <f t="shared" si="592"/>
        <v>0</v>
      </c>
      <c r="AL395" s="67">
        <f aca="true" t="shared" si="593" ref="AL395:AQ395">AL396+AL397</f>
        <v>0</v>
      </c>
      <c r="AM395" s="67">
        <f t="shared" si="593"/>
        <v>0</v>
      </c>
      <c r="AN395" s="67">
        <f t="shared" si="593"/>
        <v>0</v>
      </c>
      <c r="AO395" s="67">
        <f t="shared" si="593"/>
        <v>0</v>
      </c>
      <c r="AP395" s="67">
        <f t="shared" si="593"/>
        <v>48995</v>
      </c>
      <c r="AQ395" s="67">
        <f t="shared" si="593"/>
        <v>0</v>
      </c>
      <c r="AR395" s="67">
        <f aca="true" t="shared" si="594" ref="AR395:AW395">AR396+AR397</f>
        <v>0</v>
      </c>
      <c r="AS395" s="67">
        <f>AS396+AS397</f>
        <v>0</v>
      </c>
      <c r="AT395" s="67">
        <f>AT396+AT397</f>
        <v>0</v>
      </c>
      <c r="AU395" s="67">
        <f>AU396+AU397</f>
        <v>0</v>
      </c>
      <c r="AV395" s="67">
        <f t="shared" si="594"/>
        <v>48995</v>
      </c>
      <c r="AW395" s="67">
        <f t="shared" si="594"/>
        <v>0</v>
      </c>
      <c r="AX395" s="67">
        <f aca="true" t="shared" si="595" ref="AX395:BC395">AX396+AX397</f>
        <v>0</v>
      </c>
      <c r="AY395" s="67">
        <f t="shared" si="595"/>
        <v>0</v>
      </c>
      <c r="AZ395" s="67">
        <f t="shared" si="595"/>
        <v>0</v>
      </c>
      <c r="BA395" s="67">
        <f t="shared" si="595"/>
        <v>0</v>
      </c>
      <c r="BB395" s="67">
        <f t="shared" si="595"/>
        <v>48995</v>
      </c>
      <c r="BC395" s="67">
        <f t="shared" si="595"/>
        <v>0</v>
      </c>
    </row>
    <row r="396" spans="1:55" s="15" customFormat="1" ht="91.5" customHeight="1">
      <c r="A396" s="59" t="s">
        <v>79</v>
      </c>
      <c r="B396" s="65" t="s">
        <v>374</v>
      </c>
      <c r="C396" s="65" t="s">
        <v>388</v>
      </c>
      <c r="D396" s="66" t="s">
        <v>310</v>
      </c>
      <c r="E396" s="65" t="s">
        <v>67</v>
      </c>
      <c r="F396" s="46">
        <f>44104-119-1683</f>
        <v>42302</v>
      </c>
      <c r="G396" s="111"/>
      <c r="H396" s="96"/>
      <c r="I396" s="68">
        <v>-124</v>
      </c>
      <c r="J396" s="96"/>
      <c r="K396" s="96"/>
      <c r="L396" s="46">
        <f>F396+H396+I396+J396+K396</f>
        <v>42178</v>
      </c>
      <c r="M396" s="46">
        <f>G396+K396</f>
        <v>0</v>
      </c>
      <c r="N396" s="69"/>
      <c r="O396" s="46"/>
      <c r="P396" s="69"/>
      <c r="Q396" s="69"/>
      <c r="R396" s="46">
        <f>L396+N396+O396+P396+Q396</f>
        <v>42178</v>
      </c>
      <c r="S396" s="46">
        <f>M396+Q396</f>
        <v>0</v>
      </c>
      <c r="T396" s="69"/>
      <c r="U396" s="46"/>
      <c r="V396" s="46">
        <v>4596</v>
      </c>
      <c r="W396" s="69"/>
      <c r="X396" s="46">
        <f>R396+T396+U396+V396+W396</f>
        <v>46774</v>
      </c>
      <c r="Y396" s="46">
        <f>S396+W396</f>
        <v>0</v>
      </c>
      <c r="Z396" s="69"/>
      <c r="AA396" s="46"/>
      <c r="AB396" s="46"/>
      <c r="AC396" s="69"/>
      <c r="AD396" s="46">
        <f>X396+Z396+AA396+AB396+AC396</f>
        <v>46774</v>
      </c>
      <c r="AE396" s="46">
        <f>Y396+AC396</f>
        <v>0</v>
      </c>
      <c r="AF396" s="69"/>
      <c r="AG396" s="46"/>
      <c r="AH396" s="46"/>
      <c r="AI396" s="69"/>
      <c r="AJ396" s="46">
        <f>AD396+AF396+AG396+AH396+AI396</f>
        <v>46774</v>
      </c>
      <c r="AK396" s="46">
        <f>AE396+AI396</f>
        <v>0</v>
      </c>
      <c r="AL396" s="46"/>
      <c r="AM396" s="46"/>
      <c r="AN396" s="46"/>
      <c r="AO396" s="69"/>
      <c r="AP396" s="46">
        <f>AJ396+AL396+AM396+AN396+AO396</f>
        <v>46774</v>
      </c>
      <c r="AQ396" s="46">
        <f>AK396+AO396</f>
        <v>0</v>
      </c>
      <c r="AR396" s="46"/>
      <c r="AS396" s="46"/>
      <c r="AT396" s="46"/>
      <c r="AU396" s="46"/>
      <c r="AV396" s="46">
        <f>AP396+AR396+AS396+AT396+AU396</f>
        <v>46774</v>
      </c>
      <c r="AW396" s="46">
        <f>AQ396+AU396</f>
        <v>0</v>
      </c>
      <c r="AX396" s="46"/>
      <c r="AY396" s="46"/>
      <c r="AZ396" s="46"/>
      <c r="BA396" s="46"/>
      <c r="BB396" s="46">
        <f>AV396+AX396+AY396+AZ396+BA396</f>
        <v>46774</v>
      </c>
      <c r="BC396" s="46">
        <f>AW396+BA396</f>
        <v>0</v>
      </c>
    </row>
    <row r="397" spans="1:55" s="15" customFormat="1" ht="89.25" customHeight="1">
      <c r="A397" s="59" t="s">
        <v>216</v>
      </c>
      <c r="B397" s="65" t="s">
        <v>374</v>
      </c>
      <c r="C397" s="65" t="s">
        <v>388</v>
      </c>
      <c r="D397" s="66" t="s">
        <v>310</v>
      </c>
      <c r="E397" s="65" t="s">
        <v>66</v>
      </c>
      <c r="F397" s="46">
        <f>419+119+1683</f>
        <v>2221</v>
      </c>
      <c r="G397" s="111"/>
      <c r="H397" s="96"/>
      <c r="I397" s="96"/>
      <c r="J397" s="96"/>
      <c r="K397" s="96"/>
      <c r="L397" s="46">
        <f>F397+H397+I397+J397+K397</f>
        <v>2221</v>
      </c>
      <c r="M397" s="46">
        <f>G397+K397</f>
        <v>0</v>
      </c>
      <c r="N397" s="69"/>
      <c r="O397" s="69"/>
      <c r="P397" s="69"/>
      <c r="Q397" s="69"/>
      <c r="R397" s="46">
        <f>L397+N397+O397+P397+Q397</f>
        <v>2221</v>
      </c>
      <c r="S397" s="46">
        <f>M397+Q397</f>
        <v>0</v>
      </c>
      <c r="T397" s="69"/>
      <c r="U397" s="69"/>
      <c r="V397" s="69"/>
      <c r="W397" s="69"/>
      <c r="X397" s="46">
        <f>R397+T397+U397+V397+W397</f>
        <v>2221</v>
      </c>
      <c r="Y397" s="46">
        <f>S397+W397</f>
        <v>0</v>
      </c>
      <c r="Z397" s="69"/>
      <c r="AA397" s="69"/>
      <c r="AB397" s="69"/>
      <c r="AC397" s="69"/>
      <c r="AD397" s="46">
        <f>X397+Z397+AA397+AB397+AC397</f>
        <v>2221</v>
      </c>
      <c r="AE397" s="46">
        <f>Y397+AC397</f>
        <v>0</v>
      </c>
      <c r="AF397" s="69"/>
      <c r="AG397" s="69"/>
      <c r="AH397" s="69"/>
      <c r="AI397" s="69"/>
      <c r="AJ397" s="46">
        <f>AD397+AF397+AG397+AH397+AI397</f>
        <v>2221</v>
      </c>
      <c r="AK397" s="46">
        <f>AE397+AI397</f>
        <v>0</v>
      </c>
      <c r="AL397" s="69"/>
      <c r="AM397" s="69"/>
      <c r="AN397" s="69"/>
      <c r="AO397" s="69"/>
      <c r="AP397" s="46">
        <f>AJ397+AL397+AM397+AN397+AO397</f>
        <v>2221</v>
      </c>
      <c r="AQ397" s="46">
        <f>AK397+AO397</f>
        <v>0</v>
      </c>
      <c r="AR397" s="69"/>
      <c r="AS397" s="69"/>
      <c r="AT397" s="69"/>
      <c r="AU397" s="69"/>
      <c r="AV397" s="46">
        <f>AP397+AR397+AS397+AT397+AU397</f>
        <v>2221</v>
      </c>
      <c r="AW397" s="46">
        <f>AQ397+AU397</f>
        <v>0</v>
      </c>
      <c r="AX397" s="69"/>
      <c r="AY397" s="69"/>
      <c r="AZ397" s="69"/>
      <c r="BA397" s="69"/>
      <c r="BB397" s="46">
        <f>AV397+AX397+AY397+AZ397+BA397</f>
        <v>2221</v>
      </c>
      <c r="BC397" s="46">
        <f>AW397+BA397</f>
        <v>0</v>
      </c>
    </row>
    <row r="398" spans="1:55" s="15" customFormat="1" ht="16.5">
      <c r="A398" s="59"/>
      <c r="B398" s="65"/>
      <c r="C398" s="65"/>
      <c r="D398" s="66"/>
      <c r="E398" s="65"/>
      <c r="F398" s="96"/>
      <c r="G398" s="96"/>
      <c r="H398" s="96"/>
      <c r="I398" s="96"/>
      <c r="J398" s="96"/>
      <c r="K398" s="96"/>
      <c r="L398" s="96"/>
      <c r="M398" s="96"/>
      <c r="N398" s="69"/>
      <c r="O398" s="69"/>
      <c r="P398" s="69"/>
      <c r="Q398" s="69"/>
      <c r="R398" s="96"/>
      <c r="S398" s="96"/>
      <c r="T398" s="69"/>
      <c r="U398" s="69"/>
      <c r="V398" s="69"/>
      <c r="W398" s="69"/>
      <c r="X398" s="96"/>
      <c r="Y398" s="96"/>
      <c r="Z398" s="69"/>
      <c r="AA398" s="69"/>
      <c r="AB398" s="69"/>
      <c r="AC398" s="69"/>
      <c r="AD398" s="96"/>
      <c r="AE398" s="96"/>
      <c r="AF398" s="69"/>
      <c r="AG398" s="69"/>
      <c r="AH398" s="69"/>
      <c r="AI398" s="69"/>
      <c r="AJ398" s="96"/>
      <c r="AK398" s="96"/>
      <c r="AL398" s="69"/>
      <c r="AM398" s="69"/>
      <c r="AN398" s="69"/>
      <c r="AO398" s="69"/>
      <c r="AP398" s="96"/>
      <c r="AQ398" s="96"/>
      <c r="AR398" s="69"/>
      <c r="AS398" s="69"/>
      <c r="AT398" s="69"/>
      <c r="AU398" s="69"/>
      <c r="AV398" s="96"/>
      <c r="AW398" s="96"/>
      <c r="AX398" s="69"/>
      <c r="AY398" s="69"/>
      <c r="AZ398" s="69"/>
      <c r="BA398" s="69"/>
      <c r="BB398" s="96"/>
      <c r="BC398" s="96"/>
    </row>
    <row r="399" spans="1:55" s="15" customFormat="1" ht="37.5">
      <c r="A399" s="53" t="s">
        <v>585</v>
      </c>
      <c r="B399" s="54" t="s">
        <v>374</v>
      </c>
      <c r="C399" s="54" t="s">
        <v>374</v>
      </c>
      <c r="D399" s="62"/>
      <c r="E399" s="54"/>
      <c r="F399" s="63">
        <f aca="true" t="shared" si="596" ref="F399:M399">F404+F400+F413</f>
        <v>46942</v>
      </c>
      <c r="G399" s="63">
        <f t="shared" si="596"/>
        <v>0</v>
      </c>
      <c r="H399" s="63">
        <f t="shared" si="596"/>
        <v>0</v>
      </c>
      <c r="I399" s="63">
        <f t="shared" si="596"/>
        <v>53</v>
      </c>
      <c r="J399" s="63">
        <f t="shared" si="596"/>
        <v>0</v>
      </c>
      <c r="K399" s="63">
        <f t="shared" si="596"/>
        <v>0</v>
      </c>
      <c r="L399" s="63">
        <f t="shared" si="596"/>
        <v>46995</v>
      </c>
      <c r="M399" s="63">
        <f t="shared" si="596"/>
        <v>0</v>
      </c>
      <c r="N399" s="64">
        <f aca="true" t="shared" si="597" ref="N399:S399">N404+N400+N413</f>
        <v>0</v>
      </c>
      <c r="O399" s="64">
        <f t="shared" si="597"/>
        <v>0</v>
      </c>
      <c r="P399" s="64">
        <f t="shared" si="597"/>
        <v>0</v>
      </c>
      <c r="Q399" s="64">
        <f t="shared" si="597"/>
        <v>0</v>
      </c>
      <c r="R399" s="63">
        <f t="shared" si="597"/>
        <v>46995</v>
      </c>
      <c r="S399" s="63">
        <f t="shared" si="597"/>
        <v>0</v>
      </c>
      <c r="T399" s="64">
        <f aca="true" t="shared" si="598" ref="T399:Y399">T404+T400+T413</f>
        <v>0</v>
      </c>
      <c r="U399" s="64">
        <f t="shared" si="598"/>
        <v>0</v>
      </c>
      <c r="V399" s="64">
        <f t="shared" si="598"/>
        <v>0</v>
      </c>
      <c r="W399" s="64">
        <f t="shared" si="598"/>
        <v>0</v>
      </c>
      <c r="X399" s="63">
        <f t="shared" si="598"/>
        <v>46995</v>
      </c>
      <c r="Y399" s="63">
        <f t="shared" si="598"/>
        <v>0</v>
      </c>
      <c r="Z399" s="64">
        <f aca="true" t="shared" si="599" ref="Z399:AE399">Z404+Z400+Z413</f>
        <v>0</v>
      </c>
      <c r="AA399" s="64">
        <f t="shared" si="599"/>
        <v>0</v>
      </c>
      <c r="AB399" s="64">
        <f t="shared" si="599"/>
        <v>0</v>
      </c>
      <c r="AC399" s="64">
        <f t="shared" si="599"/>
        <v>0</v>
      </c>
      <c r="AD399" s="63">
        <f t="shared" si="599"/>
        <v>46995</v>
      </c>
      <c r="AE399" s="63">
        <f t="shared" si="599"/>
        <v>0</v>
      </c>
      <c r="AF399" s="64">
        <f aca="true" t="shared" si="600" ref="AF399:AK399">AF404+AF400+AF413</f>
        <v>0</v>
      </c>
      <c r="AG399" s="64">
        <f t="shared" si="600"/>
        <v>0</v>
      </c>
      <c r="AH399" s="64">
        <f t="shared" si="600"/>
        <v>0</v>
      </c>
      <c r="AI399" s="64">
        <f t="shared" si="600"/>
        <v>0</v>
      </c>
      <c r="AJ399" s="63">
        <f t="shared" si="600"/>
        <v>46995</v>
      </c>
      <c r="AK399" s="63">
        <f t="shared" si="600"/>
        <v>0</v>
      </c>
      <c r="AL399" s="64">
        <f aca="true" t="shared" si="601" ref="AL399:AQ399">AL404+AL400+AL413</f>
        <v>0</v>
      </c>
      <c r="AM399" s="64">
        <f t="shared" si="601"/>
        <v>0</v>
      </c>
      <c r="AN399" s="64">
        <f t="shared" si="601"/>
        <v>0</v>
      </c>
      <c r="AO399" s="64">
        <f t="shared" si="601"/>
        <v>0</v>
      </c>
      <c r="AP399" s="63">
        <f t="shared" si="601"/>
        <v>46995</v>
      </c>
      <c r="AQ399" s="63">
        <f t="shared" si="601"/>
        <v>0</v>
      </c>
      <c r="AR399" s="63">
        <f>AR404+AR400+AR410+AR413</f>
        <v>37</v>
      </c>
      <c r="AS399" s="63">
        <f>AS404+AS400+AS410+AS413</f>
        <v>0</v>
      </c>
      <c r="AT399" s="63">
        <f>AT404+AT400+AT410+AT413</f>
        <v>0</v>
      </c>
      <c r="AU399" s="63">
        <f>AU404+AU400+AU410+AU413</f>
        <v>32</v>
      </c>
      <c r="AV399" s="63">
        <f>AV404+AV400+AV409+AV413</f>
        <v>47064</v>
      </c>
      <c r="AW399" s="63">
        <f>AW404+AW400+AW409+AW413</f>
        <v>32</v>
      </c>
      <c r="AX399" s="63">
        <f>AX404+AX400+AX410+AX413</f>
        <v>0</v>
      </c>
      <c r="AY399" s="63">
        <f>AY404+AY400+AY410+AY413</f>
        <v>170</v>
      </c>
      <c r="AZ399" s="63">
        <f>AZ404+AZ400+AZ410+AZ413</f>
        <v>0</v>
      </c>
      <c r="BA399" s="63">
        <f>BA404+BA400+BA410+BA413</f>
        <v>10109</v>
      </c>
      <c r="BB399" s="63">
        <f>BB404+BB400+BB409+BB413</f>
        <v>57173</v>
      </c>
      <c r="BC399" s="63">
        <f>BC404+BC400+BC409+BC413</f>
        <v>10141</v>
      </c>
    </row>
    <row r="400" spans="1:55" s="15" customFormat="1" ht="33">
      <c r="A400" s="59" t="s">
        <v>311</v>
      </c>
      <c r="B400" s="65" t="s">
        <v>374</v>
      </c>
      <c r="C400" s="65" t="s">
        <v>374</v>
      </c>
      <c r="D400" s="66" t="s">
        <v>312</v>
      </c>
      <c r="E400" s="65"/>
      <c r="F400" s="46">
        <f aca="true" t="shared" si="602" ref="F400:M400">F401+F402+F403</f>
        <v>23968</v>
      </c>
      <c r="G400" s="46">
        <f t="shared" si="602"/>
        <v>0</v>
      </c>
      <c r="H400" s="46">
        <f t="shared" si="602"/>
        <v>0</v>
      </c>
      <c r="I400" s="46">
        <f t="shared" si="602"/>
        <v>53</v>
      </c>
      <c r="J400" s="46">
        <f t="shared" si="602"/>
        <v>0</v>
      </c>
      <c r="K400" s="46">
        <f t="shared" si="602"/>
        <v>0</v>
      </c>
      <c r="L400" s="46">
        <f t="shared" si="602"/>
        <v>24021</v>
      </c>
      <c r="M400" s="46">
        <f t="shared" si="602"/>
        <v>0</v>
      </c>
      <c r="N400" s="46">
        <f aca="true" t="shared" si="603" ref="N400:S400">N401+N402+N403</f>
        <v>0</v>
      </c>
      <c r="O400" s="46">
        <f t="shared" si="603"/>
        <v>0</v>
      </c>
      <c r="P400" s="46">
        <f t="shared" si="603"/>
        <v>0</v>
      </c>
      <c r="Q400" s="46">
        <f t="shared" si="603"/>
        <v>0</v>
      </c>
      <c r="R400" s="46">
        <f t="shared" si="603"/>
        <v>24021</v>
      </c>
      <c r="S400" s="46">
        <f t="shared" si="603"/>
        <v>0</v>
      </c>
      <c r="T400" s="46">
        <f aca="true" t="shared" si="604" ref="T400:Y400">T401+T402+T403</f>
        <v>0</v>
      </c>
      <c r="U400" s="46">
        <f t="shared" si="604"/>
        <v>0</v>
      </c>
      <c r="V400" s="46">
        <f t="shared" si="604"/>
        <v>0</v>
      </c>
      <c r="W400" s="46">
        <f t="shared" si="604"/>
        <v>0</v>
      </c>
      <c r="X400" s="46">
        <f t="shared" si="604"/>
        <v>24021</v>
      </c>
      <c r="Y400" s="46">
        <f t="shared" si="604"/>
        <v>0</v>
      </c>
      <c r="Z400" s="46">
        <f aca="true" t="shared" si="605" ref="Z400:AE400">Z401+Z402+Z403</f>
        <v>0</v>
      </c>
      <c r="AA400" s="46">
        <f t="shared" si="605"/>
        <v>0</v>
      </c>
      <c r="AB400" s="46">
        <f t="shared" si="605"/>
        <v>0</v>
      </c>
      <c r="AC400" s="46">
        <f t="shared" si="605"/>
        <v>0</v>
      </c>
      <c r="AD400" s="46">
        <f t="shared" si="605"/>
        <v>24021</v>
      </c>
      <c r="AE400" s="46">
        <f t="shared" si="605"/>
        <v>0</v>
      </c>
      <c r="AF400" s="46">
        <f aca="true" t="shared" si="606" ref="AF400:AK400">AF401+AF402+AF403</f>
        <v>0</v>
      </c>
      <c r="AG400" s="46">
        <f t="shared" si="606"/>
        <v>0</v>
      </c>
      <c r="AH400" s="46">
        <f t="shared" si="606"/>
        <v>0</v>
      </c>
      <c r="AI400" s="46">
        <f t="shared" si="606"/>
        <v>0</v>
      </c>
      <c r="AJ400" s="46">
        <f t="shared" si="606"/>
        <v>24021</v>
      </c>
      <c r="AK400" s="46">
        <f t="shared" si="606"/>
        <v>0</v>
      </c>
      <c r="AL400" s="46">
        <f aca="true" t="shared" si="607" ref="AL400:AQ400">AL401+AL402+AL403</f>
        <v>0</v>
      </c>
      <c r="AM400" s="46">
        <f t="shared" si="607"/>
        <v>0</v>
      </c>
      <c r="AN400" s="46">
        <f t="shared" si="607"/>
        <v>0</v>
      </c>
      <c r="AO400" s="46">
        <f t="shared" si="607"/>
        <v>0</v>
      </c>
      <c r="AP400" s="46">
        <f t="shared" si="607"/>
        <v>24021</v>
      </c>
      <c r="AQ400" s="46">
        <f t="shared" si="607"/>
        <v>0</v>
      </c>
      <c r="AR400" s="46">
        <f aca="true" t="shared" si="608" ref="AR400:AW400">AR401+AR402+AR403</f>
        <v>37</v>
      </c>
      <c r="AS400" s="46">
        <f>AS401+AS402+AS403</f>
        <v>0</v>
      </c>
      <c r="AT400" s="46">
        <f>AT401+AT402+AT403</f>
        <v>0</v>
      </c>
      <c r="AU400" s="46">
        <f>AU401+AU402+AU403</f>
        <v>0</v>
      </c>
      <c r="AV400" s="46">
        <f t="shared" si="608"/>
        <v>24058</v>
      </c>
      <c r="AW400" s="46">
        <f t="shared" si="608"/>
        <v>0</v>
      </c>
      <c r="AX400" s="46">
        <f aca="true" t="shared" si="609" ref="AX400:BC400">AX401+AX402+AX403</f>
        <v>0</v>
      </c>
      <c r="AY400" s="46">
        <f t="shared" si="609"/>
        <v>0</v>
      </c>
      <c r="AZ400" s="46">
        <f t="shared" si="609"/>
        <v>0</v>
      </c>
      <c r="BA400" s="46">
        <f t="shared" si="609"/>
        <v>0</v>
      </c>
      <c r="BB400" s="46">
        <f t="shared" si="609"/>
        <v>24058</v>
      </c>
      <c r="BC400" s="46">
        <f t="shared" si="609"/>
        <v>0</v>
      </c>
    </row>
    <row r="401" spans="1:55" s="15" customFormat="1" ht="49.5" customHeight="1" hidden="1">
      <c r="A401" s="101" t="s">
        <v>220</v>
      </c>
      <c r="B401" s="65" t="s">
        <v>374</v>
      </c>
      <c r="C401" s="65" t="s">
        <v>374</v>
      </c>
      <c r="D401" s="66" t="s">
        <v>312</v>
      </c>
      <c r="E401" s="65" t="s">
        <v>457</v>
      </c>
      <c r="F401" s="96"/>
      <c r="G401" s="96"/>
      <c r="H401" s="96"/>
      <c r="I401" s="96"/>
      <c r="J401" s="96"/>
      <c r="K401" s="96"/>
      <c r="L401" s="96"/>
      <c r="M401" s="96"/>
      <c r="N401" s="69"/>
      <c r="O401" s="69"/>
      <c r="P401" s="69"/>
      <c r="Q401" s="69"/>
      <c r="R401" s="96"/>
      <c r="S401" s="96"/>
      <c r="T401" s="69"/>
      <c r="U401" s="69"/>
      <c r="V401" s="69"/>
      <c r="W401" s="69"/>
      <c r="X401" s="96"/>
      <c r="Y401" s="96"/>
      <c r="Z401" s="69"/>
      <c r="AA401" s="69"/>
      <c r="AB401" s="69"/>
      <c r="AC401" s="69"/>
      <c r="AD401" s="96"/>
      <c r="AE401" s="96"/>
      <c r="AF401" s="69"/>
      <c r="AG401" s="69"/>
      <c r="AH401" s="69"/>
      <c r="AI401" s="69"/>
      <c r="AJ401" s="96"/>
      <c r="AK401" s="96"/>
      <c r="AL401" s="69"/>
      <c r="AM401" s="69"/>
      <c r="AN401" s="69"/>
      <c r="AO401" s="69"/>
      <c r="AP401" s="96"/>
      <c r="AQ401" s="96"/>
      <c r="AR401" s="69"/>
      <c r="AS401" s="69"/>
      <c r="AT401" s="69"/>
      <c r="AU401" s="69"/>
      <c r="AV401" s="96"/>
      <c r="AW401" s="96"/>
      <c r="AX401" s="69"/>
      <c r="AY401" s="69"/>
      <c r="AZ401" s="69"/>
      <c r="BA401" s="69"/>
      <c r="BB401" s="96"/>
      <c r="BC401" s="96"/>
    </row>
    <row r="402" spans="1:55" s="15" customFormat="1" ht="90.75" customHeight="1">
      <c r="A402" s="59" t="s">
        <v>79</v>
      </c>
      <c r="B402" s="65" t="s">
        <v>374</v>
      </c>
      <c r="C402" s="65" t="s">
        <v>374</v>
      </c>
      <c r="D402" s="66" t="s">
        <v>312</v>
      </c>
      <c r="E402" s="65" t="s">
        <v>67</v>
      </c>
      <c r="F402" s="46">
        <v>23895</v>
      </c>
      <c r="G402" s="96"/>
      <c r="H402" s="96"/>
      <c r="I402" s="68">
        <v>53</v>
      </c>
      <c r="J402" s="96"/>
      <c r="K402" s="96"/>
      <c r="L402" s="46">
        <f>F402+H402+I402+J402+K402</f>
        <v>23948</v>
      </c>
      <c r="M402" s="46">
        <f>G402+K402</f>
        <v>0</v>
      </c>
      <c r="N402" s="69"/>
      <c r="O402" s="46"/>
      <c r="P402" s="69"/>
      <c r="Q402" s="69"/>
      <c r="R402" s="46">
        <f>L402+N402+O402+P402+Q402</f>
        <v>23948</v>
      </c>
      <c r="S402" s="46">
        <f>M402+Q402</f>
        <v>0</v>
      </c>
      <c r="T402" s="69"/>
      <c r="U402" s="46"/>
      <c r="V402" s="69"/>
      <c r="W402" s="69"/>
      <c r="X402" s="46">
        <f>R402+T402+U402+V402+W402</f>
        <v>23948</v>
      </c>
      <c r="Y402" s="46">
        <f>S402+W402</f>
        <v>0</v>
      </c>
      <c r="Z402" s="69"/>
      <c r="AA402" s="46"/>
      <c r="AB402" s="69"/>
      <c r="AC402" s="69"/>
      <c r="AD402" s="46">
        <f>X402+Z402+AA402+AB402+AC402</f>
        <v>23948</v>
      </c>
      <c r="AE402" s="46">
        <f>Y402+AC402</f>
        <v>0</v>
      </c>
      <c r="AF402" s="69"/>
      <c r="AG402" s="46"/>
      <c r="AH402" s="69"/>
      <c r="AI402" s="69"/>
      <c r="AJ402" s="46">
        <f>AD402+AF402+AG402+AH402+AI402</f>
        <v>23948</v>
      </c>
      <c r="AK402" s="46">
        <f>AE402+AI402</f>
        <v>0</v>
      </c>
      <c r="AL402" s="69"/>
      <c r="AM402" s="46"/>
      <c r="AN402" s="69"/>
      <c r="AO402" s="69"/>
      <c r="AP402" s="46">
        <f>AJ402+AL402+AM402+AN402+AO402</f>
        <v>23948</v>
      </c>
      <c r="AQ402" s="46">
        <f>AK402+AO402</f>
        <v>0</v>
      </c>
      <c r="AR402" s="69"/>
      <c r="AS402" s="69"/>
      <c r="AT402" s="69"/>
      <c r="AU402" s="69"/>
      <c r="AV402" s="46">
        <f>AP402+AR402+AS402+AT402+AU402</f>
        <v>23948</v>
      </c>
      <c r="AW402" s="46">
        <f>AQ402+AU402</f>
        <v>0</v>
      </c>
      <c r="AX402" s="69"/>
      <c r="AY402" s="69"/>
      <c r="AZ402" s="69"/>
      <c r="BA402" s="69"/>
      <c r="BB402" s="46">
        <f>AV402+AX402+AY402+AZ402+BA402</f>
        <v>23948</v>
      </c>
      <c r="BC402" s="46">
        <f>AW402+BA402</f>
        <v>0</v>
      </c>
    </row>
    <row r="403" spans="1:55" s="15" customFormat="1" ht="91.5" customHeight="1">
      <c r="A403" s="59" t="s">
        <v>216</v>
      </c>
      <c r="B403" s="65" t="s">
        <v>374</v>
      </c>
      <c r="C403" s="65" t="s">
        <v>374</v>
      </c>
      <c r="D403" s="66" t="s">
        <v>312</v>
      </c>
      <c r="E403" s="65" t="s">
        <v>66</v>
      </c>
      <c r="F403" s="46">
        <v>73</v>
      </c>
      <c r="G403" s="96"/>
      <c r="H403" s="96"/>
      <c r="I403" s="96"/>
      <c r="J403" s="96"/>
      <c r="K403" s="96"/>
      <c r="L403" s="46">
        <f>F403+H403+I403+J403+K403</f>
        <v>73</v>
      </c>
      <c r="M403" s="46">
        <f>G403+K403</f>
        <v>0</v>
      </c>
      <c r="N403" s="69"/>
      <c r="O403" s="69"/>
      <c r="P403" s="69"/>
      <c r="Q403" s="69"/>
      <c r="R403" s="46">
        <f>L403+N403+O403+P403+Q403</f>
        <v>73</v>
      </c>
      <c r="S403" s="46">
        <f>M403+Q403</f>
        <v>0</v>
      </c>
      <c r="T403" s="69"/>
      <c r="U403" s="69"/>
      <c r="V403" s="69"/>
      <c r="W403" s="69"/>
      <c r="X403" s="46">
        <f>R403+T403+U403+V403+W403</f>
        <v>73</v>
      </c>
      <c r="Y403" s="46">
        <f>S403+W403</f>
        <v>0</v>
      </c>
      <c r="Z403" s="69"/>
      <c r="AA403" s="69"/>
      <c r="AB403" s="69"/>
      <c r="AC403" s="69"/>
      <c r="AD403" s="46">
        <f>X403+Z403+AA403+AB403+AC403</f>
        <v>73</v>
      </c>
      <c r="AE403" s="46">
        <f>Y403+AC403</f>
        <v>0</v>
      </c>
      <c r="AF403" s="69"/>
      <c r="AG403" s="69"/>
      <c r="AH403" s="69"/>
      <c r="AI403" s="69"/>
      <c r="AJ403" s="46">
        <f>AD403+AF403+AG403+AH403+AI403</f>
        <v>73</v>
      </c>
      <c r="AK403" s="46">
        <f>AE403+AI403</f>
        <v>0</v>
      </c>
      <c r="AL403" s="69"/>
      <c r="AM403" s="69"/>
      <c r="AN403" s="69"/>
      <c r="AO403" s="69"/>
      <c r="AP403" s="46">
        <f>AJ403+AL403+AM403+AN403+AO403</f>
        <v>73</v>
      </c>
      <c r="AQ403" s="46">
        <f>AK403+AO403</f>
        <v>0</v>
      </c>
      <c r="AR403" s="69">
        <v>37</v>
      </c>
      <c r="AS403" s="69"/>
      <c r="AT403" s="69"/>
      <c r="AU403" s="69"/>
      <c r="AV403" s="46">
        <f>AP403+AR403+AS403+AT403+AU403</f>
        <v>110</v>
      </c>
      <c r="AW403" s="46">
        <f>AQ403+AU403</f>
        <v>0</v>
      </c>
      <c r="AX403" s="69"/>
      <c r="AY403" s="69"/>
      <c r="AZ403" s="69"/>
      <c r="BA403" s="69"/>
      <c r="BB403" s="46">
        <f>AV403+AX403+AY403+AZ403+BA403</f>
        <v>110</v>
      </c>
      <c r="BC403" s="46">
        <f>AW403+BA403</f>
        <v>0</v>
      </c>
    </row>
    <row r="404" spans="1:55" s="15" customFormat="1" ht="38.25" customHeight="1">
      <c r="A404" s="59" t="s">
        <v>313</v>
      </c>
      <c r="B404" s="65" t="s">
        <v>374</v>
      </c>
      <c r="C404" s="65" t="s">
        <v>374</v>
      </c>
      <c r="D404" s="66" t="s">
        <v>314</v>
      </c>
      <c r="E404" s="65"/>
      <c r="F404" s="67">
        <f aca="true" t="shared" si="610" ref="F404:M404">F405+F406</f>
        <v>9344</v>
      </c>
      <c r="G404" s="67">
        <f t="shared" si="610"/>
        <v>0</v>
      </c>
      <c r="H404" s="67">
        <f t="shared" si="610"/>
        <v>0</v>
      </c>
      <c r="I404" s="67">
        <f t="shared" si="610"/>
        <v>0</v>
      </c>
      <c r="J404" s="67">
        <f t="shared" si="610"/>
        <v>0</v>
      </c>
      <c r="K404" s="67">
        <f t="shared" si="610"/>
        <v>0</v>
      </c>
      <c r="L404" s="67">
        <f t="shared" si="610"/>
        <v>9344</v>
      </c>
      <c r="M404" s="67">
        <f t="shared" si="610"/>
        <v>0</v>
      </c>
      <c r="N404" s="67">
        <f aca="true" t="shared" si="611" ref="N404:S404">N405+N406</f>
        <v>0</v>
      </c>
      <c r="O404" s="67">
        <f t="shared" si="611"/>
        <v>0</v>
      </c>
      <c r="P404" s="67">
        <f t="shared" si="611"/>
        <v>0</v>
      </c>
      <c r="Q404" s="67">
        <f t="shared" si="611"/>
        <v>0</v>
      </c>
      <c r="R404" s="67">
        <f t="shared" si="611"/>
        <v>9344</v>
      </c>
      <c r="S404" s="67">
        <f t="shared" si="611"/>
        <v>0</v>
      </c>
      <c r="T404" s="67">
        <f aca="true" t="shared" si="612" ref="T404:Y404">T405+T406</f>
        <v>0</v>
      </c>
      <c r="U404" s="67">
        <f t="shared" si="612"/>
        <v>0</v>
      </c>
      <c r="V404" s="67">
        <f t="shared" si="612"/>
        <v>0</v>
      </c>
      <c r="W404" s="67">
        <f t="shared" si="612"/>
        <v>0</v>
      </c>
      <c r="X404" s="67">
        <f t="shared" si="612"/>
        <v>9344</v>
      </c>
      <c r="Y404" s="67">
        <f t="shared" si="612"/>
        <v>0</v>
      </c>
      <c r="Z404" s="67">
        <f aca="true" t="shared" si="613" ref="Z404:AE404">Z405+Z406</f>
        <v>0</v>
      </c>
      <c r="AA404" s="67">
        <f t="shared" si="613"/>
        <v>0</v>
      </c>
      <c r="AB404" s="67">
        <f t="shared" si="613"/>
        <v>0</v>
      </c>
      <c r="AC404" s="67">
        <f t="shared" si="613"/>
        <v>0</v>
      </c>
      <c r="AD404" s="67">
        <f t="shared" si="613"/>
        <v>9344</v>
      </c>
      <c r="AE404" s="67">
        <f t="shared" si="613"/>
        <v>0</v>
      </c>
      <c r="AF404" s="67">
        <f aca="true" t="shared" si="614" ref="AF404:AK404">AF405+AF406</f>
        <v>0</v>
      </c>
      <c r="AG404" s="67">
        <f t="shared" si="614"/>
        <v>0</v>
      </c>
      <c r="AH404" s="67">
        <f t="shared" si="614"/>
        <v>0</v>
      </c>
      <c r="AI404" s="67">
        <f t="shared" si="614"/>
        <v>0</v>
      </c>
      <c r="AJ404" s="67">
        <f t="shared" si="614"/>
        <v>9344</v>
      </c>
      <c r="AK404" s="67">
        <f t="shared" si="614"/>
        <v>0</v>
      </c>
      <c r="AL404" s="67">
        <f aca="true" t="shared" si="615" ref="AL404:AQ404">AL405+AL406</f>
        <v>0</v>
      </c>
      <c r="AM404" s="67">
        <f t="shared" si="615"/>
        <v>0</v>
      </c>
      <c r="AN404" s="67">
        <f t="shared" si="615"/>
        <v>0</v>
      </c>
      <c r="AO404" s="67">
        <f t="shared" si="615"/>
        <v>0</v>
      </c>
      <c r="AP404" s="67">
        <f t="shared" si="615"/>
        <v>9344</v>
      </c>
      <c r="AQ404" s="67">
        <f t="shared" si="615"/>
        <v>0</v>
      </c>
      <c r="AR404" s="67">
        <f aca="true" t="shared" si="616" ref="AR404:AW404">AR405+AR406</f>
        <v>0</v>
      </c>
      <c r="AS404" s="67">
        <f>AS405+AS406</f>
        <v>0</v>
      </c>
      <c r="AT404" s="67">
        <f>AT405+AT406</f>
        <v>0</v>
      </c>
      <c r="AU404" s="67">
        <f>AU405+AU406</f>
        <v>0</v>
      </c>
      <c r="AV404" s="67">
        <f t="shared" si="616"/>
        <v>9344</v>
      </c>
      <c r="AW404" s="67">
        <f t="shared" si="616"/>
        <v>0</v>
      </c>
      <c r="AX404" s="67">
        <f aca="true" t="shared" si="617" ref="AX404:BC404">AX405+AX406+AX407</f>
        <v>0</v>
      </c>
      <c r="AY404" s="67">
        <f t="shared" si="617"/>
        <v>0</v>
      </c>
      <c r="AZ404" s="67">
        <f t="shared" si="617"/>
        <v>0</v>
      </c>
      <c r="BA404" s="67">
        <f t="shared" si="617"/>
        <v>10109</v>
      </c>
      <c r="BB404" s="67">
        <f t="shared" si="617"/>
        <v>19453</v>
      </c>
      <c r="BC404" s="67">
        <f t="shared" si="617"/>
        <v>10109</v>
      </c>
    </row>
    <row r="405" spans="1:55" s="15" customFormat="1" ht="33" customHeight="1" hidden="1">
      <c r="A405" s="59" t="s">
        <v>375</v>
      </c>
      <c r="B405" s="65" t="s">
        <v>374</v>
      </c>
      <c r="C405" s="65" t="s">
        <v>374</v>
      </c>
      <c r="D405" s="66" t="s">
        <v>314</v>
      </c>
      <c r="E405" s="65" t="s">
        <v>376</v>
      </c>
      <c r="F405" s="96"/>
      <c r="G405" s="96"/>
      <c r="H405" s="96"/>
      <c r="I405" s="96"/>
      <c r="J405" s="96"/>
      <c r="K405" s="96"/>
      <c r="L405" s="96"/>
      <c r="M405" s="96"/>
      <c r="N405" s="69"/>
      <c r="O405" s="69"/>
      <c r="P405" s="69"/>
      <c r="Q405" s="69"/>
      <c r="R405" s="96"/>
      <c r="S405" s="96"/>
      <c r="T405" s="69"/>
      <c r="U405" s="69"/>
      <c r="V405" s="69"/>
      <c r="W405" s="69"/>
      <c r="X405" s="96"/>
      <c r="Y405" s="96"/>
      <c r="Z405" s="69"/>
      <c r="AA405" s="69"/>
      <c r="AB405" s="69"/>
      <c r="AC405" s="69"/>
      <c r="AD405" s="96"/>
      <c r="AE405" s="96"/>
      <c r="AF405" s="69"/>
      <c r="AG405" s="69"/>
      <c r="AH405" s="69"/>
      <c r="AI405" s="69"/>
      <c r="AJ405" s="96"/>
      <c r="AK405" s="96"/>
      <c r="AL405" s="69"/>
      <c r="AM405" s="69"/>
      <c r="AN405" s="69"/>
      <c r="AO405" s="69"/>
      <c r="AP405" s="96"/>
      <c r="AQ405" s="96"/>
      <c r="AR405" s="69"/>
      <c r="AS405" s="69"/>
      <c r="AT405" s="69"/>
      <c r="AU405" s="69"/>
      <c r="AV405" s="96"/>
      <c r="AW405" s="96"/>
      <c r="AX405" s="69"/>
      <c r="AY405" s="69"/>
      <c r="AZ405" s="69"/>
      <c r="BA405" s="69"/>
      <c r="BB405" s="96"/>
      <c r="BC405" s="96"/>
    </row>
    <row r="406" spans="1:55" s="15" customFormat="1" ht="88.5" customHeight="1">
      <c r="A406" s="59" t="s">
        <v>79</v>
      </c>
      <c r="B406" s="65" t="s">
        <v>374</v>
      </c>
      <c r="C406" s="65" t="s">
        <v>374</v>
      </c>
      <c r="D406" s="66" t="s">
        <v>314</v>
      </c>
      <c r="E406" s="65" t="s">
        <v>67</v>
      </c>
      <c r="F406" s="46">
        <v>9344</v>
      </c>
      <c r="G406" s="96"/>
      <c r="H406" s="96"/>
      <c r="I406" s="96"/>
      <c r="J406" s="96"/>
      <c r="K406" s="96"/>
      <c r="L406" s="46">
        <f>F406+H406+I406+J406+K406</f>
        <v>9344</v>
      </c>
      <c r="M406" s="46">
        <f>G406+K406</f>
        <v>0</v>
      </c>
      <c r="N406" s="69"/>
      <c r="O406" s="69"/>
      <c r="P406" s="69"/>
      <c r="Q406" s="69"/>
      <c r="R406" s="46">
        <f>L406+N406+O406+P406+Q406</f>
        <v>9344</v>
      </c>
      <c r="S406" s="46">
        <f>M406+Q406</f>
        <v>0</v>
      </c>
      <c r="T406" s="69"/>
      <c r="U406" s="69"/>
      <c r="V406" s="69"/>
      <c r="W406" s="69"/>
      <c r="X406" s="46">
        <f>R406+T406+U406+V406+W406</f>
        <v>9344</v>
      </c>
      <c r="Y406" s="46">
        <f>S406+W406</f>
        <v>0</v>
      </c>
      <c r="Z406" s="69"/>
      <c r="AA406" s="69"/>
      <c r="AB406" s="69"/>
      <c r="AC406" s="69"/>
      <c r="AD406" s="46">
        <f>X406+Z406+AA406+AB406+AC406</f>
        <v>9344</v>
      </c>
      <c r="AE406" s="46">
        <f>Y406+AC406</f>
        <v>0</v>
      </c>
      <c r="AF406" s="69"/>
      <c r="AG406" s="69"/>
      <c r="AH406" s="69"/>
      <c r="AI406" s="69"/>
      <c r="AJ406" s="46">
        <f>AD406+AF406+AG406+AH406+AI406</f>
        <v>9344</v>
      </c>
      <c r="AK406" s="46">
        <f>AE406+AI406</f>
        <v>0</v>
      </c>
      <c r="AL406" s="69"/>
      <c r="AM406" s="69"/>
      <c r="AN406" s="69"/>
      <c r="AO406" s="69"/>
      <c r="AP406" s="46">
        <f>AJ406+AL406+AM406+AN406+AO406</f>
        <v>9344</v>
      </c>
      <c r="AQ406" s="46">
        <f>AK406+AO406</f>
        <v>0</v>
      </c>
      <c r="AR406" s="69"/>
      <c r="AS406" s="69"/>
      <c r="AT406" s="69"/>
      <c r="AU406" s="69"/>
      <c r="AV406" s="46">
        <f>AP406+AR406+AS406+AT406+AU406</f>
        <v>9344</v>
      </c>
      <c r="AW406" s="46">
        <f>AQ406+AU406</f>
        <v>0</v>
      </c>
      <c r="AX406" s="69"/>
      <c r="AY406" s="69"/>
      <c r="AZ406" s="69"/>
      <c r="BA406" s="69"/>
      <c r="BB406" s="46">
        <f>AV406+AX406+AY406+AZ406+BA406</f>
        <v>9344</v>
      </c>
      <c r="BC406" s="46">
        <f>AW406+BA406</f>
        <v>0</v>
      </c>
    </row>
    <row r="407" spans="1:55" s="15" customFormat="1" ht="60.75" customHeight="1">
      <c r="A407" s="59" t="s">
        <v>522</v>
      </c>
      <c r="B407" s="65" t="s">
        <v>374</v>
      </c>
      <c r="C407" s="65" t="s">
        <v>374</v>
      </c>
      <c r="D407" s="66" t="s">
        <v>521</v>
      </c>
      <c r="E407" s="65"/>
      <c r="F407" s="46"/>
      <c r="G407" s="96"/>
      <c r="H407" s="96"/>
      <c r="I407" s="96"/>
      <c r="J407" s="96"/>
      <c r="K407" s="96"/>
      <c r="L407" s="46"/>
      <c r="M407" s="46"/>
      <c r="N407" s="69"/>
      <c r="O407" s="69"/>
      <c r="P407" s="69"/>
      <c r="Q407" s="69"/>
      <c r="R407" s="46"/>
      <c r="S407" s="46"/>
      <c r="T407" s="69"/>
      <c r="U407" s="69"/>
      <c r="V407" s="69"/>
      <c r="W407" s="69"/>
      <c r="X407" s="46"/>
      <c r="Y407" s="46"/>
      <c r="Z407" s="69"/>
      <c r="AA407" s="69"/>
      <c r="AB407" s="69"/>
      <c r="AC407" s="69"/>
      <c r="AD407" s="46"/>
      <c r="AE407" s="46"/>
      <c r="AF407" s="69"/>
      <c r="AG407" s="69"/>
      <c r="AH407" s="69"/>
      <c r="AI407" s="69"/>
      <c r="AJ407" s="46"/>
      <c r="AK407" s="46"/>
      <c r="AL407" s="69"/>
      <c r="AM407" s="69"/>
      <c r="AN407" s="69"/>
      <c r="AO407" s="69"/>
      <c r="AP407" s="46"/>
      <c r="AQ407" s="46"/>
      <c r="AR407" s="69"/>
      <c r="AS407" s="69"/>
      <c r="AT407" s="69"/>
      <c r="AU407" s="69"/>
      <c r="AV407" s="46"/>
      <c r="AW407" s="46"/>
      <c r="AX407" s="69">
        <f aca="true" t="shared" si="618" ref="AX407:BC407">AX408</f>
        <v>0</v>
      </c>
      <c r="AY407" s="69">
        <f t="shared" si="618"/>
        <v>0</v>
      </c>
      <c r="AZ407" s="69">
        <f t="shared" si="618"/>
        <v>0</v>
      </c>
      <c r="BA407" s="46">
        <f t="shared" si="618"/>
        <v>10109</v>
      </c>
      <c r="BB407" s="46">
        <f t="shared" si="618"/>
        <v>10109</v>
      </c>
      <c r="BC407" s="46">
        <f t="shared" si="618"/>
        <v>10109</v>
      </c>
    </row>
    <row r="408" spans="1:55" s="15" customFormat="1" ht="88.5" customHeight="1">
      <c r="A408" s="59" t="s">
        <v>79</v>
      </c>
      <c r="B408" s="65" t="s">
        <v>374</v>
      </c>
      <c r="C408" s="65" t="s">
        <v>374</v>
      </c>
      <c r="D408" s="66" t="s">
        <v>521</v>
      </c>
      <c r="E408" s="65" t="s">
        <v>67</v>
      </c>
      <c r="F408" s="46"/>
      <c r="G408" s="96"/>
      <c r="H408" s="96"/>
      <c r="I408" s="96"/>
      <c r="J408" s="96"/>
      <c r="K408" s="96"/>
      <c r="L408" s="46"/>
      <c r="M408" s="46"/>
      <c r="N408" s="69"/>
      <c r="O408" s="69"/>
      <c r="P408" s="69"/>
      <c r="Q408" s="69"/>
      <c r="R408" s="46"/>
      <c r="S408" s="46"/>
      <c r="T408" s="69"/>
      <c r="U408" s="69"/>
      <c r="V408" s="69"/>
      <c r="W408" s="69"/>
      <c r="X408" s="46"/>
      <c r="Y408" s="46"/>
      <c r="Z408" s="69"/>
      <c r="AA408" s="69"/>
      <c r="AB408" s="69"/>
      <c r="AC408" s="69"/>
      <c r="AD408" s="46"/>
      <c r="AE408" s="46"/>
      <c r="AF408" s="69"/>
      <c r="AG408" s="69"/>
      <c r="AH408" s="69"/>
      <c r="AI408" s="69"/>
      <c r="AJ408" s="46"/>
      <c r="AK408" s="46"/>
      <c r="AL408" s="69"/>
      <c r="AM408" s="69"/>
      <c r="AN408" s="69"/>
      <c r="AO408" s="69"/>
      <c r="AP408" s="46"/>
      <c r="AQ408" s="46"/>
      <c r="AR408" s="69"/>
      <c r="AS408" s="69"/>
      <c r="AT408" s="69"/>
      <c r="AU408" s="69"/>
      <c r="AV408" s="46"/>
      <c r="AW408" s="46"/>
      <c r="AX408" s="69"/>
      <c r="AY408" s="69"/>
      <c r="AZ408" s="69"/>
      <c r="BA408" s="46">
        <v>10109</v>
      </c>
      <c r="BB408" s="46">
        <f>AV408+AX408+AY408+AZ408+BA408</f>
        <v>10109</v>
      </c>
      <c r="BC408" s="46">
        <f>AW408+BA408</f>
        <v>10109</v>
      </c>
    </row>
    <row r="409" spans="1:55" s="15" customFormat="1" ht="21" customHeight="1">
      <c r="A409" s="59" t="s">
        <v>435</v>
      </c>
      <c r="B409" s="65" t="s">
        <v>374</v>
      </c>
      <c r="C409" s="65" t="s">
        <v>374</v>
      </c>
      <c r="D409" s="66" t="s">
        <v>434</v>
      </c>
      <c r="E409" s="65"/>
      <c r="F409" s="46"/>
      <c r="G409" s="96"/>
      <c r="H409" s="96"/>
      <c r="I409" s="96"/>
      <c r="J409" s="96"/>
      <c r="K409" s="96"/>
      <c r="L409" s="46"/>
      <c r="M409" s="46"/>
      <c r="N409" s="69"/>
      <c r="O409" s="69"/>
      <c r="P409" s="69"/>
      <c r="Q409" s="69"/>
      <c r="R409" s="46"/>
      <c r="S409" s="46"/>
      <c r="T409" s="69"/>
      <c r="U409" s="69"/>
      <c r="V409" s="69"/>
      <c r="W409" s="69"/>
      <c r="X409" s="46"/>
      <c r="Y409" s="46"/>
      <c r="Z409" s="69"/>
      <c r="AA409" s="69"/>
      <c r="AB409" s="69"/>
      <c r="AC409" s="69"/>
      <c r="AD409" s="46"/>
      <c r="AE409" s="46"/>
      <c r="AF409" s="69"/>
      <c r="AG409" s="69"/>
      <c r="AH409" s="69"/>
      <c r="AI409" s="69"/>
      <c r="AJ409" s="46"/>
      <c r="AK409" s="46"/>
      <c r="AL409" s="69"/>
      <c r="AM409" s="69"/>
      <c r="AN409" s="69"/>
      <c r="AO409" s="69"/>
      <c r="AP409" s="46"/>
      <c r="AQ409" s="46"/>
      <c r="AR409" s="69"/>
      <c r="AS409" s="69"/>
      <c r="AT409" s="69"/>
      <c r="AU409" s="69"/>
      <c r="AV409" s="46">
        <f>AV410</f>
        <v>32</v>
      </c>
      <c r="AW409" s="46">
        <f>AW410</f>
        <v>32</v>
      </c>
      <c r="AX409" s="69"/>
      <c r="AY409" s="69"/>
      <c r="AZ409" s="69"/>
      <c r="BA409" s="69"/>
      <c r="BB409" s="46">
        <f>BB410</f>
        <v>32</v>
      </c>
      <c r="BC409" s="46">
        <f>BC410</f>
        <v>32</v>
      </c>
    </row>
    <row r="410" spans="1:55" s="15" customFormat="1" ht="132">
      <c r="A410" s="59" t="s">
        <v>586</v>
      </c>
      <c r="B410" s="65" t="s">
        <v>374</v>
      </c>
      <c r="C410" s="65" t="s">
        <v>374</v>
      </c>
      <c r="D410" s="66" t="s">
        <v>182</v>
      </c>
      <c r="E410" s="65"/>
      <c r="F410" s="46"/>
      <c r="G410" s="96"/>
      <c r="H410" s="96"/>
      <c r="I410" s="96"/>
      <c r="J410" s="96"/>
      <c r="K410" s="96"/>
      <c r="L410" s="46"/>
      <c r="M410" s="46"/>
      <c r="N410" s="69"/>
      <c r="O410" s="69"/>
      <c r="P410" s="69"/>
      <c r="Q410" s="69"/>
      <c r="R410" s="46"/>
      <c r="S410" s="46"/>
      <c r="T410" s="69"/>
      <c r="U410" s="69"/>
      <c r="V410" s="69"/>
      <c r="W410" s="69"/>
      <c r="X410" s="46"/>
      <c r="Y410" s="46"/>
      <c r="Z410" s="69"/>
      <c r="AA410" s="69"/>
      <c r="AB410" s="69"/>
      <c r="AC410" s="69"/>
      <c r="AD410" s="46"/>
      <c r="AE410" s="46"/>
      <c r="AF410" s="69"/>
      <c r="AG410" s="69"/>
      <c r="AH410" s="69"/>
      <c r="AI410" s="69"/>
      <c r="AJ410" s="46"/>
      <c r="AK410" s="46"/>
      <c r="AL410" s="69"/>
      <c r="AM410" s="69"/>
      <c r="AN410" s="69"/>
      <c r="AO410" s="69"/>
      <c r="AP410" s="46"/>
      <c r="AQ410" s="46"/>
      <c r="AR410" s="69">
        <f aca="true" t="shared" si="619" ref="AR410:AW410">AR412</f>
        <v>0</v>
      </c>
      <c r="AS410" s="69">
        <f t="shared" si="619"/>
        <v>0</v>
      </c>
      <c r="AT410" s="69">
        <f t="shared" si="619"/>
        <v>0</v>
      </c>
      <c r="AU410" s="69">
        <f t="shared" si="619"/>
        <v>32</v>
      </c>
      <c r="AV410" s="46">
        <f t="shared" si="619"/>
        <v>32</v>
      </c>
      <c r="AW410" s="46">
        <f t="shared" si="619"/>
        <v>32</v>
      </c>
      <c r="AX410" s="69">
        <f aca="true" t="shared" si="620" ref="AX410:BC410">AX411+AX412</f>
        <v>0</v>
      </c>
      <c r="AY410" s="69">
        <f t="shared" si="620"/>
        <v>0</v>
      </c>
      <c r="AZ410" s="69">
        <f t="shared" si="620"/>
        <v>0</v>
      </c>
      <c r="BA410" s="69">
        <f t="shared" si="620"/>
        <v>0</v>
      </c>
      <c r="BB410" s="46">
        <f t="shared" si="620"/>
        <v>32</v>
      </c>
      <c r="BC410" s="46">
        <f t="shared" si="620"/>
        <v>32</v>
      </c>
    </row>
    <row r="411" spans="1:55" s="15" customFormat="1" ht="87.75" customHeight="1">
      <c r="A411" s="59" t="s">
        <v>216</v>
      </c>
      <c r="B411" s="65" t="s">
        <v>374</v>
      </c>
      <c r="C411" s="65" t="s">
        <v>374</v>
      </c>
      <c r="D411" s="66" t="s">
        <v>182</v>
      </c>
      <c r="E411" s="65" t="s">
        <v>66</v>
      </c>
      <c r="F411" s="46"/>
      <c r="G411" s="96"/>
      <c r="H411" s="96"/>
      <c r="I411" s="96"/>
      <c r="J411" s="96"/>
      <c r="K411" s="96"/>
      <c r="L411" s="46"/>
      <c r="M411" s="46"/>
      <c r="N411" s="69"/>
      <c r="O411" s="69"/>
      <c r="P411" s="69"/>
      <c r="Q411" s="69"/>
      <c r="R411" s="46"/>
      <c r="S411" s="46"/>
      <c r="T411" s="69"/>
      <c r="U411" s="69"/>
      <c r="V411" s="69"/>
      <c r="W411" s="69"/>
      <c r="X411" s="46"/>
      <c r="Y411" s="46"/>
      <c r="Z411" s="69"/>
      <c r="AA411" s="69"/>
      <c r="AB411" s="69"/>
      <c r="AC411" s="69"/>
      <c r="AD411" s="46"/>
      <c r="AE411" s="46"/>
      <c r="AF411" s="69"/>
      <c r="AG411" s="69"/>
      <c r="AH411" s="69"/>
      <c r="AI411" s="69"/>
      <c r="AJ411" s="46"/>
      <c r="AK411" s="46"/>
      <c r="AL411" s="69"/>
      <c r="AM411" s="69"/>
      <c r="AN411" s="69"/>
      <c r="AO411" s="69"/>
      <c r="AP411" s="46"/>
      <c r="AQ411" s="46"/>
      <c r="AR411" s="69"/>
      <c r="AS411" s="69"/>
      <c r="AT411" s="69"/>
      <c r="AU411" s="69"/>
      <c r="AV411" s="46"/>
      <c r="AW411" s="46"/>
      <c r="AX411" s="69"/>
      <c r="AY411" s="69"/>
      <c r="AZ411" s="69"/>
      <c r="BA411" s="46">
        <v>32</v>
      </c>
      <c r="BB411" s="46">
        <f>AV411+AX411+AY411+AZ411+BA411</f>
        <v>32</v>
      </c>
      <c r="BC411" s="46">
        <f>AW411+BA411</f>
        <v>32</v>
      </c>
    </row>
    <row r="412" spans="1:55" s="31" customFormat="1" ht="88.5" customHeight="1" hidden="1">
      <c r="A412" s="82" t="s">
        <v>215</v>
      </c>
      <c r="B412" s="83" t="s">
        <v>374</v>
      </c>
      <c r="C412" s="83" t="s">
        <v>374</v>
      </c>
      <c r="D412" s="84" t="s">
        <v>182</v>
      </c>
      <c r="E412" s="83" t="s">
        <v>73</v>
      </c>
      <c r="F412" s="85"/>
      <c r="G412" s="112"/>
      <c r="H412" s="112"/>
      <c r="I412" s="112"/>
      <c r="J412" s="112"/>
      <c r="K412" s="112"/>
      <c r="L412" s="85"/>
      <c r="M412" s="85"/>
      <c r="N412" s="113"/>
      <c r="O412" s="113"/>
      <c r="P412" s="113"/>
      <c r="Q412" s="113"/>
      <c r="R412" s="85"/>
      <c r="S412" s="85"/>
      <c r="T412" s="113"/>
      <c r="U412" s="113"/>
      <c r="V412" s="113"/>
      <c r="W412" s="113"/>
      <c r="X412" s="85"/>
      <c r="Y412" s="85"/>
      <c r="Z412" s="113"/>
      <c r="AA412" s="113"/>
      <c r="AB412" s="113"/>
      <c r="AC412" s="113"/>
      <c r="AD412" s="85"/>
      <c r="AE412" s="85"/>
      <c r="AF412" s="113"/>
      <c r="AG412" s="113"/>
      <c r="AH412" s="113"/>
      <c r="AI412" s="113"/>
      <c r="AJ412" s="85"/>
      <c r="AK412" s="85"/>
      <c r="AL412" s="113"/>
      <c r="AM412" s="113"/>
      <c r="AN412" s="113"/>
      <c r="AO412" s="113"/>
      <c r="AP412" s="85"/>
      <c r="AQ412" s="85"/>
      <c r="AR412" s="113"/>
      <c r="AS412" s="113"/>
      <c r="AT412" s="113"/>
      <c r="AU412" s="113">
        <v>32</v>
      </c>
      <c r="AV412" s="85">
        <f>AP412+AR412+AS412+AT412+AU412</f>
        <v>32</v>
      </c>
      <c r="AW412" s="85">
        <f>AQ412+AU412</f>
        <v>32</v>
      </c>
      <c r="AX412" s="113"/>
      <c r="AY412" s="113"/>
      <c r="AZ412" s="113"/>
      <c r="BA412" s="85">
        <v>-32</v>
      </c>
      <c r="BB412" s="85">
        <f>AV412+AX412+AY412+AZ412+BA412</f>
        <v>0</v>
      </c>
      <c r="BC412" s="85">
        <f>AW412+BA412</f>
        <v>0</v>
      </c>
    </row>
    <row r="413" spans="1:55" s="15" customFormat="1" ht="34.5" customHeight="1">
      <c r="A413" s="59" t="s">
        <v>359</v>
      </c>
      <c r="B413" s="65" t="s">
        <v>374</v>
      </c>
      <c r="C413" s="65" t="s">
        <v>374</v>
      </c>
      <c r="D413" s="66" t="s">
        <v>360</v>
      </c>
      <c r="E413" s="65"/>
      <c r="F413" s="46">
        <f aca="true" t="shared" si="621" ref="F413:M413">F417+F430+F433+F437</f>
        <v>13630</v>
      </c>
      <c r="G413" s="46">
        <f t="shared" si="621"/>
        <v>0</v>
      </c>
      <c r="H413" s="46">
        <f t="shared" si="621"/>
        <v>0</v>
      </c>
      <c r="I413" s="46">
        <f t="shared" si="621"/>
        <v>0</v>
      </c>
      <c r="J413" s="46">
        <f t="shared" si="621"/>
        <v>0</v>
      </c>
      <c r="K413" s="46">
        <f t="shared" si="621"/>
        <v>0</v>
      </c>
      <c r="L413" s="46">
        <f t="shared" si="621"/>
        <v>13630</v>
      </c>
      <c r="M413" s="46">
        <f t="shared" si="621"/>
        <v>0</v>
      </c>
      <c r="N413" s="46">
        <f aca="true" t="shared" si="622" ref="N413:S413">N417+N430+N433+N437</f>
        <v>0</v>
      </c>
      <c r="O413" s="46">
        <f t="shared" si="622"/>
        <v>0</v>
      </c>
      <c r="P413" s="46">
        <f t="shared" si="622"/>
        <v>0</v>
      </c>
      <c r="Q413" s="46">
        <f t="shared" si="622"/>
        <v>0</v>
      </c>
      <c r="R413" s="46">
        <f t="shared" si="622"/>
        <v>13630</v>
      </c>
      <c r="S413" s="46">
        <f t="shared" si="622"/>
        <v>0</v>
      </c>
      <c r="T413" s="46">
        <f aca="true" t="shared" si="623" ref="T413:Y413">T417+T430+T433+T437</f>
        <v>0</v>
      </c>
      <c r="U413" s="46">
        <f t="shared" si="623"/>
        <v>0</v>
      </c>
      <c r="V413" s="46">
        <f t="shared" si="623"/>
        <v>0</v>
      </c>
      <c r="W413" s="46">
        <f t="shared" si="623"/>
        <v>0</v>
      </c>
      <c r="X413" s="46">
        <f t="shared" si="623"/>
        <v>13630</v>
      </c>
      <c r="Y413" s="46">
        <f t="shared" si="623"/>
        <v>0</v>
      </c>
      <c r="Z413" s="46">
        <f aca="true" t="shared" si="624" ref="Z413:AE413">Z417+Z430+Z433+Z437</f>
        <v>0</v>
      </c>
      <c r="AA413" s="46">
        <f t="shared" si="624"/>
        <v>0</v>
      </c>
      <c r="AB413" s="46">
        <f t="shared" si="624"/>
        <v>0</v>
      </c>
      <c r="AC413" s="46">
        <f t="shared" si="624"/>
        <v>0</v>
      </c>
      <c r="AD413" s="46">
        <f t="shared" si="624"/>
        <v>13630</v>
      </c>
      <c r="AE413" s="46">
        <f t="shared" si="624"/>
        <v>0</v>
      </c>
      <c r="AF413" s="46">
        <f aca="true" t="shared" si="625" ref="AF413:AK413">AF417+AF430+AF433+AF437</f>
        <v>0</v>
      </c>
      <c r="AG413" s="46">
        <f t="shared" si="625"/>
        <v>0</v>
      </c>
      <c r="AH413" s="46">
        <f t="shared" si="625"/>
        <v>0</v>
      </c>
      <c r="AI413" s="46">
        <f t="shared" si="625"/>
        <v>0</v>
      </c>
      <c r="AJ413" s="46">
        <f t="shared" si="625"/>
        <v>13630</v>
      </c>
      <c r="AK413" s="46">
        <f t="shared" si="625"/>
        <v>0</v>
      </c>
      <c r="AL413" s="46">
        <f aca="true" t="shared" si="626" ref="AL413:AQ413">AL417+AL430+AL433+AL437</f>
        <v>0</v>
      </c>
      <c r="AM413" s="46">
        <f t="shared" si="626"/>
        <v>0</v>
      </c>
      <c r="AN413" s="46">
        <f t="shared" si="626"/>
        <v>0</v>
      </c>
      <c r="AO413" s="46">
        <f t="shared" si="626"/>
        <v>0</v>
      </c>
      <c r="AP413" s="46">
        <f t="shared" si="626"/>
        <v>13630</v>
      </c>
      <c r="AQ413" s="46">
        <f t="shared" si="626"/>
        <v>0</v>
      </c>
      <c r="AR413" s="46">
        <f aca="true" t="shared" si="627" ref="AR413:AW413">AR417+AR430+AR433+AR437</f>
        <v>0</v>
      </c>
      <c r="AS413" s="46">
        <f>AS417+AS430+AS433+AS437</f>
        <v>0</v>
      </c>
      <c r="AT413" s="46">
        <f>AT417+AT430+AT433+AT437</f>
        <v>0</v>
      </c>
      <c r="AU413" s="46">
        <f>AU417+AU430+AU433+AU437</f>
        <v>0</v>
      </c>
      <c r="AV413" s="46">
        <f t="shared" si="627"/>
        <v>13630</v>
      </c>
      <c r="AW413" s="46">
        <f t="shared" si="627"/>
        <v>0</v>
      </c>
      <c r="AX413" s="46">
        <f aca="true" t="shared" si="628" ref="AX413:BC413">AX417+AX430+AX433+AX437</f>
        <v>0</v>
      </c>
      <c r="AY413" s="46">
        <f t="shared" si="628"/>
        <v>170</v>
      </c>
      <c r="AZ413" s="46">
        <f t="shared" si="628"/>
        <v>0</v>
      </c>
      <c r="BA413" s="46">
        <f t="shared" si="628"/>
        <v>0</v>
      </c>
      <c r="BB413" s="46">
        <f t="shared" si="628"/>
        <v>13630</v>
      </c>
      <c r="BC413" s="46">
        <f t="shared" si="628"/>
        <v>0</v>
      </c>
    </row>
    <row r="414" spans="1:55" s="15" customFormat="1" ht="33" customHeight="1" hidden="1">
      <c r="A414" s="59" t="s">
        <v>375</v>
      </c>
      <c r="B414" s="65" t="s">
        <v>374</v>
      </c>
      <c r="C414" s="65" t="s">
        <v>374</v>
      </c>
      <c r="D414" s="66" t="s">
        <v>360</v>
      </c>
      <c r="E414" s="65" t="s">
        <v>376</v>
      </c>
      <c r="F414" s="46"/>
      <c r="G414" s="96"/>
      <c r="H414" s="96"/>
      <c r="I414" s="96"/>
      <c r="J414" s="96"/>
      <c r="K414" s="96"/>
      <c r="L414" s="46"/>
      <c r="M414" s="96"/>
      <c r="N414" s="69"/>
      <c r="O414" s="69"/>
      <c r="P414" s="69"/>
      <c r="Q414" s="69"/>
      <c r="R414" s="46"/>
      <c r="S414" s="96"/>
      <c r="T414" s="69"/>
      <c r="U414" s="69"/>
      <c r="V414" s="69"/>
      <c r="W414" s="69"/>
      <c r="X414" s="46"/>
      <c r="Y414" s="96"/>
      <c r="Z414" s="69"/>
      <c r="AA414" s="69"/>
      <c r="AB414" s="69"/>
      <c r="AC414" s="69"/>
      <c r="AD414" s="46"/>
      <c r="AE414" s="96"/>
      <c r="AF414" s="69"/>
      <c r="AG414" s="69"/>
      <c r="AH414" s="69"/>
      <c r="AI414" s="69"/>
      <c r="AJ414" s="46"/>
      <c r="AK414" s="96"/>
      <c r="AL414" s="69"/>
      <c r="AM414" s="69"/>
      <c r="AN414" s="69"/>
      <c r="AO414" s="69"/>
      <c r="AP414" s="46"/>
      <c r="AQ414" s="96"/>
      <c r="AR414" s="69"/>
      <c r="AS414" s="69"/>
      <c r="AT414" s="69"/>
      <c r="AU414" s="69"/>
      <c r="AV414" s="46"/>
      <c r="AW414" s="96"/>
      <c r="AX414" s="69"/>
      <c r="AY414" s="69"/>
      <c r="AZ414" s="69"/>
      <c r="BA414" s="69"/>
      <c r="BB414" s="46"/>
      <c r="BC414" s="96"/>
    </row>
    <row r="415" spans="1:55" s="15" customFormat="1" ht="33" customHeight="1" hidden="1">
      <c r="A415" s="59" t="s">
        <v>456</v>
      </c>
      <c r="B415" s="65" t="s">
        <v>374</v>
      </c>
      <c r="C415" s="65" t="s">
        <v>374</v>
      </c>
      <c r="D415" s="66" t="s">
        <v>464</v>
      </c>
      <c r="E415" s="65"/>
      <c r="F415" s="46"/>
      <c r="G415" s="96"/>
      <c r="H415" s="96"/>
      <c r="I415" s="96"/>
      <c r="J415" s="96"/>
      <c r="K415" s="96"/>
      <c r="L415" s="46"/>
      <c r="M415" s="96"/>
      <c r="N415" s="69"/>
      <c r="O415" s="69"/>
      <c r="P415" s="69"/>
      <c r="Q415" s="69"/>
      <c r="R415" s="46"/>
      <c r="S415" s="96"/>
      <c r="T415" s="69"/>
      <c r="U415" s="69"/>
      <c r="V415" s="69"/>
      <c r="W415" s="69"/>
      <c r="X415" s="46"/>
      <c r="Y415" s="96"/>
      <c r="Z415" s="69"/>
      <c r="AA415" s="69"/>
      <c r="AB415" s="69"/>
      <c r="AC415" s="69"/>
      <c r="AD415" s="46"/>
      <c r="AE415" s="96"/>
      <c r="AF415" s="69"/>
      <c r="AG415" s="69"/>
      <c r="AH415" s="69"/>
      <c r="AI415" s="69"/>
      <c r="AJ415" s="46"/>
      <c r="AK415" s="96"/>
      <c r="AL415" s="69"/>
      <c r="AM415" s="69"/>
      <c r="AN415" s="69"/>
      <c r="AO415" s="69"/>
      <c r="AP415" s="46"/>
      <c r="AQ415" s="96"/>
      <c r="AR415" s="69"/>
      <c r="AS415" s="69"/>
      <c r="AT415" s="69"/>
      <c r="AU415" s="69"/>
      <c r="AV415" s="46"/>
      <c r="AW415" s="96"/>
      <c r="AX415" s="69"/>
      <c r="AY415" s="69"/>
      <c r="AZ415" s="69"/>
      <c r="BA415" s="69"/>
      <c r="BB415" s="46"/>
      <c r="BC415" s="96"/>
    </row>
    <row r="416" spans="1:55" s="15" customFormat="1" ht="49.5" customHeight="1" hidden="1">
      <c r="A416" s="59" t="s">
        <v>517</v>
      </c>
      <c r="B416" s="65" t="s">
        <v>374</v>
      </c>
      <c r="C416" s="65" t="s">
        <v>374</v>
      </c>
      <c r="D416" s="66" t="s">
        <v>464</v>
      </c>
      <c r="E416" s="65" t="s">
        <v>457</v>
      </c>
      <c r="F416" s="46"/>
      <c r="G416" s="96"/>
      <c r="H416" s="96"/>
      <c r="I416" s="96"/>
      <c r="J416" s="96"/>
      <c r="K416" s="96"/>
      <c r="L416" s="46"/>
      <c r="M416" s="96"/>
      <c r="N416" s="69"/>
      <c r="O416" s="69"/>
      <c r="P416" s="69"/>
      <c r="Q416" s="69"/>
      <c r="R416" s="46"/>
      <c r="S416" s="96"/>
      <c r="T416" s="69"/>
      <c r="U416" s="69"/>
      <c r="V416" s="69"/>
      <c r="W416" s="69"/>
      <c r="X416" s="46"/>
      <c r="Y416" s="96"/>
      <c r="Z416" s="69"/>
      <c r="AA416" s="69"/>
      <c r="AB416" s="69"/>
      <c r="AC416" s="69"/>
      <c r="AD416" s="46"/>
      <c r="AE416" s="96"/>
      <c r="AF416" s="69"/>
      <c r="AG416" s="69"/>
      <c r="AH416" s="69"/>
      <c r="AI416" s="69"/>
      <c r="AJ416" s="46"/>
      <c r="AK416" s="96"/>
      <c r="AL416" s="69"/>
      <c r="AM416" s="69"/>
      <c r="AN416" s="69"/>
      <c r="AO416" s="69"/>
      <c r="AP416" s="46"/>
      <c r="AQ416" s="96"/>
      <c r="AR416" s="69"/>
      <c r="AS416" s="69"/>
      <c r="AT416" s="69"/>
      <c r="AU416" s="69"/>
      <c r="AV416" s="46"/>
      <c r="AW416" s="96"/>
      <c r="AX416" s="69"/>
      <c r="AY416" s="69"/>
      <c r="AZ416" s="69"/>
      <c r="BA416" s="69"/>
      <c r="BB416" s="46"/>
      <c r="BC416" s="96"/>
    </row>
    <row r="417" spans="1:55" s="15" customFormat="1" ht="56.25" customHeight="1">
      <c r="A417" s="59" t="s">
        <v>162</v>
      </c>
      <c r="B417" s="65" t="s">
        <v>374</v>
      </c>
      <c r="C417" s="65" t="s">
        <v>374</v>
      </c>
      <c r="D417" s="66" t="s">
        <v>506</v>
      </c>
      <c r="E417" s="65"/>
      <c r="F417" s="46">
        <f aca="true" t="shared" si="629" ref="F417:M417">F418+F420+F425</f>
        <v>7100</v>
      </c>
      <c r="G417" s="46">
        <f t="shared" si="629"/>
        <v>0</v>
      </c>
      <c r="H417" s="46">
        <f t="shared" si="629"/>
        <v>0</v>
      </c>
      <c r="I417" s="46">
        <f t="shared" si="629"/>
        <v>0</v>
      </c>
      <c r="J417" s="46">
        <f t="shared" si="629"/>
        <v>0</v>
      </c>
      <c r="K417" s="46">
        <f t="shared" si="629"/>
        <v>0</v>
      </c>
      <c r="L417" s="46">
        <f t="shared" si="629"/>
        <v>7100</v>
      </c>
      <c r="M417" s="46">
        <f t="shared" si="629"/>
        <v>0</v>
      </c>
      <c r="N417" s="46">
        <f aca="true" t="shared" si="630" ref="N417:S417">N418+N420+N425</f>
        <v>0</v>
      </c>
      <c r="O417" s="46">
        <f t="shared" si="630"/>
        <v>0</v>
      </c>
      <c r="P417" s="46">
        <f t="shared" si="630"/>
        <v>0</v>
      </c>
      <c r="Q417" s="46">
        <f t="shared" si="630"/>
        <v>0</v>
      </c>
      <c r="R417" s="46">
        <f t="shared" si="630"/>
        <v>7100</v>
      </c>
      <c r="S417" s="46">
        <f t="shared" si="630"/>
        <v>0</v>
      </c>
      <c r="T417" s="46">
        <f aca="true" t="shared" si="631" ref="T417:Y417">T418+T420+T425</f>
        <v>0</v>
      </c>
      <c r="U417" s="46">
        <f t="shared" si="631"/>
        <v>0</v>
      </c>
      <c r="V417" s="46">
        <f t="shared" si="631"/>
        <v>0</v>
      </c>
      <c r="W417" s="46">
        <f t="shared" si="631"/>
        <v>0</v>
      </c>
      <c r="X417" s="46">
        <f t="shared" si="631"/>
        <v>7100</v>
      </c>
      <c r="Y417" s="46">
        <f t="shared" si="631"/>
        <v>0</v>
      </c>
      <c r="Z417" s="46">
        <f aca="true" t="shared" si="632" ref="Z417:AE417">Z418+Z420+Z425</f>
        <v>0</v>
      </c>
      <c r="AA417" s="46">
        <f t="shared" si="632"/>
        <v>0</v>
      </c>
      <c r="AB417" s="46">
        <f t="shared" si="632"/>
        <v>0</v>
      </c>
      <c r="AC417" s="46">
        <f t="shared" si="632"/>
        <v>0</v>
      </c>
      <c r="AD417" s="46">
        <f t="shared" si="632"/>
        <v>7100</v>
      </c>
      <c r="AE417" s="46">
        <f t="shared" si="632"/>
        <v>0</v>
      </c>
      <c r="AF417" s="46">
        <f aca="true" t="shared" si="633" ref="AF417:AK417">AF418+AF420+AF425</f>
        <v>0</v>
      </c>
      <c r="AG417" s="46">
        <f t="shared" si="633"/>
        <v>0</v>
      </c>
      <c r="AH417" s="46">
        <f t="shared" si="633"/>
        <v>0</v>
      </c>
      <c r="AI417" s="46">
        <f t="shared" si="633"/>
        <v>0</v>
      </c>
      <c r="AJ417" s="46">
        <f t="shared" si="633"/>
        <v>7100</v>
      </c>
      <c r="AK417" s="46">
        <f t="shared" si="633"/>
        <v>0</v>
      </c>
      <c r="AL417" s="46">
        <f aca="true" t="shared" si="634" ref="AL417:AQ417">AL418+AL420+AL425</f>
        <v>0</v>
      </c>
      <c r="AM417" s="46">
        <f t="shared" si="634"/>
        <v>0</v>
      </c>
      <c r="AN417" s="46">
        <f t="shared" si="634"/>
        <v>0</v>
      </c>
      <c r="AO417" s="46">
        <f t="shared" si="634"/>
        <v>0</v>
      </c>
      <c r="AP417" s="46">
        <f t="shared" si="634"/>
        <v>7100</v>
      </c>
      <c r="AQ417" s="46">
        <f t="shared" si="634"/>
        <v>0</v>
      </c>
      <c r="AR417" s="46">
        <f aca="true" t="shared" si="635" ref="AR417:AW417">AR418+AR420+AR425</f>
        <v>0</v>
      </c>
      <c r="AS417" s="46">
        <f>AS418+AS420+AS425</f>
        <v>0</v>
      </c>
      <c r="AT417" s="46">
        <f>AT418+AT420+AT425</f>
        <v>0</v>
      </c>
      <c r="AU417" s="46">
        <f>AU418+AU420+AU425</f>
        <v>0</v>
      </c>
      <c r="AV417" s="46">
        <f t="shared" si="635"/>
        <v>7100</v>
      </c>
      <c r="AW417" s="46">
        <f t="shared" si="635"/>
        <v>0</v>
      </c>
      <c r="AX417" s="46">
        <f aca="true" t="shared" si="636" ref="AX417:BC417">AX418+AX420+AX425</f>
        <v>0</v>
      </c>
      <c r="AY417" s="46">
        <f t="shared" si="636"/>
        <v>170</v>
      </c>
      <c r="AZ417" s="46">
        <f t="shared" si="636"/>
        <v>0</v>
      </c>
      <c r="BA417" s="46">
        <f t="shared" si="636"/>
        <v>0</v>
      </c>
      <c r="BB417" s="46">
        <f t="shared" si="636"/>
        <v>7100</v>
      </c>
      <c r="BC417" s="46">
        <f t="shared" si="636"/>
        <v>0</v>
      </c>
    </row>
    <row r="418" spans="1:55" s="15" customFormat="1" ht="174.75" customHeight="1">
      <c r="A418" s="103" t="s">
        <v>81</v>
      </c>
      <c r="B418" s="65" t="s">
        <v>374</v>
      </c>
      <c r="C418" s="65" t="s">
        <v>374</v>
      </c>
      <c r="D418" s="66" t="s">
        <v>508</v>
      </c>
      <c r="E418" s="65"/>
      <c r="F418" s="46">
        <f aca="true" t="shared" si="637" ref="F418:BA418">F419</f>
        <v>4000</v>
      </c>
      <c r="G418" s="46">
        <f t="shared" si="637"/>
        <v>0</v>
      </c>
      <c r="H418" s="46">
        <f t="shared" si="637"/>
        <v>0</v>
      </c>
      <c r="I418" s="46">
        <f t="shared" si="637"/>
        <v>0</v>
      </c>
      <c r="J418" s="46">
        <f t="shared" si="637"/>
        <v>0</v>
      </c>
      <c r="K418" s="46">
        <f t="shared" si="637"/>
        <v>0</v>
      </c>
      <c r="L418" s="46">
        <f t="shared" si="637"/>
        <v>4000</v>
      </c>
      <c r="M418" s="46">
        <f t="shared" si="637"/>
        <v>0</v>
      </c>
      <c r="N418" s="46">
        <f t="shared" si="637"/>
        <v>0</v>
      </c>
      <c r="O418" s="46">
        <f t="shared" si="637"/>
        <v>0</v>
      </c>
      <c r="P418" s="46">
        <f t="shared" si="637"/>
        <v>0</v>
      </c>
      <c r="Q418" s="46">
        <f t="shared" si="637"/>
        <v>0</v>
      </c>
      <c r="R418" s="46">
        <f t="shared" si="637"/>
        <v>4000</v>
      </c>
      <c r="S418" s="46">
        <f t="shared" si="637"/>
        <v>0</v>
      </c>
      <c r="T418" s="46">
        <f t="shared" si="637"/>
        <v>0</v>
      </c>
      <c r="U418" s="46">
        <f t="shared" si="637"/>
        <v>0</v>
      </c>
      <c r="V418" s="46">
        <f t="shared" si="637"/>
        <v>0</v>
      </c>
      <c r="W418" s="46">
        <f t="shared" si="637"/>
        <v>0</v>
      </c>
      <c r="X418" s="46">
        <f t="shared" si="637"/>
        <v>4000</v>
      </c>
      <c r="Y418" s="46">
        <f t="shared" si="637"/>
        <v>0</v>
      </c>
      <c r="Z418" s="46">
        <f t="shared" si="637"/>
        <v>0</v>
      </c>
      <c r="AA418" s="46">
        <f t="shared" si="637"/>
        <v>0</v>
      </c>
      <c r="AB418" s="46">
        <f t="shared" si="637"/>
        <v>0</v>
      </c>
      <c r="AC418" s="46">
        <f t="shared" si="637"/>
        <v>0</v>
      </c>
      <c r="AD418" s="46">
        <f t="shared" si="637"/>
        <v>4000</v>
      </c>
      <c r="AE418" s="46">
        <f t="shared" si="637"/>
        <v>0</v>
      </c>
      <c r="AF418" s="46">
        <f t="shared" si="637"/>
        <v>0</v>
      </c>
      <c r="AG418" s="46">
        <f t="shared" si="637"/>
        <v>0</v>
      </c>
      <c r="AH418" s="46">
        <f t="shared" si="637"/>
        <v>0</v>
      </c>
      <c r="AI418" s="46">
        <f t="shared" si="637"/>
        <v>0</v>
      </c>
      <c r="AJ418" s="46">
        <f t="shared" si="637"/>
        <v>4000</v>
      </c>
      <c r="AK418" s="46">
        <f t="shared" si="637"/>
        <v>0</v>
      </c>
      <c r="AL418" s="46">
        <f t="shared" si="637"/>
        <v>0</v>
      </c>
      <c r="AM418" s="46">
        <f t="shared" si="637"/>
        <v>0</v>
      </c>
      <c r="AN418" s="46">
        <f t="shared" si="637"/>
        <v>0</v>
      </c>
      <c r="AO418" s="46">
        <f t="shared" si="637"/>
        <v>0</v>
      </c>
      <c r="AP418" s="46">
        <f t="shared" si="637"/>
        <v>4000</v>
      </c>
      <c r="AQ418" s="46">
        <f t="shared" si="637"/>
        <v>0</v>
      </c>
      <c r="AR418" s="46">
        <f t="shared" si="637"/>
        <v>0</v>
      </c>
      <c r="AS418" s="46">
        <f t="shared" si="637"/>
        <v>0</v>
      </c>
      <c r="AT418" s="46">
        <f t="shared" si="637"/>
        <v>0</v>
      </c>
      <c r="AU418" s="46">
        <f t="shared" si="637"/>
        <v>0</v>
      </c>
      <c r="AV418" s="46">
        <f t="shared" si="637"/>
        <v>4000</v>
      </c>
      <c r="AW418" s="46">
        <f t="shared" si="637"/>
        <v>0</v>
      </c>
      <c r="AX418" s="46">
        <f t="shared" si="637"/>
        <v>0</v>
      </c>
      <c r="AY418" s="46">
        <f t="shared" si="637"/>
        <v>0</v>
      </c>
      <c r="AZ418" s="46">
        <f t="shared" si="637"/>
        <v>0</v>
      </c>
      <c r="BA418" s="46">
        <f t="shared" si="637"/>
        <v>0</v>
      </c>
      <c r="BB418" s="46">
        <f>BB419</f>
        <v>4000</v>
      </c>
      <c r="BC418" s="46">
        <f>BC419</f>
        <v>0</v>
      </c>
    </row>
    <row r="419" spans="1:55" s="7" customFormat="1" ht="90.75" customHeight="1">
      <c r="A419" s="59" t="s">
        <v>80</v>
      </c>
      <c r="B419" s="65" t="s">
        <v>374</v>
      </c>
      <c r="C419" s="65" t="s">
        <v>374</v>
      </c>
      <c r="D419" s="66" t="s">
        <v>508</v>
      </c>
      <c r="E419" s="65" t="s">
        <v>457</v>
      </c>
      <c r="F419" s="46">
        <v>4000</v>
      </c>
      <c r="G419" s="52"/>
      <c r="H419" s="52"/>
      <c r="I419" s="52"/>
      <c r="J419" s="52"/>
      <c r="K419" s="52"/>
      <c r="L419" s="46">
        <f>F419+H419+I419+J419+K419</f>
        <v>4000</v>
      </c>
      <c r="M419" s="46">
        <f>G419+K419</f>
        <v>0</v>
      </c>
      <c r="N419" s="46"/>
      <c r="O419" s="46"/>
      <c r="P419" s="46"/>
      <c r="Q419" s="46"/>
      <c r="R419" s="46">
        <f>L419+N419+O419+P419+Q419</f>
        <v>4000</v>
      </c>
      <c r="S419" s="46">
        <f>M419+Q419</f>
        <v>0</v>
      </c>
      <c r="T419" s="46"/>
      <c r="U419" s="46"/>
      <c r="V419" s="46"/>
      <c r="W419" s="46"/>
      <c r="X419" s="46">
        <f>R419+T419+U419+V419+W419</f>
        <v>4000</v>
      </c>
      <c r="Y419" s="46">
        <f>S419+W419</f>
        <v>0</v>
      </c>
      <c r="Z419" s="46"/>
      <c r="AA419" s="46"/>
      <c r="AB419" s="46"/>
      <c r="AC419" s="46"/>
      <c r="AD419" s="46">
        <f>X419+Z419+AA419+AB419+AC419</f>
        <v>4000</v>
      </c>
      <c r="AE419" s="46">
        <f>Y419+AC419</f>
        <v>0</v>
      </c>
      <c r="AF419" s="46"/>
      <c r="AG419" s="46"/>
      <c r="AH419" s="46"/>
      <c r="AI419" s="46"/>
      <c r="AJ419" s="46">
        <f>AD419+AF419+AG419+AH419+AI419</f>
        <v>4000</v>
      </c>
      <c r="AK419" s="46">
        <f>AE419+AI419</f>
        <v>0</v>
      </c>
      <c r="AL419" s="46"/>
      <c r="AM419" s="46"/>
      <c r="AN419" s="46"/>
      <c r="AO419" s="46"/>
      <c r="AP419" s="46">
        <f>AJ419+AL419+AM419+AN419+AO419</f>
        <v>4000</v>
      </c>
      <c r="AQ419" s="46">
        <f>AK419+AO419</f>
        <v>0</v>
      </c>
      <c r="AR419" s="46"/>
      <c r="AS419" s="46"/>
      <c r="AT419" s="46"/>
      <c r="AU419" s="46"/>
      <c r="AV419" s="46">
        <f>AP419+AR419+AS419+AT419+AU419</f>
        <v>4000</v>
      </c>
      <c r="AW419" s="46">
        <f>AQ419+AU419</f>
        <v>0</v>
      </c>
      <c r="AX419" s="46"/>
      <c r="AY419" s="46"/>
      <c r="AZ419" s="46"/>
      <c r="BA419" s="46"/>
      <c r="BB419" s="46">
        <f>AV419+AX419+AY419+AZ419+BA419</f>
        <v>4000</v>
      </c>
      <c r="BC419" s="46">
        <f>AW419+BA419</f>
        <v>0</v>
      </c>
    </row>
    <row r="420" spans="1:55" s="15" customFormat="1" ht="77.25" customHeight="1">
      <c r="A420" s="59" t="s">
        <v>163</v>
      </c>
      <c r="B420" s="65" t="s">
        <v>374</v>
      </c>
      <c r="C420" s="65" t="s">
        <v>374</v>
      </c>
      <c r="D420" s="66" t="s">
        <v>507</v>
      </c>
      <c r="E420" s="65"/>
      <c r="F420" s="46">
        <f aca="true" t="shared" si="638" ref="F420:M420">F421+F422+F423+F424</f>
        <v>2930</v>
      </c>
      <c r="G420" s="46">
        <f t="shared" si="638"/>
        <v>0</v>
      </c>
      <c r="H420" s="46">
        <f t="shared" si="638"/>
        <v>0</v>
      </c>
      <c r="I420" s="46">
        <f t="shared" si="638"/>
        <v>0</v>
      </c>
      <c r="J420" s="46">
        <f t="shared" si="638"/>
        <v>0</v>
      </c>
      <c r="K420" s="46">
        <f t="shared" si="638"/>
        <v>0</v>
      </c>
      <c r="L420" s="46">
        <f t="shared" si="638"/>
        <v>2930</v>
      </c>
      <c r="M420" s="46">
        <f t="shared" si="638"/>
        <v>0</v>
      </c>
      <c r="N420" s="46">
        <f aca="true" t="shared" si="639" ref="N420:S420">N421+N422+N423+N424</f>
        <v>0</v>
      </c>
      <c r="O420" s="46">
        <f t="shared" si="639"/>
        <v>0</v>
      </c>
      <c r="P420" s="46">
        <f t="shared" si="639"/>
        <v>0</v>
      </c>
      <c r="Q420" s="46">
        <f t="shared" si="639"/>
        <v>0</v>
      </c>
      <c r="R420" s="46">
        <f t="shared" si="639"/>
        <v>2930</v>
      </c>
      <c r="S420" s="46">
        <f t="shared" si="639"/>
        <v>0</v>
      </c>
      <c r="T420" s="46">
        <f aca="true" t="shared" si="640" ref="T420:Y420">T421+T422+T423+T424</f>
        <v>0</v>
      </c>
      <c r="U420" s="46">
        <f t="shared" si="640"/>
        <v>0</v>
      </c>
      <c r="V420" s="46">
        <f t="shared" si="640"/>
        <v>0</v>
      </c>
      <c r="W420" s="46">
        <f t="shared" si="640"/>
        <v>0</v>
      </c>
      <c r="X420" s="46">
        <f t="shared" si="640"/>
        <v>2930</v>
      </c>
      <c r="Y420" s="46">
        <f t="shared" si="640"/>
        <v>0</v>
      </c>
      <c r="Z420" s="46">
        <f aca="true" t="shared" si="641" ref="Z420:AE420">Z421+Z422+Z423+Z424</f>
        <v>0</v>
      </c>
      <c r="AA420" s="46">
        <f t="shared" si="641"/>
        <v>0</v>
      </c>
      <c r="AB420" s="46">
        <f t="shared" si="641"/>
        <v>0</v>
      </c>
      <c r="AC420" s="46">
        <f t="shared" si="641"/>
        <v>0</v>
      </c>
      <c r="AD420" s="46">
        <f t="shared" si="641"/>
        <v>2930</v>
      </c>
      <c r="AE420" s="46">
        <f t="shared" si="641"/>
        <v>0</v>
      </c>
      <c r="AF420" s="46">
        <f aca="true" t="shared" si="642" ref="AF420:AK420">AF421+AF422+AF423+AF424</f>
        <v>0</v>
      </c>
      <c r="AG420" s="46">
        <f t="shared" si="642"/>
        <v>0</v>
      </c>
      <c r="AH420" s="46">
        <f t="shared" si="642"/>
        <v>0</v>
      </c>
      <c r="AI420" s="46">
        <f t="shared" si="642"/>
        <v>0</v>
      </c>
      <c r="AJ420" s="46">
        <f t="shared" si="642"/>
        <v>2930</v>
      </c>
      <c r="AK420" s="46">
        <f t="shared" si="642"/>
        <v>0</v>
      </c>
      <c r="AL420" s="46">
        <f aca="true" t="shared" si="643" ref="AL420:AQ420">AL421+AL422+AL423+AL424</f>
        <v>0</v>
      </c>
      <c r="AM420" s="46">
        <f t="shared" si="643"/>
        <v>0</v>
      </c>
      <c r="AN420" s="46">
        <f t="shared" si="643"/>
        <v>0</v>
      </c>
      <c r="AO420" s="46">
        <f t="shared" si="643"/>
        <v>0</v>
      </c>
      <c r="AP420" s="46">
        <f t="shared" si="643"/>
        <v>2930</v>
      </c>
      <c r="AQ420" s="46">
        <f t="shared" si="643"/>
        <v>0</v>
      </c>
      <c r="AR420" s="46">
        <f aca="true" t="shared" si="644" ref="AR420:AW420">AR421+AR422+AR423+AR424</f>
        <v>0</v>
      </c>
      <c r="AS420" s="46">
        <f>AS421+AS422+AS423+AS424</f>
        <v>0</v>
      </c>
      <c r="AT420" s="46">
        <f>AT421+AT422+AT423+AT424</f>
        <v>0</v>
      </c>
      <c r="AU420" s="46">
        <f>AU421+AU422+AU423+AU424</f>
        <v>0</v>
      </c>
      <c r="AV420" s="46">
        <f t="shared" si="644"/>
        <v>2930</v>
      </c>
      <c r="AW420" s="46">
        <f t="shared" si="644"/>
        <v>0</v>
      </c>
      <c r="AX420" s="46">
        <f aca="true" t="shared" si="645" ref="AX420:BC420">AX421+AX422+AX423+AX424+AX426+AX427</f>
        <v>0</v>
      </c>
      <c r="AY420" s="46">
        <f t="shared" si="645"/>
        <v>170</v>
      </c>
      <c r="AZ420" s="46">
        <f t="shared" si="645"/>
        <v>0</v>
      </c>
      <c r="BA420" s="46">
        <f t="shared" si="645"/>
        <v>0</v>
      </c>
      <c r="BB420" s="46">
        <f t="shared" si="645"/>
        <v>3100</v>
      </c>
      <c r="BC420" s="46">
        <f t="shared" si="645"/>
        <v>0</v>
      </c>
    </row>
    <row r="421" spans="1:55" s="15" customFormat="1" ht="89.25" customHeight="1">
      <c r="A421" s="59" t="s">
        <v>80</v>
      </c>
      <c r="B421" s="65" t="s">
        <v>374</v>
      </c>
      <c r="C421" s="65" t="s">
        <v>374</v>
      </c>
      <c r="D421" s="66" t="s">
        <v>507</v>
      </c>
      <c r="E421" s="65" t="s">
        <v>457</v>
      </c>
      <c r="F421" s="46">
        <v>600</v>
      </c>
      <c r="G421" s="46"/>
      <c r="H421" s="96"/>
      <c r="I421" s="96"/>
      <c r="J421" s="96"/>
      <c r="K421" s="96"/>
      <c r="L421" s="46">
        <f>F421+H421+I421+J421+K421</f>
        <v>600</v>
      </c>
      <c r="M421" s="46">
        <f>G421+K421</f>
        <v>0</v>
      </c>
      <c r="N421" s="69"/>
      <c r="O421" s="69"/>
      <c r="P421" s="69"/>
      <c r="Q421" s="69"/>
      <c r="R421" s="46">
        <f>L421+N421+O421+P421+Q421</f>
        <v>600</v>
      </c>
      <c r="S421" s="46">
        <f>M421+Q421</f>
        <v>0</v>
      </c>
      <c r="T421" s="69"/>
      <c r="U421" s="69"/>
      <c r="V421" s="69"/>
      <c r="W421" s="69"/>
      <c r="X421" s="46">
        <f>R421+T421+U421+V421+W421</f>
        <v>600</v>
      </c>
      <c r="Y421" s="46">
        <f>S421+W421</f>
        <v>0</v>
      </c>
      <c r="Z421" s="69"/>
      <c r="AA421" s="69"/>
      <c r="AB421" s="69"/>
      <c r="AC421" s="69"/>
      <c r="AD421" s="46">
        <f>X421+Z421+AA421+AB421+AC421</f>
        <v>600</v>
      </c>
      <c r="AE421" s="46">
        <f>Y421+AC421</f>
        <v>0</v>
      </c>
      <c r="AF421" s="69"/>
      <c r="AG421" s="69"/>
      <c r="AH421" s="69"/>
      <c r="AI421" s="69"/>
      <c r="AJ421" s="46">
        <f>AD421+AF421+AG421+AH421+AI421</f>
        <v>600</v>
      </c>
      <c r="AK421" s="46">
        <f>AE421+AI421</f>
        <v>0</v>
      </c>
      <c r="AL421" s="69"/>
      <c r="AM421" s="69"/>
      <c r="AN421" s="69"/>
      <c r="AO421" s="69"/>
      <c r="AP421" s="46">
        <f>AJ421+AL421+AM421+AN421+AO421</f>
        <v>600</v>
      </c>
      <c r="AQ421" s="46">
        <f>AK421+AO421</f>
        <v>0</v>
      </c>
      <c r="AR421" s="69"/>
      <c r="AS421" s="69"/>
      <c r="AT421" s="69"/>
      <c r="AU421" s="69"/>
      <c r="AV421" s="46">
        <f>AP421+AR421+AS421+AT421+AU421</f>
        <v>600</v>
      </c>
      <c r="AW421" s="46">
        <f>AQ421+AU421</f>
        <v>0</v>
      </c>
      <c r="AX421" s="69"/>
      <c r="AY421" s="69"/>
      <c r="AZ421" s="69"/>
      <c r="BA421" s="69"/>
      <c r="BB421" s="46">
        <f>AV421+AX421+AY421+AZ421+BA421</f>
        <v>600</v>
      </c>
      <c r="BC421" s="46">
        <f>AW421+BA421</f>
        <v>0</v>
      </c>
    </row>
    <row r="422" spans="1:55" s="15" customFormat="1" ht="49.5" customHeight="1" hidden="1">
      <c r="A422" s="59" t="s">
        <v>210</v>
      </c>
      <c r="B422" s="65" t="s">
        <v>374</v>
      </c>
      <c r="C422" s="65" t="s">
        <v>374</v>
      </c>
      <c r="D422" s="66" t="s">
        <v>507</v>
      </c>
      <c r="E422" s="65" t="s">
        <v>65</v>
      </c>
      <c r="F422" s="46">
        <f>600-600</f>
        <v>0</v>
      </c>
      <c r="G422" s="96"/>
      <c r="H422" s="96"/>
      <c r="I422" s="96"/>
      <c r="J422" s="96"/>
      <c r="K422" s="96"/>
      <c r="L422" s="46">
        <f>F422+H422+I422+J422+K422</f>
        <v>0</v>
      </c>
      <c r="M422" s="46">
        <f>G422+K422</f>
        <v>0</v>
      </c>
      <c r="N422" s="69"/>
      <c r="O422" s="69"/>
      <c r="P422" s="69"/>
      <c r="Q422" s="69"/>
      <c r="R422" s="46">
        <f>L422+N422+O422+P422+Q422</f>
        <v>0</v>
      </c>
      <c r="S422" s="46">
        <f>M422+Q422</f>
        <v>0</v>
      </c>
      <c r="T422" s="69"/>
      <c r="U422" s="69"/>
      <c r="V422" s="69"/>
      <c r="W422" s="69"/>
      <c r="X422" s="46">
        <f>R422+T422+U422+V422+W422</f>
        <v>0</v>
      </c>
      <c r="Y422" s="46">
        <f>S422+W422</f>
        <v>0</v>
      </c>
      <c r="Z422" s="69"/>
      <c r="AA422" s="69"/>
      <c r="AB422" s="69"/>
      <c r="AC422" s="69"/>
      <c r="AD422" s="46">
        <f>X422+Z422+AA422+AB422+AC422</f>
        <v>0</v>
      </c>
      <c r="AE422" s="46">
        <f>Y422+AC422</f>
        <v>0</v>
      </c>
      <c r="AF422" s="69"/>
      <c r="AG422" s="69"/>
      <c r="AH422" s="69"/>
      <c r="AI422" s="69"/>
      <c r="AJ422" s="46">
        <f>AD422+AF422+AG422+AH422+AI422</f>
        <v>0</v>
      </c>
      <c r="AK422" s="46">
        <f>AE422+AI422</f>
        <v>0</v>
      </c>
      <c r="AL422" s="69"/>
      <c r="AM422" s="69"/>
      <c r="AN422" s="69"/>
      <c r="AO422" s="69"/>
      <c r="AP422" s="46">
        <f>AJ422+AL422+AM422+AN422+AO422</f>
        <v>0</v>
      </c>
      <c r="AQ422" s="46">
        <f>AK422+AO422</f>
        <v>0</v>
      </c>
      <c r="AR422" s="69"/>
      <c r="AS422" s="69"/>
      <c r="AT422" s="69"/>
      <c r="AU422" s="69"/>
      <c r="AV422" s="46">
        <f>AP422+AR422+AS422+AT422+AU422</f>
        <v>0</v>
      </c>
      <c r="AW422" s="46">
        <f>AQ422+AU422</f>
        <v>0</v>
      </c>
      <c r="AX422" s="69"/>
      <c r="AY422" s="69"/>
      <c r="AZ422" s="69"/>
      <c r="BA422" s="69"/>
      <c r="BB422" s="46">
        <f>AV422+AX422+AY422+AZ422+BA422</f>
        <v>0</v>
      </c>
      <c r="BC422" s="46">
        <f>AW422+BA422</f>
        <v>0</v>
      </c>
    </row>
    <row r="423" spans="1:55" s="15" customFormat="1" ht="93" customHeight="1">
      <c r="A423" s="59" t="s">
        <v>79</v>
      </c>
      <c r="B423" s="65" t="s">
        <v>374</v>
      </c>
      <c r="C423" s="65" t="s">
        <v>374</v>
      </c>
      <c r="D423" s="66" t="s">
        <v>507</v>
      </c>
      <c r="E423" s="65" t="s">
        <v>67</v>
      </c>
      <c r="F423" s="46">
        <v>2330</v>
      </c>
      <c r="G423" s="96"/>
      <c r="H423" s="96"/>
      <c r="I423" s="96"/>
      <c r="J423" s="96"/>
      <c r="K423" s="96"/>
      <c r="L423" s="46">
        <f>F423+H423+I423+J423+K423</f>
        <v>2330</v>
      </c>
      <c r="M423" s="46">
        <f>G423+K423</f>
        <v>0</v>
      </c>
      <c r="N423" s="69"/>
      <c r="O423" s="69"/>
      <c r="P423" s="69"/>
      <c r="Q423" s="69"/>
      <c r="R423" s="46">
        <f>L423+N423+O423+P423+Q423</f>
        <v>2330</v>
      </c>
      <c r="S423" s="46">
        <f>M423+Q423</f>
        <v>0</v>
      </c>
      <c r="T423" s="69"/>
      <c r="U423" s="69"/>
      <c r="V423" s="69"/>
      <c r="W423" s="69"/>
      <c r="X423" s="46">
        <f>R423+T423+U423+V423+W423</f>
        <v>2330</v>
      </c>
      <c r="Y423" s="46">
        <f>S423+W423</f>
        <v>0</v>
      </c>
      <c r="Z423" s="69"/>
      <c r="AA423" s="69"/>
      <c r="AB423" s="69"/>
      <c r="AC423" s="69"/>
      <c r="AD423" s="46">
        <f>X423+Z423+AA423+AB423+AC423</f>
        <v>2330</v>
      </c>
      <c r="AE423" s="46">
        <f>Y423+AC423</f>
        <v>0</v>
      </c>
      <c r="AF423" s="69"/>
      <c r="AG423" s="69"/>
      <c r="AH423" s="69"/>
      <c r="AI423" s="69"/>
      <c r="AJ423" s="46">
        <f>AD423+AF423+AG423+AH423+AI423</f>
        <v>2330</v>
      </c>
      <c r="AK423" s="46">
        <f>AE423+AI423</f>
        <v>0</v>
      </c>
      <c r="AL423" s="69"/>
      <c r="AM423" s="69"/>
      <c r="AN423" s="69"/>
      <c r="AO423" s="69"/>
      <c r="AP423" s="46">
        <f>AJ423+AL423+AM423+AN423+AO423</f>
        <v>2330</v>
      </c>
      <c r="AQ423" s="46">
        <f>AK423+AO423</f>
        <v>0</v>
      </c>
      <c r="AR423" s="69"/>
      <c r="AS423" s="69"/>
      <c r="AT423" s="69"/>
      <c r="AU423" s="69"/>
      <c r="AV423" s="46">
        <f>AP423+AR423+AS423+AT423+AU423</f>
        <v>2330</v>
      </c>
      <c r="AW423" s="46">
        <f>AQ423+AU423</f>
        <v>0</v>
      </c>
      <c r="AX423" s="69"/>
      <c r="AY423" s="69"/>
      <c r="AZ423" s="69"/>
      <c r="BA423" s="69"/>
      <c r="BB423" s="46">
        <f>AV423+AX423+AY423+AZ423+BA423</f>
        <v>2330</v>
      </c>
      <c r="BC423" s="46">
        <f>AW423+BA423</f>
        <v>0</v>
      </c>
    </row>
    <row r="424" spans="1:55" s="15" customFormat="1" ht="66" customHeight="1" hidden="1">
      <c r="A424" s="59" t="s">
        <v>258</v>
      </c>
      <c r="B424" s="65" t="s">
        <v>374</v>
      </c>
      <c r="C424" s="65" t="s">
        <v>374</v>
      </c>
      <c r="D424" s="66" t="s">
        <v>507</v>
      </c>
      <c r="E424" s="65" t="s">
        <v>66</v>
      </c>
      <c r="F424" s="46">
        <f>2930-600-2330</f>
        <v>0</v>
      </c>
      <c r="G424" s="96"/>
      <c r="H424" s="96"/>
      <c r="I424" s="96"/>
      <c r="J424" s="96"/>
      <c r="K424" s="96"/>
      <c r="L424" s="46">
        <f>2930-600-2330</f>
        <v>0</v>
      </c>
      <c r="M424" s="96"/>
      <c r="N424" s="69"/>
      <c r="O424" s="69"/>
      <c r="P424" s="69"/>
      <c r="Q424" s="69"/>
      <c r="R424" s="46">
        <f>2930-600-2330</f>
        <v>0</v>
      </c>
      <c r="S424" s="96"/>
      <c r="T424" s="69"/>
      <c r="U424" s="69"/>
      <c r="V424" s="69"/>
      <c r="W424" s="69"/>
      <c r="X424" s="46">
        <f>2930-600-2330</f>
        <v>0</v>
      </c>
      <c r="Y424" s="96"/>
      <c r="Z424" s="69"/>
      <c r="AA424" s="69"/>
      <c r="AB424" s="69"/>
      <c r="AC424" s="69"/>
      <c r="AD424" s="46">
        <f>2930-600-2330</f>
        <v>0</v>
      </c>
      <c r="AE424" s="96"/>
      <c r="AF424" s="69"/>
      <c r="AG424" s="69"/>
      <c r="AH424" s="69"/>
      <c r="AI424" s="69"/>
      <c r="AJ424" s="46">
        <f>2930-600-2330</f>
        <v>0</v>
      </c>
      <c r="AK424" s="96"/>
      <c r="AL424" s="69"/>
      <c r="AM424" s="69"/>
      <c r="AN424" s="69"/>
      <c r="AO424" s="69"/>
      <c r="AP424" s="46">
        <f>2930-600-2330</f>
        <v>0</v>
      </c>
      <c r="AQ424" s="96"/>
      <c r="AR424" s="69"/>
      <c r="AS424" s="69"/>
      <c r="AT424" s="69"/>
      <c r="AU424" s="69"/>
      <c r="AV424" s="46">
        <f>2930-600-2330</f>
        <v>0</v>
      </c>
      <c r="AW424" s="96"/>
      <c r="AX424" s="69"/>
      <c r="AY424" s="69"/>
      <c r="AZ424" s="69"/>
      <c r="BA424" s="69"/>
      <c r="BB424" s="46">
        <f>2930-600-2330</f>
        <v>0</v>
      </c>
      <c r="BC424" s="96"/>
    </row>
    <row r="425" spans="1:55" s="31" customFormat="1" ht="70.5" customHeight="1" hidden="1">
      <c r="A425" s="82" t="s">
        <v>206</v>
      </c>
      <c r="B425" s="83" t="s">
        <v>374</v>
      </c>
      <c r="C425" s="83" t="s">
        <v>374</v>
      </c>
      <c r="D425" s="84" t="s">
        <v>204</v>
      </c>
      <c r="E425" s="83"/>
      <c r="F425" s="85">
        <f aca="true" t="shared" si="646" ref="F425:M425">F428+F429</f>
        <v>170</v>
      </c>
      <c r="G425" s="85">
        <f t="shared" si="646"/>
        <v>0</v>
      </c>
      <c r="H425" s="85">
        <f t="shared" si="646"/>
        <v>0</v>
      </c>
      <c r="I425" s="85">
        <f t="shared" si="646"/>
        <v>0</v>
      </c>
      <c r="J425" s="85">
        <f t="shared" si="646"/>
        <v>0</v>
      </c>
      <c r="K425" s="85">
        <f t="shared" si="646"/>
        <v>0</v>
      </c>
      <c r="L425" s="85">
        <f t="shared" si="646"/>
        <v>170</v>
      </c>
      <c r="M425" s="85">
        <f t="shared" si="646"/>
        <v>0</v>
      </c>
      <c r="N425" s="85">
        <f aca="true" t="shared" si="647" ref="N425:S425">N428+N429</f>
        <v>0</v>
      </c>
      <c r="O425" s="85">
        <f t="shared" si="647"/>
        <v>0</v>
      </c>
      <c r="P425" s="85">
        <f t="shared" si="647"/>
        <v>0</v>
      </c>
      <c r="Q425" s="85">
        <f t="shared" si="647"/>
        <v>0</v>
      </c>
      <c r="R425" s="85">
        <f t="shared" si="647"/>
        <v>170</v>
      </c>
      <c r="S425" s="85">
        <f t="shared" si="647"/>
        <v>0</v>
      </c>
      <c r="T425" s="85">
        <f aca="true" t="shared" si="648" ref="T425:Y425">T428+T429</f>
        <v>0</v>
      </c>
      <c r="U425" s="85">
        <f t="shared" si="648"/>
        <v>0</v>
      </c>
      <c r="V425" s="85">
        <f t="shared" si="648"/>
        <v>0</v>
      </c>
      <c r="W425" s="85">
        <f t="shared" si="648"/>
        <v>0</v>
      </c>
      <c r="X425" s="85">
        <f t="shared" si="648"/>
        <v>170</v>
      </c>
      <c r="Y425" s="85">
        <f t="shared" si="648"/>
        <v>0</v>
      </c>
      <c r="Z425" s="85">
        <f aca="true" t="shared" si="649" ref="Z425:AE425">Z428+Z429</f>
        <v>0</v>
      </c>
      <c r="AA425" s="85">
        <f t="shared" si="649"/>
        <v>0</v>
      </c>
      <c r="AB425" s="85">
        <f t="shared" si="649"/>
        <v>0</v>
      </c>
      <c r="AC425" s="85">
        <f t="shared" si="649"/>
        <v>0</v>
      </c>
      <c r="AD425" s="85">
        <f t="shared" si="649"/>
        <v>170</v>
      </c>
      <c r="AE425" s="85">
        <f t="shared" si="649"/>
        <v>0</v>
      </c>
      <c r="AF425" s="85">
        <f aca="true" t="shared" si="650" ref="AF425:AK425">AF428+AF429</f>
        <v>0</v>
      </c>
      <c r="AG425" s="85">
        <f t="shared" si="650"/>
        <v>0</v>
      </c>
      <c r="AH425" s="85">
        <f t="shared" si="650"/>
        <v>0</v>
      </c>
      <c r="AI425" s="85">
        <f t="shared" si="650"/>
        <v>0</v>
      </c>
      <c r="AJ425" s="85">
        <f t="shared" si="650"/>
        <v>170</v>
      </c>
      <c r="AK425" s="85">
        <f t="shared" si="650"/>
        <v>0</v>
      </c>
      <c r="AL425" s="85">
        <f aca="true" t="shared" si="651" ref="AL425:AQ425">AL428+AL429</f>
        <v>0</v>
      </c>
      <c r="AM425" s="85">
        <f t="shared" si="651"/>
        <v>0</v>
      </c>
      <c r="AN425" s="85">
        <f t="shared" si="651"/>
        <v>0</v>
      </c>
      <c r="AO425" s="85">
        <f t="shared" si="651"/>
        <v>0</v>
      </c>
      <c r="AP425" s="85">
        <f t="shared" si="651"/>
        <v>170</v>
      </c>
      <c r="AQ425" s="85">
        <f t="shared" si="651"/>
        <v>0</v>
      </c>
      <c r="AR425" s="85">
        <f aca="true" t="shared" si="652" ref="AR425:AW425">AR428+AR429</f>
        <v>0</v>
      </c>
      <c r="AS425" s="85">
        <f>AS428+AS429</f>
        <v>0</v>
      </c>
      <c r="AT425" s="85">
        <f>AT428+AT429</f>
        <v>0</v>
      </c>
      <c r="AU425" s="85">
        <f>AU428+AU429</f>
        <v>0</v>
      </c>
      <c r="AV425" s="85">
        <f t="shared" si="652"/>
        <v>170</v>
      </c>
      <c r="AW425" s="85">
        <f t="shared" si="652"/>
        <v>0</v>
      </c>
      <c r="AX425" s="85"/>
      <c r="AY425" s="85"/>
      <c r="AZ425" s="85"/>
      <c r="BA425" s="85"/>
      <c r="BB425" s="85"/>
      <c r="BC425" s="85"/>
    </row>
    <row r="426" spans="1:55" s="15" customFormat="1" ht="99" customHeight="1">
      <c r="A426" s="59" t="s">
        <v>210</v>
      </c>
      <c r="B426" s="65" t="s">
        <v>374</v>
      </c>
      <c r="C426" s="65" t="s">
        <v>374</v>
      </c>
      <c r="D426" s="66" t="s">
        <v>507</v>
      </c>
      <c r="E426" s="65" t="s">
        <v>65</v>
      </c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>
        <v>135</v>
      </c>
      <c r="AZ426" s="46"/>
      <c r="BA426" s="46"/>
      <c r="BB426" s="46">
        <f>AV426+AX426+AY426+AZ426+BA426</f>
        <v>135</v>
      </c>
      <c r="BC426" s="46">
        <f>AW426+BA426</f>
        <v>0</v>
      </c>
    </row>
    <row r="427" spans="1:55" s="15" customFormat="1" ht="97.5" customHeight="1">
      <c r="A427" s="59" t="s">
        <v>216</v>
      </c>
      <c r="B427" s="65" t="s">
        <v>374</v>
      </c>
      <c r="C427" s="65" t="s">
        <v>374</v>
      </c>
      <c r="D427" s="66" t="s">
        <v>507</v>
      </c>
      <c r="E427" s="65" t="s">
        <v>66</v>
      </c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>
        <v>35</v>
      </c>
      <c r="AZ427" s="46"/>
      <c r="BA427" s="46"/>
      <c r="BB427" s="46">
        <f>AV427+AX427+AY427+AZ427+BA427</f>
        <v>35</v>
      </c>
      <c r="BC427" s="46">
        <f>AW427+BA427</f>
        <v>0</v>
      </c>
    </row>
    <row r="428" spans="1:55" s="31" customFormat="1" ht="90.75" customHeight="1" hidden="1">
      <c r="A428" s="82" t="s">
        <v>215</v>
      </c>
      <c r="B428" s="83" t="s">
        <v>374</v>
      </c>
      <c r="C428" s="83" t="s">
        <v>374</v>
      </c>
      <c r="D428" s="84" t="s">
        <v>204</v>
      </c>
      <c r="E428" s="83" t="s">
        <v>73</v>
      </c>
      <c r="F428" s="85">
        <v>35</v>
      </c>
      <c r="G428" s="112"/>
      <c r="H428" s="112"/>
      <c r="I428" s="112"/>
      <c r="J428" s="112"/>
      <c r="K428" s="112"/>
      <c r="L428" s="85">
        <f>F428+H428+I428+J428+K428</f>
        <v>35</v>
      </c>
      <c r="M428" s="85">
        <f>G428+K428</f>
        <v>0</v>
      </c>
      <c r="N428" s="113"/>
      <c r="O428" s="113"/>
      <c r="P428" s="113"/>
      <c r="Q428" s="113"/>
      <c r="R428" s="85">
        <f>L428+N428+O428+P428+Q428</f>
        <v>35</v>
      </c>
      <c r="S428" s="85">
        <f>M428+Q428</f>
        <v>0</v>
      </c>
      <c r="T428" s="113"/>
      <c r="U428" s="113"/>
      <c r="V428" s="113"/>
      <c r="W428" s="113"/>
      <c r="X428" s="85">
        <f>R428+T428+U428+V428+W428</f>
        <v>35</v>
      </c>
      <c r="Y428" s="85">
        <f>S428+W428</f>
        <v>0</v>
      </c>
      <c r="Z428" s="113"/>
      <c r="AA428" s="113"/>
      <c r="AB428" s="113"/>
      <c r="AC428" s="113"/>
      <c r="AD428" s="85">
        <f>X428+Z428+AA428+AB428+AC428</f>
        <v>35</v>
      </c>
      <c r="AE428" s="85">
        <f>Y428+AC428</f>
        <v>0</v>
      </c>
      <c r="AF428" s="113"/>
      <c r="AG428" s="113"/>
      <c r="AH428" s="113"/>
      <c r="AI428" s="113"/>
      <c r="AJ428" s="85">
        <f>AD428+AF428+AG428+AH428+AI428</f>
        <v>35</v>
      </c>
      <c r="AK428" s="85">
        <f>AE428+AI428</f>
        <v>0</v>
      </c>
      <c r="AL428" s="113"/>
      <c r="AM428" s="113"/>
      <c r="AN428" s="113"/>
      <c r="AO428" s="113"/>
      <c r="AP428" s="85">
        <f>AJ428+AL428+AM428+AN428+AO428</f>
        <v>35</v>
      </c>
      <c r="AQ428" s="85">
        <f>AK428+AO428</f>
        <v>0</v>
      </c>
      <c r="AR428" s="113"/>
      <c r="AS428" s="113"/>
      <c r="AT428" s="113"/>
      <c r="AU428" s="113"/>
      <c r="AV428" s="85">
        <f>AP428+AR428+AS428+AT428+AU428</f>
        <v>35</v>
      </c>
      <c r="AW428" s="85">
        <f>AQ428+AU428</f>
        <v>0</v>
      </c>
      <c r="AX428" s="113"/>
      <c r="AY428" s="85">
        <v>-35</v>
      </c>
      <c r="AZ428" s="113"/>
      <c r="BA428" s="113"/>
      <c r="BB428" s="85">
        <f>AV428+AX428+AY428+AZ428+BA428</f>
        <v>0</v>
      </c>
      <c r="BC428" s="85">
        <f>AW428+BA428</f>
        <v>0</v>
      </c>
    </row>
    <row r="429" spans="1:55" s="31" customFormat="1" ht="90.75" customHeight="1" hidden="1">
      <c r="A429" s="82" t="s">
        <v>214</v>
      </c>
      <c r="B429" s="83" t="s">
        <v>374</v>
      </c>
      <c r="C429" s="83" t="s">
        <v>374</v>
      </c>
      <c r="D429" s="84" t="s">
        <v>204</v>
      </c>
      <c r="E429" s="83" t="s">
        <v>205</v>
      </c>
      <c r="F429" s="85">
        <v>135</v>
      </c>
      <c r="G429" s="112"/>
      <c r="H429" s="112"/>
      <c r="I429" s="112"/>
      <c r="J429" s="112"/>
      <c r="K429" s="112"/>
      <c r="L429" s="85">
        <f>F429+H429+I429+J429+K429</f>
        <v>135</v>
      </c>
      <c r="M429" s="85">
        <f>G429+K429</f>
        <v>0</v>
      </c>
      <c r="N429" s="113"/>
      <c r="O429" s="113"/>
      <c r="P429" s="113"/>
      <c r="Q429" s="113"/>
      <c r="R429" s="85">
        <f>L429+N429+O429+P429+Q429</f>
        <v>135</v>
      </c>
      <c r="S429" s="85">
        <f>M429+Q429</f>
        <v>0</v>
      </c>
      <c r="T429" s="113"/>
      <c r="U429" s="113"/>
      <c r="V429" s="113"/>
      <c r="W429" s="113"/>
      <c r="X429" s="85">
        <f>R429+T429+U429+V429+W429</f>
        <v>135</v>
      </c>
      <c r="Y429" s="85">
        <f>S429+W429</f>
        <v>0</v>
      </c>
      <c r="Z429" s="113"/>
      <c r="AA429" s="113"/>
      <c r="AB429" s="113"/>
      <c r="AC429" s="113"/>
      <c r="AD429" s="85">
        <f>X429+Z429+AA429+AB429+AC429</f>
        <v>135</v>
      </c>
      <c r="AE429" s="85">
        <f>Y429+AC429</f>
        <v>0</v>
      </c>
      <c r="AF429" s="113"/>
      <c r="AG429" s="113"/>
      <c r="AH429" s="113"/>
      <c r="AI429" s="113"/>
      <c r="AJ429" s="85">
        <f>AD429+AF429+AG429+AH429+AI429</f>
        <v>135</v>
      </c>
      <c r="AK429" s="85">
        <f>AE429+AI429</f>
        <v>0</v>
      </c>
      <c r="AL429" s="113"/>
      <c r="AM429" s="113"/>
      <c r="AN429" s="113"/>
      <c r="AO429" s="113"/>
      <c r="AP429" s="85">
        <f>AJ429+AL429+AM429+AN429+AO429</f>
        <v>135</v>
      </c>
      <c r="AQ429" s="85">
        <f>AK429+AO429</f>
        <v>0</v>
      </c>
      <c r="AR429" s="113"/>
      <c r="AS429" s="113"/>
      <c r="AT429" s="113"/>
      <c r="AU429" s="113"/>
      <c r="AV429" s="85">
        <f>AP429+AR429+AS429+AT429+AU429</f>
        <v>135</v>
      </c>
      <c r="AW429" s="85">
        <f>AQ429+AU429</f>
        <v>0</v>
      </c>
      <c r="AX429" s="113"/>
      <c r="AY429" s="85">
        <v>-135</v>
      </c>
      <c r="AZ429" s="113"/>
      <c r="BA429" s="113"/>
      <c r="BB429" s="85">
        <f>AV429+AX429+AY429+AZ429+BA429</f>
        <v>0</v>
      </c>
      <c r="BC429" s="85">
        <f>AW429+BA429</f>
        <v>0</v>
      </c>
    </row>
    <row r="430" spans="1:55" s="15" customFormat="1" ht="62.25" customHeight="1">
      <c r="A430" s="59" t="s">
        <v>89</v>
      </c>
      <c r="B430" s="65" t="s">
        <v>374</v>
      </c>
      <c r="C430" s="65" t="s">
        <v>374</v>
      </c>
      <c r="D430" s="66" t="s">
        <v>515</v>
      </c>
      <c r="E430" s="65"/>
      <c r="F430" s="46">
        <f>F431</f>
        <v>4890</v>
      </c>
      <c r="G430" s="46">
        <f aca="true" t="shared" si="653" ref="G430:K431">G431</f>
        <v>0</v>
      </c>
      <c r="H430" s="46">
        <f t="shared" si="653"/>
        <v>0</v>
      </c>
      <c r="I430" s="46">
        <f t="shared" si="653"/>
        <v>0</v>
      </c>
      <c r="J430" s="46">
        <f t="shared" si="653"/>
        <v>0</v>
      </c>
      <c r="K430" s="46">
        <f t="shared" si="653"/>
        <v>0</v>
      </c>
      <c r="L430" s="46">
        <f>L431</f>
        <v>4890</v>
      </c>
      <c r="M430" s="96">
        <f>M431</f>
        <v>0</v>
      </c>
      <c r="N430" s="46">
        <f aca="true" t="shared" si="654" ref="N430:Q431">N431</f>
        <v>0</v>
      </c>
      <c r="O430" s="46">
        <f t="shared" si="654"/>
        <v>0</v>
      </c>
      <c r="P430" s="46">
        <f t="shared" si="654"/>
        <v>0</v>
      </c>
      <c r="Q430" s="46">
        <f t="shared" si="654"/>
        <v>0</v>
      </c>
      <c r="R430" s="46">
        <f>R431</f>
        <v>4890</v>
      </c>
      <c r="S430" s="96">
        <f>S431</f>
        <v>0</v>
      </c>
      <c r="T430" s="46">
        <f aca="true" t="shared" si="655" ref="T430:W431">T431</f>
        <v>0</v>
      </c>
      <c r="U430" s="46">
        <f t="shared" si="655"/>
        <v>0</v>
      </c>
      <c r="V430" s="46">
        <f t="shared" si="655"/>
        <v>0</v>
      </c>
      <c r="W430" s="46">
        <f t="shared" si="655"/>
        <v>0</v>
      </c>
      <c r="X430" s="46">
        <f>X431</f>
        <v>4890</v>
      </c>
      <c r="Y430" s="96">
        <f>Y431</f>
        <v>0</v>
      </c>
      <c r="Z430" s="46">
        <f aca="true" t="shared" si="656" ref="Z430:AC431">Z431</f>
        <v>0</v>
      </c>
      <c r="AA430" s="46">
        <f t="shared" si="656"/>
        <v>0</v>
      </c>
      <c r="AB430" s="46">
        <f t="shared" si="656"/>
        <v>0</v>
      </c>
      <c r="AC430" s="46">
        <f t="shared" si="656"/>
        <v>0</v>
      </c>
      <c r="AD430" s="46">
        <f>AD431</f>
        <v>4890</v>
      </c>
      <c r="AE430" s="96">
        <f>AE431</f>
        <v>0</v>
      </c>
      <c r="AF430" s="46">
        <f aca="true" t="shared" si="657" ref="AF430:AI431">AF431</f>
        <v>0</v>
      </c>
      <c r="AG430" s="46">
        <f t="shared" si="657"/>
        <v>0</v>
      </c>
      <c r="AH430" s="46">
        <f t="shared" si="657"/>
        <v>0</v>
      </c>
      <c r="AI430" s="46">
        <f t="shared" si="657"/>
        <v>0</v>
      </c>
      <c r="AJ430" s="46">
        <f>AJ431</f>
        <v>4890</v>
      </c>
      <c r="AK430" s="96">
        <f>AK431</f>
        <v>0</v>
      </c>
      <c r="AL430" s="46">
        <f aca="true" t="shared" si="658" ref="AL430:AO431">AL431</f>
        <v>0</v>
      </c>
      <c r="AM430" s="46">
        <f t="shared" si="658"/>
        <v>0</v>
      </c>
      <c r="AN430" s="46">
        <f t="shared" si="658"/>
        <v>0</v>
      </c>
      <c r="AO430" s="46">
        <f t="shared" si="658"/>
        <v>0</v>
      </c>
      <c r="AP430" s="46">
        <f>AP431</f>
        <v>4890</v>
      </c>
      <c r="AQ430" s="96">
        <f>AQ431</f>
        <v>0</v>
      </c>
      <c r="AR430" s="46">
        <f aca="true" t="shared" si="659" ref="AR430:AU431">AR431</f>
        <v>0</v>
      </c>
      <c r="AS430" s="46">
        <f t="shared" si="659"/>
        <v>0</v>
      </c>
      <c r="AT430" s="46">
        <f t="shared" si="659"/>
        <v>0</v>
      </c>
      <c r="AU430" s="46">
        <f t="shared" si="659"/>
        <v>0</v>
      </c>
      <c r="AV430" s="46">
        <f>AV431</f>
        <v>4890</v>
      </c>
      <c r="AW430" s="96">
        <f>AW431</f>
        <v>0</v>
      </c>
      <c r="AX430" s="46">
        <f aca="true" t="shared" si="660" ref="AX430:BA431">AX431</f>
        <v>0</v>
      </c>
      <c r="AY430" s="46">
        <f t="shared" si="660"/>
        <v>0</v>
      </c>
      <c r="AZ430" s="46">
        <f t="shared" si="660"/>
        <v>0</v>
      </c>
      <c r="BA430" s="46">
        <f t="shared" si="660"/>
        <v>0</v>
      </c>
      <c r="BB430" s="46">
        <f>BB431</f>
        <v>4890</v>
      </c>
      <c r="BC430" s="96">
        <f>BC431</f>
        <v>0</v>
      </c>
    </row>
    <row r="431" spans="1:55" s="15" customFormat="1" ht="105" customHeight="1">
      <c r="A431" s="59" t="s">
        <v>536</v>
      </c>
      <c r="B431" s="65" t="s">
        <v>374</v>
      </c>
      <c r="C431" s="65" t="s">
        <v>374</v>
      </c>
      <c r="D431" s="66" t="s">
        <v>537</v>
      </c>
      <c r="E431" s="65"/>
      <c r="F431" s="46">
        <f>F432</f>
        <v>4890</v>
      </c>
      <c r="G431" s="46">
        <f t="shared" si="653"/>
        <v>0</v>
      </c>
      <c r="H431" s="46">
        <f t="shared" si="653"/>
        <v>0</v>
      </c>
      <c r="I431" s="46">
        <f t="shared" si="653"/>
        <v>0</v>
      </c>
      <c r="J431" s="46">
        <f t="shared" si="653"/>
        <v>0</v>
      </c>
      <c r="K431" s="46">
        <f t="shared" si="653"/>
        <v>0</v>
      </c>
      <c r="L431" s="46">
        <f>L432</f>
        <v>4890</v>
      </c>
      <c r="M431" s="96">
        <f>M432</f>
        <v>0</v>
      </c>
      <c r="N431" s="46">
        <f t="shared" si="654"/>
        <v>0</v>
      </c>
      <c r="O431" s="46">
        <f t="shared" si="654"/>
        <v>0</v>
      </c>
      <c r="P431" s="46">
        <f t="shared" si="654"/>
        <v>0</v>
      </c>
      <c r="Q431" s="46">
        <f t="shared" si="654"/>
        <v>0</v>
      </c>
      <c r="R431" s="46">
        <f>R432</f>
        <v>4890</v>
      </c>
      <c r="S431" s="96">
        <f>S432</f>
        <v>0</v>
      </c>
      <c r="T431" s="46">
        <f t="shared" si="655"/>
        <v>0</v>
      </c>
      <c r="U431" s="46">
        <f t="shared" si="655"/>
        <v>0</v>
      </c>
      <c r="V431" s="46">
        <f t="shared" si="655"/>
        <v>0</v>
      </c>
      <c r="W431" s="46">
        <f t="shared" si="655"/>
        <v>0</v>
      </c>
      <c r="X431" s="46">
        <f>X432</f>
        <v>4890</v>
      </c>
      <c r="Y431" s="96">
        <f>Y432</f>
        <v>0</v>
      </c>
      <c r="Z431" s="46">
        <f t="shared" si="656"/>
        <v>0</v>
      </c>
      <c r="AA431" s="46">
        <f t="shared" si="656"/>
        <v>0</v>
      </c>
      <c r="AB431" s="46">
        <f t="shared" si="656"/>
        <v>0</v>
      </c>
      <c r="AC431" s="46">
        <f t="shared" si="656"/>
        <v>0</v>
      </c>
      <c r="AD431" s="46">
        <f>AD432</f>
        <v>4890</v>
      </c>
      <c r="AE431" s="96">
        <f>AE432</f>
        <v>0</v>
      </c>
      <c r="AF431" s="46">
        <f t="shared" si="657"/>
        <v>0</v>
      </c>
      <c r="AG431" s="46">
        <f t="shared" si="657"/>
        <v>0</v>
      </c>
      <c r="AH431" s="46">
        <f t="shared" si="657"/>
        <v>0</v>
      </c>
      <c r="AI431" s="46">
        <f t="shared" si="657"/>
        <v>0</v>
      </c>
      <c r="AJ431" s="46">
        <f>AJ432</f>
        <v>4890</v>
      </c>
      <c r="AK431" s="96">
        <f>AK432</f>
        <v>0</v>
      </c>
      <c r="AL431" s="46">
        <f t="shared" si="658"/>
        <v>0</v>
      </c>
      <c r="AM431" s="46">
        <f t="shared" si="658"/>
        <v>0</v>
      </c>
      <c r="AN431" s="46">
        <f t="shared" si="658"/>
        <v>0</v>
      </c>
      <c r="AO431" s="46">
        <f t="shared" si="658"/>
        <v>0</v>
      </c>
      <c r="AP431" s="46">
        <f>AP432</f>
        <v>4890</v>
      </c>
      <c r="AQ431" s="96">
        <f>AQ432</f>
        <v>0</v>
      </c>
      <c r="AR431" s="46">
        <f t="shared" si="659"/>
        <v>0</v>
      </c>
      <c r="AS431" s="46">
        <f t="shared" si="659"/>
        <v>0</v>
      </c>
      <c r="AT431" s="46">
        <f t="shared" si="659"/>
        <v>0</v>
      </c>
      <c r="AU431" s="46">
        <f t="shared" si="659"/>
        <v>0</v>
      </c>
      <c r="AV431" s="46">
        <f>AV432</f>
        <v>4890</v>
      </c>
      <c r="AW431" s="96">
        <f>AW432</f>
        <v>0</v>
      </c>
      <c r="AX431" s="46">
        <f t="shared" si="660"/>
        <v>0</v>
      </c>
      <c r="AY431" s="46">
        <f t="shared" si="660"/>
        <v>0</v>
      </c>
      <c r="AZ431" s="46">
        <f t="shared" si="660"/>
        <v>0</v>
      </c>
      <c r="BA431" s="46">
        <f t="shared" si="660"/>
        <v>0</v>
      </c>
      <c r="BB431" s="46">
        <f>BB432</f>
        <v>4890</v>
      </c>
      <c r="BC431" s="96">
        <f>BC432</f>
        <v>0</v>
      </c>
    </row>
    <row r="432" spans="1:55" s="15" customFormat="1" ht="89.25" customHeight="1">
      <c r="A432" s="101" t="s">
        <v>476</v>
      </c>
      <c r="B432" s="65" t="s">
        <v>374</v>
      </c>
      <c r="C432" s="65" t="s">
        <v>374</v>
      </c>
      <c r="D432" s="66" t="s">
        <v>537</v>
      </c>
      <c r="E432" s="65" t="s">
        <v>381</v>
      </c>
      <c r="F432" s="46">
        <v>4890</v>
      </c>
      <c r="G432" s="96"/>
      <c r="H432" s="96"/>
      <c r="I432" s="96"/>
      <c r="J432" s="96"/>
      <c r="K432" s="96"/>
      <c r="L432" s="46">
        <f>F432+H432+I432+J432+K432</f>
        <v>4890</v>
      </c>
      <c r="M432" s="46">
        <f>G432+K432</f>
        <v>0</v>
      </c>
      <c r="N432" s="69"/>
      <c r="O432" s="69"/>
      <c r="P432" s="69"/>
      <c r="Q432" s="69"/>
      <c r="R432" s="46">
        <f>L432+N432+O432+P432+Q432</f>
        <v>4890</v>
      </c>
      <c r="S432" s="46">
        <f>M432+Q432</f>
        <v>0</v>
      </c>
      <c r="T432" s="69"/>
      <c r="U432" s="69"/>
      <c r="V432" s="69"/>
      <c r="W432" s="69"/>
      <c r="X432" s="46">
        <f>R432+T432+U432+V432+W432</f>
        <v>4890</v>
      </c>
      <c r="Y432" s="46">
        <f>S432+W432</f>
        <v>0</v>
      </c>
      <c r="Z432" s="69"/>
      <c r="AA432" s="69"/>
      <c r="AB432" s="69"/>
      <c r="AC432" s="69"/>
      <c r="AD432" s="46">
        <f>X432+Z432+AA432+AB432+AC432</f>
        <v>4890</v>
      </c>
      <c r="AE432" s="46">
        <f>Y432+AC432</f>
        <v>0</v>
      </c>
      <c r="AF432" s="69"/>
      <c r="AG432" s="69"/>
      <c r="AH432" s="69"/>
      <c r="AI432" s="69"/>
      <c r="AJ432" s="46">
        <f>AD432+AF432+AG432+AH432+AI432</f>
        <v>4890</v>
      </c>
      <c r="AK432" s="46">
        <f>AE432+AI432</f>
        <v>0</v>
      </c>
      <c r="AL432" s="69"/>
      <c r="AM432" s="69"/>
      <c r="AN432" s="69"/>
      <c r="AO432" s="69"/>
      <c r="AP432" s="46">
        <f>AJ432+AL432+AM432+AN432+AO432</f>
        <v>4890</v>
      </c>
      <c r="AQ432" s="46">
        <f>AK432+AO432</f>
        <v>0</v>
      </c>
      <c r="AR432" s="69"/>
      <c r="AS432" s="69"/>
      <c r="AT432" s="69"/>
      <c r="AU432" s="69"/>
      <c r="AV432" s="46">
        <f>AP432+AR432+AS432+AT432+AU432</f>
        <v>4890</v>
      </c>
      <c r="AW432" s="46">
        <f>AQ432+AU432</f>
        <v>0</v>
      </c>
      <c r="AX432" s="69"/>
      <c r="AY432" s="69"/>
      <c r="AZ432" s="69"/>
      <c r="BA432" s="69"/>
      <c r="BB432" s="46">
        <f>AV432+AX432+AY432+AZ432+BA432</f>
        <v>4890</v>
      </c>
      <c r="BC432" s="46">
        <f>AW432+BA432</f>
        <v>0</v>
      </c>
    </row>
    <row r="433" spans="1:55" s="15" customFormat="1" ht="72" customHeight="1">
      <c r="A433" s="59" t="s">
        <v>71</v>
      </c>
      <c r="B433" s="65" t="s">
        <v>374</v>
      </c>
      <c r="C433" s="65" t="s">
        <v>374</v>
      </c>
      <c r="D433" s="66" t="s">
        <v>504</v>
      </c>
      <c r="E433" s="65"/>
      <c r="F433" s="46">
        <f aca="true" t="shared" si="661" ref="F433:BA433">F434</f>
        <v>1580</v>
      </c>
      <c r="G433" s="46">
        <f t="shared" si="661"/>
        <v>0</v>
      </c>
      <c r="H433" s="46">
        <f t="shared" si="661"/>
        <v>0</v>
      </c>
      <c r="I433" s="46">
        <f t="shared" si="661"/>
        <v>0</v>
      </c>
      <c r="J433" s="46">
        <f t="shared" si="661"/>
        <v>0</v>
      </c>
      <c r="K433" s="46">
        <f t="shared" si="661"/>
        <v>0</v>
      </c>
      <c r="L433" s="46">
        <f t="shared" si="661"/>
        <v>1580</v>
      </c>
      <c r="M433" s="96">
        <f t="shared" si="661"/>
        <v>0</v>
      </c>
      <c r="N433" s="46">
        <f t="shared" si="661"/>
        <v>0</v>
      </c>
      <c r="O433" s="46">
        <f t="shared" si="661"/>
        <v>0</v>
      </c>
      <c r="P433" s="46">
        <f t="shared" si="661"/>
        <v>0</v>
      </c>
      <c r="Q433" s="46">
        <f t="shared" si="661"/>
        <v>0</v>
      </c>
      <c r="R433" s="46">
        <f t="shared" si="661"/>
        <v>1580</v>
      </c>
      <c r="S433" s="96">
        <f t="shared" si="661"/>
        <v>0</v>
      </c>
      <c r="T433" s="46">
        <f t="shared" si="661"/>
        <v>0</v>
      </c>
      <c r="U433" s="46">
        <f t="shared" si="661"/>
        <v>0</v>
      </c>
      <c r="V433" s="46">
        <f t="shared" si="661"/>
        <v>0</v>
      </c>
      <c r="W433" s="46">
        <f t="shared" si="661"/>
        <v>0</v>
      </c>
      <c r="X433" s="46">
        <f t="shared" si="661"/>
        <v>1580</v>
      </c>
      <c r="Y433" s="96">
        <f t="shared" si="661"/>
        <v>0</v>
      </c>
      <c r="Z433" s="46">
        <f t="shared" si="661"/>
        <v>0</v>
      </c>
      <c r="AA433" s="46">
        <f t="shared" si="661"/>
        <v>0</v>
      </c>
      <c r="AB433" s="46">
        <f t="shared" si="661"/>
        <v>0</v>
      </c>
      <c r="AC433" s="46">
        <f t="shared" si="661"/>
        <v>0</v>
      </c>
      <c r="AD433" s="46">
        <f t="shared" si="661"/>
        <v>1580</v>
      </c>
      <c r="AE433" s="96">
        <f t="shared" si="661"/>
        <v>0</v>
      </c>
      <c r="AF433" s="46">
        <f t="shared" si="661"/>
        <v>0</v>
      </c>
      <c r="AG433" s="46">
        <f t="shared" si="661"/>
        <v>0</v>
      </c>
      <c r="AH433" s="46">
        <f t="shared" si="661"/>
        <v>0</v>
      </c>
      <c r="AI433" s="46">
        <f t="shared" si="661"/>
        <v>0</v>
      </c>
      <c r="AJ433" s="46">
        <f t="shared" si="661"/>
        <v>1580</v>
      </c>
      <c r="AK433" s="96">
        <f t="shared" si="661"/>
        <v>0</v>
      </c>
      <c r="AL433" s="46">
        <f t="shared" si="661"/>
        <v>0</v>
      </c>
      <c r="AM433" s="46">
        <f t="shared" si="661"/>
        <v>0</v>
      </c>
      <c r="AN433" s="46">
        <f t="shared" si="661"/>
        <v>0</v>
      </c>
      <c r="AO433" s="46">
        <f t="shared" si="661"/>
        <v>0</v>
      </c>
      <c r="AP433" s="46">
        <f t="shared" si="661"/>
        <v>1580</v>
      </c>
      <c r="AQ433" s="96">
        <f t="shared" si="661"/>
        <v>0</v>
      </c>
      <c r="AR433" s="46">
        <f t="shared" si="661"/>
        <v>0</v>
      </c>
      <c r="AS433" s="46">
        <f t="shared" si="661"/>
        <v>0</v>
      </c>
      <c r="AT433" s="46">
        <f t="shared" si="661"/>
        <v>0</v>
      </c>
      <c r="AU433" s="46">
        <f t="shared" si="661"/>
        <v>0</v>
      </c>
      <c r="AV433" s="46">
        <f t="shared" si="661"/>
        <v>1580</v>
      </c>
      <c r="AW433" s="96">
        <f t="shared" si="661"/>
        <v>0</v>
      </c>
      <c r="AX433" s="46">
        <f t="shared" si="661"/>
        <v>0</v>
      </c>
      <c r="AY433" s="46">
        <f t="shared" si="661"/>
        <v>0</v>
      </c>
      <c r="AZ433" s="46">
        <f t="shared" si="661"/>
        <v>0</v>
      </c>
      <c r="BA433" s="46">
        <f t="shared" si="661"/>
        <v>0</v>
      </c>
      <c r="BB433" s="46">
        <f>BB434</f>
        <v>1580</v>
      </c>
      <c r="BC433" s="96">
        <f>BC434</f>
        <v>0</v>
      </c>
    </row>
    <row r="434" spans="1:55" s="15" customFormat="1" ht="87" customHeight="1">
      <c r="A434" s="59" t="s">
        <v>72</v>
      </c>
      <c r="B434" s="65" t="s">
        <v>374</v>
      </c>
      <c r="C434" s="65" t="s">
        <v>374</v>
      </c>
      <c r="D434" s="66" t="s">
        <v>505</v>
      </c>
      <c r="E434" s="65"/>
      <c r="F434" s="46">
        <f aca="true" t="shared" si="662" ref="F434:M434">F435+F436</f>
        <v>1580</v>
      </c>
      <c r="G434" s="46">
        <f t="shared" si="662"/>
        <v>0</v>
      </c>
      <c r="H434" s="46">
        <f t="shared" si="662"/>
        <v>0</v>
      </c>
      <c r="I434" s="46">
        <f t="shared" si="662"/>
        <v>0</v>
      </c>
      <c r="J434" s="46">
        <f t="shared" si="662"/>
        <v>0</v>
      </c>
      <c r="K434" s="46">
        <f t="shared" si="662"/>
        <v>0</v>
      </c>
      <c r="L434" s="46">
        <f t="shared" si="662"/>
        <v>1580</v>
      </c>
      <c r="M434" s="46">
        <f t="shared" si="662"/>
        <v>0</v>
      </c>
      <c r="N434" s="46">
        <f aca="true" t="shared" si="663" ref="N434:S434">N435+N436</f>
        <v>0</v>
      </c>
      <c r="O434" s="46">
        <f t="shared" si="663"/>
        <v>0</v>
      </c>
      <c r="P434" s="46">
        <f t="shared" si="663"/>
        <v>0</v>
      </c>
      <c r="Q434" s="46">
        <f t="shared" si="663"/>
        <v>0</v>
      </c>
      <c r="R434" s="46">
        <f t="shared" si="663"/>
        <v>1580</v>
      </c>
      <c r="S434" s="46">
        <f t="shared" si="663"/>
        <v>0</v>
      </c>
      <c r="T434" s="46">
        <f aca="true" t="shared" si="664" ref="T434:Y434">T435+T436</f>
        <v>0</v>
      </c>
      <c r="U434" s="46">
        <f t="shared" si="664"/>
        <v>0</v>
      </c>
      <c r="V434" s="46">
        <f t="shared" si="664"/>
        <v>0</v>
      </c>
      <c r="W434" s="46">
        <f t="shared" si="664"/>
        <v>0</v>
      </c>
      <c r="X434" s="46">
        <f t="shared" si="664"/>
        <v>1580</v>
      </c>
      <c r="Y434" s="46">
        <f t="shared" si="664"/>
        <v>0</v>
      </c>
      <c r="Z434" s="46">
        <f aca="true" t="shared" si="665" ref="Z434:AE434">Z435+Z436</f>
        <v>0</v>
      </c>
      <c r="AA434" s="46">
        <f t="shared" si="665"/>
        <v>0</v>
      </c>
      <c r="AB434" s="46">
        <f t="shared" si="665"/>
        <v>0</v>
      </c>
      <c r="AC434" s="46">
        <f t="shared" si="665"/>
        <v>0</v>
      </c>
      <c r="AD434" s="46">
        <f t="shared" si="665"/>
        <v>1580</v>
      </c>
      <c r="AE434" s="46">
        <f t="shared" si="665"/>
        <v>0</v>
      </c>
      <c r="AF434" s="46">
        <f aca="true" t="shared" si="666" ref="AF434:AK434">AF435+AF436</f>
        <v>0</v>
      </c>
      <c r="AG434" s="46">
        <f t="shared" si="666"/>
        <v>0</v>
      </c>
      <c r="AH434" s="46">
        <f t="shared" si="666"/>
        <v>0</v>
      </c>
      <c r="AI434" s="46">
        <f t="shared" si="666"/>
        <v>0</v>
      </c>
      <c r="AJ434" s="46">
        <f t="shared" si="666"/>
        <v>1580</v>
      </c>
      <c r="AK434" s="46">
        <f t="shared" si="666"/>
        <v>0</v>
      </c>
      <c r="AL434" s="46">
        <f aca="true" t="shared" si="667" ref="AL434:AQ434">AL435+AL436</f>
        <v>0</v>
      </c>
      <c r="AM434" s="46">
        <f t="shared" si="667"/>
        <v>0</v>
      </c>
      <c r="AN434" s="46">
        <f t="shared" si="667"/>
        <v>0</v>
      </c>
      <c r="AO434" s="46">
        <f t="shared" si="667"/>
        <v>0</v>
      </c>
      <c r="AP434" s="46">
        <f t="shared" si="667"/>
        <v>1580</v>
      </c>
      <c r="AQ434" s="46">
        <f t="shared" si="667"/>
        <v>0</v>
      </c>
      <c r="AR434" s="46">
        <f aca="true" t="shared" si="668" ref="AR434:AW434">AR435+AR436</f>
        <v>0</v>
      </c>
      <c r="AS434" s="46">
        <f>AS435+AS436</f>
        <v>0</v>
      </c>
      <c r="AT434" s="46">
        <f>AT435+AT436</f>
        <v>0</v>
      </c>
      <c r="AU434" s="46">
        <f>AU435+AU436</f>
        <v>0</v>
      </c>
      <c r="AV434" s="46">
        <f t="shared" si="668"/>
        <v>1580</v>
      </c>
      <c r="AW434" s="46">
        <f t="shared" si="668"/>
        <v>0</v>
      </c>
      <c r="AX434" s="46">
        <f aca="true" t="shared" si="669" ref="AX434:BC434">AX435+AX436</f>
        <v>0</v>
      </c>
      <c r="AY434" s="46">
        <f t="shared" si="669"/>
        <v>0</v>
      </c>
      <c r="AZ434" s="46">
        <f t="shared" si="669"/>
        <v>0</v>
      </c>
      <c r="BA434" s="46">
        <f t="shared" si="669"/>
        <v>0</v>
      </c>
      <c r="BB434" s="46">
        <f t="shared" si="669"/>
        <v>1580</v>
      </c>
      <c r="BC434" s="46">
        <f t="shared" si="669"/>
        <v>0</v>
      </c>
    </row>
    <row r="435" spans="1:55" s="15" customFormat="1" ht="85.5" customHeight="1">
      <c r="A435" s="59" t="s">
        <v>210</v>
      </c>
      <c r="B435" s="65" t="s">
        <v>374</v>
      </c>
      <c r="C435" s="65" t="s">
        <v>374</v>
      </c>
      <c r="D435" s="66" t="s">
        <v>505</v>
      </c>
      <c r="E435" s="65" t="s">
        <v>65</v>
      </c>
      <c r="F435" s="46">
        <v>1080</v>
      </c>
      <c r="G435" s="96"/>
      <c r="H435" s="96"/>
      <c r="I435" s="96"/>
      <c r="J435" s="96"/>
      <c r="K435" s="96"/>
      <c r="L435" s="46">
        <f>F435+H435+I435+J435+K435</f>
        <v>1080</v>
      </c>
      <c r="M435" s="46">
        <f>G435+K435</f>
        <v>0</v>
      </c>
      <c r="N435" s="69"/>
      <c r="O435" s="69"/>
      <c r="P435" s="69"/>
      <c r="Q435" s="69"/>
      <c r="R435" s="46">
        <f>L435+N435+O435+P435+Q435</f>
        <v>1080</v>
      </c>
      <c r="S435" s="46">
        <f>M435+Q435</f>
        <v>0</v>
      </c>
      <c r="T435" s="69"/>
      <c r="U435" s="69"/>
      <c r="V435" s="69"/>
      <c r="W435" s="69"/>
      <c r="X435" s="46">
        <f>R435+T435+U435+V435+W435</f>
        <v>1080</v>
      </c>
      <c r="Y435" s="46">
        <f>S435+W435</f>
        <v>0</v>
      </c>
      <c r="Z435" s="69"/>
      <c r="AA435" s="69"/>
      <c r="AB435" s="69"/>
      <c r="AC435" s="69"/>
      <c r="AD435" s="46">
        <f>X435+Z435+AA435+AB435+AC435</f>
        <v>1080</v>
      </c>
      <c r="AE435" s="46">
        <f>Y435+AC435</f>
        <v>0</v>
      </c>
      <c r="AF435" s="69"/>
      <c r="AG435" s="69"/>
      <c r="AH435" s="69"/>
      <c r="AI435" s="69"/>
      <c r="AJ435" s="46">
        <f>AD435+AF435+AG435+AH435+AI435</f>
        <v>1080</v>
      </c>
      <c r="AK435" s="46">
        <f>AE435+AI435</f>
        <v>0</v>
      </c>
      <c r="AL435" s="69"/>
      <c r="AM435" s="69"/>
      <c r="AN435" s="69"/>
      <c r="AO435" s="69"/>
      <c r="AP435" s="46">
        <f>AJ435+AL435+AM435+AN435+AO435</f>
        <v>1080</v>
      </c>
      <c r="AQ435" s="46">
        <f>AK435+AO435</f>
        <v>0</v>
      </c>
      <c r="AR435" s="69"/>
      <c r="AS435" s="69"/>
      <c r="AT435" s="69"/>
      <c r="AU435" s="69"/>
      <c r="AV435" s="46">
        <f>AP435+AR435+AS435+AT435+AU435</f>
        <v>1080</v>
      </c>
      <c r="AW435" s="46">
        <f>AQ435+AU435</f>
        <v>0</v>
      </c>
      <c r="AX435" s="69"/>
      <c r="AY435" s="69"/>
      <c r="AZ435" s="69"/>
      <c r="BA435" s="69"/>
      <c r="BB435" s="46">
        <f>AV435+AX435+AY435+AZ435+BA435</f>
        <v>1080</v>
      </c>
      <c r="BC435" s="46">
        <f>AW435+BA435</f>
        <v>0</v>
      </c>
    </row>
    <row r="436" spans="1:55" s="15" customFormat="1" ht="89.25" customHeight="1">
      <c r="A436" s="59" t="s">
        <v>216</v>
      </c>
      <c r="B436" s="65" t="s">
        <v>374</v>
      </c>
      <c r="C436" s="65" t="s">
        <v>374</v>
      </c>
      <c r="D436" s="66" t="s">
        <v>505</v>
      </c>
      <c r="E436" s="65" t="s">
        <v>66</v>
      </c>
      <c r="F436" s="46">
        <v>500</v>
      </c>
      <c r="G436" s="96"/>
      <c r="H436" s="96"/>
      <c r="I436" s="96"/>
      <c r="J436" s="96"/>
      <c r="K436" s="96"/>
      <c r="L436" s="46">
        <f>F436+H436+I436+J436+K436</f>
        <v>500</v>
      </c>
      <c r="M436" s="46">
        <f>G436+K436</f>
        <v>0</v>
      </c>
      <c r="N436" s="69"/>
      <c r="O436" s="69"/>
      <c r="P436" s="69"/>
      <c r="Q436" s="69"/>
      <c r="R436" s="46">
        <f>L436+N436+O436+P436+Q436</f>
        <v>500</v>
      </c>
      <c r="S436" s="46">
        <f>M436+Q436</f>
        <v>0</v>
      </c>
      <c r="T436" s="69"/>
      <c r="U436" s="69"/>
      <c r="V436" s="69"/>
      <c r="W436" s="69"/>
      <c r="X436" s="46">
        <f>R436+T436+U436+V436+W436</f>
        <v>500</v>
      </c>
      <c r="Y436" s="46">
        <f>S436+W436</f>
        <v>0</v>
      </c>
      <c r="Z436" s="69"/>
      <c r="AA436" s="69"/>
      <c r="AB436" s="69"/>
      <c r="AC436" s="69"/>
      <c r="AD436" s="46">
        <f>X436+Z436+AA436+AB436+AC436</f>
        <v>500</v>
      </c>
      <c r="AE436" s="46">
        <f>Y436+AC436</f>
        <v>0</v>
      </c>
      <c r="AF436" s="69"/>
      <c r="AG436" s="69"/>
      <c r="AH436" s="69"/>
      <c r="AI436" s="69"/>
      <c r="AJ436" s="46">
        <f>AD436+AF436+AG436+AH436+AI436</f>
        <v>500</v>
      </c>
      <c r="AK436" s="46">
        <f>AE436+AI436</f>
        <v>0</v>
      </c>
      <c r="AL436" s="69"/>
      <c r="AM436" s="69"/>
      <c r="AN436" s="69"/>
      <c r="AO436" s="69"/>
      <c r="AP436" s="46">
        <f>AJ436+AL436+AM436+AN436+AO436</f>
        <v>500</v>
      </c>
      <c r="AQ436" s="46">
        <f>AK436+AO436</f>
        <v>0</v>
      </c>
      <c r="AR436" s="69"/>
      <c r="AS436" s="69"/>
      <c r="AT436" s="69"/>
      <c r="AU436" s="69"/>
      <c r="AV436" s="46">
        <f>AP436+AR436+AS436+AT436+AU436</f>
        <v>500</v>
      </c>
      <c r="AW436" s="46">
        <f>AQ436+AU436</f>
        <v>0</v>
      </c>
      <c r="AX436" s="69"/>
      <c r="AY436" s="69"/>
      <c r="AZ436" s="69"/>
      <c r="BA436" s="69"/>
      <c r="BB436" s="46">
        <f>AV436+AX436+AY436+AZ436+BA436</f>
        <v>500</v>
      </c>
      <c r="BC436" s="46">
        <f>AW436+BA436</f>
        <v>0</v>
      </c>
    </row>
    <row r="437" spans="1:55" s="15" customFormat="1" ht="70.5" customHeight="1">
      <c r="A437" s="59" t="s">
        <v>190</v>
      </c>
      <c r="B437" s="65" t="s">
        <v>374</v>
      </c>
      <c r="C437" s="65" t="s">
        <v>374</v>
      </c>
      <c r="D437" s="66" t="s">
        <v>91</v>
      </c>
      <c r="E437" s="65"/>
      <c r="F437" s="46">
        <f>F438</f>
        <v>60</v>
      </c>
      <c r="G437" s="46">
        <f aca="true" t="shared" si="670" ref="G437:K438">G438</f>
        <v>0</v>
      </c>
      <c r="H437" s="46">
        <f t="shared" si="670"/>
        <v>0</v>
      </c>
      <c r="I437" s="46">
        <f t="shared" si="670"/>
        <v>0</v>
      </c>
      <c r="J437" s="46">
        <f t="shared" si="670"/>
        <v>0</v>
      </c>
      <c r="K437" s="46">
        <f t="shared" si="670"/>
        <v>0</v>
      </c>
      <c r="L437" s="46">
        <f>L438</f>
        <v>60</v>
      </c>
      <c r="M437" s="46">
        <f>M438</f>
        <v>0</v>
      </c>
      <c r="N437" s="46">
        <f aca="true" t="shared" si="671" ref="N437:Q438">N438</f>
        <v>0</v>
      </c>
      <c r="O437" s="46">
        <f t="shared" si="671"/>
        <v>0</v>
      </c>
      <c r="P437" s="46">
        <f t="shared" si="671"/>
        <v>0</v>
      </c>
      <c r="Q437" s="46">
        <f t="shared" si="671"/>
        <v>0</v>
      </c>
      <c r="R437" s="46">
        <f>R438</f>
        <v>60</v>
      </c>
      <c r="S437" s="46">
        <f>S438</f>
        <v>0</v>
      </c>
      <c r="T437" s="46">
        <f aca="true" t="shared" si="672" ref="T437:W438">T438</f>
        <v>0</v>
      </c>
      <c r="U437" s="46">
        <f t="shared" si="672"/>
        <v>0</v>
      </c>
      <c r="V437" s="46">
        <f t="shared" si="672"/>
        <v>0</v>
      </c>
      <c r="W437" s="46">
        <f t="shared" si="672"/>
        <v>0</v>
      </c>
      <c r="X437" s="46">
        <f>X438</f>
        <v>60</v>
      </c>
      <c r="Y437" s="46">
        <f>Y438</f>
        <v>0</v>
      </c>
      <c r="Z437" s="46">
        <f aca="true" t="shared" si="673" ref="Z437:AC438">Z438</f>
        <v>0</v>
      </c>
      <c r="AA437" s="46">
        <f t="shared" si="673"/>
        <v>0</v>
      </c>
      <c r="AB437" s="46">
        <f t="shared" si="673"/>
        <v>0</v>
      </c>
      <c r="AC437" s="46">
        <f t="shared" si="673"/>
        <v>0</v>
      </c>
      <c r="AD437" s="46">
        <f>AD438</f>
        <v>60</v>
      </c>
      <c r="AE437" s="46">
        <f>AE438</f>
        <v>0</v>
      </c>
      <c r="AF437" s="46">
        <f aca="true" t="shared" si="674" ref="AF437:AI438">AF438</f>
        <v>0</v>
      </c>
      <c r="AG437" s="46">
        <f t="shared" si="674"/>
        <v>0</v>
      </c>
      <c r="AH437" s="46">
        <f t="shared" si="674"/>
        <v>0</v>
      </c>
      <c r="AI437" s="46">
        <f t="shared" si="674"/>
        <v>0</v>
      </c>
      <c r="AJ437" s="46">
        <f>AJ438</f>
        <v>60</v>
      </c>
      <c r="AK437" s="46">
        <f>AK438</f>
        <v>0</v>
      </c>
      <c r="AL437" s="46">
        <f aca="true" t="shared" si="675" ref="AL437:AO438">AL438</f>
        <v>0</v>
      </c>
      <c r="AM437" s="46">
        <f t="shared" si="675"/>
        <v>0</v>
      </c>
      <c r="AN437" s="46">
        <f t="shared" si="675"/>
        <v>0</v>
      </c>
      <c r="AO437" s="46">
        <f t="shared" si="675"/>
        <v>0</v>
      </c>
      <c r="AP437" s="46">
        <f>AP438</f>
        <v>60</v>
      </c>
      <c r="AQ437" s="46">
        <f>AQ438</f>
        <v>0</v>
      </c>
      <c r="AR437" s="46">
        <f aca="true" t="shared" si="676" ref="AR437:AU438">AR438</f>
        <v>0</v>
      </c>
      <c r="AS437" s="46">
        <f t="shared" si="676"/>
        <v>0</v>
      </c>
      <c r="AT437" s="46">
        <f t="shared" si="676"/>
        <v>0</v>
      </c>
      <c r="AU437" s="46">
        <f t="shared" si="676"/>
        <v>0</v>
      </c>
      <c r="AV437" s="46">
        <f>AV438</f>
        <v>60</v>
      </c>
      <c r="AW437" s="46">
        <f>AW438</f>
        <v>0</v>
      </c>
      <c r="AX437" s="46">
        <f aca="true" t="shared" si="677" ref="AX437:BA438">AX438</f>
        <v>0</v>
      </c>
      <c r="AY437" s="46">
        <f t="shared" si="677"/>
        <v>0</v>
      </c>
      <c r="AZ437" s="46">
        <f t="shared" si="677"/>
        <v>0</v>
      </c>
      <c r="BA437" s="46">
        <f t="shared" si="677"/>
        <v>0</v>
      </c>
      <c r="BB437" s="46">
        <f>BB438</f>
        <v>60</v>
      </c>
      <c r="BC437" s="46">
        <f>BC438</f>
        <v>0</v>
      </c>
    </row>
    <row r="438" spans="1:55" s="15" customFormat="1" ht="155.25" customHeight="1">
      <c r="A438" s="59" t="s">
        <v>564</v>
      </c>
      <c r="B438" s="65" t="s">
        <v>374</v>
      </c>
      <c r="C438" s="65" t="s">
        <v>374</v>
      </c>
      <c r="D438" s="66" t="s">
        <v>207</v>
      </c>
      <c r="E438" s="65"/>
      <c r="F438" s="46">
        <f>F439</f>
        <v>60</v>
      </c>
      <c r="G438" s="46">
        <f t="shared" si="670"/>
        <v>0</v>
      </c>
      <c r="H438" s="46">
        <f t="shared" si="670"/>
        <v>0</v>
      </c>
      <c r="I438" s="46">
        <f t="shared" si="670"/>
        <v>0</v>
      </c>
      <c r="J438" s="46">
        <f t="shared" si="670"/>
        <v>0</v>
      </c>
      <c r="K438" s="46">
        <f t="shared" si="670"/>
        <v>0</v>
      </c>
      <c r="L438" s="46">
        <f>L439</f>
        <v>60</v>
      </c>
      <c r="M438" s="46">
        <f>M439</f>
        <v>0</v>
      </c>
      <c r="N438" s="46">
        <f t="shared" si="671"/>
        <v>0</v>
      </c>
      <c r="O438" s="46">
        <f t="shared" si="671"/>
        <v>0</v>
      </c>
      <c r="P438" s="46">
        <f t="shared" si="671"/>
        <v>0</v>
      </c>
      <c r="Q438" s="46">
        <f t="shared" si="671"/>
        <v>0</v>
      </c>
      <c r="R438" s="46">
        <f>R439</f>
        <v>60</v>
      </c>
      <c r="S438" s="46">
        <f>S439</f>
        <v>0</v>
      </c>
      <c r="T438" s="46">
        <f t="shared" si="672"/>
        <v>0</v>
      </c>
      <c r="U438" s="46">
        <f t="shared" si="672"/>
        <v>0</v>
      </c>
      <c r="V438" s="46">
        <f t="shared" si="672"/>
        <v>0</v>
      </c>
      <c r="W438" s="46">
        <f t="shared" si="672"/>
        <v>0</v>
      </c>
      <c r="X438" s="46">
        <f>X439</f>
        <v>60</v>
      </c>
      <c r="Y438" s="46">
        <f>Y439</f>
        <v>0</v>
      </c>
      <c r="Z438" s="46">
        <f t="shared" si="673"/>
        <v>0</v>
      </c>
      <c r="AA438" s="46">
        <f t="shared" si="673"/>
        <v>0</v>
      </c>
      <c r="AB438" s="46">
        <f t="shared" si="673"/>
        <v>0</v>
      </c>
      <c r="AC438" s="46">
        <f t="shared" si="673"/>
        <v>0</v>
      </c>
      <c r="AD438" s="46">
        <f>AD439</f>
        <v>60</v>
      </c>
      <c r="AE438" s="46">
        <f>AE439</f>
        <v>0</v>
      </c>
      <c r="AF438" s="46">
        <f t="shared" si="674"/>
        <v>0</v>
      </c>
      <c r="AG438" s="46">
        <f t="shared" si="674"/>
        <v>0</v>
      </c>
      <c r="AH438" s="46">
        <f t="shared" si="674"/>
        <v>0</v>
      </c>
      <c r="AI438" s="46">
        <f t="shared" si="674"/>
        <v>0</v>
      </c>
      <c r="AJ438" s="46">
        <f>AJ439</f>
        <v>60</v>
      </c>
      <c r="AK438" s="46">
        <f>AK439</f>
        <v>0</v>
      </c>
      <c r="AL438" s="46">
        <f t="shared" si="675"/>
        <v>0</v>
      </c>
      <c r="AM438" s="46">
        <f t="shared" si="675"/>
        <v>0</v>
      </c>
      <c r="AN438" s="46">
        <f t="shared" si="675"/>
        <v>0</v>
      </c>
      <c r="AO438" s="46">
        <f t="shared" si="675"/>
        <v>0</v>
      </c>
      <c r="AP438" s="46">
        <f>AP439</f>
        <v>60</v>
      </c>
      <c r="AQ438" s="46">
        <f>AQ439</f>
        <v>0</v>
      </c>
      <c r="AR438" s="46">
        <f t="shared" si="676"/>
        <v>0</v>
      </c>
      <c r="AS438" s="46">
        <f t="shared" si="676"/>
        <v>0</v>
      </c>
      <c r="AT438" s="46">
        <f t="shared" si="676"/>
        <v>0</v>
      </c>
      <c r="AU438" s="46">
        <f t="shared" si="676"/>
        <v>0</v>
      </c>
      <c r="AV438" s="46">
        <f>AV439</f>
        <v>60</v>
      </c>
      <c r="AW438" s="46">
        <f>AW439</f>
        <v>0</v>
      </c>
      <c r="AX438" s="46">
        <f t="shared" si="677"/>
        <v>0</v>
      </c>
      <c r="AY438" s="46">
        <f t="shared" si="677"/>
        <v>0</v>
      </c>
      <c r="AZ438" s="46">
        <f t="shared" si="677"/>
        <v>0</v>
      </c>
      <c r="BA438" s="46">
        <f t="shared" si="677"/>
        <v>0</v>
      </c>
      <c r="BB438" s="46">
        <f>BB439</f>
        <v>60</v>
      </c>
      <c r="BC438" s="46">
        <f>BC439</f>
        <v>0</v>
      </c>
    </row>
    <row r="439" spans="1:55" s="15" customFormat="1" ht="91.5" customHeight="1">
      <c r="A439" s="59" t="s">
        <v>210</v>
      </c>
      <c r="B439" s="65" t="s">
        <v>374</v>
      </c>
      <c r="C439" s="65" t="s">
        <v>374</v>
      </c>
      <c r="D439" s="66" t="s">
        <v>207</v>
      </c>
      <c r="E439" s="65" t="s">
        <v>65</v>
      </c>
      <c r="F439" s="46">
        <v>60</v>
      </c>
      <c r="G439" s="96"/>
      <c r="H439" s="96"/>
      <c r="I439" s="96"/>
      <c r="J439" s="96"/>
      <c r="K439" s="96"/>
      <c r="L439" s="46">
        <f>F439+H439+I439+J439+K439</f>
        <v>60</v>
      </c>
      <c r="M439" s="46">
        <f>G439+K439</f>
        <v>0</v>
      </c>
      <c r="N439" s="69"/>
      <c r="O439" s="69"/>
      <c r="P439" s="69"/>
      <c r="Q439" s="69"/>
      <c r="R439" s="46">
        <f>L439+N439+O439+P439+Q439</f>
        <v>60</v>
      </c>
      <c r="S439" s="46">
        <f>M439+Q439</f>
        <v>0</v>
      </c>
      <c r="T439" s="69"/>
      <c r="U439" s="69"/>
      <c r="V439" s="69"/>
      <c r="W439" s="69"/>
      <c r="X439" s="46">
        <f>R439+T439+U439+V439+W439</f>
        <v>60</v>
      </c>
      <c r="Y439" s="46">
        <f>S439+W439</f>
        <v>0</v>
      </c>
      <c r="Z439" s="69"/>
      <c r="AA439" s="69"/>
      <c r="AB439" s="69"/>
      <c r="AC439" s="69"/>
      <c r="AD439" s="46">
        <f>X439+Z439+AA439+AB439+AC439</f>
        <v>60</v>
      </c>
      <c r="AE439" s="46">
        <f>Y439+AC439</f>
        <v>0</v>
      </c>
      <c r="AF439" s="69"/>
      <c r="AG439" s="69"/>
      <c r="AH439" s="69"/>
      <c r="AI439" s="69"/>
      <c r="AJ439" s="46">
        <f>AD439+AF439+AG439+AH439+AI439</f>
        <v>60</v>
      </c>
      <c r="AK439" s="46">
        <f>AE439+AI439</f>
        <v>0</v>
      </c>
      <c r="AL439" s="69"/>
      <c r="AM439" s="69"/>
      <c r="AN439" s="69"/>
      <c r="AO439" s="69"/>
      <c r="AP439" s="46">
        <f>AJ439+AL439+AM439+AN439+AO439</f>
        <v>60</v>
      </c>
      <c r="AQ439" s="46">
        <f>AK439+AO439</f>
        <v>0</v>
      </c>
      <c r="AR439" s="69"/>
      <c r="AS439" s="69"/>
      <c r="AT439" s="69"/>
      <c r="AU439" s="69"/>
      <c r="AV439" s="46">
        <f>AP439+AR439+AS439+AT439+AU439</f>
        <v>60</v>
      </c>
      <c r="AW439" s="46">
        <f>AQ439+AU439</f>
        <v>0</v>
      </c>
      <c r="AX439" s="69"/>
      <c r="AY439" s="69"/>
      <c r="AZ439" s="69"/>
      <c r="BA439" s="69"/>
      <c r="BB439" s="46">
        <f>AV439+AX439+AY439+AZ439+BA439</f>
        <v>60</v>
      </c>
      <c r="BC439" s="46">
        <f>AW439+BA439</f>
        <v>0</v>
      </c>
    </row>
    <row r="440" spans="1:55" s="15" customFormat="1" ht="16.5">
      <c r="A440" s="59"/>
      <c r="B440" s="65"/>
      <c r="C440" s="65"/>
      <c r="D440" s="66"/>
      <c r="E440" s="65"/>
      <c r="F440" s="96"/>
      <c r="G440" s="96"/>
      <c r="H440" s="96"/>
      <c r="I440" s="96"/>
      <c r="J440" s="96"/>
      <c r="K440" s="96"/>
      <c r="L440" s="96"/>
      <c r="M440" s="96"/>
      <c r="N440" s="69"/>
      <c r="O440" s="69"/>
      <c r="P440" s="69"/>
      <c r="Q440" s="69"/>
      <c r="R440" s="96"/>
      <c r="S440" s="96"/>
      <c r="T440" s="69"/>
      <c r="U440" s="69"/>
      <c r="V440" s="69"/>
      <c r="W440" s="69"/>
      <c r="X440" s="96"/>
      <c r="Y440" s="96"/>
      <c r="Z440" s="69"/>
      <c r="AA440" s="69"/>
      <c r="AB440" s="69"/>
      <c r="AC440" s="69"/>
      <c r="AD440" s="96"/>
      <c r="AE440" s="96"/>
      <c r="AF440" s="69"/>
      <c r="AG440" s="69"/>
      <c r="AH440" s="69"/>
      <c r="AI440" s="69"/>
      <c r="AJ440" s="96"/>
      <c r="AK440" s="96"/>
      <c r="AL440" s="69"/>
      <c r="AM440" s="69"/>
      <c r="AN440" s="69"/>
      <c r="AO440" s="69"/>
      <c r="AP440" s="96"/>
      <c r="AQ440" s="96"/>
      <c r="AR440" s="69"/>
      <c r="AS440" s="69"/>
      <c r="AT440" s="69"/>
      <c r="AU440" s="69"/>
      <c r="AV440" s="96"/>
      <c r="AW440" s="96"/>
      <c r="AX440" s="69"/>
      <c r="AY440" s="69"/>
      <c r="AZ440" s="69"/>
      <c r="BA440" s="69"/>
      <c r="BB440" s="96"/>
      <c r="BC440" s="96"/>
    </row>
    <row r="441" spans="1:55" s="15" customFormat="1" ht="18.75">
      <c r="A441" s="53" t="s">
        <v>315</v>
      </c>
      <c r="B441" s="54" t="s">
        <v>374</v>
      </c>
      <c r="C441" s="54" t="s">
        <v>385</v>
      </c>
      <c r="D441" s="114"/>
      <c r="E441" s="105"/>
      <c r="F441" s="56">
        <f aca="true" t="shared" si="678" ref="F441:M441">F447+F442+F452+F463</f>
        <v>654882</v>
      </c>
      <c r="G441" s="56">
        <f t="shared" si="678"/>
        <v>0</v>
      </c>
      <c r="H441" s="56">
        <f t="shared" si="678"/>
        <v>0</v>
      </c>
      <c r="I441" s="56">
        <f t="shared" si="678"/>
        <v>58</v>
      </c>
      <c r="J441" s="56">
        <f t="shared" si="678"/>
        <v>0</v>
      </c>
      <c r="K441" s="56">
        <f t="shared" si="678"/>
        <v>0</v>
      </c>
      <c r="L441" s="56">
        <f t="shared" si="678"/>
        <v>654940</v>
      </c>
      <c r="M441" s="56">
        <f t="shared" si="678"/>
        <v>0</v>
      </c>
      <c r="N441" s="51">
        <f aca="true" t="shared" si="679" ref="N441:S441">N447+N442+N452+N463</f>
        <v>0</v>
      </c>
      <c r="O441" s="51">
        <f t="shared" si="679"/>
        <v>0</v>
      </c>
      <c r="P441" s="51">
        <f t="shared" si="679"/>
        <v>0</v>
      </c>
      <c r="Q441" s="51">
        <f t="shared" si="679"/>
        <v>0</v>
      </c>
      <c r="R441" s="56">
        <f t="shared" si="679"/>
        <v>654940</v>
      </c>
      <c r="S441" s="56">
        <f t="shared" si="679"/>
        <v>0</v>
      </c>
      <c r="T441" s="51">
        <f aca="true" t="shared" si="680" ref="T441:Y441">T447+T442+T452+T463</f>
        <v>0</v>
      </c>
      <c r="U441" s="51">
        <f t="shared" si="680"/>
        <v>0</v>
      </c>
      <c r="V441" s="56">
        <f t="shared" si="680"/>
        <v>8102</v>
      </c>
      <c r="W441" s="51">
        <f t="shared" si="680"/>
        <v>0</v>
      </c>
      <c r="X441" s="56">
        <f t="shared" si="680"/>
        <v>663042</v>
      </c>
      <c r="Y441" s="56">
        <f t="shared" si="680"/>
        <v>0</v>
      </c>
      <c r="Z441" s="56">
        <f aca="true" t="shared" si="681" ref="Z441:AE441">Z447+Z442+Z452+Z463</f>
        <v>8034</v>
      </c>
      <c r="AA441" s="56">
        <f t="shared" si="681"/>
        <v>1925</v>
      </c>
      <c r="AB441" s="56">
        <f t="shared" si="681"/>
        <v>0</v>
      </c>
      <c r="AC441" s="51">
        <f t="shared" si="681"/>
        <v>0</v>
      </c>
      <c r="AD441" s="56">
        <f t="shared" si="681"/>
        <v>673001</v>
      </c>
      <c r="AE441" s="56">
        <f t="shared" si="681"/>
        <v>0</v>
      </c>
      <c r="AF441" s="56">
        <f aca="true" t="shared" si="682" ref="AF441:AK441">AF447+AF442+AF452+AF463</f>
        <v>0</v>
      </c>
      <c r="AG441" s="56">
        <f t="shared" si="682"/>
        <v>0</v>
      </c>
      <c r="AH441" s="56">
        <f t="shared" si="682"/>
        <v>0</v>
      </c>
      <c r="AI441" s="51">
        <f t="shared" si="682"/>
        <v>0</v>
      </c>
      <c r="AJ441" s="56">
        <f t="shared" si="682"/>
        <v>673001</v>
      </c>
      <c r="AK441" s="56">
        <f t="shared" si="682"/>
        <v>0</v>
      </c>
      <c r="AL441" s="56">
        <f aca="true" t="shared" si="683" ref="AL441:AQ441">AL447+AL442+AL452+AL463</f>
        <v>5830</v>
      </c>
      <c r="AM441" s="56">
        <f t="shared" si="683"/>
        <v>6480</v>
      </c>
      <c r="AN441" s="56">
        <f t="shared" si="683"/>
        <v>0</v>
      </c>
      <c r="AO441" s="51">
        <f t="shared" si="683"/>
        <v>0</v>
      </c>
      <c r="AP441" s="56">
        <f t="shared" si="683"/>
        <v>685311</v>
      </c>
      <c r="AQ441" s="56">
        <f t="shared" si="683"/>
        <v>0</v>
      </c>
      <c r="AR441" s="56">
        <f aca="true" t="shared" si="684" ref="AR441:AW441">AR447+AR442+AR452+AR459+AR463</f>
        <v>18717</v>
      </c>
      <c r="AS441" s="56">
        <f t="shared" si="684"/>
        <v>30</v>
      </c>
      <c r="AT441" s="56">
        <f t="shared" si="684"/>
        <v>-110</v>
      </c>
      <c r="AU441" s="56">
        <f t="shared" si="684"/>
        <v>1440</v>
      </c>
      <c r="AV441" s="56">
        <f t="shared" si="684"/>
        <v>705388</v>
      </c>
      <c r="AW441" s="56">
        <f t="shared" si="684"/>
        <v>1440</v>
      </c>
      <c r="AX441" s="56">
        <f aca="true" t="shared" si="685" ref="AX441:BC441">AX447+AX442+AX452+AX459+AX455+AX463</f>
        <v>7136</v>
      </c>
      <c r="AY441" s="56">
        <f t="shared" si="685"/>
        <v>-2035</v>
      </c>
      <c r="AZ441" s="56">
        <f t="shared" si="685"/>
        <v>-7</v>
      </c>
      <c r="BA441" s="56">
        <f t="shared" si="685"/>
        <v>156628</v>
      </c>
      <c r="BB441" s="56">
        <f t="shared" si="685"/>
        <v>867110</v>
      </c>
      <c r="BC441" s="56">
        <f t="shared" si="685"/>
        <v>158068</v>
      </c>
    </row>
    <row r="442" spans="1:55" s="15" customFormat="1" ht="33">
      <c r="A442" s="59" t="s">
        <v>316</v>
      </c>
      <c r="B442" s="65" t="s">
        <v>374</v>
      </c>
      <c r="C442" s="65" t="s">
        <v>385</v>
      </c>
      <c r="D442" s="66" t="s">
        <v>317</v>
      </c>
      <c r="E442" s="65"/>
      <c r="F442" s="67">
        <f aca="true" t="shared" si="686" ref="F442:M442">F443+F445</f>
        <v>43151</v>
      </c>
      <c r="G442" s="67">
        <f t="shared" si="686"/>
        <v>0</v>
      </c>
      <c r="H442" s="67">
        <f t="shared" si="686"/>
        <v>0</v>
      </c>
      <c r="I442" s="67">
        <f t="shared" si="686"/>
        <v>-25</v>
      </c>
      <c r="J442" s="67">
        <f t="shared" si="686"/>
        <v>0</v>
      </c>
      <c r="K442" s="67">
        <f t="shared" si="686"/>
        <v>0</v>
      </c>
      <c r="L442" s="67">
        <f t="shared" si="686"/>
        <v>43126</v>
      </c>
      <c r="M442" s="67">
        <f t="shared" si="686"/>
        <v>0</v>
      </c>
      <c r="N442" s="67">
        <f aca="true" t="shared" si="687" ref="N442:S442">N443+N445</f>
        <v>0</v>
      </c>
      <c r="O442" s="67">
        <f t="shared" si="687"/>
        <v>0</v>
      </c>
      <c r="P442" s="67">
        <f t="shared" si="687"/>
        <v>0</v>
      </c>
      <c r="Q442" s="67">
        <f t="shared" si="687"/>
        <v>0</v>
      </c>
      <c r="R442" s="67">
        <f t="shared" si="687"/>
        <v>43126</v>
      </c>
      <c r="S442" s="67">
        <f t="shared" si="687"/>
        <v>0</v>
      </c>
      <c r="T442" s="67">
        <f aca="true" t="shared" si="688" ref="T442:Y442">T443+T445</f>
        <v>0</v>
      </c>
      <c r="U442" s="67">
        <f t="shared" si="688"/>
        <v>0</v>
      </c>
      <c r="V442" s="67">
        <f t="shared" si="688"/>
        <v>0</v>
      </c>
      <c r="W442" s="67">
        <f t="shared" si="688"/>
        <v>0</v>
      </c>
      <c r="X442" s="67">
        <f t="shared" si="688"/>
        <v>43126</v>
      </c>
      <c r="Y442" s="67">
        <f t="shared" si="688"/>
        <v>0</v>
      </c>
      <c r="Z442" s="67">
        <f aca="true" t="shared" si="689" ref="Z442:AE442">Z443+Z445</f>
        <v>0</v>
      </c>
      <c r="AA442" s="67">
        <f t="shared" si="689"/>
        <v>-900</v>
      </c>
      <c r="AB442" s="67">
        <f t="shared" si="689"/>
        <v>0</v>
      </c>
      <c r="AC442" s="67">
        <f t="shared" si="689"/>
        <v>0</v>
      </c>
      <c r="AD442" s="67">
        <f t="shared" si="689"/>
        <v>42226</v>
      </c>
      <c r="AE442" s="67">
        <f t="shared" si="689"/>
        <v>0</v>
      </c>
      <c r="AF442" s="67">
        <f aca="true" t="shared" si="690" ref="AF442:AK442">AF443+AF445</f>
        <v>0</v>
      </c>
      <c r="AG442" s="67">
        <f t="shared" si="690"/>
        <v>0</v>
      </c>
      <c r="AH442" s="67">
        <f t="shared" si="690"/>
        <v>0</v>
      </c>
      <c r="AI442" s="67">
        <f t="shared" si="690"/>
        <v>0</v>
      </c>
      <c r="AJ442" s="67">
        <f t="shared" si="690"/>
        <v>42226</v>
      </c>
      <c r="AK442" s="67">
        <f t="shared" si="690"/>
        <v>0</v>
      </c>
      <c r="AL442" s="67">
        <f aca="true" t="shared" si="691" ref="AL442:AQ442">AL443+AL445</f>
        <v>35</v>
      </c>
      <c r="AM442" s="67">
        <f t="shared" si="691"/>
        <v>0</v>
      </c>
      <c r="AN442" s="67">
        <f t="shared" si="691"/>
        <v>0</v>
      </c>
      <c r="AO442" s="67">
        <f t="shared" si="691"/>
        <v>0</v>
      </c>
      <c r="AP442" s="67">
        <f t="shared" si="691"/>
        <v>42261</v>
      </c>
      <c r="AQ442" s="67">
        <f t="shared" si="691"/>
        <v>0</v>
      </c>
      <c r="AR442" s="67">
        <f aca="true" t="shared" si="692" ref="AR442:AW442">AR443+AR445</f>
        <v>0</v>
      </c>
      <c r="AS442" s="67">
        <f>AS443+AS445</f>
        <v>0</v>
      </c>
      <c r="AT442" s="67">
        <f>AT443+AT445</f>
        <v>0</v>
      </c>
      <c r="AU442" s="67">
        <f>AU443+AU445</f>
        <v>0</v>
      </c>
      <c r="AV442" s="67">
        <f t="shared" si="692"/>
        <v>42261</v>
      </c>
      <c r="AW442" s="67">
        <f t="shared" si="692"/>
        <v>0</v>
      </c>
      <c r="AX442" s="67">
        <f aca="true" t="shared" si="693" ref="AX442:BC442">AX443+AX445</f>
        <v>0</v>
      </c>
      <c r="AY442" s="67">
        <f t="shared" si="693"/>
        <v>-35</v>
      </c>
      <c r="AZ442" s="67">
        <f t="shared" si="693"/>
        <v>0</v>
      </c>
      <c r="BA442" s="67">
        <f t="shared" si="693"/>
        <v>0</v>
      </c>
      <c r="BB442" s="67">
        <f t="shared" si="693"/>
        <v>42226</v>
      </c>
      <c r="BC442" s="67">
        <f t="shared" si="693"/>
        <v>0</v>
      </c>
    </row>
    <row r="443" spans="1:55" s="15" customFormat="1" ht="115.5">
      <c r="A443" s="97" t="s">
        <v>82</v>
      </c>
      <c r="B443" s="65" t="s">
        <v>374</v>
      </c>
      <c r="C443" s="65" t="s">
        <v>385</v>
      </c>
      <c r="D443" s="66" t="s">
        <v>209</v>
      </c>
      <c r="E443" s="65"/>
      <c r="F443" s="46">
        <f aca="true" t="shared" si="694" ref="F443:BA443">F444</f>
        <v>42923</v>
      </c>
      <c r="G443" s="46">
        <f t="shared" si="694"/>
        <v>0</v>
      </c>
      <c r="H443" s="46">
        <f t="shared" si="694"/>
        <v>0</v>
      </c>
      <c r="I443" s="46">
        <f t="shared" si="694"/>
        <v>-25</v>
      </c>
      <c r="J443" s="46">
        <f t="shared" si="694"/>
        <v>0</v>
      </c>
      <c r="K443" s="46">
        <f t="shared" si="694"/>
        <v>0</v>
      </c>
      <c r="L443" s="46">
        <f t="shared" si="694"/>
        <v>42898</v>
      </c>
      <c r="M443" s="46">
        <f t="shared" si="694"/>
        <v>0</v>
      </c>
      <c r="N443" s="46">
        <f t="shared" si="694"/>
        <v>0</v>
      </c>
      <c r="O443" s="46">
        <f t="shared" si="694"/>
        <v>0</v>
      </c>
      <c r="P443" s="46">
        <f t="shared" si="694"/>
        <v>0</v>
      </c>
      <c r="Q443" s="46">
        <f t="shared" si="694"/>
        <v>0</v>
      </c>
      <c r="R443" s="46">
        <f t="shared" si="694"/>
        <v>42898</v>
      </c>
      <c r="S443" s="46">
        <f t="shared" si="694"/>
        <v>0</v>
      </c>
      <c r="T443" s="46">
        <f t="shared" si="694"/>
        <v>0</v>
      </c>
      <c r="U443" s="46">
        <f t="shared" si="694"/>
        <v>0</v>
      </c>
      <c r="V443" s="46">
        <f t="shared" si="694"/>
        <v>0</v>
      </c>
      <c r="W443" s="46">
        <f t="shared" si="694"/>
        <v>0</v>
      </c>
      <c r="X443" s="46">
        <f t="shared" si="694"/>
        <v>42898</v>
      </c>
      <c r="Y443" s="46">
        <f t="shared" si="694"/>
        <v>0</v>
      </c>
      <c r="Z443" s="46">
        <f t="shared" si="694"/>
        <v>0</v>
      </c>
      <c r="AA443" s="46">
        <f t="shared" si="694"/>
        <v>-900</v>
      </c>
      <c r="AB443" s="46">
        <f t="shared" si="694"/>
        <v>0</v>
      </c>
      <c r="AC443" s="46">
        <f t="shared" si="694"/>
        <v>0</v>
      </c>
      <c r="AD443" s="46">
        <f t="shared" si="694"/>
        <v>41998</v>
      </c>
      <c r="AE443" s="46">
        <f t="shared" si="694"/>
        <v>0</v>
      </c>
      <c r="AF443" s="46">
        <f t="shared" si="694"/>
        <v>0</v>
      </c>
      <c r="AG443" s="46">
        <f t="shared" si="694"/>
        <v>0</v>
      </c>
      <c r="AH443" s="46">
        <f t="shared" si="694"/>
        <v>0</v>
      </c>
      <c r="AI443" s="46">
        <f t="shared" si="694"/>
        <v>0</v>
      </c>
      <c r="AJ443" s="46">
        <f t="shared" si="694"/>
        <v>41998</v>
      </c>
      <c r="AK443" s="46">
        <f t="shared" si="694"/>
        <v>0</v>
      </c>
      <c r="AL443" s="46">
        <f t="shared" si="694"/>
        <v>0</v>
      </c>
      <c r="AM443" s="46">
        <f t="shared" si="694"/>
        <v>0</v>
      </c>
      <c r="AN443" s="46">
        <f t="shared" si="694"/>
        <v>0</v>
      </c>
      <c r="AO443" s="46">
        <f t="shared" si="694"/>
        <v>0</v>
      </c>
      <c r="AP443" s="46">
        <f t="shared" si="694"/>
        <v>41998</v>
      </c>
      <c r="AQ443" s="46">
        <f t="shared" si="694"/>
        <v>0</v>
      </c>
      <c r="AR443" s="46">
        <f t="shared" si="694"/>
        <v>0</v>
      </c>
      <c r="AS443" s="46">
        <f t="shared" si="694"/>
        <v>0</v>
      </c>
      <c r="AT443" s="46">
        <f t="shared" si="694"/>
        <v>0</v>
      </c>
      <c r="AU443" s="46">
        <f t="shared" si="694"/>
        <v>0</v>
      </c>
      <c r="AV443" s="46">
        <f t="shared" si="694"/>
        <v>41998</v>
      </c>
      <c r="AW443" s="46">
        <f t="shared" si="694"/>
        <v>0</v>
      </c>
      <c r="AX443" s="46">
        <f t="shared" si="694"/>
        <v>0</v>
      </c>
      <c r="AY443" s="46">
        <f t="shared" si="694"/>
        <v>0</v>
      </c>
      <c r="AZ443" s="46">
        <f t="shared" si="694"/>
        <v>0</v>
      </c>
      <c r="BA443" s="46">
        <f t="shared" si="694"/>
        <v>0</v>
      </c>
      <c r="BB443" s="46">
        <f>BB444</f>
        <v>41998</v>
      </c>
      <c r="BC443" s="46">
        <f>BC444</f>
        <v>0</v>
      </c>
    </row>
    <row r="444" spans="1:55" s="15" customFormat="1" ht="88.5" customHeight="1">
      <c r="A444" s="59" t="s">
        <v>80</v>
      </c>
      <c r="B444" s="65" t="s">
        <v>374</v>
      </c>
      <c r="C444" s="65" t="s">
        <v>385</v>
      </c>
      <c r="D444" s="66" t="s">
        <v>209</v>
      </c>
      <c r="E444" s="65" t="s">
        <v>457</v>
      </c>
      <c r="F444" s="46">
        <f>43735-812</f>
        <v>42923</v>
      </c>
      <c r="G444" s="96"/>
      <c r="H444" s="96"/>
      <c r="I444" s="68">
        <v>-25</v>
      </c>
      <c r="J444" s="96"/>
      <c r="K444" s="96"/>
      <c r="L444" s="46">
        <f>F444+H444+I444+J444+K444</f>
        <v>42898</v>
      </c>
      <c r="M444" s="46">
        <f>G444+K444</f>
        <v>0</v>
      </c>
      <c r="N444" s="69"/>
      <c r="O444" s="46"/>
      <c r="P444" s="69"/>
      <c r="Q444" s="69"/>
      <c r="R444" s="46">
        <f>L444+N444+O444+P444+Q444</f>
        <v>42898</v>
      </c>
      <c r="S444" s="46">
        <f>M444+Q444</f>
        <v>0</v>
      </c>
      <c r="T444" s="69"/>
      <c r="U444" s="46"/>
      <c r="V444" s="69"/>
      <c r="W444" s="69"/>
      <c r="X444" s="46">
        <f>R444+T444+U444+V444+W444</f>
        <v>42898</v>
      </c>
      <c r="Y444" s="46">
        <f>S444+W444</f>
        <v>0</v>
      </c>
      <c r="Z444" s="69"/>
      <c r="AA444" s="46">
        <v>-900</v>
      </c>
      <c r="AB444" s="69"/>
      <c r="AC444" s="69"/>
      <c r="AD444" s="46">
        <f>X444+Z444+AA444+AB444+AC444</f>
        <v>41998</v>
      </c>
      <c r="AE444" s="46">
        <f>Y444+AC444</f>
        <v>0</v>
      </c>
      <c r="AF444" s="69"/>
      <c r="AG444" s="46"/>
      <c r="AH444" s="69"/>
      <c r="AI444" s="69"/>
      <c r="AJ444" s="46">
        <f>AD444+AF444+AG444+AH444+AI444</f>
        <v>41998</v>
      </c>
      <c r="AK444" s="46">
        <f>AE444+AI444</f>
        <v>0</v>
      </c>
      <c r="AL444" s="69"/>
      <c r="AM444" s="46"/>
      <c r="AN444" s="69"/>
      <c r="AO444" s="69"/>
      <c r="AP444" s="46">
        <f>AJ444+AL444+AM444+AN444+AO444</f>
        <v>41998</v>
      </c>
      <c r="AQ444" s="46">
        <f>AK444+AO444</f>
        <v>0</v>
      </c>
      <c r="AR444" s="69"/>
      <c r="AS444" s="69"/>
      <c r="AT444" s="69"/>
      <c r="AU444" s="69"/>
      <c r="AV444" s="46">
        <f>AP444+AR444+AS444+AT444+AU444</f>
        <v>41998</v>
      </c>
      <c r="AW444" s="46">
        <f>AQ444+AU444</f>
        <v>0</v>
      </c>
      <c r="AX444" s="69"/>
      <c r="AY444" s="69"/>
      <c r="AZ444" s="69"/>
      <c r="BA444" s="69"/>
      <c r="BB444" s="46">
        <f>AV444+AX444+AY444+AZ444+BA444</f>
        <v>41998</v>
      </c>
      <c r="BC444" s="46">
        <f>AW444+BA444</f>
        <v>0</v>
      </c>
    </row>
    <row r="445" spans="1:55" s="15" customFormat="1" ht="89.25" customHeight="1">
      <c r="A445" s="59" t="s">
        <v>500</v>
      </c>
      <c r="B445" s="65" t="s">
        <v>374</v>
      </c>
      <c r="C445" s="65" t="s">
        <v>385</v>
      </c>
      <c r="D445" s="66" t="s">
        <v>499</v>
      </c>
      <c r="E445" s="65"/>
      <c r="F445" s="46">
        <f aca="true" t="shared" si="695" ref="F445:BA445">F446</f>
        <v>228</v>
      </c>
      <c r="G445" s="46">
        <f t="shared" si="695"/>
        <v>0</v>
      </c>
      <c r="H445" s="46">
        <f t="shared" si="695"/>
        <v>0</v>
      </c>
      <c r="I445" s="46">
        <f t="shared" si="695"/>
        <v>0</v>
      </c>
      <c r="J445" s="46">
        <f t="shared" si="695"/>
        <v>0</v>
      </c>
      <c r="K445" s="46">
        <f t="shared" si="695"/>
        <v>0</v>
      </c>
      <c r="L445" s="46">
        <f t="shared" si="695"/>
        <v>228</v>
      </c>
      <c r="M445" s="46">
        <f t="shared" si="695"/>
        <v>0</v>
      </c>
      <c r="N445" s="46">
        <f t="shared" si="695"/>
        <v>0</v>
      </c>
      <c r="O445" s="46">
        <f t="shared" si="695"/>
        <v>0</v>
      </c>
      <c r="P445" s="46">
        <f t="shared" si="695"/>
        <v>0</v>
      </c>
      <c r="Q445" s="46">
        <f t="shared" si="695"/>
        <v>0</v>
      </c>
      <c r="R445" s="46">
        <f t="shared" si="695"/>
        <v>228</v>
      </c>
      <c r="S445" s="46">
        <f t="shared" si="695"/>
        <v>0</v>
      </c>
      <c r="T445" s="46">
        <f t="shared" si="695"/>
        <v>0</v>
      </c>
      <c r="U445" s="46">
        <f t="shared" si="695"/>
        <v>0</v>
      </c>
      <c r="V445" s="46">
        <f t="shared" si="695"/>
        <v>0</v>
      </c>
      <c r="W445" s="46">
        <f t="shared" si="695"/>
        <v>0</v>
      </c>
      <c r="X445" s="46">
        <f t="shared" si="695"/>
        <v>228</v>
      </c>
      <c r="Y445" s="46">
        <f t="shared" si="695"/>
        <v>0</v>
      </c>
      <c r="Z445" s="46">
        <f t="shared" si="695"/>
        <v>0</v>
      </c>
      <c r="AA445" s="46">
        <f t="shared" si="695"/>
        <v>0</v>
      </c>
      <c r="AB445" s="46">
        <f t="shared" si="695"/>
        <v>0</v>
      </c>
      <c r="AC445" s="46">
        <f t="shared" si="695"/>
        <v>0</v>
      </c>
      <c r="AD445" s="46">
        <f t="shared" si="695"/>
        <v>228</v>
      </c>
      <c r="AE445" s="46">
        <f t="shared" si="695"/>
        <v>0</v>
      </c>
      <c r="AF445" s="46">
        <f t="shared" si="695"/>
        <v>0</v>
      </c>
      <c r="AG445" s="46">
        <f t="shared" si="695"/>
        <v>0</v>
      </c>
      <c r="AH445" s="46">
        <f t="shared" si="695"/>
        <v>0</v>
      </c>
      <c r="AI445" s="46">
        <f t="shared" si="695"/>
        <v>0</v>
      </c>
      <c r="AJ445" s="46">
        <f t="shared" si="695"/>
        <v>228</v>
      </c>
      <c r="AK445" s="46">
        <f t="shared" si="695"/>
        <v>0</v>
      </c>
      <c r="AL445" s="46">
        <f t="shared" si="695"/>
        <v>35</v>
      </c>
      <c r="AM445" s="46">
        <f t="shared" si="695"/>
        <v>0</v>
      </c>
      <c r="AN445" s="46">
        <f t="shared" si="695"/>
        <v>0</v>
      </c>
      <c r="AO445" s="46">
        <f t="shared" si="695"/>
        <v>0</v>
      </c>
      <c r="AP445" s="46">
        <f t="shared" si="695"/>
        <v>263</v>
      </c>
      <c r="AQ445" s="46">
        <f t="shared" si="695"/>
        <v>0</v>
      </c>
      <c r="AR445" s="46">
        <f t="shared" si="695"/>
        <v>0</v>
      </c>
      <c r="AS445" s="46">
        <f t="shared" si="695"/>
        <v>0</v>
      </c>
      <c r="AT445" s="46">
        <f t="shared" si="695"/>
        <v>0</v>
      </c>
      <c r="AU445" s="46">
        <f t="shared" si="695"/>
        <v>0</v>
      </c>
      <c r="AV445" s="46">
        <f t="shared" si="695"/>
        <v>263</v>
      </c>
      <c r="AW445" s="46">
        <f t="shared" si="695"/>
        <v>0</v>
      </c>
      <c r="AX445" s="46">
        <f t="shared" si="695"/>
        <v>0</v>
      </c>
      <c r="AY445" s="46">
        <f t="shared" si="695"/>
        <v>-35</v>
      </c>
      <c r="AZ445" s="46">
        <f t="shared" si="695"/>
        <v>0</v>
      </c>
      <c r="BA445" s="46">
        <f t="shared" si="695"/>
        <v>0</v>
      </c>
      <c r="BB445" s="46">
        <f>BB446</f>
        <v>228</v>
      </c>
      <c r="BC445" s="46">
        <f>BC446</f>
        <v>0</v>
      </c>
    </row>
    <row r="446" spans="1:55" s="15" customFormat="1" ht="86.25" customHeight="1">
      <c r="A446" s="59" t="s">
        <v>210</v>
      </c>
      <c r="B446" s="65" t="s">
        <v>374</v>
      </c>
      <c r="C446" s="65" t="s">
        <v>385</v>
      </c>
      <c r="D446" s="66" t="s">
        <v>499</v>
      </c>
      <c r="E446" s="65" t="s">
        <v>65</v>
      </c>
      <c r="F446" s="46">
        <v>228</v>
      </c>
      <c r="G446" s="96"/>
      <c r="H446" s="96"/>
      <c r="I446" s="96"/>
      <c r="J446" s="96"/>
      <c r="K446" s="96"/>
      <c r="L446" s="46">
        <f>F446+H446+I446+J446+K446</f>
        <v>228</v>
      </c>
      <c r="M446" s="46">
        <f>G446+K446</f>
        <v>0</v>
      </c>
      <c r="N446" s="69"/>
      <c r="O446" s="69"/>
      <c r="P446" s="69"/>
      <c r="Q446" s="69"/>
      <c r="R446" s="46">
        <f>L446+N446+O446+P446+Q446</f>
        <v>228</v>
      </c>
      <c r="S446" s="46">
        <f>M446+Q446</f>
        <v>0</v>
      </c>
      <c r="T446" s="69"/>
      <c r="U446" s="69"/>
      <c r="V446" s="69"/>
      <c r="W446" s="69"/>
      <c r="X446" s="46">
        <f>R446+T446+U446+V446+W446</f>
        <v>228</v>
      </c>
      <c r="Y446" s="46">
        <f>S446+W446</f>
        <v>0</v>
      </c>
      <c r="Z446" s="69"/>
      <c r="AA446" s="69"/>
      <c r="AB446" s="69"/>
      <c r="AC446" s="69"/>
      <c r="AD446" s="46">
        <f>X446+Z446+AA446+AB446+AC446</f>
        <v>228</v>
      </c>
      <c r="AE446" s="46">
        <f>Y446+AC446</f>
        <v>0</v>
      </c>
      <c r="AF446" s="69"/>
      <c r="AG446" s="69"/>
      <c r="AH446" s="69"/>
      <c r="AI446" s="69"/>
      <c r="AJ446" s="46">
        <f>AD446+AF446+AG446+AH446+AI446</f>
        <v>228</v>
      </c>
      <c r="AK446" s="46">
        <f>AE446+AI446</f>
        <v>0</v>
      </c>
      <c r="AL446" s="46">
        <v>35</v>
      </c>
      <c r="AM446" s="69"/>
      <c r="AN446" s="69"/>
      <c r="AO446" s="69"/>
      <c r="AP446" s="46">
        <f>AJ446+AL446+AM446+AN446+AO446</f>
        <v>263</v>
      </c>
      <c r="AQ446" s="46">
        <f>AK446+AO446</f>
        <v>0</v>
      </c>
      <c r="AR446" s="46"/>
      <c r="AS446" s="46"/>
      <c r="AT446" s="46"/>
      <c r="AU446" s="46"/>
      <c r="AV446" s="46">
        <f>AP446+AR446+AS446+AT446+AU446</f>
        <v>263</v>
      </c>
      <c r="AW446" s="46">
        <f>AQ446+AU446</f>
        <v>0</v>
      </c>
      <c r="AX446" s="46"/>
      <c r="AY446" s="46">
        <v>-35</v>
      </c>
      <c r="AZ446" s="46"/>
      <c r="BA446" s="46"/>
      <c r="BB446" s="46">
        <f>AV446+AX446+AY446+AZ446+BA446</f>
        <v>228</v>
      </c>
      <c r="BC446" s="46">
        <f>AW446+BA446</f>
        <v>0</v>
      </c>
    </row>
    <row r="447" spans="1:55" s="7" customFormat="1" ht="26.25" customHeight="1">
      <c r="A447" s="59" t="s">
        <v>463</v>
      </c>
      <c r="B447" s="65" t="s">
        <v>374</v>
      </c>
      <c r="C447" s="65" t="s">
        <v>385</v>
      </c>
      <c r="D447" s="66" t="s">
        <v>402</v>
      </c>
      <c r="E447" s="65"/>
      <c r="F447" s="46">
        <f aca="true" t="shared" si="696" ref="F447:M447">F448+F450</f>
        <v>508685</v>
      </c>
      <c r="G447" s="46">
        <f t="shared" si="696"/>
        <v>0</v>
      </c>
      <c r="H447" s="46">
        <f t="shared" si="696"/>
        <v>0</v>
      </c>
      <c r="I447" s="46">
        <f t="shared" si="696"/>
        <v>0</v>
      </c>
      <c r="J447" s="46">
        <f t="shared" si="696"/>
        <v>0</v>
      </c>
      <c r="K447" s="46">
        <f t="shared" si="696"/>
        <v>0</v>
      </c>
      <c r="L447" s="46">
        <f t="shared" si="696"/>
        <v>508685</v>
      </c>
      <c r="M447" s="46">
        <f t="shared" si="696"/>
        <v>0</v>
      </c>
      <c r="N447" s="46">
        <f aca="true" t="shared" si="697" ref="N447:S447">N448+N450</f>
        <v>0</v>
      </c>
      <c r="O447" s="46">
        <f t="shared" si="697"/>
        <v>0</v>
      </c>
      <c r="P447" s="46">
        <f t="shared" si="697"/>
        <v>0</v>
      </c>
      <c r="Q447" s="46">
        <f t="shared" si="697"/>
        <v>0</v>
      </c>
      <c r="R447" s="46">
        <f t="shared" si="697"/>
        <v>508685</v>
      </c>
      <c r="S447" s="46">
        <f t="shared" si="697"/>
        <v>0</v>
      </c>
      <c r="T447" s="46">
        <f aca="true" t="shared" si="698" ref="T447:Y447">T448+T450</f>
        <v>0</v>
      </c>
      <c r="U447" s="46">
        <f t="shared" si="698"/>
        <v>0</v>
      </c>
      <c r="V447" s="46">
        <f t="shared" si="698"/>
        <v>7675</v>
      </c>
      <c r="W447" s="46">
        <f t="shared" si="698"/>
        <v>0</v>
      </c>
      <c r="X447" s="46">
        <f t="shared" si="698"/>
        <v>516360</v>
      </c>
      <c r="Y447" s="46">
        <f t="shared" si="698"/>
        <v>0</v>
      </c>
      <c r="Z447" s="46">
        <f aca="true" t="shared" si="699" ref="Z447:AE447">Z448+Z450</f>
        <v>0</v>
      </c>
      <c r="AA447" s="46">
        <f t="shared" si="699"/>
        <v>0</v>
      </c>
      <c r="AB447" s="46">
        <f t="shared" si="699"/>
        <v>0</v>
      </c>
      <c r="AC447" s="46">
        <f t="shared" si="699"/>
        <v>0</v>
      </c>
      <c r="AD447" s="46">
        <f t="shared" si="699"/>
        <v>516360</v>
      </c>
      <c r="AE447" s="46">
        <f t="shared" si="699"/>
        <v>0</v>
      </c>
      <c r="AF447" s="46">
        <f aca="true" t="shared" si="700" ref="AF447:AK447">AF448+AF450</f>
        <v>0</v>
      </c>
      <c r="AG447" s="46">
        <f t="shared" si="700"/>
        <v>0</v>
      </c>
      <c r="AH447" s="46">
        <f t="shared" si="700"/>
        <v>0</v>
      </c>
      <c r="AI447" s="46">
        <f t="shared" si="700"/>
        <v>0</v>
      </c>
      <c r="AJ447" s="46">
        <f t="shared" si="700"/>
        <v>516360</v>
      </c>
      <c r="AK447" s="46">
        <f t="shared" si="700"/>
        <v>0</v>
      </c>
      <c r="AL447" s="46">
        <f aca="true" t="shared" si="701" ref="AL447:AQ447">AL448+AL450</f>
        <v>1777</v>
      </c>
      <c r="AM447" s="46">
        <f t="shared" si="701"/>
        <v>500</v>
      </c>
      <c r="AN447" s="46">
        <f t="shared" si="701"/>
        <v>0</v>
      </c>
      <c r="AO447" s="46">
        <f t="shared" si="701"/>
        <v>0</v>
      </c>
      <c r="AP447" s="46">
        <f t="shared" si="701"/>
        <v>518637</v>
      </c>
      <c r="AQ447" s="46">
        <f t="shared" si="701"/>
        <v>0</v>
      </c>
      <c r="AR447" s="46">
        <f aca="true" t="shared" si="702" ref="AR447:AW447">AR448+AR450</f>
        <v>0</v>
      </c>
      <c r="AS447" s="46">
        <f>AS448+AS450</f>
        <v>0</v>
      </c>
      <c r="AT447" s="46">
        <f>AT448+AT450</f>
        <v>0</v>
      </c>
      <c r="AU447" s="46">
        <f>AU448+AU450</f>
        <v>0</v>
      </c>
      <c r="AV447" s="46">
        <f t="shared" si="702"/>
        <v>518637</v>
      </c>
      <c r="AW447" s="46">
        <f t="shared" si="702"/>
        <v>0</v>
      </c>
      <c r="AX447" s="46">
        <f aca="true" t="shared" si="703" ref="AX447:BC447">AX448+AX450</f>
        <v>7136</v>
      </c>
      <c r="AY447" s="46">
        <f t="shared" si="703"/>
        <v>0</v>
      </c>
      <c r="AZ447" s="46">
        <f t="shared" si="703"/>
        <v>0</v>
      </c>
      <c r="BA447" s="46">
        <f t="shared" si="703"/>
        <v>0</v>
      </c>
      <c r="BB447" s="46">
        <f t="shared" si="703"/>
        <v>525773</v>
      </c>
      <c r="BC447" s="46">
        <f t="shared" si="703"/>
        <v>0</v>
      </c>
    </row>
    <row r="448" spans="1:55" s="10" customFormat="1" ht="33" customHeight="1" hidden="1">
      <c r="A448" s="59" t="s">
        <v>446</v>
      </c>
      <c r="B448" s="65" t="s">
        <v>374</v>
      </c>
      <c r="C448" s="65" t="s">
        <v>385</v>
      </c>
      <c r="D448" s="66" t="s">
        <v>412</v>
      </c>
      <c r="E448" s="65"/>
      <c r="F448" s="72"/>
      <c r="G448" s="72"/>
      <c r="H448" s="72"/>
      <c r="I448" s="72"/>
      <c r="J448" s="72"/>
      <c r="K448" s="72"/>
      <c r="L448" s="72"/>
      <c r="M448" s="72"/>
      <c r="N448" s="51"/>
      <c r="O448" s="51"/>
      <c r="P448" s="51"/>
      <c r="Q448" s="51"/>
      <c r="R448" s="72"/>
      <c r="S448" s="72"/>
      <c r="T448" s="51"/>
      <c r="U448" s="51"/>
      <c r="V448" s="51"/>
      <c r="W448" s="51"/>
      <c r="X448" s="72"/>
      <c r="Y448" s="72"/>
      <c r="Z448" s="51"/>
      <c r="AA448" s="51"/>
      <c r="AB448" s="51"/>
      <c r="AC448" s="51"/>
      <c r="AD448" s="72"/>
      <c r="AE448" s="72"/>
      <c r="AF448" s="51"/>
      <c r="AG448" s="51"/>
      <c r="AH448" s="51"/>
      <c r="AI448" s="51"/>
      <c r="AJ448" s="72"/>
      <c r="AK448" s="72"/>
      <c r="AL448" s="51"/>
      <c r="AM448" s="51"/>
      <c r="AN448" s="51"/>
      <c r="AO448" s="51"/>
      <c r="AP448" s="72"/>
      <c r="AQ448" s="72"/>
      <c r="AR448" s="51"/>
      <c r="AS448" s="51"/>
      <c r="AT448" s="51"/>
      <c r="AU448" s="51"/>
      <c r="AV448" s="72"/>
      <c r="AW448" s="72"/>
      <c r="AX448" s="51"/>
      <c r="AY448" s="51"/>
      <c r="AZ448" s="51"/>
      <c r="BA448" s="51"/>
      <c r="BB448" s="72"/>
      <c r="BC448" s="72"/>
    </row>
    <row r="449" spans="1:55" s="10" customFormat="1" ht="49.5" customHeight="1" hidden="1">
      <c r="A449" s="59" t="s">
        <v>51</v>
      </c>
      <c r="B449" s="65" t="s">
        <v>374</v>
      </c>
      <c r="C449" s="65" t="s">
        <v>385</v>
      </c>
      <c r="D449" s="66" t="s">
        <v>412</v>
      </c>
      <c r="E449" s="65" t="s">
        <v>381</v>
      </c>
      <c r="F449" s="72"/>
      <c r="G449" s="72"/>
      <c r="H449" s="72"/>
      <c r="I449" s="72"/>
      <c r="J449" s="72"/>
      <c r="K449" s="72"/>
      <c r="L449" s="72"/>
      <c r="M449" s="72"/>
      <c r="N449" s="51"/>
      <c r="O449" s="51"/>
      <c r="P449" s="51"/>
      <c r="Q449" s="51"/>
      <c r="R449" s="72"/>
      <c r="S449" s="72"/>
      <c r="T449" s="51"/>
      <c r="U449" s="51"/>
      <c r="V449" s="51"/>
      <c r="W449" s="51"/>
      <c r="X449" s="72"/>
      <c r="Y449" s="72"/>
      <c r="Z449" s="51"/>
      <c r="AA449" s="51"/>
      <c r="AB449" s="51"/>
      <c r="AC449" s="51"/>
      <c r="AD449" s="72"/>
      <c r="AE449" s="72"/>
      <c r="AF449" s="51"/>
      <c r="AG449" s="51"/>
      <c r="AH449" s="51"/>
      <c r="AI449" s="51"/>
      <c r="AJ449" s="72"/>
      <c r="AK449" s="72"/>
      <c r="AL449" s="51"/>
      <c r="AM449" s="51"/>
      <c r="AN449" s="51"/>
      <c r="AO449" s="51"/>
      <c r="AP449" s="72"/>
      <c r="AQ449" s="72"/>
      <c r="AR449" s="51"/>
      <c r="AS449" s="51"/>
      <c r="AT449" s="51"/>
      <c r="AU449" s="51"/>
      <c r="AV449" s="72"/>
      <c r="AW449" s="72"/>
      <c r="AX449" s="51"/>
      <c r="AY449" s="51"/>
      <c r="AZ449" s="51"/>
      <c r="BA449" s="51"/>
      <c r="BB449" s="72"/>
      <c r="BC449" s="72"/>
    </row>
    <row r="450" spans="1:55" s="11" customFormat="1" ht="71.25" customHeight="1">
      <c r="A450" s="59" t="s">
        <v>502</v>
      </c>
      <c r="B450" s="65" t="s">
        <v>374</v>
      </c>
      <c r="C450" s="65" t="s">
        <v>385</v>
      </c>
      <c r="D450" s="66" t="s">
        <v>413</v>
      </c>
      <c r="E450" s="65"/>
      <c r="F450" s="46">
        <f aca="true" t="shared" si="704" ref="F450:BA450">F451</f>
        <v>508685</v>
      </c>
      <c r="G450" s="46">
        <f t="shared" si="704"/>
        <v>0</v>
      </c>
      <c r="H450" s="46">
        <f t="shared" si="704"/>
        <v>0</v>
      </c>
      <c r="I450" s="46">
        <f t="shared" si="704"/>
        <v>0</v>
      </c>
      <c r="J450" s="46">
        <f t="shared" si="704"/>
        <v>0</v>
      </c>
      <c r="K450" s="46">
        <f t="shared" si="704"/>
        <v>0</v>
      </c>
      <c r="L450" s="46">
        <f t="shared" si="704"/>
        <v>508685</v>
      </c>
      <c r="M450" s="46">
        <f t="shared" si="704"/>
        <v>0</v>
      </c>
      <c r="N450" s="46">
        <f t="shared" si="704"/>
        <v>0</v>
      </c>
      <c r="O450" s="46">
        <f t="shared" si="704"/>
        <v>0</v>
      </c>
      <c r="P450" s="46">
        <f t="shared" si="704"/>
        <v>0</v>
      </c>
      <c r="Q450" s="46">
        <f t="shared" si="704"/>
        <v>0</v>
      </c>
      <c r="R450" s="46">
        <f t="shared" si="704"/>
        <v>508685</v>
      </c>
      <c r="S450" s="46">
        <f t="shared" si="704"/>
        <v>0</v>
      </c>
      <c r="T450" s="46">
        <f t="shared" si="704"/>
        <v>0</v>
      </c>
      <c r="U450" s="46">
        <f t="shared" si="704"/>
        <v>0</v>
      </c>
      <c r="V450" s="46">
        <f t="shared" si="704"/>
        <v>7675</v>
      </c>
      <c r="W450" s="46">
        <f t="shared" si="704"/>
        <v>0</v>
      </c>
      <c r="X450" s="46">
        <f t="shared" si="704"/>
        <v>516360</v>
      </c>
      <c r="Y450" s="46">
        <f t="shared" si="704"/>
        <v>0</v>
      </c>
      <c r="Z450" s="46">
        <f t="shared" si="704"/>
        <v>0</v>
      </c>
      <c r="AA450" s="46">
        <f t="shared" si="704"/>
        <v>0</v>
      </c>
      <c r="AB450" s="46">
        <f t="shared" si="704"/>
        <v>0</v>
      </c>
      <c r="AC450" s="46">
        <f t="shared" si="704"/>
        <v>0</v>
      </c>
      <c r="AD450" s="46">
        <f t="shared" si="704"/>
        <v>516360</v>
      </c>
      <c r="AE450" s="46">
        <f t="shared" si="704"/>
        <v>0</v>
      </c>
      <c r="AF450" s="46">
        <f t="shared" si="704"/>
        <v>0</v>
      </c>
      <c r="AG450" s="46">
        <f t="shared" si="704"/>
        <v>0</v>
      </c>
      <c r="AH450" s="46">
        <f t="shared" si="704"/>
        <v>0</v>
      </c>
      <c r="AI450" s="46">
        <f t="shared" si="704"/>
        <v>0</v>
      </c>
      <c r="AJ450" s="46">
        <f t="shared" si="704"/>
        <v>516360</v>
      </c>
      <c r="AK450" s="46">
        <f t="shared" si="704"/>
        <v>0</v>
      </c>
      <c r="AL450" s="46">
        <f t="shared" si="704"/>
        <v>1777</v>
      </c>
      <c r="AM450" s="46">
        <f t="shared" si="704"/>
        <v>500</v>
      </c>
      <c r="AN450" s="46">
        <f t="shared" si="704"/>
        <v>0</v>
      </c>
      <c r="AO450" s="46">
        <f t="shared" si="704"/>
        <v>0</v>
      </c>
      <c r="AP450" s="46">
        <f t="shared" si="704"/>
        <v>518637</v>
      </c>
      <c r="AQ450" s="46">
        <f t="shared" si="704"/>
        <v>0</v>
      </c>
      <c r="AR450" s="46">
        <f t="shared" si="704"/>
        <v>0</v>
      </c>
      <c r="AS450" s="46">
        <f t="shared" si="704"/>
        <v>0</v>
      </c>
      <c r="AT450" s="46">
        <f t="shared" si="704"/>
        <v>0</v>
      </c>
      <c r="AU450" s="46">
        <f t="shared" si="704"/>
        <v>0</v>
      </c>
      <c r="AV450" s="46">
        <f t="shared" si="704"/>
        <v>518637</v>
      </c>
      <c r="AW450" s="46">
        <f t="shared" si="704"/>
        <v>0</v>
      </c>
      <c r="AX450" s="46">
        <f t="shared" si="704"/>
        <v>7136</v>
      </c>
      <c r="AY450" s="46">
        <f t="shared" si="704"/>
        <v>0</v>
      </c>
      <c r="AZ450" s="46">
        <f t="shared" si="704"/>
        <v>0</v>
      </c>
      <c r="BA450" s="46">
        <f t="shared" si="704"/>
        <v>0</v>
      </c>
      <c r="BB450" s="46">
        <f>BB451</f>
        <v>525773</v>
      </c>
      <c r="BC450" s="46">
        <f>BC451</f>
        <v>0</v>
      </c>
    </row>
    <row r="451" spans="1:55" s="11" customFormat="1" ht="85.5" customHeight="1">
      <c r="A451" s="59" t="s">
        <v>476</v>
      </c>
      <c r="B451" s="65" t="s">
        <v>374</v>
      </c>
      <c r="C451" s="65" t="s">
        <v>385</v>
      </c>
      <c r="D451" s="66" t="s">
        <v>413</v>
      </c>
      <c r="E451" s="65" t="s">
        <v>381</v>
      </c>
      <c r="F451" s="46">
        <v>508685</v>
      </c>
      <c r="G451" s="60"/>
      <c r="H451" s="60"/>
      <c r="I451" s="60"/>
      <c r="J451" s="60"/>
      <c r="K451" s="60"/>
      <c r="L451" s="46">
        <f>F451+H451+I451+J451+K451</f>
        <v>508685</v>
      </c>
      <c r="M451" s="46">
        <f>G451+K451</f>
        <v>0</v>
      </c>
      <c r="N451" s="46"/>
      <c r="O451" s="46"/>
      <c r="P451" s="46"/>
      <c r="Q451" s="46"/>
      <c r="R451" s="46">
        <f>L451+N451+O451+P451+Q451</f>
        <v>508685</v>
      </c>
      <c r="S451" s="46">
        <f>M451+Q451</f>
        <v>0</v>
      </c>
      <c r="T451" s="46"/>
      <c r="U451" s="46"/>
      <c r="V451" s="46">
        <v>7675</v>
      </c>
      <c r="W451" s="46"/>
      <c r="X451" s="46">
        <f>R451+T451+U451+V451+W451</f>
        <v>516360</v>
      </c>
      <c r="Y451" s="46">
        <f>S451+W451</f>
        <v>0</v>
      </c>
      <c r="Z451" s="46"/>
      <c r="AA451" s="46"/>
      <c r="AB451" s="46"/>
      <c r="AC451" s="46"/>
      <c r="AD451" s="46">
        <f>X451+Z451+AA451+AB451+AC451</f>
        <v>516360</v>
      </c>
      <c r="AE451" s="46">
        <f>Y451+AC451</f>
        <v>0</v>
      </c>
      <c r="AF451" s="46"/>
      <c r="AG451" s="46"/>
      <c r="AH451" s="46"/>
      <c r="AI451" s="46"/>
      <c r="AJ451" s="46">
        <f>AD451+AF451+AG451+AH451+AI451</f>
        <v>516360</v>
      </c>
      <c r="AK451" s="46">
        <f>AE451+AI451</f>
        <v>0</v>
      </c>
      <c r="AL451" s="46">
        <f>1777</f>
        <v>1777</v>
      </c>
      <c r="AM451" s="46">
        <v>500</v>
      </c>
      <c r="AN451" s="46"/>
      <c r="AO451" s="46"/>
      <c r="AP451" s="46">
        <f>AJ451+AL451+AM451+AN451+AO451</f>
        <v>518637</v>
      </c>
      <c r="AQ451" s="46">
        <f>AK451+AO451</f>
        <v>0</v>
      </c>
      <c r="AR451" s="46"/>
      <c r="AS451" s="46"/>
      <c r="AT451" s="46"/>
      <c r="AU451" s="46"/>
      <c r="AV451" s="46">
        <f>AP451+AR451+AS451+AT451+AU451</f>
        <v>518637</v>
      </c>
      <c r="AW451" s="46">
        <f>AQ451+AU451</f>
        <v>0</v>
      </c>
      <c r="AX451" s="46">
        <v>7136</v>
      </c>
      <c r="AY451" s="46"/>
      <c r="AZ451" s="46"/>
      <c r="BA451" s="46"/>
      <c r="BB451" s="46">
        <f>AV451+AX451+AY451+AZ451+BA451</f>
        <v>525773</v>
      </c>
      <c r="BC451" s="46">
        <f>AW451+BA451</f>
        <v>0</v>
      </c>
    </row>
    <row r="452" spans="1:55" s="15" customFormat="1" ht="87" customHeight="1">
      <c r="A452" s="59" t="s">
        <v>318</v>
      </c>
      <c r="B452" s="65" t="s">
        <v>374</v>
      </c>
      <c r="C452" s="65" t="s">
        <v>385</v>
      </c>
      <c r="D452" s="66" t="s">
        <v>319</v>
      </c>
      <c r="E452" s="65"/>
      <c r="F452" s="67">
        <f aca="true" t="shared" si="705" ref="F452:M452">F453+F454</f>
        <v>6691</v>
      </c>
      <c r="G452" s="67">
        <f t="shared" si="705"/>
        <v>0</v>
      </c>
      <c r="H452" s="67">
        <f t="shared" si="705"/>
        <v>0</v>
      </c>
      <c r="I452" s="67">
        <f t="shared" si="705"/>
        <v>83</v>
      </c>
      <c r="J452" s="67">
        <f t="shared" si="705"/>
        <v>0</v>
      </c>
      <c r="K452" s="67">
        <f t="shared" si="705"/>
        <v>0</v>
      </c>
      <c r="L452" s="67">
        <f t="shared" si="705"/>
        <v>6774</v>
      </c>
      <c r="M452" s="67">
        <f t="shared" si="705"/>
        <v>0</v>
      </c>
      <c r="N452" s="67">
        <f aca="true" t="shared" si="706" ref="N452:S452">N453+N454</f>
        <v>0</v>
      </c>
      <c r="O452" s="67">
        <f t="shared" si="706"/>
        <v>0</v>
      </c>
      <c r="P452" s="67">
        <f t="shared" si="706"/>
        <v>0</v>
      </c>
      <c r="Q452" s="67">
        <f t="shared" si="706"/>
        <v>0</v>
      </c>
      <c r="R452" s="67">
        <f t="shared" si="706"/>
        <v>6774</v>
      </c>
      <c r="S452" s="67">
        <f t="shared" si="706"/>
        <v>0</v>
      </c>
      <c r="T452" s="67">
        <f aca="true" t="shared" si="707" ref="T452:Y452">T453+T454</f>
        <v>0</v>
      </c>
      <c r="U452" s="67">
        <f t="shared" si="707"/>
        <v>0</v>
      </c>
      <c r="V452" s="67">
        <f t="shared" si="707"/>
        <v>427</v>
      </c>
      <c r="W452" s="67">
        <f t="shared" si="707"/>
        <v>0</v>
      </c>
      <c r="X452" s="67">
        <f t="shared" si="707"/>
        <v>7201</v>
      </c>
      <c r="Y452" s="67">
        <f t="shared" si="707"/>
        <v>0</v>
      </c>
      <c r="Z452" s="67">
        <f aca="true" t="shared" si="708" ref="Z452:AE452">Z453+Z454</f>
        <v>0</v>
      </c>
      <c r="AA452" s="67">
        <f t="shared" si="708"/>
        <v>900</v>
      </c>
      <c r="AB452" s="67">
        <f t="shared" si="708"/>
        <v>0</v>
      </c>
      <c r="AC452" s="67">
        <f t="shared" si="708"/>
        <v>0</v>
      </c>
      <c r="AD452" s="67">
        <f t="shared" si="708"/>
        <v>8101</v>
      </c>
      <c r="AE452" s="67">
        <f t="shared" si="708"/>
        <v>0</v>
      </c>
      <c r="AF452" s="67">
        <f aca="true" t="shared" si="709" ref="AF452:AK452">AF453+AF454</f>
        <v>0</v>
      </c>
      <c r="AG452" s="67">
        <f t="shared" si="709"/>
        <v>0</v>
      </c>
      <c r="AH452" s="67">
        <f t="shared" si="709"/>
        <v>0</v>
      </c>
      <c r="AI452" s="67">
        <f t="shared" si="709"/>
        <v>0</v>
      </c>
      <c r="AJ452" s="67">
        <f t="shared" si="709"/>
        <v>8101</v>
      </c>
      <c r="AK452" s="67">
        <f t="shared" si="709"/>
        <v>0</v>
      </c>
      <c r="AL452" s="67">
        <f aca="true" t="shared" si="710" ref="AL452:AQ452">AL453+AL454</f>
        <v>0</v>
      </c>
      <c r="AM452" s="67">
        <f t="shared" si="710"/>
        <v>0</v>
      </c>
      <c r="AN452" s="67">
        <f t="shared" si="710"/>
        <v>0</v>
      </c>
      <c r="AO452" s="67">
        <f t="shared" si="710"/>
        <v>0</v>
      </c>
      <c r="AP452" s="67">
        <f t="shared" si="710"/>
        <v>8101</v>
      </c>
      <c r="AQ452" s="67">
        <f t="shared" si="710"/>
        <v>0</v>
      </c>
      <c r="AR452" s="67">
        <f aca="true" t="shared" si="711" ref="AR452:AW452">AR453+AR454</f>
        <v>0</v>
      </c>
      <c r="AS452" s="67">
        <f>AS453+AS454</f>
        <v>0</v>
      </c>
      <c r="AT452" s="67">
        <f>AT453+AT454</f>
        <v>0</v>
      </c>
      <c r="AU452" s="67">
        <f>AU453+AU454</f>
        <v>0</v>
      </c>
      <c r="AV452" s="67">
        <f t="shared" si="711"/>
        <v>8101</v>
      </c>
      <c r="AW452" s="67">
        <f t="shared" si="711"/>
        <v>0</v>
      </c>
      <c r="AX452" s="67">
        <f aca="true" t="shared" si="712" ref="AX452:BC452">AX453+AX454</f>
        <v>0</v>
      </c>
      <c r="AY452" s="67">
        <f t="shared" si="712"/>
        <v>0</v>
      </c>
      <c r="AZ452" s="67">
        <f t="shared" si="712"/>
        <v>0</v>
      </c>
      <c r="BA452" s="67">
        <f t="shared" si="712"/>
        <v>0</v>
      </c>
      <c r="BB452" s="67">
        <f t="shared" si="712"/>
        <v>8101</v>
      </c>
      <c r="BC452" s="67">
        <f t="shared" si="712"/>
        <v>0</v>
      </c>
    </row>
    <row r="453" spans="1:55" s="15" customFormat="1" ht="87" customHeight="1">
      <c r="A453" s="59" t="s">
        <v>79</v>
      </c>
      <c r="B453" s="65" t="s">
        <v>374</v>
      </c>
      <c r="C453" s="65" t="s">
        <v>385</v>
      </c>
      <c r="D453" s="66" t="s">
        <v>319</v>
      </c>
      <c r="E453" s="65" t="s">
        <v>67</v>
      </c>
      <c r="F453" s="46">
        <v>6644</v>
      </c>
      <c r="G453" s="96"/>
      <c r="H453" s="96"/>
      <c r="I453" s="68">
        <v>83</v>
      </c>
      <c r="J453" s="96"/>
      <c r="K453" s="96"/>
      <c r="L453" s="46">
        <f>F453+H453+I453+J453+K453</f>
        <v>6727</v>
      </c>
      <c r="M453" s="46">
        <f>G453+K453</f>
        <v>0</v>
      </c>
      <c r="N453" s="69"/>
      <c r="O453" s="46"/>
      <c r="P453" s="69"/>
      <c r="Q453" s="69"/>
      <c r="R453" s="46">
        <f>L453+N453+O453+P453+Q453</f>
        <v>6727</v>
      </c>
      <c r="S453" s="46">
        <f>M453+Q453</f>
        <v>0</v>
      </c>
      <c r="T453" s="69"/>
      <c r="U453" s="46"/>
      <c r="V453" s="46">
        <v>427</v>
      </c>
      <c r="W453" s="69"/>
      <c r="X453" s="46">
        <f>R453+T453+U453+V453+W453</f>
        <v>7154</v>
      </c>
      <c r="Y453" s="46">
        <f>S453+W453</f>
        <v>0</v>
      </c>
      <c r="Z453" s="69"/>
      <c r="AA453" s="46">
        <v>900</v>
      </c>
      <c r="AB453" s="46"/>
      <c r="AC453" s="69"/>
      <c r="AD453" s="46">
        <f>X453+Z453+AA453+AB453+AC453</f>
        <v>8054</v>
      </c>
      <c r="AE453" s="46">
        <f>Y453+AC453</f>
        <v>0</v>
      </c>
      <c r="AF453" s="69"/>
      <c r="AG453" s="46"/>
      <c r="AH453" s="46"/>
      <c r="AI453" s="69"/>
      <c r="AJ453" s="46">
        <f>AD453+AF453+AG453+AH453+AI453</f>
        <v>8054</v>
      </c>
      <c r="AK453" s="46">
        <f>AE453+AI453</f>
        <v>0</v>
      </c>
      <c r="AL453" s="69"/>
      <c r="AM453" s="46"/>
      <c r="AN453" s="46"/>
      <c r="AO453" s="69"/>
      <c r="AP453" s="46">
        <f>AJ453+AL453+AM453+AN453+AO453</f>
        <v>8054</v>
      </c>
      <c r="AQ453" s="46">
        <f>AK453+AO453</f>
        <v>0</v>
      </c>
      <c r="AR453" s="69"/>
      <c r="AS453" s="69"/>
      <c r="AT453" s="69"/>
      <c r="AU453" s="69"/>
      <c r="AV453" s="46">
        <f>AP453+AR453+AS453+AT453+AU453</f>
        <v>8054</v>
      </c>
      <c r="AW453" s="46">
        <f>AQ453+AU453</f>
        <v>0</v>
      </c>
      <c r="AX453" s="69"/>
      <c r="AY453" s="69"/>
      <c r="AZ453" s="69"/>
      <c r="BA453" s="69"/>
      <c r="BB453" s="46">
        <f>AV453+AX453+AY453+AZ453+BA453</f>
        <v>8054</v>
      </c>
      <c r="BC453" s="46">
        <f>AW453+BA453</f>
        <v>0</v>
      </c>
    </row>
    <row r="454" spans="1:55" s="15" customFormat="1" ht="90" customHeight="1">
      <c r="A454" s="59" t="s">
        <v>216</v>
      </c>
      <c r="B454" s="65" t="s">
        <v>374</v>
      </c>
      <c r="C454" s="65" t="s">
        <v>385</v>
      </c>
      <c r="D454" s="66" t="s">
        <v>319</v>
      </c>
      <c r="E454" s="65" t="s">
        <v>66</v>
      </c>
      <c r="F454" s="46">
        <v>47</v>
      </c>
      <c r="G454" s="96"/>
      <c r="H454" s="96"/>
      <c r="I454" s="96"/>
      <c r="J454" s="96"/>
      <c r="K454" s="96"/>
      <c r="L454" s="46">
        <f>F454+H454+I454+J454+K454</f>
        <v>47</v>
      </c>
      <c r="M454" s="46">
        <f>G454+K454</f>
        <v>0</v>
      </c>
      <c r="N454" s="69"/>
      <c r="O454" s="69"/>
      <c r="P454" s="69"/>
      <c r="Q454" s="69"/>
      <c r="R454" s="46">
        <f>L454+N454+O454+P454+Q454</f>
        <v>47</v>
      </c>
      <c r="S454" s="46">
        <f>M454+Q454</f>
        <v>0</v>
      </c>
      <c r="T454" s="69"/>
      <c r="U454" s="69"/>
      <c r="V454" s="69"/>
      <c r="W454" s="69"/>
      <c r="X454" s="46">
        <f>R454+T454+U454+V454+W454</f>
        <v>47</v>
      </c>
      <c r="Y454" s="46">
        <f>S454+W454</f>
        <v>0</v>
      </c>
      <c r="Z454" s="69"/>
      <c r="AA454" s="69"/>
      <c r="AB454" s="69"/>
      <c r="AC454" s="69"/>
      <c r="AD454" s="46">
        <f>X454+Z454+AA454+AB454+AC454</f>
        <v>47</v>
      </c>
      <c r="AE454" s="46">
        <f>Y454+AC454</f>
        <v>0</v>
      </c>
      <c r="AF454" s="69"/>
      <c r="AG454" s="69"/>
      <c r="AH454" s="69"/>
      <c r="AI454" s="69"/>
      <c r="AJ454" s="46">
        <f>AD454+AF454+AG454+AH454+AI454</f>
        <v>47</v>
      </c>
      <c r="AK454" s="46">
        <f>AE454+AI454</f>
        <v>0</v>
      </c>
      <c r="AL454" s="69"/>
      <c r="AM454" s="69"/>
      <c r="AN454" s="69"/>
      <c r="AO454" s="69"/>
      <c r="AP454" s="46">
        <f>AJ454+AL454+AM454+AN454+AO454</f>
        <v>47</v>
      </c>
      <c r="AQ454" s="46">
        <f>AK454+AO454</f>
        <v>0</v>
      </c>
      <c r="AR454" s="69"/>
      <c r="AS454" s="69"/>
      <c r="AT454" s="69"/>
      <c r="AU454" s="69"/>
      <c r="AV454" s="46">
        <f>AP454+AR454+AS454+AT454+AU454</f>
        <v>47</v>
      </c>
      <c r="AW454" s="46">
        <f>AQ454+AU454</f>
        <v>0</v>
      </c>
      <c r="AX454" s="69"/>
      <c r="AY454" s="69"/>
      <c r="AZ454" s="69"/>
      <c r="BA454" s="69"/>
      <c r="BB454" s="46">
        <f>AV454+AX454+AY454+AZ454+BA454</f>
        <v>47</v>
      </c>
      <c r="BC454" s="46">
        <f>AW454+BA454</f>
        <v>0</v>
      </c>
    </row>
    <row r="455" spans="1:55" s="15" customFormat="1" ht="24" customHeight="1">
      <c r="A455" s="59" t="s">
        <v>557</v>
      </c>
      <c r="B455" s="65" t="s">
        <v>374</v>
      </c>
      <c r="C455" s="65" t="s">
        <v>385</v>
      </c>
      <c r="D455" s="66" t="s">
        <v>558</v>
      </c>
      <c r="E455" s="65"/>
      <c r="F455" s="46"/>
      <c r="G455" s="96"/>
      <c r="H455" s="96"/>
      <c r="I455" s="96"/>
      <c r="J455" s="96"/>
      <c r="K455" s="96"/>
      <c r="L455" s="46"/>
      <c r="M455" s="46"/>
      <c r="N455" s="69"/>
      <c r="O455" s="69"/>
      <c r="P455" s="69"/>
      <c r="Q455" s="69"/>
      <c r="R455" s="46"/>
      <c r="S455" s="46"/>
      <c r="T455" s="69"/>
      <c r="U455" s="69"/>
      <c r="V455" s="69"/>
      <c r="W455" s="69"/>
      <c r="X455" s="46"/>
      <c r="Y455" s="46"/>
      <c r="Z455" s="69"/>
      <c r="AA455" s="69"/>
      <c r="AB455" s="69"/>
      <c r="AC455" s="69"/>
      <c r="AD455" s="46"/>
      <c r="AE455" s="46"/>
      <c r="AF455" s="69"/>
      <c r="AG455" s="69"/>
      <c r="AH455" s="69"/>
      <c r="AI455" s="69"/>
      <c r="AJ455" s="46"/>
      <c r="AK455" s="46"/>
      <c r="AL455" s="69"/>
      <c r="AM455" s="69"/>
      <c r="AN455" s="69"/>
      <c r="AO455" s="69"/>
      <c r="AP455" s="46"/>
      <c r="AQ455" s="46"/>
      <c r="AR455" s="69"/>
      <c r="AS455" s="69"/>
      <c r="AT455" s="69"/>
      <c r="AU455" s="69"/>
      <c r="AV455" s="46"/>
      <c r="AW455" s="46"/>
      <c r="AX455" s="69">
        <f aca="true" t="shared" si="713" ref="AX455:BC455">AX456</f>
        <v>0</v>
      </c>
      <c r="AY455" s="69">
        <f t="shared" si="713"/>
        <v>0</v>
      </c>
      <c r="AZ455" s="69">
        <f t="shared" si="713"/>
        <v>0</v>
      </c>
      <c r="BA455" s="46">
        <f t="shared" si="713"/>
        <v>156628</v>
      </c>
      <c r="BB455" s="46">
        <f t="shared" si="713"/>
        <v>156628</v>
      </c>
      <c r="BC455" s="46">
        <f t="shared" si="713"/>
        <v>156628</v>
      </c>
    </row>
    <row r="456" spans="1:55" s="15" customFormat="1" ht="158.25" customHeight="1">
      <c r="A456" s="59" t="s">
        <v>524</v>
      </c>
      <c r="B456" s="65" t="s">
        <v>374</v>
      </c>
      <c r="C456" s="65" t="s">
        <v>385</v>
      </c>
      <c r="D456" s="66" t="s">
        <v>523</v>
      </c>
      <c r="E456" s="65"/>
      <c r="F456" s="46"/>
      <c r="G456" s="96"/>
      <c r="H456" s="96"/>
      <c r="I456" s="96"/>
      <c r="J456" s="96"/>
      <c r="K456" s="96"/>
      <c r="L456" s="46"/>
      <c r="M456" s="46"/>
      <c r="N456" s="69"/>
      <c r="O456" s="69"/>
      <c r="P456" s="69"/>
      <c r="Q456" s="69"/>
      <c r="R456" s="46"/>
      <c r="S456" s="46"/>
      <c r="T456" s="69"/>
      <c r="U456" s="69"/>
      <c r="V456" s="69"/>
      <c r="W456" s="69"/>
      <c r="X456" s="46"/>
      <c r="Y456" s="46"/>
      <c r="Z456" s="69"/>
      <c r="AA456" s="69"/>
      <c r="AB456" s="69"/>
      <c r="AC456" s="69"/>
      <c r="AD456" s="46"/>
      <c r="AE456" s="46"/>
      <c r="AF456" s="69"/>
      <c r="AG456" s="69"/>
      <c r="AH456" s="69"/>
      <c r="AI456" s="69"/>
      <c r="AJ456" s="46"/>
      <c r="AK456" s="46"/>
      <c r="AL456" s="69"/>
      <c r="AM456" s="69"/>
      <c r="AN456" s="69"/>
      <c r="AO456" s="69"/>
      <c r="AP456" s="46"/>
      <c r="AQ456" s="46"/>
      <c r="AR456" s="69"/>
      <c r="AS456" s="69"/>
      <c r="AT456" s="69"/>
      <c r="AU456" s="69"/>
      <c r="AV456" s="46"/>
      <c r="AW456" s="46"/>
      <c r="AX456" s="69">
        <f aca="true" t="shared" si="714" ref="AX456:BC456">AX457+AX458</f>
        <v>0</v>
      </c>
      <c r="AY456" s="69">
        <f t="shared" si="714"/>
        <v>0</v>
      </c>
      <c r="AZ456" s="69">
        <f t="shared" si="714"/>
        <v>0</v>
      </c>
      <c r="BA456" s="46">
        <f t="shared" si="714"/>
        <v>156628</v>
      </c>
      <c r="BB456" s="46">
        <f t="shared" si="714"/>
        <v>156628</v>
      </c>
      <c r="BC456" s="46">
        <f t="shared" si="714"/>
        <v>156628</v>
      </c>
    </row>
    <row r="457" spans="1:55" s="15" customFormat="1" ht="114" customHeight="1">
      <c r="A457" s="59" t="s">
        <v>525</v>
      </c>
      <c r="B457" s="65" t="s">
        <v>374</v>
      </c>
      <c r="C457" s="65" t="s">
        <v>385</v>
      </c>
      <c r="D457" s="66" t="s">
        <v>523</v>
      </c>
      <c r="E457" s="65" t="s">
        <v>102</v>
      </c>
      <c r="F457" s="46"/>
      <c r="G457" s="96"/>
      <c r="H457" s="96"/>
      <c r="I457" s="96"/>
      <c r="J457" s="96"/>
      <c r="K457" s="96"/>
      <c r="L457" s="46"/>
      <c r="M457" s="46"/>
      <c r="N457" s="69"/>
      <c r="O457" s="69"/>
      <c r="P457" s="69"/>
      <c r="Q457" s="69"/>
      <c r="R457" s="46"/>
      <c r="S457" s="46"/>
      <c r="T457" s="69"/>
      <c r="U457" s="69"/>
      <c r="V457" s="69"/>
      <c r="W457" s="69"/>
      <c r="X457" s="46"/>
      <c r="Y457" s="46"/>
      <c r="Z457" s="69"/>
      <c r="AA457" s="69"/>
      <c r="AB457" s="69"/>
      <c r="AC457" s="69"/>
      <c r="AD457" s="46"/>
      <c r="AE457" s="46"/>
      <c r="AF457" s="69"/>
      <c r="AG457" s="69"/>
      <c r="AH457" s="69"/>
      <c r="AI457" s="69"/>
      <c r="AJ457" s="46"/>
      <c r="AK457" s="46"/>
      <c r="AL457" s="69"/>
      <c r="AM457" s="69"/>
      <c r="AN457" s="69"/>
      <c r="AO457" s="69"/>
      <c r="AP457" s="46"/>
      <c r="AQ457" s="46"/>
      <c r="AR457" s="69"/>
      <c r="AS457" s="69"/>
      <c r="AT457" s="69"/>
      <c r="AU457" s="69"/>
      <c r="AV457" s="46"/>
      <c r="AW457" s="46"/>
      <c r="AX457" s="69"/>
      <c r="AY457" s="69"/>
      <c r="AZ457" s="69"/>
      <c r="BA457" s="46">
        <v>116406</v>
      </c>
      <c r="BB457" s="46">
        <f>AV457+AX457+AY457+AZ457+BA457</f>
        <v>116406</v>
      </c>
      <c r="BC457" s="46">
        <f>AW457+BA457</f>
        <v>116406</v>
      </c>
    </row>
    <row r="458" spans="1:55" s="15" customFormat="1" ht="90" customHeight="1">
      <c r="A458" s="59" t="s">
        <v>216</v>
      </c>
      <c r="B458" s="65" t="s">
        <v>374</v>
      </c>
      <c r="C458" s="65" t="s">
        <v>385</v>
      </c>
      <c r="D458" s="66" t="s">
        <v>523</v>
      </c>
      <c r="E458" s="65" t="s">
        <v>66</v>
      </c>
      <c r="F458" s="46"/>
      <c r="G458" s="96"/>
      <c r="H458" s="96"/>
      <c r="I458" s="96"/>
      <c r="J458" s="96"/>
      <c r="K458" s="96"/>
      <c r="L458" s="46"/>
      <c r="M458" s="46"/>
      <c r="N458" s="69"/>
      <c r="O458" s="69"/>
      <c r="P458" s="69"/>
      <c r="Q458" s="69"/>
      <c r="R458" s="46"/>
      <c r="S458" s="46"/>
      <c r="T458" s="69"/>
      <c r="U458" s="69"/>
      <c r="V458" s="69"/>
      <c r="W458" s="69"/>
      <c r="X458" s="46"/>
      <c r="Y458" s="46"/>
      <c r="Z458" s="69"/>
      <c r="AA458" s="69"/>
      <c r="AB458" s="69"/>
      <c r="AC458" s="69"/>
      <c r="AD458" s="46"/>
      <c r="AE458" s="46"/>
      <c r="AF458" s="69"/>
      <c r="AG458" s="69"/>
      <c r="AH458" s="69"/>
      <c r="AI458" s="69"/>
      <c r="AJ458" s="46"/>
      <c r="AK458" s="46"/>
      <c r="AL458" s="69"/>
      <c r="AM458" s="69"/>
      <c r="AN458" s="69"/>
      <c r="AO458" s="69"/>
      <c r="AP458" s="46"/>
      <c r="AQ458" s="46"/>
      <c r="AR458" s="69"/>
      <c r="AS458" s="69"/>
      <c r="AT458" s="69"/>
      <c r="AU458" s="69"/>
      <c r="AV458" s="46"/>
      <c r="AW458" s="46"/>
      <c r="AX458" s="69"/>
      <c r="AY458" s="69"/>
      <c r="AZ458" s="69"/>
      <c r="BA458" s="46">
        <v>40222</v>
      </c>
      <c r="BB458" s="46">
        <f>AV458+AX458+AY458+AZ458+BA458</f>
        <v>40222</v>
      </c>
      <c r="BC458" s="46">
        <f>AW458+BA458</f>
        <v>40222</v>
      </c>
    </row>
    <row r="459" spans="1:55" s="15" customFormat="1" ht="18.75" customHeight="1">
      <c r="A459" s="59" t="s">
        <v>435</v>
      </c>
      <c r="B459" s="65" t="s">
        <v>374</v>
      </c>
      <c r="C459" s="65" t="s">
        <v>385</v>
      </c>
      <c r="D459" s="66" t="s">
        <v>434</v>
      </c>
      <c r="E459" s="65"/>
      <c r="F459" s="46"/>
      <c r="G459" s="96"/>
      <c r="H459" s="96"/>
      <c r="I459" s="96"/>
      <c r="J459" s="96"/>
      <c r="K459" s="96"/>
      <c r="L459" s="46"/>
      <c r="M459" s="46"/>
      <c r="N459" s="69"/>
      <c r="O459" s="69"/>
      <c r="P459" s="69"/>
      <c r="Q459" s="69"/>
      <c r="R459" s="46"/>
      <c r="S459" s="46"/>
      <c r="T459" s="69"/>
      <c r="U459" s="69"/>
      <c r="V459" s="69"/>
      <c r="W459" s="69"/>
      <c r="X459" s="46"/>
      <c r="Y459" s="46"/>
      <c r="Z459" s="69"/>
      <c r="AA459" s="69"/>
      <c r="AB459" s="69"/>
      <c r="AC459" s="69"/>
      <c r="AD459" s="46"/>
      <c r="AE459" s="46"/>
      <c r="AF459" s="69"/>
      <c r="AG459" s="69"/>
      <c r="AH459" s="69"/>
      <c r="AI459" s="69"/>
      <c r="AJ459" s="46"/>
      <c r="AK459" s="46"/>
      <c r="AL459" s="69"/>
      <c r="AM459" s="69"/>
      <c r="AN459" s="69"/>
      <c r="AO459" s="69"/>
      <c r="AP459" s="46"/>
      <c r="AQ459" s="46"/>
      <c r="AR459" s="46">
        <f aca="true" t="shared" si="715" ref="AR459:BA459">AR460</f>
        <v>0</v>
      </c>
      <c r="AS459" s="46">
        <f t="shared" si="715"/>
        <v>0</v>
      </c>
      <c r="AT459" s="46">
        <f t="shared" si="715"/>
        <v>0</v>
      </c>
      <c r="AU459" s="46">
        <f t="shared" si="715"/>
        <v>1440</v>
      </c>
      <c r="AV459" s="46">
        <f t="shared" si="715"/>
        <v>1440</v>
      </c>
      <c r="AW459" s="46">
        <f t="shared" si="715"/>
        <v>1440</v>
      </c>
      <c r="AX459" s="46">
        <f t="shared" si="715"/>
        <v>0</v>
      </c>
      <c r="AY459" s="46">
        <f t="shared" si="715"/>
        <v>0</v>
      </c>
      <c r="AZ459" s="46">
        <f t="shared" si="715"/>
        <v>0</v>
      </c>
      <c r="BA459" s="46">
        <f t="shared" si="715"/>
        <v>0</v>
      </c>
      <c r="BB459" s="46">
        <f>BB460</f>
        <v>1440</v>
      </c>
      <c r="BC459" s="46">
        <f>BC460</f>
        <v>1440</v>
      </c>
    </row>
    <row r="460" spans="1:55" s="15" customFormat="1" ht="90" customHeight="1">
      <c r="A460" s="59" t="s">
        <v>180</v>
      </c>
      <c r="B460" s="65" t="s">
        <v>374</v>
      </c>
      <c r="C460" s="65" t="s">
        <v>385</v>
      </c>
      <c r="D460" s="66" t="s">
        <v>181</v>
      </c>
      <c r="E460" s="65"/>
      <c r="F460" s="46"/>
      <c r="G460" s="96"/>
      <c r="H460" s="96"/>
      <c r="I460" s="96"/>
      <c r="J460" s="96"/>
      <c r="K460" s="96"/>
      <c r="L460" s="46"/>
      <c r="M460" s="46"/>
      <c r="N460" s="69"/>
      <c r="O460" s="69"/>
      <c r="P460" s="69"/>
      <c r="Q460" s="69"/>
      <c r="R460" s="46"/>
      <c r="S460" s="46"/>
      <c r="T460" s="69"/>
      <c r="U460" s="69"/>
      <c r="V460" s="69"/>
      <c r="W460" s="69"/>
      <c r="X460" s="46"/>
      <c r="Y460" s="46"/>
      <c r="Z460" s="69"/>
      <c r="AA460" s="69"/>
      <c r="AB460" s="69"/>
      <c r="AC460" s="69"/>
      <c r="AD460" s="46"/>
      <c r="AE460" s="46"/>
      <c r="AF460" s="69"/>
      <c r="AG460" s="69"/>
      <c r="AH460" s="69"/>
      <c r="AI460" s="69"/>
      <c r="AJ460" s="46"/>
      <c r="AK460" s="46"/>
      <c r="AL460" s="69"/>
      <c r="AM460" s="69"/>
      <c r="AN460" s="69"/>
      <c r="AO460" s="69"/>
      <c r="AP460" s="46"/>
      <c r="AQ460" s="46"/>
      <c r="AR460" s="46">
        <f aca="true" t="shared" si="716" ref="AR460:AW460">AR461+AR462</f>
        <v>0</v>
      </c>
      <c r="AS460" s="46">
        <f t="shared" si="716"/>
        <v>0</v>
      </c>
      <c r="AT460" s="46">
        <f t="shared" si="716"/>
        <v>0</v>
      </c>
      <c r="AU460" s="46">
        <f t="shared" si="716"/>
        <v>1440</v>
      </c>
      <c r="AV460" s="46">
        <f t="shared" si="716"/>
        <v>1440</v>
      </c>
      <c r="AW460" s="46">
        <f t="shared" si="716"/>
        <v>1440</v>
      </c>
      <c r="AX460" s="46">
        <f aca="true" t="shared" si="717" ref="AX460:BC460">AX461+AX462</f>
        <v>0</v>
      </c>
      <c r="AY460" s="46">
        <f t="shared" si="717"/>
        <v>0</v>
      </c>
      <c r="AZ460" s="46">
        <f t="shared" si="717"/>
        <v>0</v>
      </c>
      <c r="BA460" s="46">
        <f t="shared" si="717"/>
        <v>0</v>
      </c>
      <c r="BB460" s="46">
        <f t="shared" si="717"/>
        <v>1440</v>
      </c>
      <c r="BC460" s="46">
        <f t="shared" si="717"/>
        <v>1440</v>
      </c>
    </row>
    <row r="461" spans="1:55" s="15" customFormat="1" ht="90" customHeight="1">
      <c r="A461" s="59" t="s">
        <v>216</v>
      </c>
      <c r="B461" s="65" t="s">
        <v>374</v>
      </c>
      <c r="C461" s="65" t="s">
        <v>385</v>
      </c>
      <c r="D461" s="66" t="s">
        <v>181</v>
      </c>
      <c r="E461" s="65" t="s">
        <v>66</v>
      </c>
      <c r="F461" s="46"/>
      <c r="G461" s="96"/>
      <c r="H461" s="96"/>
      <c r="I461" s="96"/>
      <c r="J461" s="96"/>
      <c r="K461" s="96"/>
      <c r="L461" s="46"/>
      <c r="M461" s="46"/>
      <c r="N461" s="69"/>
      <c r="O461" s="69"/>
      <c r="P461" s="69"/>
      <c r="Q461" s="69"/>
      <c r="R461" s="46"/>
      <c r="S461" s="46"/>
      <c r="T461" s="69"/>
      <c r="U461" s="69"/>
      <c r="V461" s="69"/>
      <c r="W461" s="69"/>
      <c r="X461" s="46"/>
      <c r="Y461" s="46"/>
      <c r="Z461" s="69"/>
      <c r="AA461" s="69"/>
      <c r="AB461" s="69"/>
      <c r="AC461" s="69"/>
      <c r="AD461" s="46"/>
      <c r="AE461" s="46"/>
      <c r="AF461" s="69"/>
      <c r="AG461" s="69"/>
      <c r="AH461" s="69"/>
      <c r="AI461" s="69"/>
      <c r="AJ461" s="46"/>
      <c r="AK461" s="46"/>
      <c r="AL461" s="69"/>
      <c r="AM461" s="69"/>
      <c r="AN461" s="69"/>
      <c r="AO461" s="69"/>
      <c r="AP461" s="46"/>
      <c r="AQ461" s="46"/>
      <c r="AR461" s="69"/>
      <c r="AS461" s="69"/>
      <c r="AT461" s="69"/>
      <c r="AU461" s="69">
        <v>1160</v>
      </c>
      <c r="AV461" s="46">
        <f>AP461+AR461+AS461+AT461+AU461</f>
        <v>1160</v>
      </c>
      <c r="AW461" s="46">
        <f>AQ461+AU461</f>
        <v>1160</v>
      </c>
      <c r="AX461" s="69"/>
      <c r="AY461" s="69"/>
      <c r="AZ461" s="69"/>
      <c r="BA461" s="46">
        <v>280</v>
      </c>
      <c r="BB461" s="46">
        <f>AV461+AX461+AY461+AZ461+BA461</f>
        <v>1440</v>
      </c>
      <c r="BC461" s="46">
        <f>AW461+BA461</f>
        <v>1440</v>
      </c>
    </row>
    <row r="462" spans="1:55" s="31" customFormat="1" ht="90" customHeight="1" hidden="1">
      <c r="A462" s="82" t="s">
        <v>215</v>
      </c>
      <c r="B462" s="83" t="s">
        <v>374</v>
      </c>
      <c r="C462" s="83" t="s">
        <v>385</v>
      </c>
      <c r="D462" s="84" t="s">
        <v>181</v>
      </c>
      <c r="E462" s="83" t="s">
        <v>73</v>
      </c>
      <c r="F462" s="85"/>
      <c r="G462" s="112"/>
      <c r="H462" s="112"/>
      <c r="I462" s="112"/>
      <c r="J462" s="112"/>
      <c r="K462" s="112"/>
      <c r="L462" s="85"/>
      <c r="M462" s="85"/>
      <c r="N462" s="113"/>
      <c r="O462" s="113"/>
      <c r="P462" s="113"/>
      <c r="Q462" s="113"/>
      <c r="R462" s="85"/>
      <c r="S462" s="85"/>
      <c r="T462" s="113"/>
      <c r="U462" s="113"/>
      <c r="V462" s="113"/>
      <c r="W462" s="113"/>
      <c r="X462" s="85"/>
      <c r="Y462" s="85"/>
      <c r="Z462" s="113"/>
      <c r="AA462" s="113"/>
      <c r="AB462" s="113"/>
      <c r="AC462" s="113"/>
      <c r="AD462" s="85"/>
      <c r="AE462" s="85"/>
      <c r="AF462" s="113"/>
      <c r="AG462" s="113"/>
      <c r="AH462" s="113"/>
      <c r="AI462" s="113"/>
      <c r="AJ462" s="85"/>
      <c r="AK462" s="85"/>
      <c r="AL462" s="113"/>
      <c r="AM462" s="113"/>
      <c r="AN462" s="113"/>
      <c r="AO462" s="113"/>
      <c r="AP462" s="85"/>
      <c r="AQ462" s="85"/>
      <c r="AR462" s="113"/>
      <c r="AS462" s="113"/>
      <c r="AT462" s="113"/>
      <c r="AU462" s="113">
        <v>280</v>
      </c>
      <c r="AV462" s="85">
        <f>AP462+AR462+AS462+AT462+AU462</f>
        <v>280</v>
      </c>
      <c r="AW462" s="85">
        <f>AQ462+AU462</f>
        <v>280</v>
      </c>
      <c r="AX462" s="113"/>
      <c r="AY462" s="113"/>
      <c r="AZ462" s="113"/>
      <c r="BA462" s="85">
        <v>-280</v>
      </c>
      <c r="BB462" s="85">
        <f>AV462+AX462+AY462+AZ462+BA462</f>
        <v>0</v>
      </c>
      <c r="BC462" s="85">
        <f>AW462+BA462</f>
        <v>0</v>
      </c>
    </row>
    <row r="463" spans="1:55" s="15" customFormat="1" ht="22.5" customHeight="1">
      <c r="A463" s="59" t="s">
        <v>359</v>
      </c>
      <c r="B463" s="65" t="s">
        <v>374</v>
      </c>
      <c r="C463" s="65" t="s">
        <v>385</v>
      </c>
      <c r="D463" s="66" t="s">
        <v>360</v>
      </c>
      <c r="E463" s="65"/>
      <c r="F463" s="46">
        <f aca="true" t="shared" si="718" ref="F463:AE463">F464+F465+F467+F469+F481+F491+F494+F485</f>
        <v>96355</v>
      </c>
      <c r="G463" s="46">
        <f t="shared" si="718"/>
        <v>0</v>
      </c>
      <c r="H463" s="46">
        <f t="shared" si="718"/>
        <v>0</v>
      </c>
      <c r="I463" s="46">
        <f t="shared" si="718"/>
        <v>0</v>
      </c>
      <c r="J463" s="46">
        <f t="shared" si="718"/>
        <v>0</v>
      </c>
      <c r="K463" s="46">
        <f t="shared" si="718"/>
        <v>0</v>
      </c>
      <c r="L463" s="46">
        <f t="shared" si="718"/>
        <v>96355</v>
      </c>
      <c r="M463" s="46">
        <f t="shared" si="718"/>
        <v>0</v>
      </c>
      <c r="N463" s="46">
        <f t="shared" si="718"/>
        <v>0</v>
      </c>
      <c r="O463" s="46">
        <f t="shared" si="718"/>
        <v>0</v>
      </c>
      <c r="P463" s="46">
        <f t="shared" si="718"/>
        <v>0</v>
      </c>
      <c r="Q463" s="46">
        <f t="shared" si="718"/>
        <v>0</v>
      </c>
      <c r="R463" s="46">
        <f t="shared" si="718"/>
        <v>96355</v>
      </c>
      <c r="S463" s="46">
        <f t="shared" si="718"/>
        <v>0</v>
      </c>
      <c r="T463" s="46">
        <f t="shared" si="718"/>
        <v>0</v>
      </c>
      <c r="U463" s="46">
        <f t="shared" si="718"/>
        <v>0</v>
      </c>
      <c r="V463" s="46">
        <f t="shared" si="718"/>
        <v>0</v>
      </c>
      <c r="W463" s="46">
        <f t="shared" si="718"/>
        <v>0</v>
      </c>
      <c r="X463" s="46">
        <f t="shared" si="718"/>
        <v>96355</v>
      </c>
      <c r="Y463" s="46">
        <f t="shared" si="718"/>
        <v>0</v>
      </c>
      <c r="Z463" s="46">
        <f t="shared" si="718"/>
        <v>8034</v>
      </c>
      <c r="AA463" s="46">
        <f t="shared" si="718"/>
        <v>1925</v>
      </c>
      <c r="AB463" s="46">
        <f t="shared" si="718"/>
        <v>0</v>
      </c>
      <c r="AC463" s="46">
        <f t="shared" si="718"/>
        <v>0</v>
      </c>
      <c r="AD463" s="46">
        <f t="shared" si="718"/>
        <v>106314</v>
      </c>
      <c r="AE463" s="46">
        <f t="shared" si="718"/>
        <v>0</v>
      </c>
      <c r="AF463" s="46">
        <f aca="true" t="shared" si="719" ref="AF463:AK463">AF464+AF465+AF467+AF469+AF481+AF491+AF494+AF485</f>
        <v>0</v>
      </c>
      <c r="AG463" s="46">
        <f t="shared" si="719"/>
        <v>0</v>
      </c>
      <c r="AH463" s="46">
        <f t="shared" si="719"/>
        <v>0</v>
      </c>
      <c r="AI463" s="46">
        <f t="shared" si="719"/>
        <v>0</v>
      </c>
      <c r="AJ463" s="46">
        <f t="shared" si="719"/>
        <v>106314</v>
      </c>
      <c r="AK463" s="46">
        <f t="shared" si="719"/>
        <v>0</v>
      </c>
      <c r="AL463" s="46">
        <f aca="true" t="shared" si="720" ref="AL463:AQ463">AL464+AL465+AL467+AL469+AL481+AL491+AL494+AL485</f>
        <v>4018</v>
      </c>
      <c r="AM463" s="46">
        <f t="shared" si="720"/>
        <v>5980</v>
      </c>
      <c r="AN463" s="46">
        <f t="shared" si="720"/>
        <v>0</v>
      </c>
      <c r="AO463" s="46">
        <f t="shared" si="720"/>
        <v>0</v>
      </c>
      <c r="AP463" s="46">
        <f t="shared" si="720"/>
        <v>116312</v>
      </c>
      <c r="AQ463" s="46">
        <f t="shared" si="720"/>
        <v>0</v>
      </c>
      <c r="AR463" s="46">
        <f aca="true" t="shared" si="721" ref="AR463:AW463">AR464+AR465+AR467+AR469+AR481+AR491+AR494+AR485</f>
        <v>18717</v>
      </c>
      <c r="AS463" s="46">
        <f>AS464+AS465+AS467+AS469+AS481+AS491+AS494+AS485</f>
        <v>30</v>
      </c>
      <c r="AT463" s="46">
        <f>AT464+AT465+AT467+AT469+AT481+AT491+AT494+AT485</f>
        <v>-110</v>
      </c>
      <c r="AU463" s="46">
        <f>AU464+AU465+AU467+AU469+AU481+AU491+AU494+AU485</f>
        <v>0</v>
      </c>
      <c r="AV463" s="46">
        <f t="shared" si="721"/>
        <v>134949</v>
      </c>
      <c r="AW463" s="46">
        <f t="shared" si="721"/>
        <v>0</v>
      </c>
      <c r="AX463" s="46">
        <f aca="true" t="shared" si="722" ref="AX463:BC463">AX464+AX465+AX467+AX469+AX481+AX491+AX494+AX485</f>
        <v>0</v>
      </c>
      <c r="AY463" s="46">
        <f t="shared" si="722"/>
        <v>-2000</v>
      </c>
      <c r="AZ463" s="46">
        <f t="shared" si="722"/>
        <v>-7</v>
      </c>
      <c r="BA463" s="46">
        <f t="shared" si="722"/>
        <v>0</v>
      </c>
      <c r="BB463" s="46">
        <f t="shared" si="722"/>
        <v>132942</v>
      </c>
      <c r="BC463" s="46">
        <f t="shared" si="722"/>
        <v>0</v>
      </c>
    </row>
    <row r="464" spans="1:55" s="15" customFormat="1" ht="49.5" customHeight="1" hidden="1">
      <c r="A464" s="59" t="s">
        <v>375</v>
      </c>
      <c r="B464" s="65" t="s">
        <v>374</v>
      </c>
      <c r="C464" s="65" t="s">
        <v>385</v>
      </c>
      <c r="D464" s="66" t="s">
        <v>360</v>
      </c>
      <c r="E464" s="65" t="s">
        <v>376</v>
      </c>
      <c r="F464" s="96"/>
      <c r="G464" s="96"/>
      <c r="H464" s="96"/>
      <c r="I464" s="96"/>
      <c r="J464" s="96"/>
      <c r="K464" s="96"/>
      <c r="L464" s="96"/>
      <c r="M464" s="96"/>
      <c r="N464" s="69"/>
      <c r="O464" s="69"/>
      <c r="P464" s="69"/>
      <c r="Q464" s="69"/>
      <c r="R464" s="96"/>
      <c r="S464" s="96"/>
      <c r="T464" s="69"/>
      <c r="U464" s="69"/>
      <c r="V464" s="69"/>
      <c r="W464" s="69"/>
      <c r="X464" s="96"/>
      <c r="Y464" s="96"/>
      <c r="Z464" s="69"/>
      <c r="AA464" s="69"/>
      <c r="AB464" s="69"/>
      <c r="AC464" s="69"/>
      <c r="AD464" s="96"/>
      <c r="AE464" s="96"/>
      <c r="AF464" s="69"/>
      <c r="AG464" s="69"/>
      <c r="AH464" s="69"/>
      <c r="AI464" s="69"/>
      <c r="AJ464" s="96"/>
      <c r="AK464" s="96"/>
      <c r="AL464" s="69"/>
      <c r="AM464" s="69"/>
      <c r="AN464" s="69"/>
      <c r="AO464" s="69"/>
      <c r="AP464" s="96"/>
      <c r="AQ464" s="96"/>
      <c r="AR464" s="69"/>
      <c r="AS464" s="69"/>
      <c r="AT464" s="69"/>
      <c r="AU464" s="69"/>
      <c r="AV464" s="96"/>
      <c r="AW464" s="96"/>
      <c r="AX464" s="69"/>
      <c r="AY464" s="69"/>
      <c r="AZ464" s="69"/>
      <c r="BA464" s="69"/>
      <c r="BB464" s="96"/>
      <c r="BC464" s="96"/>
    </row>
    <row r="465" spans="1:55" s="15" customFormat="1" ht="66" customHeight="1" hidden="1">
      <c r="A465" s="59" t="s">
        <v>446</v>
      </c>
      <c r="B465" s="65" t="s">
        <v>374</v>
      </c>
      <c r="C465" s="65" t="s">
        <v>385</v>
      </c>
      <c r="D465" s="66" t="s">
        <v>465</v>
      </c>
      <c r="E465" s="65"/>
      <c r="F465" s="96"/>
      <c r="G465" s="96"/>
      <c r="H465" s="96"/>
      <c r="I465" s="96"/>
      <c r="J465" s="96"/>
      <c r="K465" s="96"/>
      <c r="L465" s="96"/>
      <c r="M465" s="96"/>
      <c r="N465" s="69"/>
      <c r="O465" s="69"/>
      <c r="P465" s="69"/>
      <c r="Q465" s="69"/>
      <c r="R465" s="96"/>
      <c r="S465" s="96"/>
      <c r="T465" s="69"/>
      <c r="U465" s="69"/>
      <c r="V465" s="69"/>
      <c r="W465" s="69"/>
      <c r="X465" s="96"/>
      <c r="Y465" s="96"/>
      <c r="Z465" s="69"/>
      <c r="AA465" s="69"/>
      <c r="AB465" s="69"/>
      <c r="AC465" s="69"/>
      <c r="AD465" s="96"/>
      <c r="AE465" s="96"/>
      <c r="AF465" s="69"/>
      <c r="AG465" s="69"/>
      <c r="AH465" s="69"/>
      <c r="AI465" s="69"/>
      <c r="AJ465" s="96"/>
      <c r="AK465" s="96"/>
      <c r="AL465" s="69"/>
      <c r="AM465" s="69"/>
      <c r="AN465" s="69"/>
      <c r="AO465" s="69"/>
      <c r="AP465" s="96"/>
      <c r="AQ465" s="96"/>
      <c r="AR465" s="69"/>
      <c r="AS465" s="69"/>
      <c r="AT465" s="69"/>
      <c r="AU465" s="69"/>
      <c r="AV465" s="96"/>
      <c r="AW465" s="96"/>
      <c r="AX465" s="69"/>
      <c r="AY465" s="69"/>
      <c r="AZ465" s="69"/>
      <c r="BA465" s="69"/>
      <c r="BB465" s="96"/>
      <c r="BC465" s="96"/>
    </row>
    <row r="466" spans="1:55" s="15" customFormat="1" ht="82.5" customHeight="1" hidden="1">
      <c r="A466" s="59" t="s">
        <v>476</v>
      </c>
      <c r="B466" s="65" t="s">
        <v>374</v>
      </c>
      <c r="C466" s="65" t="s">
        <v>385</v>
      </c>
      <c r="D466" s="66" t="s">
        <v>465</v>
      </c>
      <c r="E466" s="65" t="s">
        <v>381</v>
      </c>
      <c r="F466" s="96"/>
      <c r="G466" s="96"/>
      <c r="H466" s="96"/>
      <c r="I466" s="96"/>
      <c r="J466" s="96"/>
      <c r="K466" s="96"/>
      <c r="L466" s="96"/>
      <c r="M466" s="96"/>
      <c r="N466" s="69"/>
      <c r="O466" s="69"/>
      <c r="P466" s="69"/>
      <c r="Q466" s="69"/>
      <c r="R466" s="96"/>
      <c r="S466" s="96"/>
      <c r="T466" s="69"/>
      <c r="U466" s="69"/>
      <c r="V466" s="69"/>
      <c r="W466" s="69"/>
      <c r="X466" s="96"/>
      <c r="Y466" s="96"/>
      <c r="Z466" s="69"/>
      <c r="AA466" s="69"/>
      <c r="AB466" s="69"/>
      <c r="AC466" s="69"/>
      <c r="AD466" s="96"/>
      <c r="AE466" s="96"/>
      <c r="AF466" s="69"/>
      <c r="AG466" s="69"/>
      <c r="AH466" s="69"/>
      <c r="AI466" s="69"/>
      <c r="AJ466" s="96"/>
      <c r="AK466" s="96"/>
      <c r="AL466" s="69"/>
      <c r="AM466" s="69"/>
      <c r="AN466" s="69"/>
      <c r="AO466" s="69"/>
      <c r="AP466" s="96"/>
      <c r="AQ466" s="96"/>
      <c r="AR466" s="69"/>
      <c r="AS466" s="69"/>
      <c r="AT466" s="69"/>
      <c r="AU466" s="69"/>
      <c r="AV466" s="96"/>
      <c r="AW466" s="96"/>
      <c r="AX466" s="69"/>
      <c r="AY466" s="69"/>
      <c r="AZ466" s="69"/>
      <c r="BA466" s="69"/>
      <c r="BB466" s="96"/>
      <c r="BC466" s="96"/>
    </row>
    <row r="467" spans="1:55" s="15" customFormat="1" ht="49.5" customHeight="1" hidden="1">
      <c r="A467" s="59" t="s">
        <v>519</v>
      </c>
      <c r="B467" s="65" t="s">
        <v>374</v>
      </c>
      <c r="C467" s="65" t="s">
        <v>385</v>
      </c>
      <c r="D467" s="66" t="s">
        <v>503</v>
      </c>
      <c r="E467" s="65"/>
      <c r="F467" s="96"/>
      <c r="G467" s="96"/>
      <c r="H467" s="96"/>
      <c r="I467" s="96"/>
      <c r="J467" s="96"/>
      <c r="K467" s="96"/>
      <c r="L467" s="96"/>
      <c r="M467" s="96"/>
      <c r="N467" s="69"/>
      <c r="O467" s="69"/>
      <c r="P467" s="69"/>
      <c r="Q467" s="69"/>
      <c r="R467" s="96"/>
      <c r="S467" s="96"/>
      <c r="T467" s="69"/>
      <c r="U467" s="69"/>
      <c r="V467" s="69"/>
      <c r="W467" s="69"/>
      <c r="X467" s="96"/>
      <c r="Y467" s="96"/>
      <c r="Z467" s="69"/>
      <c r="AA467" s="69"/>
      <c r="AB467" s="69"/>
      <c r="AC467" s="69"/>
      <c r="AD467" s="96"/>
      <c r="AE467" s="96"/>
      <c r="AF467" s="69"/>
      <c r="AG467" s="69"/>
      <c r="AH467" s="69"/>
      <c r="AI467" s="69"/>
      <c r="AJ467" s="96"/>
      <c r="AK467" s="96"/>
      <c r="AL467" s="69"/>
      <c r="AM467" s="69"/>
      <c r="AN467" s="69"/>
      <c r="AO467" s="69"/>
      <c r="AP467" s="96"/>
      <c r="AQ467" s="96"/>
      <c r="AR467" s="69"/>
      <c r="AS467" s="69"/>
      <c r="AT467" s="69"/>
      <c r="AU467" s="69"/>
      <c r="AV467" s="96"/>
      <c r="AW467" s="96"/>
      <c r="AX467" s="69"/>
      <c r="AY467" s="69"/>
      <c r="AZ467" s="69"/>
      <c r="BA467" s="69"/>
      <c r="BB467" s="96"/>
      <c r="BC467" s="96"/>
    </row>
    <row r="468" spans="1:55" s="15" customFormat="1" ht="49.5" customHeight="1" hidden="1">
      <c r="A468" s="59" t="s">
        <v>375</v>
      </c>
      <c r="B468" s="65" t="s">
        <v>374</v>
      </c>
      <c r="C468" s="65" t="s">
        <v>385</v>
      </c>
      <c r="D468" s="66" t="s">
        <v>503</v>
      </c>
      <c r="E468" s="65" t="s">
        <v>376</v>
      </c>
      <c r="F468" s="96"/>
      <c r="G468" s="96"/>
      <c r="H468" s="96"/>
      <c r="I468" s="96"/>
      <c r="J468" s="96"/>
      <c r="K468" s="96"/>
      <c r="L468" s="96"/>
      <c r="M468" s="96"/>
      <c r="N468" s="69"/>
      <c r="O468" s="69"/>
      <c r="P468" s="69"/>
      <c r="Q468" s="69"/>
      <c r="R468" s="96"/>
      <c r="S468" s="96"/>
      <c r="T468" s="69"/>
      <c r="U468" s="69"/>
      <c r="V468" s="69"/>
      <c r="W468" s="69"/>
      <c r="X468" s="96"/>
      <c r="Y468" s="96"/>
      <c r="Z468" s="69"/>
      <c r="AA468" s="69"/>
      <c r="AB468" s="69"/>
      <c r="AC468" s="69"/>
      <c r="AD468" s="96"/>
      <c r="AE468" s="96"/>
      <c r="AF468" s="69"/>
      <c r="AG468" s="69"/>
      <c r="AH468" s="69"/>
      <c r="AI468" s="69"/>
      <c r="AJ468" s="96"/>
      <c r="AK468" s="96"/>
      <c r="AL468" s="69"/>
      <c r="AM468" s="69"/>
      <c r="AN468" s="69"/>
      <c r="AO468" s="69"/>
      <c r="AP468" s="96"/>
      <c r="AQ468" s="96"/>
      <c r="AR468" s="69"/>
      <c r="AS468" s="69"/>
      <c r="AT468" s="69"/>
      <c r="AU468" s="69"/>
      <c r="AV468" s="96"/>
      <c r="AW468" s="96"/>
      <c r="AX468" s="69"/>
      <c r="AY468" s="69"/>
      <c r="AZ468" s="69"/>
      <c r="BA468" s="69"/>
      <c r="BB468" s="96"/>
      <c r="BC468" s="96"/>
    </row>
    <row r="469" spans="1:55" s="15" customFormat="1" ht="36.75" customHeight="1">
      <c r="A469" s="59" t="s">
        <v>110</v>
      </c>
      <c r="B469" s="65" t="s">
        <v>374</v>
      </c>
      <c r="C469" s="65" t="s">
        <v>385</v>
      </c>
      <c r="D469" s="66" t="s">
        <v>503</v>
      </c>
      <c r="E469" s="65"/>
      <c r="F469" s="46">
        <f aca="true" t="shared" si="723" ref="F469:Y469">F470+F471+F472+F473</f>
        <v>27477</v>
      </c>
      <c r="G469" s="46">
        <f t="shared" si="723"/>
        <v>0</v>
      </c>
      <c r="H469" s="46">
        <f t="shared" si="723"/>
        <v>0</v>
      </c>
      <c r="I469" s="46">
        <f t="shared" si="723"/>
        <v>0</v>
      </c>
      <c r="J469" s="46">
        <f t="shared" si="723"/>
        <v>0</v>
      </c>
      <c r="K469" s="46">
        <f t="shared" si="723"/>
        <v>0</v>
      </c>
      <c r="L469" s="46">
        <f t="shared" si="723"/>
        <v>27477</v>
      </c>
      <c r="M469" s="46">
        <f t="shared" si="723"/>
        <v>0</v>
      </c>
      <c r="N469" s="46">
        <f t="shared" si="723"/>
        <v>0</v>
      </c>
      <c r="O469" s="46">
        <f t="shared" si="723"/>
        <v>0</v>
      </c>
      <c r="P469" s="46">
        <f t="shared" si="723"/>
        <v>0</v>
      </c>
      <c r="Q469" s="46">
        <f t="shared" si="723"/>
        <v>0</v>
      </c>
      <c r="R469" s="46">
        <f t="shared" si="723"/>
        <v>27477</v>
      </c>
      <c r="S469" s="46">
        <f t="shared" si="723"/>
        <v>0</v>
      </c>
      <c r="T469" s="46">
        <f t="shared" si="723"/>
        <v>0</v>
      </c>
      <c r="U469" s="46">
        <f t="shared" si="723"/>
        <v>0</v>
      </c>
      <c r="V469" s="46">
        <f t="shared" si="723"/>
        <v>0</v>
      </c>
      <c r="W469" s="46">
        <f t="shared" si="723"/>
        <v>0</v>
      </c>
      <c r="X469" s="46">
        <f t="shared" si="723"/>
        <v>27477</v>
      </c>
      <c r="Y469" s="46">
        <f t="shared" si="723"/>
        <v>0</v>
      </c>
      <c r="Z469" s="46">
        <f aca="true" t="shared" si="724" ref="Z469:AE469">Z470+Z471+Z472+Z473+Z475+Z479</f>
        <v>7981</v>
      </c>
      <c r="AA469" s="46">
        <f t="shared" si="724"/>
        <v>200</v>
      </c>
      <c r="AB469" s="46">
        <f t="shared" si="724"/>
        <v>0</v>
      </c>
      <c r="AC469" s="46">
        <f t="shared" si="724"/>
        <v>0</v>
      </c>
      <c r="AD469" s="46">
        <f t="shared" si="724"/>
        <v>35658</v>
      </c>
      <c r="AE469" s="46">
        <f t="shared" si="724"/>
        <v>0</v>
      </c>
      <c r="AF469" s="46">
        <f aca="true" t="shared" si="725" ref="AF469:AK469">AF470+AF471+AF472+AF473+AF475+AF479</f>
        <v>0</v>
      </c>
      <c r="AG469" s="46">
        <f t="shared" si="725"/>
        <v>0</v>
      </c>
      <c r="AH469" s="46">
        <f t="shared" si="725"/>
        <v>0</v>
      </c>
      <c r="AI469" s="46">
        <f t="shared" si="725"/>
        <v>0</v>
      </c>
      <c r="AJ469" s="46">
        <f t="shared" si="725"/>
        <v>35658</v>
      </c>
      <c r="AK469" s="46">
        <f t="shared" si="725"/>
        <v>0</v>
      </c>
      <c r="AL469" s="46">
        <f aca="true" t="shared" si="726" ref="AL469:AQ469">AL470+AL471+AL472+AL473+AL475+AL479</f>
        <v>770</v>
      </c>
      <c r="AM469" s="46">
        <f t="shared" si="726"/>
        <v>5980</v>
      </c>
      <c r="AN469" s="46">
        <f t="shared" si="726"/>
        <v>0</v>
      </c>
      <c r="AO469" s="46">
        <f t="shared" si="726"/>
        <v>0</v>
      </c>
      <c r="AP469" s="46">
        <f t="shared" si="726"/>
        <v>42408</v>
      </c>
      <c r="AQ469" s="46">
        <f t="shared" si="726"/>
        <v>0</v>
      </c>
      <c r="AR469" s="46">
        <f aca="true" t="shared" si="727" ref="AR469:AW469">AR470+AR471+AR472+AR473+AR475+AR479</f>
        <v>18717</v>
      </c>
      <c r="AS469" s="46">
        <f>AS470+AS471+AS472+AS473+AS475+AS479</f>
        <v>0</v>
      </c>
      <c r="AT469" s="46">
        <f>AT470+AT471+AT472+AT473+AT475+AT479</f>
        <v>-110</v>
      </c>
      <c r="AU469" s="46">
        <f>AU470+AU471+AU472+AU473+AU475+AU479</f>
        <v>0</v>
      </c>
      <c r="AV469" s="46">
        <f t="shared" si="727"/>
        <v>61015</v>
      </c>
      <c r="AW469" s="46">
        <f t="shared" si="727"/>
        <v>0</v>
      </c>
      <c r="AX469" s="46">
        <f aca="true" t="shared" si="728" ref="AX469:BC469">AX470+AX471+AX472+AX473+AX475+AX479</f>
        <v>0</v>
      </c>
      <c r="AY469" s="46">
        <f t="shared" si="728"/>
        <v>0</v>
      </c>
      <c r="AZ469" s="46">
        <f t="shared" si="728"/>
        <v>0</v>
      </c>
      <c r="BA469" s="46">
        <f t="shared" si="728"/>
        <v>0</v>
      </c>
      <c r="BB469" s="46">
        <f t="shared" si="728"/>
        <v>61015</v>
      </c>
      <c r="BC469" s="46">
        <f t="shared" si="728"/>
        <v>0</v>
      </c>
    </row>
    <row r="470" spans="1:55" s="15" customFormat="1" ht="49.5" customHeight="1" hidden="1">
      <c r="A470" s="59" t="s">
        <v>375</v>
      </c>
      <c r="B470" s="65" t="s">
        <v>374</v>
      </c>
      <c r="C470" s="65" t="s">
        <v>385</v>
      </c>
      <c r="D470" s="66" t="s">
        <v>503</v>
      </c>
      <c r="E470" s="65" t="s">
        <v>376</v>
      </c>
      <c r="F470" s="96"/>
      <c r="G470" s="96"/>
      <c r="H470" s="96"/>
      <c r="I470" s="96"/>
      <c r="J470" s="96"/>
      <c r="K470" s="96"/>
      <c r="L470" s="96"/>
      <c r="M470" s="96"/>
      <c r="N470" s="69"/>
      <c r="O470" s="69"/>
      <c r="P470" s="69"/>
      <c r="Q470" s="69"/>
      <c r="R470" s="96"/>
      <c r="S470" s="96"/>
      <c r="T470" s="69"/>
      <c r="U470" s="69"/>
      <c r="V470" s="69"/>
      <c r="W470" s="69"/>
      <c r="X470" s="96"/>
      <c r="Y470" s="96"/>
      <c r="Z470" s="69"/>
      <c r="AA470" s="69"/>
      <c r="AB470" s="69"/>
      <c r="AC470" s="69"/>
      <c r="AD470" s="96"/>
      <c r="AE470" s="96"/>
      <c r="AF470" s="69"/>
      <c r="AG470" s="69"/>
      <c r="AH470" s="69"/>
      <c r="AI470" s="69"/>
      <c r="AJ470" s="96"/>
      <c r="AK470" s="96"/>
      <c r="AL470" s="69"/>
      <c r="AM470" s="69"/>
      <c r="AN470" s="69"/>
      <c r="AO470" s="69"/>
      <c r="AP470" s="96"/>
      <c r="AQ470" s="96"/>
      <c r="AR470" s="69"/>
      <c r="AS470" s="69"/>
      <c r="AT470" s="69"/>
      <c r="AU470" s="69"/>
      <c r="AV470" s="96"/>
      <c r="AW470" s="96"/>
      <c r="AX470" s="69"/>
      <c r="AY470" s="69"/>
      <c r="AZ470" s="69"/>
      <c r="BA470" s="69"/>
      <c r="BB470" s="96"/>
      <c r="BC470" s="96"/>
    </row>
    <row r="471" spans="1:55" s="15" customFormat="1" ht="90" customHeight="1">
      <c r="A471" s="59" t="s">
        <v>216</v>
      </c>
      <c r="B471" s="65" t="s">
        <v>374</v>
      </c>
      <c r="C471" s="65" t="s">
        <v>385</v>
      </c>
      <c r="D471" s="66" t="s">
        <v>503</v>
      </c>
      <c r="E471" s="65" t="s">
        <v>66</v>
      </c>
      <c r="F471" s="46">
        <f>25348-918</f>
        <v>24430</v>
      </c>
      <c r="G471" s="96"/>
      <c r="H471" s="96"/>
      <c r="I471" s="96"/>
      <c r="J471" s="96"/>
      <c r="K471" s="96"/>
      <c r="L471" s="46">
        <f>F471+H471+I471+J471+K471</f>
        <v>24430</v>
      </c>
      <c r="M471" s="46">
        <f>G471+K471</f>
        <v>0</v>
      </c>
      <c r="N471" s="69"/>
      <c r="O471" s="69"/>
      <c r="P471" s="69"/>
      <c r="Q471" s="69"/>
      <c r="R471" s="46">
        <f>L471+N471+O471+P471+Q471</f>
        <v>24430</v>
      </c>
      <c r="S471" s="46">
        <f>M471+Q471</f>
        <v>0</v>
      </c>
      <c r="T471" s="69"/>
      <c r="U471" s="69"/>
      <c r="V471" s="69"/>
      <c r="W471" s="69"/>
      <c r="X471" s="46">
        <f>R471+T471+U471+V471+W471</f>
        <v>24430</v>
      </c>
      <c r="Y471" s="46">
        <f>S471+W471</f>
        <v>0</v>
      </c>
      <c r="Z471" s="69"/>
      <c r="AA471" s="46">
        <v>-8707</v>
      </c>
      <c r="AB471" s="69"/>
      <c r="AC471" s="69"/>
      <c r="AD471" s="46">
        <f>X471+Z471+AA471+AB471+AC471</f>
        <v>15723</v>
      </c>
      <c r="AE471" s="46">
        <f>Y471+AC471</f>
        <v>0</v>
      </c>
      <c r="AF471" s="69"/>
      <c r="AG471" s="46"/>
      <c r="AH471" s="69"/>
      <c r="AI471" s="69"/>
      <c r="AJ471" s="46">
        <f>AD471+AF471+AG471+AH471+AI471</f>
        <v>15723</v>
      </c>
      <c r="AK471" s="46">
        <f>AE471+AI471</f>
        <v>0</v>
      </c>
      <c r="AL471" s="46">
        <v>377</v>
      </c>
      <c r="AM471" s="46">
        <v>2880</v>
      </c>
      <c r="AN471" s="69"/>
      <c r="AO471" s="69"/>
      <c r="AP471" s="46">
        <f>AJ471+AL471+AM471+AN471+AO471</f>
        <v>18980</v>
      </c>
      <c r="AQ471" s="46">
        <f>AK471+AO471</f>
        <v>0</v>
      </c>
      <c r="AR471" s="46"/>
      <c r="AS471" s="46">
        <f>-1-15</f>
        <v>-16</v>
      </c>
      <c r="AT471" s="46">
        <v>-110</v>
      </c>
      <c r="AU471" s="46"/>
      <c r="AV471" s="46">
        <f>AP471+AR471+AS471+AT471+AU471</f>
        <v>18854</v>
      </c>
      <c r="AW471" s="46">
        <f>AQ471+AU471</f>
        <v>0</v>
      </c>
      <c r="AX471" s="46"/>
      <c r="AY471" s="46">
        <v>8415</v>
      </c>
      <c r="AZ471" s="46"/>
      <c r="BA471" s="46"/>
      <c r="BB471" s="46">
        <f>AV471+AX471+AY471+AZ471+BA471</f>
        <v>27269</v>
      </c>
      <c r="BC471" s="46">
        <f>AW471+BA471</f>
        <v>0</v>
      </c>
    </row>
    <row r="472" spans="1:55" s="31" customFormat="1" ht="90" customHeight="1" hidden="1">
      <c r="A472" s="82" t="s">
        <v>215</v>
      </c>
      <c r="B472" s="83" t="s">
        <v>374</v>
      </c>
      <c r="C472" s="83" t="s">
        <v>385</v>
      </c>
      <c r="D472" s="84" t="s">
        <v>503</v>
      </c>
      <c r="E472" s="83" t="s">
        <v>73</v>
      </c>
      <c r="F472" s="85">
        <v>2129</v>
      </c>
      <c r="G472" s="112"/>
      <c r="H472" s="112"/>
      <c r="I472" s="112"/>
      <c r="J472" s="112"/>
      <c r="K472" s="112"/>
      <c r="L472" s="85">
        <f>F472+H472+I472+J472+K472</f>
        <v>2129</v>
      </c>
      <c r="M472" s="85">
        <f>G472+K472</f>
        <v>0</v>
      </c>
      <c r="N472" s="113"/>
      <c r="O472" s="113"/>
      <c r="P472" s="113"/>
      <c r="Q472" s="113"/>
      <c r="R472" s="85">
        <f>L472+N472+O472+P472+Q472</f>
        <v>2129</v>
      </c>
      <c r="S472" s="85">
        <f>M472+Q472</f>
        <v>0</v>
      </c>
      <c r="T472" s="113"/>
      <c r="U472" s="113"/>
      <c r="V472" s="113"/>
      <c r="W472" s="113"/>
      <c r="X472" s="85">
        <f>R472+T472+U472+V472+W472</f>
        <v>2129</v>
      </c>
      <c r="Y472" s="85">
        <f>S472+W472</f>
        <v>0</v>
      </c>
      <c r="Z472" s="85">
        <v>2778</v>
      </c>
      <c r="AA472" s="85"/>
      <c r="AB472" s="113"/>
      <c r="AC472" s="113"/>
      <c r="AD472" s="85">
        <f>X472+Z472+AA472+AB472+AC472</f>
        <v>4907</v>
      </c>
      <c r="AE472" s="85">
        <f>Y472+AC472</f>
        <v>0</v>
      </c>
      <c r="AF472" s="85"/>
      <c r="AG472" s="85"/>
      <c r="AH472" s="113"/>
      <c r="AI472" s="113"/>
      <c r="AJ472" s="85">
        <f>AD472+AF472+AG472+AH472+AI472</f>
        <v>4907</v>
      </c>
      <c r="AK472" s="85">
        <f>AE472+AI472</f>
        <v>0</v>
      </c>
      <c r="AL472" s="85">
        <v>393</v>
      </c>
      <c r="AM472" s="85">
        <v>3100</v>
      </c>
      <c r="AN472" s="113"/>
      <c r="AO472" s="113"/>
      <c r="AP472" s="85">
        <f>AJ472+AL472+AM472+AN472+AO472</f>
        <v>8400</v>
      </c>
      <c r="AQ472" s="85">
        <f>AK472+AO472</f>
        <v>0</v>
      </c>
      <c r="AR472" s="85"/>
      <c r="AS472" s="85">
        <v>15</v>
      </c>
      <c r="AT472" s="85"/>
      <c r="AU472" s="85"/>
      <c r="AV472" s="85">
        <f>AP472+AR472+AS472+AT472+AU472</f>
        <v>8415</v>
      </c>
      <c r="AW472" s="85">
        <f>AQ472+AU472</f>
        <v>0</v>
      </c>
      <c r="AX472" s="85"/>
      <c r="AY472" s="85">
        <v>-8415</v>
      </c>
      <c r="AZ472" s="85"/>
      <c r="BA472" s="85"/>
      <c r="BB472" s="85">
        <f>AV472+AX472+AY472+AZ472+BA472</f>
        <v>0</v>
      </c>
      <c r="BC472" s="85">
        <f>AW472+BA472</f>
        <v>0</v>
      </c>
    </row>
    <row r="473" spans="1:55" s="15" customFormat="1" ht="120.75" customHeight="1">
      <c r="A473" s="97" t="s">
        <v>109</v>
      </c>
      <c r="B473" s="65" t="s">
        <v>374</v>
      </c>
      <c r="C473" s="65" t="s">
        <v>385</v>
      </c>
      <c r="D473" s="66" t="s">
        <v>562</v>
      </c>
      <c r="E473" s="65"/>
      <c r="F473" s="46">
        <f aca="true" t="shared" si="729" ref="F473:AW473">F474</f>
        <v>918</v>
      </c>
      <c r="G473" s="46">
        <f t="shared" si="729"/>
        <v>0</v>
      </c>
      <c r="H473" s="46">
        <f t="shared" si="729"/>
        <v>0</v>
      </c>
      <c r="I473" s="46">
        <f t="shared" si="729"/>
        <v>0</v>
      </c>
      <c r="J473" s="46">
        <f t="shared" si="729"/>
        <v>0</v>
      </c>
      <c r="K473" s="46">
        <f t="shared" si="729"/>
        <v>0</v>
      </c>
      <c r="L473" s="46">
        <f t="shared" si="729"/>
        <v>918</v>
      </c>
      <c r="M473" s="46">
        <f t="shared" si="729"/>
        <v>0</v>
      </c>
      <c r="N473" s="46">
        <f t="shared" si="729"/>
        <v>0</v>
      </c>
      <c r="O473" s="46">
        <f t="shared" si="729"/>
        <v>0</v>
      </c>
      <c r="P473" s="46">
        <f t="shared" si="729"/>
        <v>0</v>
      </c>
      <c r="Q473" s="46">
        <f t="shared" si="729"/>
        <v>0</v>
      </c>
      <c r="R473" s="46">
        <f t="shared" si="729"/>
        <v>918</v>
      </c>
      <c r="S473" s="46">
        <f t="shared" si="729"/>
        <v>0</v>
      </c>
      <c r="T473" s="46">
        <f t="shared" si="729"/>
        <v>0</v>
      </c>
      <c r="U473" s="46">
        <f t="shared" si="729"/>
        <v>0</v>
      </c>
      <c r="V473" s="46">
        <f t="shared" si="729"/>
        <v>0</v>
      </c>
      <c r="W473" s="46">
        <f t="shared" si="729"/>
        <v>0</v>
      </c>
      <c r="X473" s="46">
        <f t="shared" si="729"/>
        <v>918</v>
      </c>
      <c r="Y473" s="46">
        <f t="shared" si="729"/>
        <v>0</v>
      </c>
      <c r="Z473" s="46">
        <f>Z474</f>
        <v>0</v>
      </c>
      <c r="AA473" s="46">
        <f t="shared" si="729"/>
        <v>-16</v>
      </c>
      <c r="AB473" s="46">
        <f t="shared" si="729"/>
        <v>0</v>
      </c>
      <c r="AC473" s="46">
        <f t="shared" si="729"/>
        <v>0</v>
      </c>
      <c r="AD473" s="46">
        <f t="shared" si="729"/>
        <v>902</v>
      </c>
      <c r="AE473" s="46">
        <f t="shared" si="729"/>
        <v>0</v>
      </c>
      <c r="AF473" s="46">
        <f>AF474</f>
        <v>0</v>
      </c>
      <c r="AG473" s="46">
        <f t="shared" si="729"/>
        <v>0</v>
      </c>
      <c r="AH473" s="46">
        <f t="shared" si="729"/>
        <v>0</v>
      </c>
      <c r="AI473" s="46">
        <f t="shared" si="729"/>
        <v>0</v>
      </c>
      <c r="AJ473" s="46">
        <f t="shared" si="729"/>
        <v>902</v>
      </c>
      <c r="AK473" s="46">
        <f t="shared" si="729"/>
        <v>0</v>
      </c>
      <c r="AL473" s="46">
        <f>AL474</f>
        <v>0</v>
      </c>
      <c r="AM473" s="46">
        <f t="shared" si="729"/>
        <v>0</v>
      </c>
      <c r="AN473" s="46">
        <f t="shared" si="729"/>
        <v>0</v>
      </c>
      <c r="AO473" s="46">
        <f t="shared" si="729"/>
        <v>0</v>
      </c>
      <c r="AP473" s="46">
        <f t="shared" si="729"/>
        <v>902</v>
      </c>
      <c r="AQ473" s="46">
        <f t="shared" si="729"/>
        <v>0</v>
      </c>
      <c r="AR473" s="46">
        <f>AR474</f>
        <v>0</v>
      </c>
      <c r="AS473" s="46">
        <f>AS474</f>
        <v>0</v>
      </c>
      <c r="AT473" s="46">
        <f>AT474</f>
        <v>0</v>
      </c>
      <c r="AU473" s="46">
        <f>AU474</f>
        <v>0</v>
      </c>
      <c r="AV473" s="46">
        <f t="shared" si="729"/>
        <v>902</v>
      </c>
      <c r="AW473" s="46">
        <f t="shared" si="729"/>
        <v>0</v>
      </c>
      <c r="AX473" s="46">
        <f aca="true" t="shared" si="730" ref="AX473:BC473">AX474</f>
        <v>0</v>
      </c>
      <c r="AY473" s="46">
        <f t="shared" si="730"/>
        <v>0</v>
      </c>
      <c r="AZ473" s="46">
        <f t="shared" si="730"/>
        <v>0</v>
      </c>
      <c r="BA473" s="46">
        <f t="shared" si="730"/>
        <v>0</v>
      </c>
      <c r="BB473" s="46">
        <f t="shared" si="730"/>
        <v>902</v>
      </c>
      <c r="BC473" s="46">
        <f t="shared" si="730"/>
        <v>0</v>
      </c>
    </row>
    <row r="474" spans="1:55" s="15" customFormat="1" ht="87.75" customHeight="1">
      <c r="A474" s="59" t="s">
        <v>210</v>
      </c>
      <c r="B474" s="65" t="s">
        <v>374</v>
      </c>
      <c r="C474" s="65" t="s">
        <v>385</v>
      </c>
      <c r="D474" s="66" t="s">
        <v>562</v>
      </c>
      <c r="E474" s="65" t="s">
        <v>65</v>
      </c>
      <c r="F474" s="46">
        <v>918</v>
      </c>
      <c r="G474" s="96"/>
      <c r="H474" s="96"/>
      <c r="I474" s="96"/>
      <c r="J474" s="96"/>
      <c r="K474" s="96"/>
      <c r="L474" s="46">
        <f>F474+H474+I474+J474+K474</f>
        <v>918</v>
      </c>
      <c r="M474" s="46">
        <f>G474+K474</f>
        <v>0</v>
      </c>
      <c r="N474" s="69"/>
      <c r="O474" s="69"/>
      <c r="P474" s="69"/>
      <c r="Q474" s="69"/>
      <c r="R474" s="46">
        <f>L474+N474+O474+P474+Q474</f>
        <v>918</v>
      </c>
      <c r="S474" s="46">
        <f>M474+Q474</f>
        <v>0</v>
      </c>
      <c r="T474" s="69"/>
      <c r="U474" s="69"/>
      <c r="V474" s="69"/>
      <c r="W474" s="69"/>
      <c r="X474" s="46">
        <f>R474+T474+U474+V474+W474</f>
        <v>918</v>
      </c>
      <c r="Y474" s="46">
        <f>S474+W474</f>
        <v>0</v>
      </c>
      <c r="Z474" s="69"/>
      <c r="AA474" s="46">
        <v>-16</v>
      </c>
      <c r="AB474" s="69"/>
      <c r="AC474" s="69"/>
      <c r="AD474" s="46">
        <f>X474+Z474+AA474+AB474+AC474</f>
        <v>902</v>
      </c>
      <c r="AE474" s="46">
        <f>Y474+AC474</f>
        <v>0</v>
      </c>
      <c r="AF474" s="69"/>
      <c r="AG474" s="46"/>
      <c r="AH474" s="69"/>
      <c r="AI474" s="69"/>
      <c r="AJ474" s="46">
        <f>AD474+AF474+AG474+AH474+AI474</f>
        <v>902</v>
      </c>
      <c r="AK474" s="46">
        <f>AE474+AI474</f>
        <v>0</v>
      </c>
      <c r="AL474" s="69"/>
      <c r="AM474" s="46"/>
      <c r="AN474" s="69"/>
      <c r="AO474" s="69"/>
      <c r="AP474" s="46">
        <f>AJ474+AL474+AM474+AN474+AO474</f>
        <v>902</v>
      </c>
      <c r="AQ474" s="46">
        <f>AK474+AO474</f>
        <v>0</v>
      </c>
      <c r="AR474" s="69"/>
      <c r="AS474" s="69"/>
      <c r="AT474" s="69"/>
      <c r="AU474" s="69"/>
      <c r="AV474" s="46">
        <f>AP474+AR474+AS474+AT474+AU474</f>
        <v>902</v>
      </c>
      <c r="AW474" s="46">
        <f>AQ474+AU474</f>
        <v>0</v>
      </c>
      <c r="AX474" s="69"/>
      <c r="AY474" s="69"/>
      <c r="AZ474" s="69"/>
      <c r="BA474" s="69"/>
      <c r="BB474" s="46">
        <f>AV474+AX474+AY474+AZ474+BA474</f>
        <v>902</v>
      </c>
      <c r="BC474" s="46">
        <f>AW474+BA474</f>
        <v>0</v>
      </c>
    </row>
    <row r="475" spans="1:55" s="15" customFormat="1" ht="169.5" customHeight="1">
      <c r="A475" s="59" t="s">
        <v>107</v>
      </c>
      <c r="B475" s="65" t="s">
        <v>374</v>
      </c>
      <c r="C475" s="65" t="s">
        <v>385</v>
      </c>
      <c r="D475" s="66" t="s">
        <v>100</v>
      </c>
      <c r="E475" s="65"/>
      <c r="F475" s="46"/>
      <c r="G475" s="96"/>
      <c r="H475" s="96"/>
      <c r="I475" s="96"/>
      <c r="J475" s="96"/>
      <c r="K475" s="96"/>
      <c r="L475" s="46"/>
      <c r="M475" s="46"/>
      <c r="N475" s="69"/>
      <c r="O475" s="69"/>
      <c r="P475" s="69"/>
      <c r="Q475" s="69"/>
      <c r="R475" s="46"/>
      <c r="S475" s="46"/>
      <c r="T475" s="69"/>
      <c r="U475" s="69"/>
      <c r="V475" s="69"/>
      <c r="W475" s="69"/>
      <c r="X475" s="46"/>
      <c r="Y475" s="46"/>
      <c r="Z475" s="46">
        <f aca="true" t="shared" si="731" ref="Z475:AE475">Z476+Z477+Z478</f>
        <v>0</v>
      </c>
      <c r="AA475" s="46">
        <f t="shared" si="731"/>
        <v>8923</v>
      </c>
      <c r="AB475" s="46">
        <f t="shared" si="731"/>
        <v>0</v>
      </c>
      <c r="AC475" s="46">
        <f t="shared" si="731"/>
        <v>0</v>
      </c>
      <c r="AD475" s="46">
        <f t="shared" si="731"/>
        <v>8923</v>
      </c>
      <c r="AE475" s="46">
        <f t="shared" si="731"/>
        <v>0</v>
      </c>
      <c r="AF475" s="46">
        <f aca="true" t="shared" si="732" ref="AF475:AK475">AF476+AF477+AF478</f>
        <v>0</v>
      </c>
      <c r="AG475" s="46">
        <f t="shared" si="732"/>
        <v>0</v>
      </c>
      <c r="AH475" s="46">
        <f t="shared" si="732"/>
        <v>0</v>
      </c>
      <c r="AI475" s="46">
        <f t="shared" si="732"/>
        <v>0</v>
      </c>
      <c r="AJ475" s="46">
        <f t="shared" si="732"/>
        <v>8923</v>
      </c>
      <c r="AK475" s="46">
        <f t="shared" si="732"/>
        <v>0</v>
      </c>
      <c r="AL475" s="46">
        <f aca="true" t="shared" si="733" ref="AL475:AQ475">AL476+AL477+AL478</f>
        <v>0</v>
      </c>
      <c r="AM475" s="46">
        <f t="shared" si="733"/>
        <v>0</v>
      </c>
      <c r="AN475" s="46">
        <f t="shared" si="733"/>
        <v>0</v>
      </c>
      <c r="AO475" s="46">
        <f t="shared" si="733"/>
        <v>0</v>
      </c>
      <c r="AP475" s="46">
        <f t="shared" si="733"/>
        <v>8923</v>
      </c>
      <c r="AQ475" s="46">
        <f t="shared" si="733"/>
        <v>0</v>
      </c>
      <c r="AR475" s="46">
        <f aca="true" t="shared" si="734" ref="AR475:AW475">AR476+AR477+AR478</f>
        <v>18717</v>
      </c>
      <c r="AS475" s="46">
        <f>AS476+AS477+AS478</f>
        <v>1</v>
      </c>
      <c r="AT475" s="46">
        <f>AT476+AT477+AT478</f>
        <v>0</v>
      </c>
      <c r="AU475" s="46">
        <f>AU476+AU477+AU478</f>
        <v>0</v>
      </c>
      <c r="AV475" s="46">
        <f t="shared" si="734"/>
        <v>27641</v>
      </c>
      <c r="AW475" s="46">
        <f t="shared" si="734"/>
        <v>0</v>
      </c>
      <c r="AX475" s="46">
        <f aca="true" t="shared" si="735" ref="AX475:BC475">AX476+AX477+AX478</f>
        <v>0</v>
      </c>
      <c r="AY475" s="46">
        <f t="shared" si="735"/>
        <v>0</v>
      </c>
      <c r="AZ475" s="46">
        <f t="shared" si="735"/>
        <v>0</v>
      </c>
      <c r="BA475" s="46">
        <f t="shared" si="735"/>
        <v>0</v>
      </c>
      <c r="BB475" s="46">
        <f t="shared" si="735"/>
        <v>27641</v>
      </c>
      <c r="BC475" s="46">
        <f t="shared" si="735"/>
        <v>0</v>
      </c>
    </row>
    <row r="476" spans="1:55" s="15" customFormat="1" ht="99">
      <c r="A476" s="59" t="s">
        <v>103</v>
      </c>
      <c r="B476" s="65" t="s">
        <v>374</v>
      </c>
      <c r="C476" s="65" t="s">
        <v>385</v>
      </c>
      <c r="D476" s="66" t="s">
        <v>100</v>
      </c>
      <c r="E476" s="65" t="s">
        <v>102</v>
      </c>
      <c r="F476" s="46"/>
      <c r="G476" s="96"/>
      <c r="H476" s="96"/>
      <c r="I476" s="96"/>
      <c r="J476" s="96"/>
      <c r="K476" s="96"/>
      <c r="L476" s="46"/>
      <c r="M476" s="46"/>
      <c r="N476" s="69"/>
      <c r="O476" s="69"/>
      <c r="P476" s="69"/>
      <c r="Q476" s="69"/>
      <c r="R476" s="46"/>
      <c r="S476" s="46"/>
      <c r="T476" s="69"/>
      <c r="U476" s="69"/>
      <c r="V476" s="69"/>
      <c r="W476" s="69"/>
      <c r="X476" s="46"/>
      <c r="Y476" s="46"/>
      <c r="Z476" s="69"/>
      <c r="AA476" s="46">
        <v>1825</v>
      </c>
      <c r="AB476" s="69"/>
      <c r="AC476" s="69"/>
      <c r="AD476" s="46">
        <f>X476+Z476+AA476+AB476+AC476</f>
        <v>1825</v>
      </c>
      <c r="AE476" s="46">
        <f>Y476+AC476</f>
        <v>0</v>
      </c>
      <c r="AF476" s="69"/>
      <c r="AG476" s="46"/>
      <c r="AH476" s="69"/>
      <c r="AI476" s="69"/>
      <c r="AJ476" s="46">
        <f>AD476+AF476+AG476+AH476+AI476</f>
        <v>1825</v>
      </c>
      <c r="AK476" s="46">
        <f>AE476+AI476</f>
        <v>0</v>
      </c>
      <c r="AL476" s="69"/>
      <c r="AM476" s="46"/>
      <c r="AN476" s="69"/>
      <c r="AO476" s="69"/>
      <c r="AP476" s="46">
        <f>AJ476+AL476+AM476+AN476+AO476</f>
        <v>1825</v>
      </c>
      <c r="AQ476" s="46">
        <f>AK476+AO476</f>
        <v>0</v>
      </c>
      <c r="AR476" s="69">
        <v>18717</v>
      </c>
      <c r="AS476" s="69"/>
      <c r="AT476" s="69"/>
      <c r="AU476" s="69"/>
      <c r="AV476" s="46">
        <f>AP476+AR476+AS476+AT476+AU476</f>
        <v>20542</v>
      </c>
      <c r="AW476" s="46">
        <f>AQ476+AU476</f>
        <v>0</v>
      </c>
      <c r="AX476" s="69"/>
      <c r="AY476" s="69"/>
      <c r="AZ476" s="69"/>
      <c r="BA476" s="69"/>
      <c r="BB476" s="46">
        <f>AV476+AX476+AY476+AZ476+BA476</f>
        <v>20542</v>
      </c>
      <c r="BC476" s="46">
        <f>AW476+BA476</f>
        <v>0</v>
      </c>
    </row>
    <row r="477" spans="1:55" s="15" customFormat="1" ht="90" customHeight="1">
      <c r="A477" s="59" t="s">
        <v>216</v>
      </c>
      <c r="B477" s="65" t="s">
        <v>374</v>
      </c>
      <c r="C477" s="65" t="s">
        <v>385</v>
      </c>
      <c r="D477" s="66" t="s">
        <v>100</v>
      </c>
      <c r="E477" s="65" t="s">
        <v>66</v>
      </c>
      <c r="F477" s="46"/>
      <c r="G477" s="96"/>
      <c r="H477" s="96"/>
      <c r="I477" s="96"/>
      <c r="J477" s="96"/>
      <c r="K477" s="96"/>
      <c r="L477" s="46"/>
      <c r="M477" s="46"/>
      <c r="N477" s="69"/>
      <c r="O477" s="69"/>
      <c r="P477" s="69"/>
      <c r="Q477" s="69"/>
      <c r="R477" s="46"/>
      <c r="S477" s="46"/>
      <c r="T477" s="69"/>
      <c r="U477" s="69"/>
      <c r="V477" s="69"/>
      <c r="W477" s="69"/>
      <c r="X477" s="46"/>
      <c r="Y477" s="46"/>
      <c r="Z477" s="69"/>
      <c r="AA477" s="46">
        <v>5796</v>
      </c>
      <c r="AB477" s="69"/>
      <c r="AC477" s="69"/>
      <c r="AD477" s="46">
        <f>X477+Z477+AA477+AB477+AC477</f>
        <v>5796</v>
      </c>
      <c r="AE477" s="46">
        <f>Y477+AC477</f>
        <v>0</v>
      </c>
      <c r="AF477" s="69"/>
      <c r="AG477" s="46"/>
      <c r="AH477" s="69"/>
      <c r="AI477" s="69"/>
      <c r="AJ477" s="46">
        <f>AD477+AF477+AG477+AH477+AI477</f>
        <v>5796</v>
      </c>
      <c r="AK477" s="46">
        <f>AE477+AI477</f>
        <v>0</v>
      </c>
      <c r="AL477" s="69"/>
      <c r="AM477" s="46"/>
      <c r="AN477" s="69"/>
      <c r="AO477" s="69"/>
      <c r="AP477" s="46">
        <f>AJ477+AL477+AM477+AN477+AO477</f>
        <v>5796</v>
      </c>
      <c r="AQ477" s="46">
        <f>AK477+AO477</f>
        <v>0</v>
      </c>
      <c r="AR477" s="69"/>
      <c r="AS477" s="46">
        <v>1</v>
      </c>
      <c r="AT477" s="69"/>
      <c r="AU477" s="69"/>
      <c r="AV477" s="46">
        <f>AP477+AR477+AS477+AT477+AU477</f>
        <v>5797</v>
      </c>
      <c r="AW477" s="46">
        <f>AQ477+AU477</f>
        <v>0</v>
      </c>
      <c r="AX477" s="69"/>
      <c r="AY477" s="46">
        <v>1302</v>
      </c>
      <c r="AZ477" s="69"/>
      <c r="BA477" s="69"/>
      <c r="BB477" s="46">
        <f>AV477+AX477+AY477+AZ477+BA477</f>
        <v>7099</v>
      </c>
      <c r="BC477" s="46">
        <f>AW477+BA477</f>
        <v>0</v>
      </c>
    </row>
    <row r="478" spans="1:55" s="31" customFormat="1" ht="99" customHeight="1" hidden="1">
      <c r="A478" s="82" t="s">
        <v>215</v>
      </c>
      <c r="B478" s="83" t="s">
        <v>374</v>
      </c>
      <c r="C478" s="83" t="s">
        <v>385</v>
      </c>
      <c r="D478" s="84" t="s">
        <v>100</v>
      </c>
      <c r="E478" s="83" t="s">
        <v>73</v>
      </c>
      <c r="F478" s="85"/>
      <c r="G478" s="112"/>
      <c r="H478" s="112"/>
      <c r="I478" s="112"/>
      <c r="J478" s="112"/>
      <c r="K478" s="112"/>
      <c r="L478" s="85"/>
      <c r="M478" s="85"/>
      <c r="N478" s="113"/>
      <c r="O478" s="113"/>
      <c r="P478" s="113"/>
      <c r="Q478" s="113"/>
      <c r="R478" s="85"/>
      <c r="S478" s="85"/>
      <c r="T478" s="113"/>
      <c r="U478" s="113"/>
      <c r="V478" s="113"/>
      <c r="W478" s="113"/>
      <c r="X478" s="85"/>
      <c r="Y478" s="85"/>
      <c r="Z478" s="113"/>
      <c r="AA478" s="85">
        <v>1302</v>
      </c>
      <c r="AB478" s="113"/>
      <c r="AC478" s="113"/>
      <c r="AD478" s="85">
        <f>X478+Z478+AA478+AB478+AC478</f>
        <v>1302</v>
      </c>
      <c r="AE478" s="85">
        <f>Y478+AC478</f>
        <v>0</v>
      </c>
      <c r="AF478" s="113"/>
      <c r="AG478" s="85"/>
      <c r="AH478" s="113"/>
      <c r="AI478" s="113"/>
      <c r="AJ478" s="85">
        <f>AD478+AF478+AG478+AH478+AI478</f>
        <v>1302</v>
      </c>
      <c r="AK478" s="85">
        <f>AE478+AI478</f>
        <v>0</v>
      </c>
      <c r="AL478" s="113"/>
      <c r="AM478" s="85"/>
      <c r="AN478" s="113"/>
      <c r="AO478" s="113"/>
      <c r="AP478" s="85">
        <f>AJ478+AL478+AM478+AN478+AO478</f>
        <v>1302</v>
      </c>
      <c r="AQ478" s="85">
        <f>AK478+AO478</f>
        <v>0</v>
      </c>
      <c r="AR478" s="113"/>
      <c r="AS478" s="113"/>
      <c r="AT478" s="113"/>
      <c r="AU478" s="113"/>
      <c r="AV478" s="85">
        <f>AP478+AR478+AS478+AT478+AU478</f>
        <v>1302</v>
      </c>
      <c r="AW478" s="85">
        <f>AQ478+AU478</f>
        <v>0</v>
      </c>
      <c r="AX478" s="113"/>
      <c r="AY478" s="85">
        <v>-1302</v>
      </c>
      <c r="AZ478" s="113"/>
      <c r="BA478" s="113"/>
      <c r="BB478" s="85">
        <f>AV478+AX478+AY478+AZ478+BA478</f>
        <v>0</v>
      </c>
      <c r="BC478" s="85">
        <f>AW478+BA478</f>
        <v>0</v>
      </c>
    </row>
    <row r="479" spans="1:55" s="15" customFormat="1" ht="110.25" customHeight="1">
      <c r="A479" s="59" t="s">
        <v>106</v>
      </c>
      <c r="B479" s="65" t="s">
        <v>374</v>
      </c>
      <c r="C479" s="65" t="s">
        <v>385</v>
      </c>
      <c r="D479" s="66" t="s">
        <v>105</v>
      </c>
      <c r="E479" s="65"/>
      <c r="F479" s="46"/>
      <c r="G479" s="96"/>
      <c r="H479" s="96"/>
      <c r="I479" s="96"/>
      <c r="J479" s="96"/>
      <c r="K479" s="96"/>
      <c r="L479" s="46"/>
      <c r="M479" s="46"/>
      <c r="N479" s="69"/>
      <c r="O479" s="69"/>
      <c r="P479" s="69"/>
      <c r="Q479" s="69"/>
      <c r="R479" s="46"/>
      <c r="S479" s="46"/>
      <c r="T479" s="69"/>
      <c r="U479" s="69"/>
      <c r="V479" s="69"/>
      <c r="W479" s="69"/>
      <c r="X479" s="46"/>
      <c r="Y479" s="46"/>
      <c r="Z479" s="46">
        <f aca="true" t="shared" si="736" ref="Z479:BA479">Z480</f>
        <v>5203</v>
      </c>
      <c r="AA479" s="46">
        <f t="shared" si="736"/>
        <v>0</v>
      </c>
      <c r="AB479" s="46">
        <f t="shared" si="736"/>
        <v>0</v>
      </c>
      <c r="AC479" s="46">
        <f t="shared" si="736"/>
        <v>0</v>
      </c>
      <c r="AD479" s="46">
        <f t="shared" si="736"/>
        <v>5203</v>
      </c>
      <c r="AE479" s="69">
        <f t="shared" si="736"/>
        <v>0</v>
      </c>
      <c r="AF479" s="46">
        <f t="shared" si="736"/>
        <v>0</v>
      </c>
      <c r="AG479" s="46">
        <f t="shared" si="736"/>
        <v>0</v>
      </c>
      <c r="AH479" s="46">
        <f t="shared" si="736"/>
        <v>0</v>
      </c>
      <c r="AI479" s="46">
        <f t="shared" si="736"/>
        <v>0</v>
      </c>
      <c r="AJ479" s="46">
        <f t="shared" si="736"/>
        <v>5203</v>
      </c>
      <c r="AK479" s="69">
        <f t="shared" si="736"/>
        <v>0</v>
      </c>
      <c r="AL479" s="46">
        <f t="shared" si="736"/>
        <v>0</v>
      </c>
      <c r="AM479" s="46">
        <f t="shared" si="736"/>
        <v>0</v>
      </c>
      <c r="AN479" s="46">
        <f t="shared" si="736"/>
        <v>0</v>
      </c>
      <c r="AO479" s="46">
        <f t="shared" si="736"/>
        <v>0</v>
      </c>
      <c r="AP479" s="46">
        <f t="shared" si="736"/>
        <v>5203</v>
      </c>
      <c r="AQ479" s="69">
        <f t="shared" si="736"/>
        <v>0</v>
      </c>
      <c r="AR479" s="46">
        <f t="shared" si="736"/>
        <v>0</v>
      </c>
      <c r="AS479" s="46">
        <f t="shared" si="736"/>
        <v>0</v>
      </c>
      <c r="AT479" s="46">
        <f t="shared" si="736"/>
        <v>0</v>
      </c>
      <c r="AU479" s="46">
        <f t="shared" si="736"/>
        <v>0</v>
      </c>
      <c r="AV479" s="46">
        <f t="shared" si="736"/>
        <v>5203</v>
      </c>
      <c r="AW479" s="69">
        <f t="shared" si="736"/>
        <v>0</v>
      </c>
      <c r="AX479" s="46">
        <f t="shared" si="736"/>
        <v>0</v>
      </c>
      <c r="AY479" s="46">
        <f t="shared" si="736"/>
        <v>0</v>
      </c>
      <c r="AZ479" s="46">
        <f t="shared" si="736"/>
        <v>0</v>
      </c>
      <c r="BA479" s="46">
        <f t="shared" si="736"/>
        <v>0</v>
      </c>
      <c r="BB479" s="46">
        <f>BB480</f>
        <v>5203</v>
      </c>
      <c r="BC479" s="69">
        <f>BC480</f>
        <v>0</v>
      </c>
    </row>
    <row r="480" spans="1:55" s="15" customFormat="1" ht="156.75" customHeight="1">
      <c r="A480" s="59" t="s">
        <v>104</v>
      </c>
      <c r="B480" s="65" t="s">
        <v>374</v>
      </c>
      <c r="C480" s="65" t="s">
        <v>385</v>
      </c>
      <c r="D480" s="66" t="s">
        <v>105</v>
      </c>
      <c r="E480" s="65" t="s">
        <v>101</v>
      </c>
      <c r="F480" s="46"/>
      <c r="G480" s="96"/>
      <c r="H480" s="96"/>
      <c r="I480" s="96"/>
      <c r="J480" s="96"/>
      <c r="K480" s="96"/>
      <c r="L480" s="46"/>
      <c r="M480" s="46"/>
      <c r="N480" s="69"/>
      <c r="O480" s="69"/>
      <c r="P480" s="69"/>
      <c r="Q480" s="69"/>
      <c r="R480" s="46"/>
      <c r="S480" s="46"/>
      <c r="T480" s="69"/>
      <c r="U480" s="69"/>
      <c r="V480" s="69"/>
      <c r="W480" s="69"/>
      <c r="X480" s="46"/>
      <c r="Y480" s="46"/>
      <c r="Z480" s="46">
        <v>5203</v>
      </c>
      <c r="AA480" s="46"/>
      <c r="AB480" s="69"/>
      <c r="AC480" s="69"/>
      <c r="AD480" s="46">
        <f>X480+Z480+AA480+AB480+AC480</f>
        <v>5203</v>
      </c>
      <c r="AE480" s="46">
        <f>Y480+AC480</f>
        <v>0</v>
      </c>
      <c r="AF480" s="46"/>
      <c r="AG480" s="46"/>
      <c r="AH480" s="69"/>
      <c r="AI480" s="69"/>
      <c r="AJ480" s="46">
        <f>AD480+AF480+AG480+AH480+AI480</f>
        <v>5203</v>
      </c>
      <c r="AK480" s="46">
        <f>AE480+AI480</f>
        <v>0</v>
      </c>
      <c r="AL480" s="46"/>
      <c r="AM480" s="46"/>
      <c r="AN480" s="69"/>
      <c r="AO480" s="69"/>
      <c r="AP480" s="46">
        <f>AJ480+AL480+AM480+AN480+AO480</f>
        <v>5203</v>
      </c>
      <c r="AQ480" s="46">
        <f>AK480+AO480</f>
        <v>0</v>
      </c>
      <c r="AR480" s="46"/>
      <c r="AS480" s="46"/>
      <c r="AT480" s="46"/>
      <c r="AU480" s="46"/>
      <c r="AV480" s="46">
        <f>AP480+AR480+AS480+AT480+AU480</f>
        <v>5203</v>
      </c>
      <c r="AW480" s="46">
        <f>AQ480+AU480</f>
        <v>0</v>
      </c>
      <c r="AX480" s="46"/>
      <c r="AY480" s="46"/>
      <c r="AZ480" s="46"/>
      <c r="BA480" s="46"/>
      <c r="BB480" s="46">
        <f>AV480+AX480+AY480+AZ480+BA480</f>
        <v>5203</v>
      </c>
      <c r="BC480" s="46">
        <f>AW480+BA480</f>
        <v>0</v>
      </c>
    </row>
    <row r="481" spans="1:55" s="15" customFormat="1" ht="74.25" customHeight="1">
      <c r="A481" s="59" t="s">
        <v>71</v>
      </c>
      <c r="B481" s="65" t="s">
        <v>374</v>
      </c>
      <c r="C481" s="65" t="s">
        <v>385</v>
      </c>
      <c r="D481" s="66" t="s">
        <v>504</v>
      </c>
      <c r="E481" s="65"/>
      <c r="F481" s="46">
        <f aca="true" t="shared" si="737" ref="F481:BA481">F482</f>
        <v>11431</v>
      </c>
      <c r="G481" s="46">
        <f t="shared" si="737"/>
        <v>0</v>
      </c>
      <c r="H481" s="46">
        <f t="shared" si="737"/>
        <v>0</v>
      </c>
      <c r="I481" s="46">
        <f t="shared" si="737"/>
        <v>0</v>
      </c>
      <c r="J481" s="46">
        <f t="shared" si="737"/>
        <v>0</v>
      </c>
      <c r="K481" s="46">
        <f t="shared" si="737"/>
        <v>0</v>
      </c>
      <c r="L481" s="46">
        <f t="shared" si="737"/>
        <v>11431</v>
      </c>
      <c r="M481" s="46">
        <f t="shared" si="737"/>
        <v>0</v>
      </c>
      <c r="N481" s="46">
        <f t="shared" si="737"/>
        <v>0</v>
      </c>
      <c r="O481" s="46">
        <f t="shared" si="737"/>
        <v>0</v>
      </c>
      <c r="P481" s="46">
        <f t="shared" si="737"/>
        <v>0</v>
      </c>
      <c r="Q481" s="46">
        <f t="shared" si="737"/>
        <v>0</v>
      </c>
      <c r="R481" s="46">
        <f t="shared" si="737"/>
        <v>11431</v>
      </c>
      <c r="S481" s="46">
        <f t="shared" si="737"/>
        <v>0</v>
      </c>
      <c r="T481" s="46">
        <f t="shared" si="737"/>
        <v>0</v>
      </c>
      <c r="U481" s="46">
        <f t="shared" si="737"/>
        <v>0</v>
      </c>
      <c r="V481" s="46">
        <f t="shared" si="737"/>
        <v>0</v>
      </c>
      <c r="W481" s="46">
        <f t="shared" si="737"/>
        <v>0</v>
      </c>
      <c r="X481" s="46">
        <f t="shared" si="737"/>
        <v>11431</v>
      </c>
      <c r="Y481" s="46">
        <f t="shared" si="737"/>
        <v>0</v>
      </c>
      <c r="Z481" s="46">
        <f t="shared" si="737"/>
        <v>0</v>
      </c>
      <c r="AA481" s="46">
        <f t="shared" si="737"/>
        <v>300</v>
      </c>
      <c r="AB481" s="46">
        <f t="shared" si="737"/>
        <v>0</v>
      </c>
      <c r="AC481" s="46">
        <f t="shared" si="737"/>
        <v>0</v>
      </c>
      <c r="AD481" s="46">
        <f t="shared" si="737"/>
        <v>11731</v>
      </c>
      <c r="AE481" s="46">
        <f t="shared" si="737"/>
        <v>0</v>
      </c>
      <c r="AF481" s="46">
        <f t="shared" si="737"/>
        <v>0</v>
      </c>
      <c r="AG481" s="46">
        <f t="shared" si="737"/>
        <v>0</v>
      </c>
      <c r="AH481" s="46">
        <f t="shared" si="737"/>
        <v>0</v>
      </c>
      <c r="AI481" s="46">
        <f t="shared" si="737"/>
        <v>0</v>
      </c>
      <c r="AJ481" s="46">
        <f t="shared" si="737"/>
        <v>11731</v>
      </c>
      <c r="AK481" s="46">
        <f t="shared" si="737"/>
        <v>0</v>
      </c>
      <c r="AL481" s="46">
        <f t="shared" si="737"/>
        <v>0</v>
      </c>
      <c r="AM481" s="46">
        <f t="shared" si="737"/>
        <v>0</v>
      </c>
      <c r="AN481" s="46">
        <f t="shared" si="737"/>
        <v>0</v>
      </c>
      <c r="AO481" s="46">
        <f t="shared" si="737"/>
        <v>0</v>
      </c>
      <c r="AP481" s="46">
        <f t="shared" si="737"/>
        <v>11731</v>
      </c>
      <c r="AQ481" s="46">
        <f t="shared" si="737"/>
        <v>0</v>
      </c>
      <c r="AR481" s="46">
        <f t="shared" si="737"/>
        <v>0</v>
      </c>
      <c r="AS481" s="46">
        <f t="shared" si="737"/>
        <v>0</v>
      </c>
      <c r="AT481" s="46">
        <f t="shared" si="737"/>
        <v>0</v>
      </c>
      <c r="AU481" s="46">
        <f t="shared" si="737"/>
        <v>0</v>
      </c>
      <c r="AV481" s="46">
        <f t="shared" si="737"/>
        <v>11731</v>
      </c>
      <c r="AW481" s="46">
        <f t="shared" si="737"/>
        <v>0</v>
      </c>
      <c r="AX481" s="46">
        <f t="shared" si="737"/>
        <v>0</v>
      </c>
      <c r="AY481" s="46">
        <f t="shared" si="737"/>
        <v>0</v>
      </c>
      <c r="AZ481" s="46">
        <f t="shared" si="737"/>
        <v>0</v>
      </c>
      <c r="BA481" s="46">
        <f t="shared" si="737"/>
        <v>0</v>
      </c>
      <c r="BB481" s="46">
        <f>BB482</f>
        <v>11731</v>
      </c>
      <c r="BC481" s="46">
        <f>BC482</f>
        <v>0</v>
      </c>
    </row>
    <row r="482" spans="1:55" s="15" customFormat="1" ht="92.25" customHeight="1">
      <c r="A482" s="59" t="s">
        <v>72</v>
      </c>
      <c r="B482" s="65" t="s">
        <v>374</v>
      </c>
      <c r="C482" s="65" t="s">
        <v>385</v>
      </c>
      <c r="D482" s="66" t="s">
        <v>505</v>
      </c>
      <c r="E482" s="65"/>
      <c r="F482" s="46">
        <f aca="true" t="shared" si="738" ref="F482:Y482">F484</f>
        <v>11431</v>
      </c>
      <c r="G482" s="46">
        <f t="shared" si="738"/>
        <v>0</v>
      </c>
      <c r="H482" s="46">
        <f t="shared" si="738"/>
        <v>0</v>
      </c>
      <c r="I482" s="46">
        <f t="shared" si="738"/>
        <v>0</v>
      </c>
      <c r="J482" s="46">
        <f t="shared" si="738"/>
        <v>0</v>
      </c>
      <c r="K482" s="46">
        <f t="shared" si="738"/>
        <v>0</v>
      </c>
      <c r="L482" s="46">
        <f t="shared" si="738"/>
        <v>11431</v>
      </c>
      <c r="M482" s="46">
        <f t="shared" si="738"/>
        <v>0</v>
      </c>
      <c r="N482" s="46">
        <f t="shared" si="738"/>
        <v>0</v>
      </c>
      <c r="O482" s="46">
        <f t="shared" si="738"/>
        <v>0</v>
      </c>
      <c r="P482" s="46">
        <f t="shared" si="738"/>
        <v>0</v>
      </c>
      <c r="Q482" s="46">
        <f t="shared" si="738"/>
        <v>0</v>
      </c>
      <c r="R482" s="46">
        <f t="shared" si="738"/>
        <v>11431</v>
      </c>
      <c r="S482" s="46">
        <f t="shared" si="738"/>
        <v>0</v>
      </c>
      <c r="T482" s="46">
        <f t="shared" si="738"/>
        <v>0</v>
      </c>
      <c r="U482" s="46">
        <f t="shared" si="738"/>
        <v>0</v>
      </c>
      <c r="V482" s="46">
        <f t="shared" si="738"/>
        <v>0</v>
      </c>
      <c r="W482" s="46">
        <f t="shared" si="738"/>
        <v>0</v>
      </c>
      <c r="X482" s="46">
        <f t="shared" si="738"/>
        <v>11431</v>
      </c>
      <c r="Y482" s="46">
        <f t="shared" si="738"/>
        <v>0</v>
      </c>
      <c r="Z482" s="46">
        <f aca="true" t="shared" si="739" ref="Z482:AE482">Z483+Z484</f>
        <v>0</v>
      </c>
      <c r="AA482" s="46">
        <f t="shared" si="739"/>
        <v>300</v>
      </c>
      <c r="AB482" s="46">
        <f t="shared" si="739"/>
        <v>0</v>
      </c>
      <c r="AC482" s="46">
        <f t="shared" si="739"/>
        <v>0</v>
      </c>
      <c r="AD482" s="46">
        <f t="shared" si="739"/>
        <v>11731</v>
      </c>
      <c r="AE482" s="46">
        <f t="shared" si="739"/>
        <v>0</v>
      </c>
      <c r="AF482" s="46">
        <f aca="true" t="shared" si="740" ref="AF482:AK482">AF483+AF484</f>
        <v>0</v>
      </c>
      <c r="AG482" s="46">
        <f t="shared" si="740"/>
        <v>0</v>
      </c>
      <c r="AH482" s="46">
        <f t="shared" si="740"/>
        <v>0</v>
      </c>
      <c r="AI482" s="46">
        <f t="shared" si="740"/>
        <v>0</v>
      </c>
      <c r="AJ482" s="46">
        <f t="shared" si="740"/>
        <v>11731</v>
      </c>
      <c r="AK482" s="46">
        <f t="shared" si="740"/>
        <v>0</v>
      </c>
      <c r="AL482" s="46">
        <f aca="true" t="shared" si="741" ref="AL482:AQ482">AL483+AL484</f>
        <v>0</v>
      </c>
      <c r="AM482" s="46">
        <f t="shared" si="741"/>
        <v>0</v>
      </c>
      <c r="AN482" s="46">
        <f t="shared" si="741"/>
        <v>0</v>
      </c>
      <c r="AO482" s="46">
        <f t="shared" si="741"/>
        <v>0</v>
      </c>
      <c r="AP482" s="46">
        <f t="shared" si="741"/>
        <v>11731</v>
      </c>
      <c r="AQ482" s="46">
        <f t="shared" si="741"/>
        <v>0</v>
      </c>
      <c r="AR482" s="46">
        <f aca="true" t="shared" si="742" ref="AR482:AW482">AR483+AR484</f>
        <v>0</v>
      </c>
      <c r="AS482" s="46">
        <f>AS483+AS484</f>
        <v>0</v>
      </c>
      <c r="AT482" s="46">
        <f>AT483+AT484</f>
        <v>0</v>
      </c>
      <c r="AU482" s="46">
        <f>AU483+AU484</f>
        <v>0</v>
      </c>
      <c r="AV482" s="46">
        <f t="shared" si="742"/>
        <v>11731</v>
      </c>
      <c r="AW482" s="46">
        <f t="shared" si="742"/>
        <v>0</v>
      </c>
      <c r="AX482" s="46">
        <f aca="true" t="shared" si="743" ref="AX482:BC482">AX483+AX484</f>
        <v>0</v>
      </c>
      <c r="AY482" s="46">
        <f t="shared" si="743"/>
        <v>0</v>
      </c>
      <c r="AZ482" s="46">
        <f t="shared" si="743"/>
        <v>0</v>
      </c>
      <c r="BA482" s="46">
        <f t="shared" si="743"/>
        <v>0</v>
      </c>
      <c r="BB482" s="46">
        <f t="shared" si="743"/>
        <v>11731</v>
      </c>
      <c r="BC482" s="46">
        <f t="shared" si="743"/>
        <v>0</v>
      </c>
    </row>
    <row r="483" spans="1:55" s="15" customFormat="1" ht="91.5" customHeight="1">
      <c r="A483" s="59" t="s">
        <v>210</v>
      </c>
      <c r="B483" s="65" t="s">
        <v>374</v>
      </c>
      <c r="C483" s="65" t="s">
        <v>385</v>
      </c>
      <c r="D483" s="66" t="s">
        <v>505</v>
      </c>
      <c r="E483" s="65" t="s">
        <v>65</v>
      </c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>
        <v>90</v>
      </c>
      <c r="AB483" s="46"/>
      <c r="AC483" s="46"/>
      <c r="AD483" s="46">
        <f>X483+Z483+AA483+AB483+AC483</f>
        <v>90</v>
      </c>
      <c r="AE483" s="46">
        <f>Y483+AC483</f>
        <v>0</v>
      </c>
      <c r="AF483" s="46"/>
      <c r="AG483" s="46"/>
      <c r="AH483" s="46"/>
      <c r="AI483" s="46"/>
      <c r="AJ483" s="46">
        <f>AD483+AF483+AG483+AH483+AI483</f>
        <v>90</v>
      </c>
      <c r="AK483" s="46">
        <f>AE483+AI483</f>
        <v>0</v>
      </c>
      <c r="AL483" s="46"/>
      <c r="AM483" s="46"/>
      <c r="AN483" s="46"/>
      <c r="AO483" s="46"/>
      <c r="AP483" s="46">
        <f>AJ483+AL483+AM483+AN483+AO483</f>
        <v>90</v>
      </c>
      <c r="AQ483" s="46">
        <f>AK483+AO483</f>
        <v>0</v>
      </c>
      <c r="AR483" s="46"/>
      <c r="AS483" s="46"/>
      <c r="AT483" s="46"/>
      <c r="AU483" s="46"/>
      <c r="AV483" s="46">
        <f>AP483+AR483+AS483+AT483+AU483</f>
        <v>90</v>
      </c>
      <c r="AW483" s="46">
        <f>AQ483+AU483</f>
        <v>0</v>
      </c>
      <c r="AX483" s="46"/>
      <c r="AY483" s="46"/>
      <c r="AZ483" s="46"/>
      <c r="BA483" s="46"/>
      <c r="BB483" s="46">
        <f>AV483+AX483+AY483+AZ483+BA483</f>
        <v>90</v>
      </c>
      <c r="BC483" s="46">
        <f>AW483+BA483</f>
        <v>0</v>
      </c>
    </row>
    <row r="484" spans="1:55" s="15" customFormat="1" ht="90.75" customHeight="1">
      <c r="A484" s="59" t="s">
        <v>216</v>
      </c>
      <c r="B484" s="65" t="s">
        <v>374</v>
      </c>
      <c r="C484" s="65" t="s">
        <v>385</v>
      </c>
      <c r="D484" s="66" t="s">
        <v>505</v>
      </c>
      <c r="E484" s="65" t="s">
        <v>66</v>
      </c>
      <c r="F484" s="46">
        <f>5718+1034+4679</f>
        <v>11431</v>
      </c>
      <c r="G484" s="96"/>
      <c r="H484" s="96"/>
      <c r="I484" s="96"/>
      <c r="J484" s="96"/>
      <c r="K484" s="96"/>
      <c r="L484" s="46">
        <f>F484+H484+I484+J484+K484</f>
        <v>11431</v>
      </c>
      <c r="M484" s="46">
        <f>G484+K484</f>
        <v>0</v>
      </c>
      <c r="N484" s="69"/>
      <c r="O484" s="69"/>
      <c r="P484" s="69"/>
      <c r="Q484" s="69"/>
      <c r="R484" s="46">
        <f>L484+N484+O484+P484+Q484</f>
        <v>11431</v>
      </c>
      <c r="S484" s="46">
        <f>M484+Q484</f>
        <v>0</v>
      </c>
      <c r="T484" s="69"/>
      <c r="U484" s="69"/>
      <c r="V484" s="69"/>
      <c r="W484" s="69"/>
      <c r="X484" s="46">
        <f>R484+T484+U484+V484+W484</f>
        <v>11431</v>
      </c>
      <c r="Y484" s="46">
        <f>S484+W484</f>
        <v>0</v>
      </c>
      <c r="Z484" s="69"/>
      <c r="AA484" s="46">
        <v>210</v>
      </c>
      <c r="AB484" s="69"/>
      <c r="AC484" s="69"/>
      <c r="AD484" s="46">
        <f>X484+Z484+AA484+AB484+AC484</f>
        <v>11641</v>
      </c>
      <c r="AE484" s="46">
        <f>Y484+AC484</f>
        <v>0</v>
      </c>
      <c r="AF484" s="69"/>
      <c r="AG484" s="46"/>
      <c r="AH484" s="69"/>
      <c r="AI484" s="69"/>
      <c r="AJ484" s="46">
        <f>AD484+AF484+AG484+AH484+AI484</f>
        <v>11641</v>
      </c>
      <c r="AK484" s="46">
        <f>AE484+AI484</f>
        <v>0</v>
      </c>
      <c r="AL484" s="69"/>
      <c r="AM484" s="46"/>
      <c r="AN484" s="69"/>
      <c r="AO484" s="69"/>
      <c r="AP484" s="46">
        <f>AJ484+AL484+AM484+AN484+AO484</f>
        <v>11641</v>
      </c>
      <c r="AQ484" s="46">
        <f>AK484+AO484</f>
        <v>0</v>
      </c>
      <c r="AR484" s="69"/>
      <c r="AS484" s="69"/>
      <c r="AT484" s="69"/>
      <c r="AU484" s="69"/>
      <c r="AV484" s="46">
        <f>AP484+AR484+AS484+AT484+AU484</f>
        <v>11641</v>
      </c>
      <c r="AW484" s="46">
        <f>AQ484+AU484</f>
        <v>0</v>
      </c>
      <c r="AX484" s="69"/>
      <c r="AY484" s="69"/>
      <c r="AZ484" s="69"/>
      <c r="BA484" s="69"/>
      <c r="BB484" s="46">
        <f>AV484+AX484+AY484+AZ484+BA484</f>
        <v>11641</v>
      </c>
      <c r="BC484" s="46">
        <f>AW484+BA484</f>
        <v>0</v>
      </c>
    </row>
    <row r="485" spans="1:55" s="15" customFormat="1" ht="66">
      <c r="A485" s="59" t="s">
        <v>190</v>
      </c>
      <c r="B485" s="65" t="s">
        <v>374</v>
      </c>
      <c r="C485" s="65" t="s">
        <v>385</v>
      </c>
      <c r="D485" s="66" t="s">
        <v>91</v>
      </c>
      <c r="E485" s="65"/>
      <c r="F485" s="46">
        <f aca="true" t="shared" si="744" ref="F485:M485">F486+F487+F489</f>
        <v>28732</v>
      </c>
      <c r="G485" s="46">
        <f t="shared" si="744"/>
        <v>0</v>
      </c>
      <c r="H485" s="46">
        <f t="shared" si="744"/>
        <v>0</v>
      </c>
      <c r="I485" s="46">
        <f t="shared" si="744"/>
        <v>0</v>
      </c>
      <c r="J485" s="46">
        <f t="shared" si="744"/>
        <v>0</v>
      </c>
      <c r="K485" s="46">
        <f t="shared" si="744"/>
        <v>0</v>
      </c>
      <c r="L485" s="46">
        <f t="shared" si="744"/>
        <v>28732</v>
      </c>
      <c r="M485" s="46">
        <f t="shared" si="744"/>
        <v>0</v>
      </c>
      <c r="N485" s="46">
        <f aca="true" t="shared" si="745" ref="N485:S485">N486+N487+N489</f>
        <v>0</v>
      </c>
      <c r="O485" s="46">
        <f t="shared" si="745"/>
        <v>0</v>
      </c>
      <c r="P485" s="46">
        <f t="shared" si="745"/>
        <v>0</v>
      </c>
      <c r="Q485" s="46">
        <f t="shared" si="745"/>
        <v>0</v>
      </c>
      <c r="R485" s="46">
        <f t="shared" si="745"/>
        <v>28732</v>
      </c>
      <c r="S485" s="46">
        <f t="shared" si="745"/>
        <v>0</v>
      </c>
      <c r="T485" s="46">
        <f aca="true" t="shared" si="746" ref="T485:Y485">T486+T487+T489</f>
        <v>0</v>
      </c>
      <c r="U485" s="46">
        <f t="shared" si="746"/>
        <v>0</v>
      </c>
      <c r="V485" s="46">
        <f t="shared" si="746"/>
        <v>0</v>
      </c>
      <c r="W485" s="46">
        <f t="shared" si="746"/>
        <v>0</v>
      </c>
      <c r="X485" s="46">
        <f t="shared" si="746"/>
        <v>28732</v>
      </c>
      <c r="Y485" s="46">
        <f t="shared" si="746"/>
        <v>0</v>
      </c>
      <c r="Z485" s="46">
        <f aca="true" t="shared" si="747" ref="Z485:AE485">Z486+Z487+Z489</f>
        <v>0</v>
      </c>
      <c r="AA485" s="46">
        <f t="shared" si="747"/>
        <v>1425</v>
      </c>
      <c r="AB485" s="46">
        <f t="shared" si="747"/>
        <v>0</v>
      </c>
      <c r="AC485" s="46">
        <f t="shared" si="747"/>
        <v>0</v>
      </c>
      <c r="AD485" s="46">
        <f t="shared" si="747"/>
        <v>30157</v>
      </c>
      <c r="AE485" s="46">
        <f t="shared" si="747"/>
        <v>0</v>
      </c>
      <c r="AF485" s="46">
        <f aca="true" t="shared" si="748" ref="AF485:AK485">AF486+AF487+AF489</f>
        <v>0</v>
      </c>
      <c r="AG485" s="46">
        <f t="shared" si="748"/>
        <v>0</v>
      </c>
      <c r="AH485" s="46">
        <f t="shared" si="748"/>
        <v>0</v>
      </c>
      <c r="AI485" s="46">
        <f t="shared" si="748"/>
        <v>0</v>
      </c>
      <c r="AJ485" s="46">
        <f t="shared" si="748"/>
        <v>30157</v>
      </c>
      <c r="AK485" s="46">
        <f t="shared" si="748"/>
        <v>0</v>
      </c>
      <c r="AL485" s="46">
        <f aca="true" t="shared" si="749" ref="AL485:AQ485">AL486+AL487+AL489</f>
        <v>0</v>
      </c>
      <c r="AM485" s="46">
        <f t="shared" si="749"/>
        <v>0</v>
      </c>
      <c r="AN485" s="46">
        <f t="shared" si="749"/>
        <v>0</v>
      </c>
      <c r="AO485" s="46">
        <f t="shared" si="749"/>
        <v>0</v>
      </c>
      <c r="AP485" s="46">
        <f t="shared" si="749"/>
        <v>30157</v>
      </c>
      <c r="AQ485" s="46">
        <f t="shared" si="749"/>
        <v>0</v>
      </c>
      <c r="AR485" s="46">
        <f aca="true" t="shared" si="750" ref="AR485:AW485">AR486+AR487+AR489</f>
        <v>0</v>
      </c>
      <c r="AS485" s="46">
        <f>AS486+AS487+AS489</f>
        <v>0</v>
      </c>
      <c r="AT485" s="46">
        <f>AT486+AT487+AT489</f>
        <v>0</v>
      </c>
      <c r="AU485" s="46">
        <f>AU486+AU487+AU489</f>
        <v>0</v>
      </c>
      <c r="AV485" s="46">
        <f t="shared" si="750"/>
        <v>30157</v>
      </c>
      <c r="AW485" s="46">
        <f t="shared" si="750"/>
        <v>0</v>
      </c>
      <c r="AX485" s="46">
        <f aca="true" t="shared" si="751" ref="AX485:BC485">AX486+AX487+AX489</f>
        <v>0</v>
      </c>
      <c r="AY485" s="46">
        <f t="shared" si="751"/>
        <v>-2000</v>
      </c>
      <c r="AZ485" s="46">
        <f t="shared" si="751"/>
        <v>0</v>
      </c>
      <c r="BA485" s="46">
        <f t="shared" si="751"/>
        <v>0</v>
      </c>
      <c r="BB485" s="46">
        <f t="shared" si="751"/>
        <v>28157</v>
      </c>
      <c r="BC485" s="46">
        <f t="shared" si="751"/>
        <v>0</v>
      </c>
    </row>
    <row r="486" spans="1:55" s="15" customFormat="1" ht="82.5">
      <c r="A486" s="59" t="s">
        <v>216</v>
      </c>
      <c r="B486" s="65" t="s">
        <v>374</v>
      </c>
      <c r="C486" s="65" t="s">
        <v>385</v>
      </c>
      <c r="D486" s="66" t="s">
        <v>91</v>
      </c>
      <c r="E486" s="65" t="s">
        <v>66</v>
      </c>
      <c r="F486" s="46">
        <f>19000-100+4312+1170</f>
        <v>24382</v>
      </c>
      <c r="G486" s="96"/>
      <c r="H486" s="96"/>
      <c r="I486" s="96"/>
      <c r="J486" s="96"/>
      <c r="K486" s="96"/>
      <c r="L486" s="46">
        <f>F486+H486+I486+J486+K486</f>
        <v>24382</v>
      </c>
      <c r="M486" s="46">
        <f>G486+K486</f>
        <v>0</v>
      </c>
      <c r="N486" s="69"/>
      <c r="O486" s="69"/>
      <c r="P486" s="69"/>
      <c r="Q486" s="69"/>
      <c r="R486" s="46">
        <f>L486+N486+O486+P486+Q486</f>
        <v>24382</v>
      </c>
      <c r="S486" s="46">
        <f>M486+Q486</f>
        <v>0</v>
      </c>
      <c r="T486" s="69"/>
      <c r="U486" s="69"/>
      <c r="V486" s="69"/>
      <c r="W486" s="69"/>
      <c r="X486" s="46">
        <f>R486+T486+U486+V486+W486</f>
        <v>24382</v>
      </c>
      <c r="Y486" s="46">
        <f>S486+W486</f>
        <v>0</v>
      </c>
      <c r="Z486" s="69"/>
      <c r="AA486" s="46">
        <v>1425</v>
      </c>
      <c r="AB486" s="69"/>
      <c r="AC486" s="69"/>
      <c r="AD486" s="46">
        <f>X486+Z486+AA486+AB486+AC486</f>
        <v>25807</v>
      </c>
      <c r="AE486" s="46">
        <f>Y486+AC486</f>
        <v>0</v>
      </c>
      <c r="AF486" s="69"/>
      <c r="AG486" s="46"/>
      <c r="AH486" s="69"/>
      <c r="AI486" s="69"/>
      <c r="AJ486" s="46">
        <f>AD486+AF486+AG486+AH486+AI486</f>
        <v>25807</v>
      </c>
      <c r="AK486" s="46">
        <f>AE486+AI486</f>
        <v>0</v>
      </c>
      <c r="AL486" s="69"/>
      <c r="AM486" s="46"/>
      <c r="AN486" s="69"/>
      <c r="AO486" s="69"/>
      <c r="AP486" s="46">
        <f>AJ486+AL486+AM486+AN486+AO486</f>
        <v>25807</v>
      </c>
      <c r="AQ486" s="46">
        <f>AK486+AO486</f>
        <v>0</v>
      </c>
      <c r="AR486" s="69"/>
      <c r="AS486" s="69"/>
      <c r="AT486" s="69"/>
      <c r="AU486" s="69"/>
      <c r="AV486" s="46">
        <f>AP486+AR486+AS486+AT486+AU486</f>
        <v>25807</v>
      </c>
      <c r="AW486" s="46">
        <f>AQ486+AU486</f>
        <v>0</v>
      </c>
      <c r="AX486" s="69"/>
      <c r="AY486" s="46">
        <v>-2000</v>
      </c>
      <c r="AZ486" s="69"/>
      <c r="BA486" s="69"/>
      <c r="BB486" s="46">
        <f>AV486+AX486+AY486+AZ486+BA486</f>
        <v>23807</v>
      </c>
      <c r="BC486" s="46">
        <f>AW486+BA486</f>
        <v>0</v>
      </c>
    </row>
    <row r="487" spans="1:55" s="15" customFormat="1" ht="168" customHeight="1">
      <c r="A487" s="59" t="s">
        <v>221</v>
      </c>
      <c r="B487" s="65" t="s">
        <v>374</v>
      </c>
      <c r="C487" s="65" t="s">
        <v>385</v>
      </c>
      <c r="D487" s="66" t="s">
        <v>208</v>
      </c>
      <c r="E487" s="65"/>
      <c r="F487" s="46">
        <f aca="true" t="shared" si="752" ref="F487:BA487">F488</f>
        <v>4250</v>
      </c>
      <c r="G487" s="46">
        <f t="shared" si="752"/>
        <v>0</v>
      </c>
      <c r="H487" s="46">
        <f t="shared" si="752"/>
        <v>0</v>
      </c>
      <c r="I487" s="46">
        <f t="shared" si="752"/>
        <v>0</v>
      </c>
      <c r="J487" s="46">
        <f t="shared" si="752"/>
        <v>0</v>
      </c>
      <c r="K487" s="46">
        <f t="shared" si="752"/>
        <v>0</v>
      </c>
      <c r="L487" s="46">
        <f t="shared" si="752"/>
        <v>4250</v>
      </c>
      <c r="M487" s="46">
        <f t="shared" si="752"/>
        <v>0</v>
      </c>
      <c r="N487" s="46">
        <f t="shared" si="752"/>
        <v>0</v>
      </c>
      <c r="O487" s="46">
        <f t="shared" si="752"/>
        <v>0</v>
      </c>
      <c r="P487" s="46">
        <f t="shared" si="752"/>
        <v>0</v>
      </c>
      <c r="Q487" s="46">
        <f t="shared" si="752"/>
        <v>0</v>
      </c>
      <c r="R487" s="46">
        <f t="shared" si="752"/>
        <v>4250</v>
      </c>
      <c r="S487" s="46">
        <f t="shared" si="752"/>
        <v>0</v>
      </c>
      <c r="T487" s="46">
        <f t="shared" si="752"/>
        <v>0</v>
      </c>
      <c r="U487" s="46">
        <f t="shared" si="752"/>
        <v>0</v>
      </c>
      <c r="V487" s="46">
        <f t="shared" si="752"/>
        <v>0</v>
      </c>
      <c r="W487" s="46">
        <f t="shared" si="752"/>
        <v>0</v>
      </c>
      <c r="X487" s="46">
        <f t="shared" si="752"/>
        <v>4250</v>
      </c>
      <c r="Y487" s="46">
        <f t="shared" si="752"/>
        <v>0</v>
      </c>
      <c r="Z487" s="46">
        <f t="shared" si="752"/>
        <v>0</v>
      </c>
      <c r="AA487" s="46">
        <f t="shared" si="752"/>
        <v>0</v>
      </c>
      <c r="AB487" s="46">
        <f t="shared" si="752"/>
        <v>0</v>
      </c>
      <c r="AC487" s="46">
        <f t="shared" si="752"/>
        <v>0</v>
      </c>
      <c r="AD487" s="46">
        <f t="shared" si="752"/>
        <v>4250</v>
      </c>
      <c r="AE487" s="46">
        <f t="shared" si="752"/>
        <v>0</v>
      </c>
      <c r="AF487" s="46">
        <f t="shared" si="752"/>
        <v>0</v>
      </c>
      <c r="AG487" s="46">
        <f t="shared" si="752"/>
        <v>0</v>
      </c>
      <c r="AH487" s="46">
        <f t="shared" si="752"/>
        <v>0</v>
      </c>
      <c r="AI487" s="46">
        <f t="shared" si="752"/>
        <v>0</v>
      </c>
      <c r="AJ487" s="46">
        <f t="shared" si="752"/>
        <v>4250</v>
      </c>
      <c r="AK487" s="46">
        <f t="shared" si="752"/>
        <v>0</v>
      </c>
      <c r="AL487" s="46">
        <f t="shared" si="752"/>
        <v>0</v>
      </c>
      <c r="AM487" s="46">
        <f t="shared" si="752"/>
        <v>0</v>
      </c>
      <c r="AN487" s="46">
        <f t="shared" si="752"/>
        <v>0</v>
      </c>
      <c r="AO487" s="46">
        <f t="shared" si="752"/>
        <v>0</v>
      </c>
      <c r="AP487" s="46">
        <f t="shared" si="752"/>
        <v>4250</v>
      </c>
      <c r="AQ487" s="46">
        <f t="shared" si="752"/>
        <v>0</v>
      </c>
      <c r="AR487" s="46">
        <f t="shared" si="752"/>
        <v>0</v>
      </c>
      <c r="AS487" s="46">
        <f t="shared" si="752"/>
        <v>0</v>
      </c>
      <c r="AT487" s="46">
        <f t="shared" si="752"/>
        <v>0</v>
      </c>
      <c r="AU487" s="46">
        <f t="shared" si="752"/>
        <v>0</v>
      </c>
      <c r="AV487" s="46">
        <f t="shared" si="752"/>
        <v>4250</v>
      </c>
      <c r="AW487" s="46">
        <f t="shared" si="752"/>
        <v>0</v>
      </c>
      <c r="AX487" s="46">
        <f t="shared" si="752"/>
        <v>0</v>
      </c>
      <c r="AY487" s="46">
        <f t="shared" si="752"/>
        <v>0</v>
      </c>
      <c r="AZ487" s="46">
        <f t="shared" si="752"/>
        <v>0</v>
      </c>
      <c r="BA487" s="46">
        <f t="shared" si="752"/>
        <v>0</v>
      </c>
      <c r="BB487" s="46">
        <f>BB488</f>
        <v>4250</v>
      </c>
      <c r="BC487" s="46">
        <f>BC488</f>
        <v>0</v>
      </c>
    </row>
    <row r="488" spans="1:55" s="15" customFormat="1" ht="82.5">
      <c r="A488" s="59" t="s">
        <v>476</v>
      </c>
      <c r="B488" s="65" t="s">
        <v>374</v>
      </c>
      <c r="C488" s="65" t="s">
        <v>385</v>
      </c>
      <c r="D488" s="66" t="s">
        <v>208</v>
      </c>
      <c r="E488" s="65" t="s">
        <v>381</v>
      </c>
      <c r="F488" s="46">
        <v>4250</v>
      </c>
      <c r="G488" s="96"/>
      <c r="H488" s="96"/>
      <c r="I488" s="96"/>
      <c r="J488" s="96"/>
      <c r="K488" s="96"/>
      <c r="L488" s="46">
        <f>F488+H488+I488+J488+K488</f>
        <v>4250</v>
      </c>
      <c r="M488" s="46">
        <f>G488+K488</f>
        <v>0</v>
      </c>
      <c r="N488" s="69"/>
      <c r="O488" s="69"/>
      <c r="P488" s="69"/>
      <c r="Q488" s="69"/>
      <c r="R488" s="46">
        <f>L488+N488+O488+P488+Q488</f>
        <v>4250</v>
      </c>
      <c r="S488" s="46">
        <f>M488+Q488</f>
        <v>0</v>
      </c>
      <c r="T488" s="69"/>
      <c r="U488" s="69"/>
      <c r="V488" s="69"/>
      <c r="W488" s="69"/>
      <c r="X488" s="46">
        <f>R488+T488+U488+V488+W488</f>
        <v>4250</v>
      </c>
      <c r="Y488" s="46">
        <f>S488+W488</f>
        <v>0</v>
      </c>
      <c r="Z488" s="69"/>
      <c r="AA488" s="69"/>
      <c r="AB488" s="69"/>
      <c r="AC488" s="69"/>
      <c r="AD488" s="46">
        <f>X488+Z488+AA488+AB488+AC488</f>
        <v>4250</v>
      </c>
      <c r="AE488" s="46">
        <f>Y488+AC488</f>
        <v>0</v>
      </c>
      <c r="AF488" s="69"/>
      <c r="AG488" s="69"/>
      <c r="AH488" s="69"/>
      <c r="AI488" s="69"/>
      <c r="AJ488" s="46">
        <f>AD488+AF488+AG488+AH488+AI488</f>
        <v>4250</v>
      </c>
      <c r="AK488" s="46">
        <f>AE488+AI488</f>
        <v>0</v>
      </c>
      <c r="AL488" s="69"/>
      <c r="AM488" s="69"/>
      <c r="AN488" s="69"/>
      <c r="AO488" s="69"/>
      <c r="AP488" s="46">
        <f>AJ488+AL488+AM488+AN488+AO488</f>
        <v>4250</v>
      </c>
      <c r="AQ488" s="46">
        <f>AK488+AO488</f>
        <v>0</v>
      </c>
      <c r="AR488" s="69"/>
      <c r="AS488" s="69"/>
      <c r="AT488" s="69"/>
      <c r="AU488" s="69"/>
      <c r="AV488" s="46">
        <f>AP488+AR488+AS488+AT488+AU488</f>
        <v>4250</v>
      </c>
      <c r="AW488" s="46">
        <f>AQ488+AU488</f>
        <v>0</v>
      </c>
      <c r="AX488" s="69"/>
      <c r="AY488" s="69"/>
      <c r="AZ488" s="69"/>
      <c r="BA488" s="69"/>
      <c r="BB488" s="46">
        <f>AV488+AX488+AY488+AZ488+BA488</f>
        <v>4250</v>
      </c>
      <c r="BC488" s="46">
        <f>AW488+BA488</f>
        <v>0</v>
      </c>
    </row>
    <row r="489" spans="1:55" s="15" customFormat="1" ht="154.5" customHeight="1">
      <c r="A489" s="97" t="s">
        <v>565</v>
      </c>
      <c r="B489" s="65" t="s">
        <v>374</v>
      </c>
      <c r="C489" s="65" t="s">
        <v>385</v>
      </c>
      <c r="D489" s="66" t="s">
        <v>563</v>
      </c>
      <c r="E489" s="65"/>
      <c r="F489" s="46">
        <f aca="true" t="shared" si="753" ref="F489:BA489">F490</f>
        <v>100</v>
      </c>
      <c r="G489" s="46">
        <f t="shared" si="753"/>
        <v>0</v>
      </c>
      <c r="H489" s="46">
        <f t="shared" si="753"/>
        <v>0</v>
      </c>
      <c r="I489" s="46">
        <f t="shared" si="753"/>
        <v>0</v>
      </c>
      <c r="J489" s="46">
        <f t="shared" si="753"/>
        <v>0</v>
      </c>
      <c r="K489" s="46">
        <f t="shared" si="753"/>
        <v>0</v>
      </c>
      <c r="L489" s="46">
        <f t="shared" si="753"/>
        <v>100</v>
      </c>
      <c r="M489" s="46">
        <f t="shared" si="753"/>
        <v>0</v>
      </c>
      <c r="N489" s="46">
        <f t="shared" si="753"/>
        <v>0</v>
      </c>
      <c r="O489" s="46">
        <f t="shared" si="753"/>
        <v>0</v>
      </c>
      <c r="P489" s="46">
        <f t="shared" si="753"/>
        <v>0</v>
      </c>
      <c r="Q489" s="46">
        <f t="shared" si="753"/>
        <v>0</v>
      </c>
      <c r="R489" s="46">
        <f t="shared" si="753"/>
        <v>100</v>
      </c>
      <c r="S489" s="46">
        <f t="shared" si="753"/>
        <v>0</v>
      </c>
      <c r="T489" s="46">
        <f t="shared" si="753"/>
        <v>0</v>
      </c>
      <c r="U489" s="46">
        <f t="shared" si="753"/>
        <v>0</v>
      </c>
      <c r="V489" s="46">
        <f t="shared" si="753"/>
        <v>0</v>
      </c>
      <c r="W489" s="46">
        <f t="shared" si="753"/>
        <v>0</v>
      </c>
      <c r="X489" s="46">
        <f t="shared" si="753"/>
        <v>100</v>
      </c>
      <c r="Y489" s="46">
        <f t="shared" si="753"/>
        <v>0</v>
      </c>
      <c r="Z489" s="46">
        <f t="shared" si="753"/>
        <v>0</v>
      </c>
      <c r="AA489" s="46">
        <f t="shared" si="753"/>
        <v>0</v>
      </c>
      <c r="AB489" s="46">
        <f t="shared" si="753"/>
        <v>0</v>
      </c>
      <c r="AC489" s="46">
        <f t="shared" si="753"/>
        <v>0</v>
      </c>
      <c r="AD489" s="46">
        <f t="shared" si="753"/>
        <v>100</v>
      </c>
      <c r="AE489" s="46">
        <f t="shared" si="753"/>
        <v>0</v>
      </c>
      <c r="AF489" s="46">
        <f t="shared" si="753"/>
        <v>0</v>
      </c>
      <c r="AG489" s="46">
        <f t="shared" si="753"/>
        <v>0</v>
      </c>
      <c r="AH489" s="46">
        <f t="shared" si="753"/>
        <v>0</v>
      </c>
      <c r="AI489" s="46">
        <f t="shared" si="753"/>
        <v>0</v>
      </c>
      <c r="AJ489" s="46">
        <f t="shared" si="753"/>
        <v>100</v>
      </c>
      <c r="AK489" s="46">
        <f t="shared" si="753"/>
        <v>0</v>
      </c>
      <c r="AL489" s="46">
        <f t="shared" si="753"/>
        <v>0</v>
      </c>
      <c r="AM489" s="46">
        <f t="shared" si="753"/>
        <v>0</v>
      </c>
      <c r="AN489" s="46">
        <f t="shared" si="753"/>
        <v>0</v>
      </c>
      <c r="AO489" s="46">
        <f t="shared" si="753"/>
        <v>0</v>
      </c>
      <c r="AP489" s="46">
        <f t="shared" si="753"/>
        <v>100</v>
      </c>
      <c r="AQ489" s="46">
        <f t="shared" si="753"/>
        <v>0</v>
      </c>
      <c r="AR489" s="46">
        <f t="shared" si="753"/>
        <v>0</v>
      </c>
      <c r="AS489" s="46">
        <f t="shared" si="753"/>
        <v>0</v>
      </c>
      <c r="AT489" s="46">
        <f t="shared" si="753"/>
        <v>0</v>
      </c>
      <c r="AU489" s="46">
        <f t="shared" si="753"/>
        <v>0</v>
      </c>
      <c r="AV489" s="46">
        <f t="shared" si="753"/>
        <v>100</v>
      </c>
      <c r="AW489" s="46">
        <f t="shared" si="753"/>
        <v>0</v>
      </c>
      <c r="AX489" s="46">
        <f t="shared" si="753"/>
        <v>0</v>
      </c>
      <c r="AY489" s="46">
        <f t="shared" si="753"/>
        <v>0</v>
      </c>
      <c r="AZ489" s="46">
        <f t="shared" si="753"/>
        <v>0</v>
      </c>
      <c r="BA489" s="46">
        <f t="shared" si="753"/>
        <v>0</v>
      </c>
      <c r="BB489" s="46">
        <f>BB490</f>
        <v>100</v>
      </c>
      <c r="BC489" s="46">
        <f>BC490</f>
        <v>0</v>
      </c>
    </row>
    <row r="490" spans="1:55" s="15" customFormat="1" ht="88.5" customHeight="1">
      <c r="A490" s="59" t="s">
        <v>210</v>
      </c>
      <c r="B490" s="65" t="s">
        <v>374</v>
      </c>
      <c r="C490" s="65" t="s">
        <v>385</v>
      </c>
      <c r="D490" s="66" t="s">
        <v>563</v>
      </c>
      <c r="E490" s="65" t="s">
        <v>65</v>
      </c>
      <c r="F490" s="46">
        <v>100</v>
      </c>
      <c r="G490" s="96"/>
      <c r="H490" s="96"/>
      <c r="I490" s="96"/>
      <c r="J490" s="96"/>
      <c r="K490" s="96"/>
      <c r="L490" s="46">
        <f>F490+H490+I490+J490+K490</f>
        <v>100</v>
      </c>
      <c r="M490" s="46">
        <f>G490+K490</f>
        <v>0</v>
      </c>
      <c r="N490" s="69"/>
      <c r="O490" s="69"/>
      <c r="P490" s="69"/>
      <c r="Q490" s="69"/>
      <c r="R490" s="46">
        <f>L490+N490+O490+P490+Q490</f>
        <v>100</v>
      </c>
      <c r="S490" s="46">
        <f>M490+Q490</f>
        <v>0</v>
      </c>
      <c r="T490" s="69"/>
      <c r="U490" s="69"/>
      <c r="V490" s="69"/>
      <c r="W490" s="69"/>
      <c r="X490" s="46">
        <f>R490+T490+U490+V490+W490</f>
        <v>100</v>
      </c>
      <c r="Y490" s="46">
        <f>S490+W490</f>
        <v>0</v>
      </c>
      <c r="Z490" s="69"/>
      <c r="AA490" s="69"/>
      <c r="AB490" s="69"/>
      <c r="AC490" s="69"/>
      <c r="AD490" s="46">
        <f>X490+Z490+AA490+AB490+AC490</f>
        <v>100</v>
      </c>
      <c r="AE490" s="46">
        <f>Y490+AC490</f>
        <v>0</v>
      </c>
      <c r="AF490" s="69"/>
      <c r="AG490" s="69"/>
      <c r="AH490" s="69"/>
      <c r="AI490" s="69"/>
      <c r="AJ490" s="46">
        <f>AD490+AF490+AG490+AH490+AI490</f>
        <v>100</v>
      </c>
      <c r="AK490" s="46">
        <f>AE490+AI490</f>
        <v>0</v>
      </c>
      <c r="AL490" s="69"/>
      <c r="AM490" s="69"/>
      <c r="AN490" s="69"/>
      <c r="AO490" s="69"/>
      <c r="AP490" s="46">
        <f>AJ490+AL490+AM490+AN490+AO490</f>
        <v>100</v>
      </c>
      <c r="AQ490" s="46">
        <f>AK490+AO490</f>
        <v>0</v>
      </c>
      <c r="AR490" s="69"/>
      <c r="AS490" s="69"/>
      <c r="AT490" s="69"/>
      <c r="AU490" s="69"/>
      <c r="AV490" s="46">
        <f>AP490+AR490+AS490+AT490+AU490</f>
        <v>100</v>
      </c>
      <c r="AW490" s="46">
        <f>AQ490+AU490</f>
        <v>0</v>
      </c>
      <c r="AX490" s="69"/>
      <c r="AY490" s="69"/>
      <c r="AZ490" s="69"/>
      <c r="BA490" s="69"/>
      <c r="BB490" s="46">
        <f>AV490+AX490+AY490+AZ490+BA490</f>
        <v>100</v>
      </c>
      <c r="BC490" s="46">
        <f>AW490+BA490</f>
        <v>0</v>
      </c>
    </row>
    <row r="491" spans="1:55" s="15" customFormat="1" ht="54.75" customHeight="1">
      <c r="A491" s="59" t="s">
        <v>560</v>
      </c>
      <c r="B491" s="65" t="s">
        <v>374</v>
      </c>
      <c r="C491" s="65" t="s">
        <v>385</v>
      </c>
      <c r="D491" s="66" t="s">
        <v>76</v>
      </c>
      <c r="E491" s="65"/>
      <c r="F491" s="46">
        <f aca="true" t="shared" si="754" ref="F491:M491">F492+F493</f>
        <v>27734</v>
      </c>
      <c r="G491" s="46">
        <f t="shared" si="754"/>
        <v>0</v>
      </c>
      <c r="H491" s="46">
        <f t="shared" si="754"/>
        <v>0</v>
      </c>
      <c r="I491" s="46">
        <f t="shared" si="754"/>
        <v>0</v>
      </c>
      <c r="J491" s="46">
        <f t="shared" si="754"/>
        <v>0</v>
      </c>
      <c r="K491" s="46">
        <f t="shared" si="754"/>
        <v>0</v>
      </c>
      <c r="L491" s="46">
        <f t="shared" si="754"/>
        <v>27734</v>
      </c>
      <c r="M491" s="46">
        <f t="shared" si="754"/>
        <v>0</v>
      </c>
      <c r="N491" s="46">
        <f aca="true" t="shared" si="755" ref="N491:S491">N492+N493</f>
        <v>0</v>
      </c>
      <c r="O491" s="46">
        <f t="shared" si="755"/>
        <v>0</v>
      </c>
      <c r="P491" s="46">
        <f t="shared" si="755"/>
        <v>0</v>
      </c>
      <c r="Q491" s="46">
        <f t="shared" si="755"/>
        <v>0</v>
      </c>
      <c r="R491" s="46">
        <f t="shared" si="755"/>
        <v>27734</v>
      </c>
      <c r="S491" s="46">
        <f t="shared" si="755"/>
        <v>0</v>
      </c>
      <c r="T491" s="46">
        <f aca="true" t="shared" si="756" ref="T491:Y491">T492+T493</f>
        <v>0</v>
      </c>
      <c r="U491" s="46">
        <f t="shared" si="756"/>
        <v>0</v>
      </c>
      <c r="V491" s="46">
        <f t="shared" si="756"/>
        <v>0</v>
      </c>
      <c r="W491" s="46">
        <f t="shared" si="756"/>
        <v>0</v>
      </c>
      <c r="X491" s="46">
        <f t="shared" si="756"/>
        <v>27734</v>
      </c>
      <c r="Y491" s="46">
        <f t="shared" si="756"/>
        <v>0</v>
      </c>
      <c r="Z491" s="46">
        <f aca="true" t="shared" si="757" ref="Z491:AE491">Z492+Z493</f>
        <v>53</v>
      </c>
      <c r="AA491" s="46">
        <f t="shared" si="757"/>
        <v>0</v>
      </c>
      <c r="AB491" s="46">
        <f t="shared" si="757"/>
        <v>0</v>
      </c>
      <c r="AC491" s="46">
        <f t="shared" si="757"/>
        <v>0</v>
      </c>
      <c r="AD491" s="46">
        <f t="shared" si="757"/>
        <v>27787</v>
      </c>
      <c r="AE491" s="46">
        <f t="shared" si="757"/>
        <v>0</v>
      </c>
      <c r="AF491" s="46">
        <f aca="true" t="shared" si="758" ref="AF491:AK491">AF492+AF493</f>
        <v>0</v>
      </c>
      <c r="AG491" s="46">
        <f t="shared" si="758"/>
        <v>0</v>
      </c>
      <c r="AH491" s="46">
        <f t="shared" si="758"/>
        <v>0</v>
      </c>
      <c r="AI491" s="46">
        <f t="shared" si="758"/>
        <v>0</v>
      </c>
      <c r="AJ491" s="46">
        <f t="shared" si="758"/>
        <v>27787</v>
      </c>
      <c r="AK491" s="46">
        <f t="shared" si="758"/>
        <v>0</v>
      </c>
      <c r="AL491" s="46">
        <f aca="true" t="shared" si="759" ref="AL491:AQ491">AL492+AL493</f>
        <v>3248</v>
      </c>
      <c r="AM491" s="46">
        <f t="shared" si="759"/>
        <v>0</v>
      </c>
      <c r="AN491" s="46">
        <f t="shared" si="759"/>
        <v>0</v>
      </c>
      <c r="AO491" s="46">
        <f t="shared" si="759"/>
        <v>0</v>
      </c>
      <c r="AP491" s="46">
        <f t="shared" si="759"/>
        <v>31035</v>
      </c>
      <c r="AQ491" s="46">
        <f t="shared" si="759"/>
        <v>0</v>
      </c>
      <c r="AR491" s="46">
        <f aca="true" t="shared" si="760" ref="AR491:AW491">AR492+AR493</f>
        <v>0</v>
      </c>
      <c r="AS491" s="46">
        <f>AS492+AS493</f>
        <v>0</v>
      </c>
      <c r="AT491" s="46">
        <f>AT492+AT493</f>
        <v>0</v>
      </c>
      <c r="AU491" s="46">
        <f>AU492+AU493</f>
        <v>0</v>
      </c>
      <c r="AV491" s="46">
        <f t="shared" si="760"/>
        <v>31035</v>
      </c>
      <c r="AW491" s="46">
        <f t="shared" si="760"/>
        <v>0</v>
      </c>
      <c r="AX491" s="46">
        <f aca="true" t="shared" si="761" ref="AX491:BC491">AX492+AX493</f>
        <v>0</v>
      </c>
      <c r="AY491" s="46">
        <f t="shared" si="761"/>
        <v>0</v>
      </c>
      <c r="AZ491" s="46">
        <f t="shared" si="761"/>
        <v>-7</v>
      </c>
      <c r="BA491" s="46">
        <f t="shared" si="761"/>
        <v>0</v>
      </c>
      <c r="BB491" s="46">
        <f t="shared" si="761"/>
        <v>31028</v>
      </c>
      <c r="BC491" s="46">
        <f t="shared" si="761"/>
        <v>0</v>
      </c>
    </row>
    <row r="492" spans="1:55" s="15" customFormat="1" ht="90.75" customHeight="1">
      <c r="A492" s="59" t="s">
        <v>216</v>
      </c>
      <c r="B492" s="65" t="s">
        <v>374</v>
      </c>
      <c r="C492" s="65" t="s">
        <v>385</v>
      </c>
      <c r="D492" s="66" t="s">
        <v>76</v>
      </c>
      <c r="E492" s="65" t="s">
        <v>66</v>
      </c>
      <c r="F492" s="46">
        <v>3234</v>
      </c>
      <c r="G492" s="96"/>
      <c r="H492" s="96"/>
      <c r="I492" s="96"/>
      <c r="J492" s="96"/>
      <c r="K492" s="96"/>
      <c r="L492" s="46">
        <f>F492+H492+I492+J492+K492</f>
        <v>3234</v>
      </c>
      <c r="M492" s="46">
        <f>G492+K492</f>
        <v>0</v>
      </c>
      <c r="N492" s="69"/>
      <c r="O492" s="69"/>
      <c r="P492" s="69"/>
      <c r="Q492" s="69"/>
      <c r="R492" s="46">
        <f>L492+N492+O492+P492+Q492</f>
        <v>3234</v>
      </c>
      <c r="S492" s="46">
        <f>M492+Q492</f>
        <v>0</v>
      </c>
      <c r="T492" s="69"/>
      <c r="U492" s="69"/>
      <c r="V492" s="69"/>
      <c r="W492" s="69"/>
      <c r="X492" s="46">
        <f>R492+T492+U492+V492+W492</f>
        <v>3234</v>
      </c>
      <c r="Y492" s="46">
        <f>S492+W492</f>
        <v>0</v>
      </c>
      <c r="Z492" s="69"/>
      <c r="AA492" s="46">
        <v>-500</v>
      </c>
      <c r="AB492" s="69"/>
      <c r="AC492" s="69"/>
      <c r="AD492" s="46">
        <f>X492+Z492+AA492+AB492+AC492</f>
        <v>2734</v>
      </c>
      <c r="AE492" s="46">
        <f>Y492+AC492</f>
        <v>0</v>
      </c>
      <c r="AF492" s="69"/>
      <c r="AG492" s="46"/>
      <c r="AH492" s="69"/>
      <c r="AI492" s="69"/>
      <c r="AJ492" s="46">
        <f>AD492+AF492+AG492+AH492+AI492</f>
        <v>2734</v>
      </c>
      <c r="AK492" s="46">
        <f>AE492+AI492</f>
        <v>0</v>
      </c>
      <c r="AL492" s="69"/>
      <c r="AM492" s="46"/>
      <c r="AN492" s="69"/>
      <c r="AO492" s="69"/>
      <c r="AP492" s="46">
        <f>AJ492+AL492+AM492+AN492+AO492</f>
        <v>2734</v>
      </c>
      <c r="AQ492" s="46">
        <f>AK492+AO492</f>
        <v>0</v>
      </c>
      <c r="AR492" s="69"/>
      <c r="AS492" s="69"/>
      <c r="AT492" s="69"/>
      <c r="AU492" s="69"/>
      <c r="AV492" s="46">
        <f>AP492+AR492+AS492+AT492+AU492</f>
        <v>2734</v>
      </c>
      <c r="AW492" s="46">
        <f>AQ492+AU492</f>
        <v>0</v>
      </c>
      <c r="AX492" s="69"/>
      <c r="AY492" s="46">
        <v>28301</v>
      </c>
      <c r="AZ492" s="46">
        <v>-7</v>
      </c>
      <c r="BA492" s="69"/>
      <c r="BB492" s="46">
        <f>AV492+AX492+AY492+AZ492+BA492</f>
        <v>31028</v>
      </c>
      <c r="BC492" s="46">
        <f>AW492+BA492</f>
        <v>0</v>
      </c>
    </row>
    <row r="493" spans="1:55" s="31" customFormat="1" ht="82.5" hidden="1">
      <c r="A493" s="82" t="s">
        <v>215</v>
      </c>
      <c r="B493" s="83" t="s">
        <v>374</v>
      </c>
      <c r="C493" s="83" t="s">
        <v>385</v>
      </c>
      <c r="D493" s="84" t="s">
        <v>76</v>
      </c>
      <c r="E493" s="83" t="s">
        <v>73</v>
      </c>
      <c r="F493" s="85">
        <v>24500</v>
      </c>
      <c r="G493" s="112"/>
      <c r="H493" s="112"/>
      <c r="I493" s="112"/>
      <c r="J493" s="112"/>
      <c r="K493" s="112"/>
      <c r="L493" s="85">
        <f>F493+H493+I493+J493+K493</f>
        <v>24500</v>
      </c>
      <c r="M493" s="85">
        <f>G493+K493</f>
        <v>0</v>
      </c>
      <c r="N493" s="113"/>
      <c r="O493" s="113"/>
      <c r="P493" s="113"/>
      <c r="Q493" s="113"/>
      <c r="R493" s="85">
        <f>L493+N493+O493+P493+Q493</f>
        <v>24500</v>
      </c>
      <c r="S493" s="85">
        <f>M493+Q493</f>
        <v>0</v>
      </c>
      <c r="T493" s="113"/>
      <c r="U493" s="113"/>
      <c r="V493" s="113"/>
      <c r="W493" s="113"/>
      <c r="X493" s="85">
        <f>R493+T493+U493+V493+W493</f>
        <v>24500</v>
      </c>
      <c r="Y493" s="85">
        <f>S493+W493</f>
        <v>0</v>
      </c>
      <c r="Z493" s="85">
        <v>53</v>
      </c>
      <c r="AA493" s="85">
        <v>500</v>
      </c>
      <c r="AB493" s="113"/>
      <c r="AC493" s="113"/>
      <c r="AD493" s="85">
        <f>X493+Z493+AA493+AB493+AC493</f>
        <v>25053</v>
      </c>
      <c r="AE493" s="85">
        <f>Y493+AC493</f>
        <v>0</v>
      </c>
      <c r="AF493" s="85"/>
      <c r="AG493" s="85"/>
      <c r="AH493" s="113"/>
      <c r="AI493" s="113"/>
      <c r="AJ493" s="85">
        <f>AD493+AF493+AG493+AH493+AI493</f>
        <v>25053</v>
      </c>
      <c r="AK493" s="85">
        <f>AE493+AI493</f>
        <v>0</v>
      </c>
      <c r="AL493" s="85">
        <f>1847+1401</f>
        <v>3248</v>
      </c>
      <c r="AM493" s="85"/>
      <c r="AN493" s="113"/>
      <c r="AO493" s="113"/>
      <c r="AP493" s="85">
        <f>AJ493+AL493+AM493+AN493+AO493</f>
        <v>28301</v>
      </c>
      <c r="AQ493" s="85">
        <f>AK493+AO493</f>
        <v>0</v>
      </c>
      <c r="AR493" s="85"/>
      <c r="AS493" s="85"/>
      <c r="AT493" s="85"/>
      <c r="AU493" s="85"/>
      <c r="AV493" s="85">
        <f>AP493+AR493+AS493+AT493+AU493</f>
        <v>28301</v>
      </c>
      <c r="AW493" s="85">
        <f>AQ493+AU493</f>
        <v>0</v>
      </c>
      <c r="AX493" s="85"/>
      <c r="AY493" s="85">
        <v>-28301</v>
      </c>
      <c r="AZ493" s="85"/>
      <c r="BA493" s="85"/>
      <c r="BB493" s="85">
        <f>AV493+AX493+AY493+AZ493+BA493</f>
        <v>0</v>
      </c>
      <c r="BC493" s="85">
        <f>AW493+BA493</f>
        <v>0</v>
      </c>
    </row>
    <row r="494" spans="1:55" s="15" customFormat="1" ht="49.5" customHeight="1">
      <c r="A494" s="59" t="s">
        <v>46</v>
      </c>
      <c r="B494" s="65" t="s">
        <v>374</v>
      </c>
      <c r="C494" s="65" t="s">
        <v>385</v>
      </c>
      <c r="D494" s="66" t="s">
        <v>47</v>
      </c>
      <c r="E494" s="65"/>
      <c r="F494" s="46">
        <f aca="true" t="shared" si="762" ref="F494:M494">F495+F496</f>
        <v>981</v>
      </c>
      <c r="G494" s="46">
        <f t="shared" si="762"/>
        <v>0</v>
      </c>
      <c r="H494" s="46">
        <f t="shared" si="762"/>
        <v>0</v>
      </c>
      <c r="I494" s="46">
        <f t="shared" si="762"/>
        <v>0</v>
      </c>
      <c r="J494" s="46">
        <f t="shared" si="762"/>
        <v>0</v>
      </c>
      <c r="K494" s="46">
        <f t="shared" si="762"/>
        <v>0</v>
      </c>
      <c r="L494" s="46">
        <f t="shared" si="762"/>
        <v>981</v>
      </c>
      <c r="M494" s="46">
        <f t="shared" si="762"/>
        <v>0</v>
      </c>
      <c r="N494" s="46">
        <f aca="true" t="shared" si="763" ref="N494:S494">N495+N496</f>
        <v>0</v>
      </c>
      <c r="O494" s="46">
        <f t="shared" si="763"/>
        <v>0</v>
      </c>
      <c r="P494" s="46">
        <f t="shared" si="763"/>
        <v>0</v>
      </c>
      <c r="Q494" s="46">
        <f t="shared" si="763"/>
        <v>0</v>
      </c>
      <c r="R494" s="46">
        <f t="shared" si="763"/>
        <v>981</v>
      </c>
      <c r="S494" s="46">
        <f t="shared" si="763"/>
        <v>0</v>
      </c>
      <c r="T494" s="46">
        <f aca="true" t="shared" si="764" ref="T494:Y494">T495+T496</f>
        <v>0</v>
      </c>
      <c r="U494" s="46">
        <f t="shared" si="764"/>
        <v>0</v>
      </c>
      <c r="V494" s="46">
        <f t="shared" si="764"/>
        <v>0</v>
      </c>
      <c r="W494" s="46">
        <f t="shared" si="764"/>
        <v>0</v>
      </c>
      <c r="X494" s="46">
        <f t="shared" si="764"/>
        <v>981</v>
      </c>
      <c r="Y494" s="46">
        <f t="shared" si="764"/>
        <v>0</v>
      </c>
      <c r="Z494" s="46">
        <f aca="true" t="shared" si="765" ref="Z494:AE494">Z495+Z496</f>
        <v>0</v>
      </c>
      <c r="AA494" s="46">
        <f t="shared" si="765"/>
        <v>0</v>
      </c>
      <c r="AB494" s="46">
        <f t="shared" si="765"/>
        <v>0</v>
      </c>
      <c r="AC494" s="46">
        <f t="shared" si="765"/>
        <v>0</v>
      </c>
      <c r="AD494" s="46">
        <f t="shared" si="765"/>
        <v>981</v>
      </c>
      <c r="AE494" s="46">
        <f t="shared" si="765"/>
        <v>0</v>
      </c>
      <c r="AF494" s="46">
        <f aca="true" t="shared" si="766" ref="AF494:AK494">AF495+AF496</f>
        <v>0</v>
      </c>
      <c r="AG494" s="46">
        <f t="shared" si="766"/>
        <v>0</v>
      </c>
      <c r="AH494" s="46">
        <f t="shared" si="766"/>
        <v>0</v>
      </c>
      <c r="AI494" s="46">
        <f t="shared" si="766"/>
        <v>0</v>
      </c>
      <c r="AJ494" s="46">
        <f t="shared" si="766"/>
        <v>981</v>
      </c>
      <c r="AK494" s="46">
        <f t="shared" si="766"/>
        <v>0</v>
      </c>
      <c r="AL494" s="46">
        <f aca="true" t="shared" si="767" ref="AL494:AQ494">AL495+AL496</f>
        <v>0</v>
      </c>
      <c r="AM494" s="46">
        <f t="shared" si="767"/>
        <v>0</v>
      </c>
      <c r="AN494" s="46">
        <f t="shared" si="767"/>
        <v>0</v>
      </c>
      <c r="AO494" s="46">
        <f t="shared" si="767"/>
        <v>0</v>
      </c>
      <c r="AP494" s="46">
        <f t="shared" si="767"/>
        <v>981</v>
      </c>
      <c r="AQ494" s="46">
        <f t="shared" si="767"/>
        <v>0</v>
      </c>
      <c r="AR494" s="46">
        <f aca="true" t="shared" si="768" ref="AR494:AW494">AR495+AR496</f>
        <v>0</v>
      </c>
      <c r="AS494" s="46">
        <f>AS495+AS496</f>
        <v>30</v>
      </c>
      <c r="AT494" s="46">
        <f>AT495+AT496</f>
        <v>0</v>
      </c>
      <c r="AU494" s="46">
        <f>AU495+AU496</f>
        <v>0</v>
      </c>
      <c r="AV494" s="46">
        <f t="shared" si="768"/>
        <v>1011</v>
      </c>
      <c r="AW494" s="46">
        <f t="shared" si="768"/>
        <v>0</v>
      </c>
      <c r="AX494" s="46">
        <f aca="true" t="shared" si="769" ref="AX494:BC494">AX495+AX496</f>
        <v>0</v>
      </c>
      <c r="AY494" s="46">
        <f t="shared" si="769"/>
        <v>0</v>
      </c>
      <c r="AZ494" s="46">
        <f t="shared" si="769"/>
        <v>0</v>
      </c>
      <c r="BA494" s="46">
        <f t="shared" si="769"/>
        <v>0</v>
      </c>
      <c r="BB494" s="46">
        <f t="shared" si="769"/>
        <v>1011</v>
      </c>
      <c r="BC494" s="46">
        <f t="shared" si="769"/>
        <v>0</v>
      </c>
    </row>
    <row r="495" spans="1:55" s="15" customFormat="1" ht="33" customHeight="1" hidden="1">
      <c r="A495" s="59" t="s">
        <v>375</v>
      </c>
      <c r="B495" s="65" t="s">
        <v>374</v>
      </c>
      <c r="C495" s="65" t="s">
        <v>385</v>
      </c>
      <c r="D495" s="66" t="s">
        <v>47</v>
      </c>
      <c r="E495" s="65" t="s">
        <v>376</v>
      </c>
      <c r="F495" s="96"/>
      <c r="G495" s="96"/>
      <c r="H495" s="96"/>
      <c r="I495" s="96"/>
      <c r="J495" s="96"/>
      <c r="K495" s="96"/>
      <c r="L495" s="96"/>
      <c r="M495" s="96"/>
      <c r="N495" s="69"/>
      <c r="O495" s="69"/>
      <c r="P495" s="69"/>
      <c r="Q495" s="69"/>
      <c r="R495" s="96"/>
      <c r="S495" s="96"/>
      <c r="T495" s="69"/>
      <c r="U495" s="69"/>
      <c r="V495" s="69"/>
      <c r="W495" s="69"/>
      <c r="X495" s="96"/>
      <c r="Y495" s="96"/>
      <c r="Z495" s="69"/>
      <c r="AA495" s="69"/>
      <c r="AB495" s="69"/>
      <c r="AC495" s="69"/>
      <c r="AD495" s="96"/>
      <c r="AE495" s="96"/>
      <c r="AF495" s="69"/>
      <c r="AG495" s="69"/>
      <c r="AH495" s="69"/>
      <c r="AI495" s="69"/>
      <c r="AJ495" s="96"/>
      <c r="AK495" s="96"/>
      <c r="AL495" s="69"/>
      <c r="AM495" s="69"/>
      <c r="AN495" s="69"/>
      <c r="AO495" s="69"/>
      <c r="AP495" s="96"/>
      <c r="AQ495" s="96"/>
      <c r="AR495" s="69"/>
      <c r="AS495" s="69"/>
      <c r="AT495" s="69"/>
      <c r="AU495" s="69"/>
      <c r="AV495" s="96"/>
      <c r="AW495" s="96"/>
      <c r="AX495" s="69"/>
      <c r="AY495" s="69"/>
      <c r="AZ495" s="69"/>
      <c r="BA495" s="69"/>
      <c r="BB495" s="96"/>
      <c r="BC495" s="96"/>
    </row>
    <row r="496" spans="1:55" s="15" customFormat="1" ht="93" customHeight="1">
      <c r="A496" s="59" t="s">
        <v>216</v>
      </c>
      <c r="B496" s="65" t="s">
        <v>374</v>
      </c>
      <c r="C496" s="65" t="s">
        <v>385</v>
      </c>
      <c r="D496" s="66" t="s">
        <v>47</v>
      </c>
      <c r="E496" s="65" t="s">
        <v>66</v>
      </c>
      <c r="F496" s="46">
        <v>981</v>
      </c>
      <c r="G496" s="96"/>
      <c r="H496" s="96"/>
      <c r="I496" s="96"/>
      <c r="J496" s="96"/>
      <c r="K496" s="96"/>
      <c r="L496" s="46">
        <f>F496+H496+I496+J496+K496</f>
        <v>981</v>
      </c>
      <c r="M496" s="46">
        <f>G496+K496</f>
        <v>0</v>
      </c>
      <c r="N496" s="69"/>
      <c r="O496" s="69"/>
      <c r="P496" s="69"/>
      <c r="Q496" s="69"/>
      <c r="R496" s="46">
        <f>L496+N496+O496+P496+Q496</f>
        <v>981</v>
      </c>
      <c r="S496" s="46">
        <f>M496+Q496</f>
        <v>0</v>
      </c>
      <c r="T496" s="69"/>
      <c r="U496" s="69"/>
      <c r="V496" s="69"/>
      <c r="W496" s="69"/>
      <c r="X496" s="46">
        <f>R496+T496+U496+V496+W496</f>
        <v>981</v>
      </c>
      <c r="Y496" s="46">
        <f>S496+W496</f>
        <v>0</v>
      </c>
      <c r="Z496" s="69"/>
      <c r="AA496" s="69"/>
      <c r="AB496" s="69"/>
      <c r="AC496" s="69"/>
      <c r="AD496" s="46">
        <f>X496+Z496+AA496+AB496+AC496</f>
        <v>981</v>
      </c>
      <c r="AE496" s="46">
        <f>Y496+AC496</f>
        <v>0</v>
      </c>
      <c r="AF496" s="69"/>
      <c r="AG496" s="69"/>
      <c r="AH496" s="69"/>
      <c r="AI496" s="69"/>
      <c r="AJ496" s="46">
        <f>AD496+AF496+AG496+AH496+AI496</f>
        <v>981</v>
      </c>
      <c r="AK496" s="46">
        <f>AE496+AI496</f>
        <v>0</v>
      </c>
      <c r="AL496" s="69"/>
      <c r="AM496" s="69"/>
      <c r="AN496" s="69"/>
      <c r="AO496" s="69"/>
      <c r="AP496" s="46">
        <f>AJ496+AL496+AM496+AN496+AO496</f>
        <v>981</v>
      </c>
      <c r="AQ496" s="46">
        <f>AK496+AO496</f>
        <v>0</v>
      </c>
      <c r="AR496" s="69"/>
      <c r="AS496" s="46">
        <v>30</v>
      </c>
      <c r="AT496" s="69"/>
      <c r="AU496" s="69"/>
      <c r="AV496" s="46">
        <f>AP496+AR496+AS496+AT496+AU496</f>
        <v>1011</v>
      </c>
      <c r="AW496" s="46">
        <f>AQ496+AU496</f>
        <v>0</v>
      </c>
      <c r="AX496" s="69"/>
      <c r="AY496" s="46"/>
      <c r="AZ496" s="69"/>
      <c r="BA496" s="69"/>
      <c r="BB496" s="46">
        <f>AV496+AX496+AY496+AZ496+BA496</f>
        <v>1011</v>
      </c>
      <c r="BC496" s="46">
        <f>AW496+BA496</f>
        <v>0</v>
      </c>
    </row>
    <row r="497" spans="1:55" ht="20.25" customHeight="1">
      <c r="A497" s="73"/>
      <c r="B497" s="74"/>
      <c r="C497" s="74"/>
      <c r="D497" s="75"/>
      <c r="E497" s="74"/>
      <c r="F497" s="45"/>
      <c r="G497" s="45"/>
      <c r="H497" s="45"/>
      <c r="I497" s="45"/>
      <c r="J497" s="45"/>
      <c r="K497" s="45"/>
      <c r="L497" s="45"/>
      <c r="M497" s="45"/>
      <c r="N497" s="46"/>
      <c r="O497" s="46"/>
      <c r="P497" s="46"/>
      <c r="Q497" s="46"/>
      <c r="R497" s="45"/>
      <c r="S497" s="45"/>
      <c r="T497" s="46"/>
      <c r="U497" s="46"/>
      <c r="V497" s="46"/>
      <c r="W497" s="46"/>
      <c r="X497" s="45"/>
      <c r="Y497" s="45"/>
      <c r="Z497" s="46"/>
      <c r="AA497" s="46"/>
      <c r="AB497" s="46"/>
      <c r="AC497" s="46"/>
      <c r="AD497" s="45"/>
      <c r="AE497" s="45"/>
      <c r="AF497" s="46"/>
      <c r="AG497" s="46"/>
      <c r="AH497" s="46"/>
      <c r="AI497" s="46"/>
      <c r="AJ497" s="45"/>
      <c r="AK497" s="45"/>
      <c r="AL497" s="46"/>
      <c r="AM497" s="46"/>
      <c r="AN497" s="46"/>
      <c r="AO497" s="46"/>
      <c r="AP497" s="45"/>
      <c r="AQ497" s="45"/>
      <c r="AR497" s="46"/>
      <c r="AS497" s="46"/>
      <c r="AT497" s="46"/>
      <c r="AU497" s="46"/>
      <c r="AV497" s="45"/>
      <c r="AW497" s="45"/>
      <c r="AX497" s="46"/>
      <c r="AY497" s="46"/>
      <c r="AZ497" s="46"/>
      <c r="BA497" s="46"/>
      <c r="BB497" s="45"/>
      <c r="BC497" s="45"/>
    </row>
    <row r="498" spans="1:55" s="6" customFormat="1" ht="20.25">
      <c r="A498" s="47" t="s">
        <v>24</v>
      </c>
      <c r="B498" s="48" t="s">
        <v>320</v>
      </c>
      <c r="C498" s="48"/>
      <c r="D498" s="49"/>
      <c r="E498" s="48"/>
      <c r="F498" s="50">
        <f aca="true" t="shared" si="770" ref="F498:AQ498">F500+F534+F556</f>
        <v>257616</v>
      </c>
      <c r="G498" s="50">
        <f t="shared" si="770"/>
        <v>14899</v>
      </c>
      <c r="H498" s="50">
        <f t="shared" si="770"/>
        <v>6000</v>
      </c>
      <c r="I498" s="50">
        <f t="shared" si="770"/>
        <v>-1481</v>
      </c>
      <c r="J498" s="50">
        <f t="shared" si="770"/>
        <v>0</v>
      </c>
      <c r="K498" s="50">
        <f t="shared" si="770"/>
        <v>0</v>
      </c>
      <c r="L498" s="50">
        <f t="shared" si="770"/>
        <v>262135</v>
      </c>
      <c r="M498" s="50">
        <f t="shared" si="770"/>
        <v>14899</v>
      </c>
      <c r="N498" s="51">
        <f t="shared" si="770"/>
        <v>0</v>
      </c>
      <c r="O498" s="51">
        <f t="shared" si="770"/>
        <v>0</v>
      </c>
      <c r="P498" s="51">
        <f t="shared" si="770"/>
        <v>0</v>
      </c>
      <c r="Q498" s="51">
        <f t="shared" si="770"/>
        <v>0</v>
      </c>
      <c r="R498" s="50">
        <f t="shared" si="770"/>
        <v>262135</v>
      </c>
      <c r="S498" s="50">
        <f t="shared" si="770"/>
        <v>14899</v>
      </c>
      <c r="T498" s="51">
        <f t="shared" si="770"/>
        <v>0</v>
      </c>
      <c r="U498" s="51">
        <f t="shared" si="770"/>
        <v>0</v>
      </c>
      <c r="V498" s="50">
        <f t="shared" si="770"/>
        <v>4012</v>
      </c>
      <c r="W498" s="51">
        <f t="shared" si="770"/>
        <v>0</v>
      </c>
      <c r="X498" s="50">
        <f t="shared" si="770"/>
        <v>266147</v>
      </c>
      <c r="Y498" s="50">
        <f t="shared" si="770"/>
        <v>14899</v>
      </c>
      <c r="Z498" s="51">
        <f t="shared" si="770"/>
        <v>0</v>
      </c>
      <c r="AA498" s="51">
        <f t="shared" si="770"/>
        <v>0</v>
      </c>
      <c r="AB498" s="50">
        <f t="shared" si="770"/>
        <v>0</v>
      </c>
      <c r="AC498" s="51">
        <f t="shared" si="770"/>
        <v>0</v>
      </c>
      <c r="AD498" s="50">
        <f t="shared" si="770"/>
        <v>266147</v>
      </c>
      <c r="AE498" s="50">
        <f t="shared" si="770"/>
        <v>14899</v>
      </c>
      <c r="AF498" s="51">
        <f t="shared" si="770"/>
        <v>0</v>
      </c>
      <c r="AG498" s="51">
        <f t="shared" si="770"/>
        <v>0</v>
      </c>
      <c r="AH498" s="50">
        <f t="shared" si="770"/>
        <v>0</v>
      </c>
      <c r="AI498" s="51">
        <f t="shared" si="770"/>
        <v>0</v>
      </c>
      <c r="AJ498" s="50">
        <f t="shared" si="770"/>
        <v>266147</v>
      </c>
      <c r="AK498" s="50">
        <f t="shared" si="770"/>
        <v>14899</v>
      </c>
      <c r="AL498" s="50">
        <f t="shared" si="770"/>
        <v>12622</v>
      </c>
      <c r="AM498" s="51">
        <f t="shared" si="770"/>
        <v>0</v>
      </c>
      <c r="AN498" s="50">
        <f t="shared" si="770"/>
        <v>0</v>
      </c>
      <c r="AO498" s="51">
        <f t="shared" si="770"/>
        <v>0</v>
      </c>
      <c r="AP498" s="50">
        <f t="shared" si="770"/>
        <v>278769</v>
      </c>
      <c r="AQ498" s="50">
        <f t="shared" si="770"/>
        <v>14899</v>
      </c>
      <c r="AR498" s="50">
        <f aca="true" t="shared" si="771" ref="AR498:AW498">AR500+AR534+AR556</f>
        <v>0</v>
      </c>
      <c r="AS498" s="50">
        <f>AS500+AS534+AS556</f>
        <v>670</v>
      </c>
      <c r="AT498" s="50">
        <f>AT500+AT534+AT556</f>
        <v>-141</v>
      </c>
      <c r="AU498" s="50">
        <f>AU500+AU534+AU556</f>
        <v>0</v>
      </c>
      <c r="AV498" s="50">
        <f t="shared" si="771"/>
        <v>279298</v>
      </c>
      <c r="AW498" s="50">
        <f t="shared" si="771"/>
        <v>14899</v>
      </c>
      <c r="AX498" s="50">
        <f aca="true" t="shared" si="772" ref="AX498:BC498">AX500+AX534+AX556</f>
        <v>0</v>
      </c>
      <c r="AY498" s="50">
        <f t="shared" si="772"/>
        <v>-1800</v>
      </c>
      <c r="AZ498" s="50">
        <f t="shared" si="772"/>
        <v>0</v>
      </c>
      <c r="BA498" s="50">
        <f t="shared" si="772"/>
        <v>0</v>
      </c>
      <c r="BB498" s="50">
        <f t="shared" si="772"/>
        <v>277498</v>
      </c>
      <c r="BC498" s="50">
        <f t="shared" si="772"/>
        <v>14899</v>
      </c>
    </row>
    <row r="499" spans="1:55" s="6" customFormat="1" ht="20.25">
      <c r="A499" s="47"/>
      <c r="B499" s="48"/>
      <c r="C499" s="48"/>
      <c r="D499" s="49"/>
      <c r="E499" s="48"/>
      <c r="F499" s="81"/>
      <c r="G499" s="81"/>
      <c r="H499" s="81"/>
      <c r="I499" s="81"/>
      <c r="J499" s="81"/>
      <c r="K499" s="81"/>
      <c r="L499" s="81"/>
      <c r="M499" s="81"/>
      <c r="N499" s="46"/>
      <c r="O499" s="46"/>
      <c r="P499" s="46"/>
      <c r="Q499" s="46"/>
      <c r="R499" s="81"/>
      <c r="S499" s="81"/>
      <c r="T499" s="46"/>
      <c r="U499" s="46"/>
      <c r="V499" s="46"/>
      <c r="W499" s="46"/>
      <c r="X499" s="81"/>
      <c r="Y499" s="81"/>
      <c r="Z499" s="46"/>
      <c r="AA499" s="46"/>
      <c r="AB499" s="46"/>
      <c r="AC499" s="46"/>
      <c r="AD499" s="81"/>
      <c r="AE499" s="81"/>
      <c r="AF499" s="46"/>
      <c r="AG499" s="46"/>
      <c r="AH499" s="46"/>
      <c r="AI499" s="46"/>
      <c r="AJ499" s="81"/>
      <c r="AK499" s="81"/>
      <c r="AL499" s="46"/>
      <c r="AM499" s="46"/>
      <c r="AN499" s="46"/>
      <c r="AO499" s="46"/>
      <c r="AP499" s="81"/>
      <c r="AQ499" s="81"/>
      <c r="AR499" s="46"/>
      <c r="AS499" s="46"/>
      <c r="AT499" s="46"/>
      <c r="AU499" s="46"/>
      <c r="AV499" s="81"/>
      <c r="AW499" s="81"/>
      <c r="AX499" s="46"/>
      <c r="AY499" s="46"/>
      <c r="AZ499" s="46"/>
      <c r="BA499" s="46"/>
      <c r="BB499" s="81"/>
      <c r="BC499" s="81"/>
    </row>
    <row r="500" spans="1:55" s="6" customFormat="1" ht="20.25">
      <c r="A500" s="53" t="s">
        <v>321</v>
      </c>
      <c r="B500" s="54" t="s">
        <v>391</v>
      </c>
      <c r="C500" s="54" t="s">
        <v>365</v>
      </c>
      <c r="D500" s="62"/>
      <c r="E500" s="54"/>
      <c r="F500" s="63">
        <f aca="true" t="shared" si="773" ref="F500:AQ500">F501+F503+F516+F519+F522+F525+F530</f>
        <v>232936</v>
      </c>
      <c r="G500" s="63">
        <f t="shared" si="773"/>
        <v>14899</v>
      </c>
      <c r="H500" s="63">
        <f t="shared" si="773"/>
        <v>6000</v>
      </c>
      <c r="I500" s="63">
        <f t="shared" si="773"/>
        <v>-1481</v>
      </c>
      <c r="J500" s="63">
        <f t="shared" si="773"/>
        <v>0</v>
      </c>
      <c r="K500" s="63">
        <f t="shared" si="773"/>
        <v>0</v>
      </c>
      <c r="L500" s="63">
        <f t="shared" si="773"/>
        <v>237455</v>
      </c>
      <c r="M500" s="63">
        <f t="shared" si="773"/>
        <v>14899</v>
      </c>
      <c r="N500" s="64">
        <f t="shared" si="773"/>
        <v>0</v>
      </c>
      <c r="O500" s="64">
        <f t="shared" si="773"/>
        <v>0</v>
      </c>
      <c r="P500" s="64">
        <f t="shared" si="773"/>
        <v>0</v>
      </c>
      <c r="Q500" s="64">
        <f t="shared" si="773"/>
        <v>0</v>
      </c>
      <c r="R500" s="63">
        <f t="shared" si="773"/>
        <v>237455</v>
      </c>
      <c r="S500" s="63">
        <f t="shared" si="773"/>
        <v>14899</v>
      </c>
      <c r="T500" s="64">
        <f t="shared" si="773"/>
        <v>0</v>
      </c>
      <c r="U500" s="64">
        <f t="shared" si="773"/>
        <v>0</v>
      </c>
      <c r="V500" s="63">
        <f t="shared" si="773"/>
        <v>4012</v>
      </c>
      <c r="W500" s="64">
        <f t="shared" si="773"/>
        <v>0</v>
      </c>
      <c r="X500" s="63">
        <f t="shared" si="773"/>
        <v>241467</v>
      </c>
      <c r="Y500" s="63">
        <f t="shared" si="773"/>
        <v>14899</v>
      </c>
      <c r="Z500" s="64">
        <f t="shared" si="773"/>
        <v>0</v>
      </c>
      <c r="AA500" s="64">
        <f t="shared" si="773"/>
        <v>0</v>
      </c>
      <c r="AB500" s="63">
        <f t="shared" si="773"/>
        <v>0</v>
      </c>
      <c r="AC500" s="64">
        <f t="shared" si="773"/>
        <v>0</v>
      </c>
      <c r="AD500" s="63">
        <f t="shared" si="773"/>
        <v>241467</v>
      </c>
      <c r="AE500" s="63">
        <f t="shared" si="773"/>
        <v>14899</v>
      </c>
      <c r="AF500" s="64">
        <f t="shared" si="773"/>
        <v>0</v>
      </c>
      <c r="AG500" s="64">
        <f t="shared" si="773"/>
        <v>0</v>
      </c>
      <c r="AH500" s="63">
        <f t="shared" si="773"/>
        <v>0</v>
      </c>
      <c r="AI500" s="64">
        <f t="shared" si="773"/>
        <v>0</v>
      </c>
      <c r="AJ500" s="63">
        <f t="shared" si="773"/>
        <v>241467</v>
      </c>
      <c r="AK500" s="63">
        <f t="shared" si="773"/>
        <v>14899</v>
      </c>
      <c r="AL500" s="63">
        <f t="shared" si="773"/>
        <v>0</v>
      </c>
      <c r="AM500" s="64">
        <f t="shared" si="773"/>
        <v>0</v>
      </c>
      <c r="AN500" s="63">
        <f t="shared" si="773"/>
        <v>0</v>
      </c>
      <c r="AO500" s="64">
        <f t="shared" si="773"/>
        <v>0</v>
      </c>
      <c r="AP500" s="63">
        <f t="shared" si="773"/>
        <v>241467</v>
      </c>
      <c r="AQ500" s="63">
        <f t="shared" si="773"/>
        <v>14899</v>
      </c>
      <c r="AR500" s="63">
        <f aca="true" t="shared" si="774" ref="AR500:AW500">AR501+AR503+AR516+AR519+AR522+AR525+AR530</f>
        <v>0</v>
      </c>
      <c r="AS500" s="63">
        <f>AS501+AS503+AS516+AS519+AS522+AS525+AS530</f>
        <v>0</v>
      </c>
      <c r="AT500" s="63">
        <f>AT501+AT503+AT516+AT519+AT522+AT525+AT530</f>
        <v>0</v>
      </c>
      <c r="AU500" s="63">
        <f>AU501+AU503+AU516+AU519+AU522+AU525+AU530</f>
        <v>0</v>
      </c>
      <c r="AV500" s="63">
        <f t="shared" si="774"/>
        <v>241467</v>
      </c>
      <c r="AW500" s="63">
        <f t="shared" si="774"/>
        <v>14899</v>
      </c>
      <c r="AX500" s="63">
        <f aca="true" t="shared" si="775" ref="AX500:BC500">AX501+AX503+AX516+AX519+AX522+AX525+AX530</f>
        <v>0</v>
      </c>
      <c r="AY500" s="63">
        <f t="shared" si="775"/>
        <v>0</v>
      </c>
      <c r="AZ500" s="63">
        <f t="shared" si="775"/>
        <v>0</v>
      </c>
      <c r="BA500" s="63">
        <f t="shared" si="775"/>
        <v>0</v>
      </c>
      <c r="BB500" s="63">
        <f t="shared" si="775"/>
        <v>241467</v>
      </c>
      <c r="BC500" s="63">
        <f t="shared" si="775"/>
        <v>14899</v>
      </c>
    </row>
    <row r="501" spans="1:55" s="6" customFormat="1" ht="50.25">
      <c r="A501" s="59" t="s">
        <v>389</v>
      </c>
      <c r="B501" s="65" t="s">
        <v>391</v>
      </c>
      <c r="C501" s="65" t="s">
        <v>365</v>
      </c>
      <c r="D501" s="66" t="s">
        <v>278</v>
      </c>
      <c r="E501" s="65"/>
      <c r="F501" s="68">
        <f aca="true" t="shared" si="776" ref="F501:BA501">F502</f>
        <v>600</v>
      </c>
      <c r="G501" s="68">
        <f t="shared" si="776"/>
        <v>0</v>
      </c>
      <c r="H501" s="68">
        <f t="shared" si="776"/>
        <v>0</v>
      </c>
      <c r="I501" s="68">
        <f t="shared" si="776"/>
        <v>0</v>
      </c>
      <c r="J501" s="68">
        <f t="shared" si="776"/>
        <v>0</v>
      </c>
      <c r="K501" s="68">
        <f t="shared" si="776"/>
        <v>0</v>
      </c>
      <c r="L501" s="68">
        <f t="shared" si="776"/>
        <v>600</v>
      </c>
      <c r="M501" s="81">
        <f t="shared" si="776"/>
        <v>0</v>
      </c>
      <c r="N501" s="46">
        <f t="shared" si="776"/>
        <v>0</v>
      </c>
      <c r="O501" s="46">
        <f t="shared" si="776"/>
        <v>0</v>
      </c>
      <c r="P501" s="46">
        <f t="shared" si="776"/>
        <v>0</v>
      </c>
      <c r="Q501" s="46">
        <f t="shared" si="776"/>
        <v>0</v>
      </c>
      <c r="R501" s="68">
        <f t="shared" si="776"/>
        <v>600</v>
      </c>
      <c r="S501" s="81">
        <f t="shared" si="776"/>
        <v>0</v>
      </c>
      <c r="T501" s="46">
        <f t="shared" si="776"/>
        <v>0</v>
      </c>
      <c r="U501" s="46">
        <f t="shared" si="776"/>
        <v>0</v>
      </c>
      <c r="V501" s="46">
        <f t="shared" si="776"/>
        <v>0</v>
      </c>
      <c r="W501" s="46">
        <f t="shared" si="776"/>
        <v>0</v>
      </c>
      <c r="X501" s="68">
        <f t="shared" si="776"/>
        <v>600</v>
      </c>
      <c r="Y501" s="81">
        <f t="shared" si="776"/>
        <v>0</v>
      </c>
      <c r="Z501" s="46">
        <f t="shared" si="776"/>
        <v>0</v>
      </c>
      <c r="AA501" s="46">
        <f t="shared" si="776"/>
        <v>0</v>
      </c>
      <c r="AB501" s="46">
        <f t="shared" si="776"/>
        <v>0</v>
      </c>
      <c r="AC501" s="46">
        <f t="shared" si="776"/>
        <v>0</v>
      </c>
      <c r="AD501" s="68">
        <f t="shared" si="776"/>
        <v>600</v>
      </c>
      <c r="AE501" s="81">
        <f t="shared" si="776"/>
        <v>0</v>
      </c>
      <c r="AF501" s="46">
        <f t="shared" si="776"/>
        <v>0</v>
      </c>
      <c r="AG501" s="46">
        <f t="shared" si="776"/>
        <v>0</v>
      </c>
      <c r="AH501" s="46">
        <f t="shared" si="776"/>
        <v>0</v>
      </c>
      <c r="AI501" s="46">
        <f t="shared" si="776"/>
        <v>0</v>
      </c>
      <c r="AJ501" s="68">
        <f t="shared" si="776"/>
        <v>600</v>
      </c>
      <c r="AK501" s="81">
        <f t="shared" si="776"/>
        <v>0</v>
      </c>
      <c r="AL501" s="46">
        <f t="shared" si="776"/>
        <v>0</v>
      </c>
      <c r="AM501" s="46">
        <f t="shared" si="776"/>
        <v>0</v>
      </c>
      <c r="AN501" s="46">
        <f t="shared" si="776"/>
        <v>0</v>
      </c>
      <c r="AO501" s="46">
        <f t="shared" si="776"/>
        <v>0</v>
      </c>
      <c r="AP501" s="68">
        <f t="shared" si="776"/>
        <v>600</v>
      </c>
      <c r="AQ501" s="81">
        <f t="shared" si="776"/>
        <v>0</v>
      </c>
      <c r="AR501" s="46">
        <f t="shared" si="776"/>
        <v>0</v>
      </c>
      <c r="AS501" s="46">
        <f t="shared" si="776"/>
        <v>0</v>
      </c>
      <c r="AT501" s="46">
        <f t="shared" si="776"/>
        <v>0</v>
      </c>
      <c r="AU501" s="46">
        <f t="shared" si="776"/>
        <v>0</v>
      </c>
      <c r="AV501" s="68">
        <f t="shared" si="776"/>
        <v>600</v>
      </c>
      <c r="AW501" s="81">
        <f t="shared" si="776"/>
        <v>0</v>
      </c>
      <c r="AX501" s="46">
        <f t="shared" si="776"/>
        <v>0</v>
      </c>
      <c r="AY501" s="46">
        <f t="shared" si="776"/>
        <v>0</v>
      </c>
      <c r="AZ501" s="46">
        <f t="shared" si="776"/>
        <v>0</v>
      </c>
      <c r="BA501" s="46">
        <f t="shared" si="776"/>
        <v>0</v>
      </c>
      <c r="BB501" s="68">
        <f>BB502</f>
        <v>600</v>
      </c>
      <c r="BC501" s="81">
        <f>BC502</f>
        <v>0</v>
      </c>
    </row>
    <row r="502" spans="1:55" s="6" customFormat="1" ht="83.25">
      <c r="A502" s="59" t="s">
        <v>468</v>
      </c>
      <c r="B502" s="65" t="s">
        <v>391</v>
      </c>
      <c r="C502" s="65" t="s">
        <v>365</v>
      </c>
      <c r="D502" s="66" t="s">
        <v>278</v>
      </c>
      <c r="E502" s="65" t="s">
        <v>390</v>
      </c>
      <c r="F502" s="68">
        <v>600</v>
      </c>
      <c r="G502" s="81"/>
      <c r="H502" s="81"/>
      <c r="I502" s="81"/>
      <c r="J502" s="81"/>
      <c r="K502" s="81"/>
      <c r="L502" s="46">
        <f>F502+H502+I502+J502+K502</f>
        <v>600</v>
      </c>
      <c r="M502" s="46">
        <f>G502+K502</f>
        <v>0</v>
      </c>
      <c r="N502" s="46"/>
      <c r="O502" s="46"/>
      <c r="P502" s="46"/>
      <c r="Q502" s="46"/>
      <c r="R502" s="46">
        <f>L502+N502+O502+P502+Q502</f>
        <v>600</v>
      </c>
      <c r="S502" s="46">
        <f>M502+Q502</f>
        <v>0</v>
      </c>
      <c r="T502" s="46"/>
      <c r="U502" s="46"/>
      <c r="V502" s="46"/>
      <c r="W502" s="46"/>
      <c r="X502" s="46">
        <f>R502+T502+U502+V502+W502</f>
        <v>600</v>
      </c>
      <c r="Y502" s="46">
        <f>S502+W502</f>
        <v>0</v>
      </c>
      <c r="Z502" s="46"/>
      <c r="AA502" s="46"/>
      <c r="AB502" s="46"/>
      <c r="AC502" s="46"/>
      <c r="AD502" s="46">
        <f>X502+Z502+AA502+AB502+AC502</f>
        <v>600</v>
      </c>
      <c r="AE502" s="46">
        <f>Y502+AC502</f>
        <v>0</v>
      </c>
      <c r="AF502" s="46"/>
      <c r="AG502" s="46"/>
      <c r="AH502" s="46"/>
      <c r="AI502" s="46"/>
      <c r="AJ502" s="46">
        <f>AD502+AF502+AG502+AH502+AI502</f>
        <v>600</v>
      </c>
      <c r="AK502" s="46">
        <f>AE502+AI502</f>
        <v>0</v>
      </c>
      <c r="AL502" s="46"/>
      <c r="AM502" s="46"/>
      <c r="AN502" s="46"/>
      <c r="AO502" s="46"/>
      <c r="AP502" s="46">
        <f>AJ502+AL502+AM502+AN502+AO502</f>
        <v>600</v>
      </c>
      <c r="AQ502" s="46">
        <f>AK502+AO502</f>
        <v>0</v>
      </c>
      <c r="AR502" s="46"/>
      <c r="AS502" s="46"/>
      <c r="AT502" s="46"/>
      <c r="AU502" s="46"/>
      <c r="AV502" s="46">
        <f>AP502+AR502+AS502+AT502+AU502</f>
        <v>600</v>
      </c>
      <c r="AW502" s="46">
        <f>AQ502+AU502</f>
        <v>0</v>
      </c>
      <c r="AX502" s="46"/>
      <c r="AY502" s="46"/>
      <c r="AZ502" s="46"/>
      <c r="BA502" s="46"/>
      <c r="BB502" s="46">
        <f>AV502+AX502+AY502+AZ502+BA502</f>
        <v>600</v>
      </c>
      <c r="BC502" s="46">
        <f>AW502+BA502</f>
        <v>0</v>
      </c>
    </row>
    <row r="503" spans="1:55" s="6" customFormat="1" ht="45.75" customHeight="1">
      <c r="A503" s="59" t="s">
        <v>164</v>
      </c>
      <c r="B503" s="65" t="s">
        <v>391</v>
      </c>
      <c r="C503" s="65" t="s">
        <v>365</v>
      </c>
      <c r="D503" s="66" t="s">
        <v>322</v>
      </c>
      <c r="E503" s="65"/>
      <c r="F503" s="67">
        <f aca="true" t="shared" si="777" ref="F503:M503">F504+F505+F506</f>
        <v>63027</v>
      </c>
      <c r="G503" s="67">
        <f t="shared" si="777"/>
        <v>14899</v>
      </c>
      <c r="H503" s="67">
        <f t="shared" si="777"/>
        <v>6000</v>
      </c>
      <c r="I503" s="67">
        <f t="shared" si="777"/>
        <v>-56</v>
      </c>
      <c r="J503" s="67">
        <f t="shared" si="777"/>
        <v>0</v>
      </c>
      <c r="K503" s="67">
        <f t="shared" si="777"/>
        <v>0</v>
      </c>
      <c r="L503" s="67">
        <f t="shared" si="777"/>
        <v>68971</v>
      </c>
      <c r="M503" s="67">
        <f t="shared" si="777"/>
        <v>14899</v>
      </c>
      <c r="N503" s="67">
        <f aca="true" t="shared" si="778" ref="N503:S503">N504+N505+N506</f>
        <v>0</v>
      </c>
      <c r="O503" s="67"/>
      <c r="P503" s="67">
        <f t="shared" si="778"/>
        <v>0</v>
      </c>
      <c r="Q503" s="67">
        <f t="shared" si="778"/>
        <v>0</v>
      </c>
      <c r="R503" s="67">
        <f t="shared" si="778"/>
        <v>68971</v>
      </c>
      <c r="S503" s="67">
        <f t="shared" si="778"/>
        <v>14899</v>
      </c>
      <c r="T503" s="67">
        <f>T504+T505+T506</f>
        <v>0</v>
      </c>
      <c r="U503" s="67"/>
      <c r="V503" s="67">
        <f>V504+V505+V506</f>
        <v>202</v>
      </c>
      <c r="W503" s="67">
        <f>W504+W505+W506</f>
        <v>0</v>
      </c>
      <c r="X503" s="67">
        <f>X504+X505+X506</f>
        <v>69173</v>
      </c>
      <c r="Y503" s="67">
        <f>Y504+Y505+Y506</f>
        <v>14899</v>
      </c>
      <c r="Z503" s="67">
        <f>Z504+Z505+Z506</f>
        <v>0</v>
      </c>
      <c r="AA503" s="67"/>
      <c r="AB503" s="67">
        <f>AB504+AB505+AB506</f>
        <v>0</v>
      </c>
      <c r="AC503" s="67">
        <f>AC504+AC505+AC506</f>
        <v>0</v>
      </c>
      <c r="AD503" s="67">
        <f>AD504+AD505+AD506</f>
        <v>69173</v>
      </c>
      <c r="AE503" s="67">
        <f>AE504+AE505+AE506</f>
        <v>14899</v>
      </c>
      <c r="AF503" s="67">
        <f>AF504+AF505+AF506</f>
        <v>0</v>
      </c>
      <c r="AG503" s="67"/>
      <c r="AH503" s="67">
        <f>AH504+AH505+AH506</f>
        <v>0</v>
      </c>
      <c r="AI503" s="67">
        <f>AI504+AI505+AI506</f>
        <v>0</v>
      </c>
      <c r="AJ503" s="67">
        <f>AJ504+AJ505+AJ506</f>
        <v>69173</v>
      </c>
      <c r="AK503" s="67">
        <f>AK504+AK505+AK506</f>
        <v>14899</v>
      </c>
      <c r="AL503" s="67">
        <f>AL504+AL505+AL506</f>
        <v>0</v>
      </c>
      <c r="AM503" s="67"/>
      <c r="AN503" s="67">
        <f aca="true" t="shared" si="779" ref="AN503:AW503">AN504+AN505+AN506</f>
        <v>0</v>
      </c>
      <c r="AO503" s="67">
        <f t="shared" si="779"/>
        <v>0</v>
      </c>
      <c r="AP503" s="67">
        <f t="shared" si="779"/>
        <v>69173</v>
      </c>
      <c r="AQ503" s="67">
        <f t="shared" si="779"/>
        <v>14899</v>
      </c>
      <c r="AR503" s="67">
        <f t="shared" si="779"/>
        <v>0</v>
      </c>
      <c r="AS503" s="67">
        <f t="shared" si="779"/>
        <v>0</v>
      </c>
      <c r="AT503" s="67">
        <f t="shared" si="779"/>
        <v>0</v>
      </c>
      <c r="AU503" s="67">
        <f t="shared" si="779"/>
        <v>0</v>
      </c>
      <c r="AV503" s="67">
        <f t="shared" si="779"/>
        <v>69173</v>
      </c>
      <c r="AW503" s="67">
        <f t="shared" si="779"/>
        <v>14899</v>
      </c>
      <c r="AX503" s="67">
        <f aca="true" t="shared" si="780" ref="AX503:BC503">AX504+AX505+AX506</f>
        <v>0</v>
      </c>
      <c r="AY503" s="67">
        <f t="shared" si="780"/>
        <v>0</v>
      </c>
      <c r="AZ503" s="67">
        <f t="shared" si="780"/>
        <v>0</v>
      </c>
      <c r="BA503" s="67">
        <f t="shared" si="780"/>
        <v>0</v>
      </c>
      <c r="BB503" s="67">
        <f t="shared" si="780"/>
        <v>69173</v>
      </c>
      <c r="BC503" s="67">
        <f t="shared" si="780"/>
        <v>14899</v>
      </c>
    </row>
    <row r="504" spans="1:55" s="6" customFormat="1" ht="97.5" customHeight="1">
      <c r="A504" s="59" t="s">
        <v>79</v>
      </c>
      <c r="B504" s="65" t="s">
        <v>391</v>
      </c>
      <c r="C504" s="65" t="s">
        <v>365</v>
      </c>
      <c r="D504" s="66" t="s">
        <v>322</v>
      </c>
      <c r="E504" s="65" t="s">
        <v>67</v>
      </c>
      <c r="F504" s="46">
        <f>9179</f>
        <v>9179</v>
      </c>
      <c r="G504" s="81"/>
      <c r="H504" s="81"/>
      <c r="I504" s="68">
        <v>-56</v>
      </c>
      <c r="J504" s="81"/>
      <c r="K504" s="81"/>
      <c r="L504" s="46">
        <f>F504+H504+I504+J504+K504</f>
        <v>9123</v>
      </c>
      <c r="M504" s="46">
        <f>G504+K504</f>
        <v>0</v>
      </c>
      <c r="N504" s="46"/>
      <c r="O504" s="46"/>
      <c r="P504" s="46"/>
      <c r="Q504" s="46"/>
      <c r="R504" s="46">
        <f>L504+N504+O504+P504+Q504</f>
        <v>9123</v>
      </c>
      <c r="S504" s="46">
        <f>M504+Q504</f>
        <v>0</v>
      </c>
      <c r="T504" s="46"/>
      <c r="U504" s="46"/>
      <c r="V504" s="46">
        <v>202</v>
      </c>
      <c r="W504" s="46"/>
      <c r="X504" s="46">
        <f>R504+T504+U504+V504+W504</f>
        <v>9325</v>
      </c>
      <c r="Y504" s="46">
        <f>S504+W504</f>
        <v>0</v>
      </c>
      <c r="Z504" s="46"/>
      <c r="AA504" s="46"/>
      <c r="AB504" s="46"/>
      <c r="AC504" s="46"/>
      <c r="AD504" s="46">
        <f>X504+Z504+AA504+AB504+AC504</f>
        <v>9325</v>
      </c>
      <c r="AE504" s="46">
        <f>Y504+AC504</f>
        <v>0</v>
      </c>
      <c r="AF504" s="46"/>
      <c r="AG504" s="46"/>
      <c r="AH504" s="46"/>
      <c r="AI504" s="46"/>
      <c r="AJ504" s="46">
        <f>AD504+AF504+AG504+AH504+AI504</f>
        <v>9325</v>
      </c>
      <c r="AK504" s="46">
        <f>AE504+AI504</f>
        <v>0</v>
      </c>
      <c r="AL504" s="46"/>
      <c r="AM504" s="46"/>
      <c r="AN504" s="46"/>
      <c r="AO504" s="46"/>
      <c r="AP504" s="46">
        <f>AJ504+AL504+AM504+AN504+AO504</f>
        <v>9325</v>
      </c>
      <c r="AQ504" s="46">
        <f>AK504+AO504</f>
        <v>0</v>
      </c>
      <c r="AR504" s="46"/>
      <c r="AS504" s="46"/>
      <c r="AT504" s="46"/>
      <c r="AU504" s="46"/>
      <c r="AV504" s="46">
        <f>AP504+AR504+AS504+AT504+AU504</f>
        <v>9325</v>
      </c>
      <c r="AW504" s="46">
        <f>AQ504+AU504</f>
        <v>0</v>
      </c>
      <c r="AX504" s="46"/>
      <c r="AY504" s="46"/>
      <c r="AZ504" s="46"/>
      <c r="BA504" s="46"/>
      <c r="BB504" s="46">
        <f>AV504+AX504+AY504+AZ504+BA504</f>
        <v>9325</v>
      </c>
      <c r="BC504" s="46">
        <f>AW504+BA504</f>
        <v>0</v>
      </c>
    </row>
    <row r="505" spans="1:55" s="6" customFormat="1" ht="90.75" customHeight="1">
      <c r="A505" s="59" t="s">
        <v>216</v>
      </c>
      <c r="B505" s="65" t="s">
        <v>391</v>
      </c>
      <c r="C505" s="65" t="s">
        <v>365</v>
      </c>
      <c r="D505" s="66" t="s">
        <v>322</v>
      </c>
      <c r="E505" s="65" t="s">
        <v>66</v>
      </c>
      <c r="F505" s="46">
        <v>11</v>
      </c>
      <c r="G505" s="81"/>
      <c r="H505" s="81"/>
      <c r="I505" s="81"/>
      <c r="J505" s="81"/>
      <c r="K505" s="81"/>
      <c r="L505" s="46">
        <f>F505+H505+I505+J505+K505</f>
        <v>11</v>
      </c>
      <c r="M505" s="46">
        <f>G505+K505</f>
        <v>0</v>
      </c>
      <c r="N505" s="46"/>
      <c r="O505" s="46"/>
      <c r="P505" s="46"/>
      <c r="Q505" s="46"/>
      <c r="R505" s="46">
        <f>L505+N505+O505+P505+Q505</f>
        <v>11</v>
      </c>
      <c r="S505" s="46">
        <f>M505+Q505</f>
        <v>0</v>
      </c>
      <c r="T505" s="46"/>
      <c r="U505" s="46"/>
      <c r="V505" s="46"/>
      <c r="W505" s="46"/>
      <c r="X505" s="46">
        <f>R505+T505+U505+V505+W505</f>
        <v>11</v>
      </c>
      <c r="Y505" s="46">
        <f>S505+W505</f>
        <v>0</v>
      </c>
      <c r="Z505" s="46"/>
      <c r="AA505" s="46"/>
      <c r="AB505" s="46"/>
      <c r="AC505" s="46"/>
      <c r="AD505" s="46">
        <f>X505+Z505+AA505+AB505+AC505</f>
        <v>11</v>
      </c>
      <c r="AE505" s="46">
        <f>Y505+AC505</f>
        <v>0</v>
      </c>
      <c r="AF505" s="46"/>
      <c r="AG505" s="46"/>
      <c r="AH505" s="46"/>
      <c r="AI505" s="46"/>
      <c r="AJ505" s="46">
        <f>AD505+AF505+AG505+AH505+AI505</f>
        <v>11</v>
      </c>
      <c r="AK505" s="46">
        <f>AE505+AI505</f>
        <v>0</v>
      </c>
      <c r="AL505" s="46"/>
      <c r="AM505" s="46"/>
      <c r="AN505" s="46"/>
      <c r="AO505" s="46"/>
      <c r="AP505" s="46">
        <f>AJ505+AL505+AM505+AN505+AO505</f>
        <v>11</v>
      </c>
      <c r="AQ505" s="46">
        <f>AK505+AO505</f>
        <v>0</v>
      </c>
      <c r="AR505" s="46"/>
      <c r="AS505" s="46"/>
      <c r="AT505" s="46"/>
      <c r="AU505" s="46"/>
      <c r="AV505" s="46">
        <f>AP505+AR505+AS505+AT505+AU505</f>
        <v>11</v>
      </c>
      <c r="AW505" s="46">
        <f>AQ505+AU505</f>
        <v>0</v>
      </c>
      <c r="AX505" s="46"/>
      <c r="AY505" s="46"/>
      <c r="AZ505" s="46"/>
      <c r="BA505" s="46"/>
      <c r="BB505" s="46">
        <f>AV505+AX505+AY505+AZ505+BA505</f>
        <v>11</v>
      </c>
      <c r="BC505" s="46">
        <f>AW505+BA505</f>
        <v>0</v>
      </c>
    </row>
    <row r="506" spans="1:55" s="6" customFormat="1" ht="25.5" customHeight="1">
      <c r="A506" s="59" t="s">
        <v>135</v>
      </c>
      <c r="B506" s="65" t="s">
        <v>391</v>
      </c>
      <c r="C506" s="65" t="s">
        <v>365</v>
      </c>
      <c r="D506" s="66" t="s">
        <v>134</v>
      </c>
      <c r="E506" s="65"/>
      <c r="F506" s="46">
        <f aca="true" t="shared" si="781" ref="F506:AK506">F507+F508+F509+F510+F512</f>
        <v>53837</v>
      </c>
      <c r="G506" s="46">
        <f t="shared" si="781"/>
        <v>14899</v>
      </c>
      <c r="H506" s="46">
        <f t="shared" si="781"/>
        <v>6000</v>
      </c>
      <c r="I506" s="46">
        <f t="shared" si="781"/>
        <v>0</v>
      </c>
      <c r="J506" s="46">
        <f t="shared" si="781"/>
        <v>0</v>
      </c>
      <c r="K506" s="46">
        <f t="shared" si="781"/>
        <v>0</v>
      </c>
      <c r="L506" s="46">
        <f t="shared" si="781"/>
        <v>59837</v>
      </c>
      <c r="M506" s="46">
        <f t="shared" si="781"/>
        <v>14899</v>
      </c>
      <c r="N506" s="46">
        <f t="shared" si="781"/>
        <v>0</v>
      </c>
      <c r="O506" s="46">
        <f t="shared" si="781"/>
        <v>0</v>
      </c>
      <c r="P506" s="46">
        <f t="shared" si="781"/>
        <v>0</v>
      </c>
      <c r="Q506" s="46">
        <f t="shared" si="781"/>
        <v>0</v>
      </c>
      <c r="R506" s="46">
        <f t="shared" si="781"/>
        <v>59837</v>
      </c>
      <c r="S506" s="46">
        <f t="shared" si="781"/>
        <v>14899</v>
      </c>
      <c r="T506" s="46">
        <f t="shared" si="781"/>
        <v>0</v>
      </c>
      <c r="U506" s="46">
        <f t="shared" si="781"/>
        <v>0</v>
      </c>
      <c r="V506" s="46">
        <f t="shared" si="781"/>
        <v>0</v>
      </c>
      <c r="W506" s="46">
        <f t="shared" si="781"/>
        <v>0</v>
      </c>
      <c r="X506" s="46">
        <f t="shared" si="781"/>
        <v>59837</v>
      </c>
      <c r="Y506" s="46">
        <f t="shared" si="781"/>
        <v>14899</v>
      </c>
      <c r="Z506" s="46">
        <f t="shared" si="781"/>
        <v>0</v>
      </c>
      <c r="AA506" s="46">
        <f t="shared" si="781"/>
        <v>0</v>
      </c>
      <c r="AB506" s="46">
        <f t="shared" si="781"/>
        <v>0</v>
      </c>
      <c r="AC506" s="46">
        <f t="shared" si="781"/>
        <v>0</v>
      </c>
      <c r="AD506" s="46">
        <f t="shared" si="781"/>
        <v>59837</v>
      </c>
      <c r="AE506" s="46">
        <f t="shared" si="781"/>
        <v>14899</v>
      </c>
      <c r="AF506" s="46">
        <f t="shared" si="781"/>
        <v>0</v>
      </c>
      <c r="AG506" s="46">
        <f t="shared" si="781"/>
        <v>0</v>
      </c>
      <c r="AH506" s="46">
        <f t="shared" si="781"/>
        <v>0</v>
      </c>
      <c r="AI506" s="46">
        <f t="shared" si="781"/>
        <v>0</v>
      </c>
      <c r="AJ506" s="46">
        <f t="shared" si="781"/>
        <v>59837</v>
      </c>
      <c r="AK506" s="46">
        <f t="shared" si="781"/>
        <v>14899</v>
      </c>
      <c r="AL506" s="46">
        <f aca="true" t="shared" si="782" ref="AL506:AQ506">AL507+AL508+AL509+AL510+AL512+AL514</f>
        <v>0</v>
      </c>
      <c r="AM506" s="46">
        <f t="shared" si="782"/>
        <v>0</v>
      </c>
      <c r="AN506" s="46">
        <f t="shared" si="782"/>
        <v>0</v>
      </c>
      <c r="AO506" s="46">
        <f t="shared" si="782"/>
        <v>0</v>
      </c>
      <c r="AP506" s="46">
        <f t="shared" si="782"/>
        <v>59837</v>
      </c>
      <c r="AQ506" s="46">
        <f t="shared" si="782"/>
        <v>14899</v>
      </c>
      <c r="AR506" s="46">
        <f aca="true" t="shared" si="783" ref="AR506:AW506">AR507+AR508+AR509+AR510+AR512+AR514</f>
        <v>0</v>
      </c>
      <c r="AS506" s="46">
        <f>AS507+AS508+AS509+AS510+AS512+AS514</f>
        <v>0</v>
      </c>
      <c r="AT506" s="46">
        <f>AT507+AT508+AT509+AT510+AT512+AT514</f>
        <v>0</v>
      </c>
      <c r="AU506" s="46">
        <f>AU507+AU508+AU509+AU510+AU512+AU514</f>
        <v>0</v>
      </c>
      <c r="AV506" s="46">
        <f t="shared" si="783"/>
        <v>59837</v>
      </c>
      <c r="AW506" s="46">
        <f t="shared" si="783"/>
        <v>14899</v>
      </c>
      <c r="AX506" s="46">
        <f aca="true" t="shared" si="784" ref="AX506:BC506">AX507+AX508+AX509+AX510+AX512+AX514</f>
        <v>0</v>
      </c>
      <c r="AY506" s="46">
        <f t="shared" si="784"/>
        <v>0</v>
      </c>
      <c r="AZ506" s="46">
        <f t="shared" si="784"/>
        <v>0</v>
      </c>
      <c r="BA506" s="46">
        <f t="shared" si="784"/>
        <v>0</v>
      </c>
      <c r="BB506" s="46">
        <f t="shared" si="784"/>
        <v>59837</v>
      </c>
      <c r="BC506" s="46">
        <f t="shared" si="784"/>
        <v>14899</v>
      </c>
    </row>
    <row r="507" spans="1:55" s="6" customFormat="1" ht="58.5" customHeight="1">
      <c r="A507" s="59" t="s">
        <v>375</v>
      </c>
      <c r="B507" s="65" t="s">
        <v>391</v>
      </c>
      <c r="C507" s="65" t="s">
        <v>365</v>
      </c>
      <c r="D507" s="66" t="s">
        <v>134</v>
      </c>
      <c r="E507" s="65" t="s">
        <v>376</v>
      </c>
      <c r="F507" s="46">
        <v>132</v>
      </c>
      <c r="G507" s="46"/>
      <c r="H507" s="81"/>
      <c r="I507" s="81"/>
      <c r="J507" s="81"/>
      <c r="K507" s="81"/>
      <c r="L507" s="46">
        <f>F507+H507+I507+J507+K507</f>
        <v>132</v>
      </c>
      <c r="M507" s="46">
        <f>G507+K507</f>
        <v>0</v>
      </c>
      <c r="N507" s="46"/>
      <c r="O507" s="46"/>
      <c r="P507" s="46"/>
      <c r="Q507" s="46"/>
      <c r="R507" s="46">
        <f>L507+N507+O507+P507+Q507</f>
        <v>132</v>
      </c>
      <c r="S507" s="46">
        <f>M507+Q507</f>
        <v>0</v>
      </c>
      <c r="T507" s="46"/>
      <c r="U507" s="46"/>
      <c r="V507" s="46"/>
      <c r="W507" s="46"/>
      <c r="X507" s="46">
        <f>R507+T507+U507+V507+W507</f>
        <v>132</v>
      </c>
      <c r="Y507" s="46">
        <f>S507+W507</f>
        <v>0</v>
      </c>
      <c r="Z507" s="46"/>
      <c r="AA507" s="46"/>
      <c r="AB507" s="46"/>
      <c r="AC507" s="46"/>
      <c r="AD507" s="46">
        <f>X507+Z507+AA507+AB507+AC507</f>
        <v>132</v>
      </c>
      <c r="AE507" s="46">
        <f>Y507+AC507</f>
        <v>0</v>
      </c>
      <c r="AF507" s="46"/>
      <c r="AG507" s="46"/>
      <c r="AH507" s="46"/>
      <c r="AI507" s="46"/>
      <c r="AJ507" s="46">
        <f>AD507+AF507+AG507+AH507+AI507</f>
        <v>132</v>
      </c>
      <c r="AK507" s="46">
        <f>AE507+AI507</f>
        <v>0</v>
      </c>
      <c r="AL507" s="46"/>
      <c r="AM507" s="46"/>
      <c r="AN507" s="46"/>
      <c r="AO507" s="46"/>
      <c r="AP507" s="46">
        <f>AJ507+AL507+AM507+AN507+AO507</f>
        <v>132</v>
      </c>
      <c r="AQ507" s="46">
        <f>AK507+AO507</f>
        <v>0</v>
      </c>
      <c r="AR507" s="46"/>
      <c r="AS507" s="46"/>
      <c r="AT507" s="46"/>
      <c r="AU507" s="46"/>
      <c r="AV507" s="46">
        <f>AP507+AR507+AS507+AT507+AU507</f>
        <v>132</v>
      </c>
      <c r="AW507" s="46">
        <f>AQ507+AU507</f>
        <v>0</v>
      </c>
      <c r="AX507" s="46"/>
      <c r="AY507" s="46"/>
      <c r="AZ507" s="46"/>
      <c r="BA507" s="46"/>
      <c r="BB507" s="46">
        <f>AV507+AX507+AY507+AZ507+BA507</f>
        <v>132</v>
      </c>
      <c r="BC507" s="46">
        <f>AW507+BA507</f>
        <v>0</v>
      </c>
    </row>
    <row r="508" spans="1:55" s="6" customFormat="1" ht="50.25" customHeight="1" hidden="1">
      <c r="A508" s="59" t="s">
        <v>79</v>
      </c>
      <c r="B508" s="65" t="s">
        <v>391</v>
      </c>
      <c r="C508" s="65" t="s">
        <v>365</v>
      </c>
      <c r="D508" s="66" t="s">
        <v>134</v>
      </c>
      <c r="E508" s="65" t="s">
        <v>67</v>
      </c>
      <c r="F508" s="46"/>
      <c r="G508" s="46"/>
      <c r="H508" s="81"/>
      <c r="I508" s="81"/>
      <c r="J508" s="81"/>
      <c r="K508" s="81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</row>
    <row r="509" spans="1:55" s="6" customFormat="1" ht="88.5" customHeight="1">
      <c r="A509" s="59" t="s">
        <v>216</v>
      </c>
      <c r="B509" s="65" t="s">
        <v>391</v>
      </c>
      <c r="C509" s="65" t="s">
        <v>365</v>
      </c>
      <c r="D509" s="66" t="s">
        <v>134</v>
      </c>
      <c r="E509" s="65" t="s">
        <v>66</v>
      </c>
      <c r="F509" s="46">
        <v>877</v>
      </c>
      <c r="G509" s="81"/>
      <c r="H509" s="81"/>
      <c r="I509" s="81"/>
      <c r="J509" s="81"/>
      <c r="K509" s="81"/>
      <c r="L509" s="46">
        <f>F509+H509+I509+J509+K509</f>
        <v>877</v>
      </c>
      <c r="M509" s="46">
        <f>G509+K509</f>
        <v>0</v>
      </c>
      <c r="N509" s="46"/>
      <c r="O509" s="46"/>
      <c r="P509" s="46"/>
      <c r="Q509" s="46"/>
      <c r="R509" s="46">
        <f>L509+N509+O509+P509+Q509</f>
        <v>877</v>
      </c>
      <c r="S509" s="46">
        <f>M509+Q509</f>
        <v>0</v>
      </c>
      <c r="T509" s="46"/>
      <c r="U509" s="46"/>
      <c r="V509" s="46"/>
      <c r="W509" s="46"/>
      <c r="X509" s="46">
        <f>R509+T509+U509+V509+W509</f>
        <v>877</v>
      </c>
      <c r="Y509" s="46">
        <f>S509+W509</f>
        <v>0</v>
      </c>
      <c r="Z509" s="46"/>
      <c r="AA509" s="46"/>
      <c r="AB509" s="46"/>
      <c r="AC509" s="46"/>
      <c r="AD509" s="46">
        <f>X509+Z509+AA509+AB509+AC509</f>
        <v>877</v>
      </c>
      <c r="AE509" s="46">
        <f>Y509+AC509</f>
        <v>0</v>
      </c>
      <c r="AF509" s="46"/>
      <c r="AG509" s="46"/>
      <c r="AH509" s="46"/>
      <c r="AI509" s="46"/>
      <c r="AJ509" s="46">
        <f>AD509+AF509+AG509+AH509+AI509</f>
        <v>877</v>
      </c>
      <c r="AK509" s="46">
        <f>AE509+AI509</f>
        <v>0</v>
      </c>
      <c r="AL509" s="46"/>
      <c r="AM509" s="46">
        <v>-95</v>
      </c>
      <c r="AN509" s="46"/>
      <c r="AO509" s="46"/>
      <c r="AP509" s="46">
        <f>AJ509+AL509+AM509+AN509+AO509</f>
        <v>782</v>
      </c>
      <c r="AQ509" s="46">
        <f>AK509+AO509</f>
        <v>0</v>
      </c>
      <c r="AR509" s="46"/>
      <c r="AS509" s="46"/>
      <c r="AT509" s="46"/>
      <c r="AU509" s="46"/>
      <c r="AV509" s="46">
        <f>AP509+AR509+AS509+AT509+AU509</f>
        <v>782</v>
      </c>
      <c r="AW509" s="46">
        <f>AQ509+AU509</f>
        <v>0</v>
      </c>
      <c r="AX509" s="46"/>
      <c r="AY509" s="46"/>
      <c r="AZ509" s="46"/>
      <c r="BA509" s="46"/>
      <c r="BB509" s="46">
        <f>AV509+AX509+AY509+AZ509+BA509</f>
        <v>782</v>
      </c>
      <c r="BC509" s="46">
        <f>AW509+BA509</f>
        <v>0</v>
      </c>
    </row>
    <row r="510" spans="1:55" s="6" customFormat="1" ht="103.5" customHeight="1">
      <c r="A510" s="101" t="s">
        <v>533</v>
      </c>
      <c r="B510" s="65" t="s">
        <v>391</v>
      </c>
      <c r="C510" s="65" t="s">
        <v>365</v>
      </c>
      <c r="D510" s="66" t="s">
        <v>133</v>
      </c>
      <c r="E510" s="65"/>
      <c r="F510" s="46">
        <f aca="true" t="shared" si="785" ref="F510:BA510">F511</f>
        <v>52828</v>
      </c>
      <c r="G510" s="46">
        <f t="shared" si="785"/>
        <v>14899</v>
      </c>
      <c r="H510" s="46">
        <f t="shared" si="785"/>
        <v>0</v>
      </c>
      <c r="I510" s="46">
        <f t="shared" si="785"/>
        <v>0</v>
      </c>
      <c r="J510" s="46">
        <f t="shared" si="785"/>
        <v>0</v>
      </c>
      <c r="K510" s="46">
        <f t="shared" si="785"/>
        <v>0</v>
      </c>
      <c r="L510" s="46">
        <f t="shared" si="785"/>
        <v>52828</v>
      </c>
      <c r="M510" s="46">
        <f t="shared" si="785"/>
        <v>14899</v>
      </c>
      <c r="N510" s="46">
        <f t="shared" si="785"/>
        <v>0</v>
      </c>
      <c r="O510" s="46">
        <f t="shared" si="785"/>
        <v>0</v>
      </c>
      <c r="P510" s="46">
        <f t="shared" si="785"/>
        <v>0</v>
      </c>
      <c r="Q510" s="46">
        <f t="shared" si="785"/>
        <v>0</v>
      </c>
      <c r="R510" s="46">
        <f t="shared" si="785"/>
        <v>52828</v>
      </c>
      <c r="S510" s="46">
        <f t="shared" si="785"/>
        <v>14899</v>
      </c>
      <c r="T510" s="46">
        <f t="shared" si="785"/>
        <v>0</v>
      </c>
      <c r="U510" s="46">
        <f t="shared" si="785"/>
        <v>0</v>
      </c>
      <c r="V510" s="46">
        <f t="shared" si="785"/>
        <v>0</v>
      </c>
      <c r="W510" s="46">
        <f t="shared" si="785"/>
        <v>0</v>
      </c>
      <c r="X510" s="46">
        <f t="shared" si="785"/>
        <v>52828</v>
      </c>
      <c r="Y510" s="46">
        <f t="shared" si="785"/>
        <v>14899</v>
      </c>
      <c r="Z510" s="46">
        <f t="shared" si="785"/>
        <v>0</v>
      </c>
      <c r="AA510" s="46">
        <f t="shared" si="785"/>
        <v>0</v>
      </c>
      <c r="AB510" s="46">
        <f t="shared" si="785"/>
        <v>0</v>
      </c>
      <c r="AC510" s="46">
        <f t="shared" si="785"/>
        <v>0</v>
      </c>
      <c r="AD510" s="46">
        <f t="shared" si="785"/>
        <v>52828</v>
      </c>
      <c r="AE510" s="46">
        <f t="shared" si="785"/>
        <v>14899</v>
      </c>
      <c r="AF510" s="46">
        <f t="shared" si="785"/>
        <v>0</v>
      </c>
      <c r="AG510" s="46">
        <f t="shared" si="785"/>
        <v>0</v>
      </c>
      <c r="AH510" s="46">
        <f t="shared" si="785"/>
        <v>0</v>
      </c>
      <c r="AI510" s="46">
        <f t="shared" si="785"/>
        <v>0</v>
      </c>
      <c r="AJ510" s="46">
        <f t="shared" si="785"/>
        <v>52828</v>
      </c>
      <c r="AK510" s="46">
        <f t="shared" si="785"/>
        <v>14899</v>
      </c>
      <c r="AL510" s="46">
        <f t="shared" si="785"/>
        <v>0</v>
      </c>
      <c r="AM510" s="46">
        <f t="shared" si="785"/>
        <v>0</v>
      </c>
      <c r="AN510" s="46">
        <f t="shared" si="785"/>
        <v>0</v>
      </c>
      <c r="AO510" s="46">
        <f t="shared" si="785"/>
        <v>0</v>
      </c>
      <c r="AP510" s="46">
        <f t="shared" si="785"/>
        <v>52828</v>
      </c>
      <c r="AQ510" s="46">
        <f t="shared" si="785"/>
        <v>14899</v>
      </c>
      <c r="AR510" s="46">
        <f t="shared" si="785"/>
        <v>0</v>
      </c>
      <c r="AS510" s="46">
        <f t="shared" si="785"/>
        <v>0</v>
      </c>
      <c r="AT510" s="46">
        <f t="shared" si="785"/>
        <v>0</v>
      </c>
      <c r="AU510" s="46">
        <f t="shared" si="785"/>
        <v>0</v>
      </c>
      <c r="AV510" s="46">
        <f t="shared" si="785"/>
        <v>52828</v>
      </c>
      <c r="AW510" s="46">
        <f t="shared" si="785"/>
        <v>14899</v>
      </c>
      <c r="AX510" s="46">
        <f t="shared" si="785"/>
        <v>0</v>
      </c>
      <c r="AY510" s="46">
        <f t="shared" si="785"/>
        <v>0</v>
      </c>
      <c r="AZ510" s="46">
        <f t="shared" si="785"/>
        <v>0</v>
      </c>
      <c r="BA510" s="46">
        <f t="shared" si="785"/>
        <v>0</v>
      </c>
      <c r="BB510" s="46">
        <f>BB511</f>
        <v>52828</v>
      </c>
      <c r="BC510" s="46">
        <f>BC511</f>
        <v>14899</v>
      </c>
    </row>
    <row r="511" spans="1:55" s="6" customFormat="1" ht="87.75" customHeight="1">
      <c r="A511" s="59" t="s">
        <v>80</v>
      </c>
      <c r="B511" s="65" t="s">
        <v>391</v>
      </c>
      <c r="C511" s="65" t="s">
        <v>365</v>
      </c>
      <c r="D511" s="66" t="s">
        <v>133</v>
      </c>
      <c r="E511" s="65" t="s">
        <v>457</v>
      </c>
      <c r="F511" s="46">
        <f>52838-10</f>
        <v>52828</v>
      </c>
      <c r="G511" s="46">
        <f>14909-10</f>
        <v>14899</v>
      </c>
      <c r="H511" s="81"/>
      <c r="I511" s="81"/>
      <c r="J511" s="81"/>
      <c r="K511" s="81"/>
      <c r="L511" s="46">
        <f>F511+H511+I511+J511+K511</f>
        <v>52828</v>
      </c>
      <c r="M511" s="46">
        <f>G511+K511</f>
        <v>14899</v>
      </c>
      <c r="N511" s="46"/>
      <c r="O511" s="46"/>
      <c r="P511" s="46"/>
      <c r="Q511" s="46"/>
      <c r="R511" s="46">
        <f>L511+N511+O511+P511+Q511</f>
        <v>52828</v>
      </c>
      <c r="S511" s="46">
        <f>M511+Q511</f>
        <v>14899</v>
      </c>
      <c r="T511" s="46"/>
      <c r="U511" s="46"/>
      <c r="V511" s="46"/>
      <c r="W511" s="46"/>
      <c r="X511" s="46">
        <f>R511+T511+U511+V511+W511</f>
        <v>52828</v>
      </c>
      <c r="Y511" s="46">
        <f>S511+W511</f>
        <v>14899</v>
      </c>
      <c r="Z511" s="46"/>
      <c r="AA511" s="46"/>
      <c r="AB511" s="46"/>
      <c r="AC511" s="46"/>
      <c r="AD511" s="46">
        <f>X511+Z511+AA511+AB511+AC511</f>
        <v>52828</v>
      </c>
      <c r="AE511" s="46">
        <f>Y511+AC511</f>
        <v>14899</v>
      </c>
      <c r="AF511" s="46"/>
      <c r="AG511" s="46"/>
      <c r="AH511" s="46"/>
      <c r="AI511" s="46"/>
      <c r="AJ511" s="46">
        <f>AD511+AF511+AG511+AH511+AI511</f>
        <v>52828</v>
      </c>
      <c r="AK511" s="46">
        <f>AE511+AI511</f>
        <v>14899</v>
      </c>
      <c r="AL511" s="46"/>
      <c r="AM511" s="46"/>
      <c r="AN511" s="46"/>
      <c r="AO511" s="46"/>
      <c r="AP511" s="46">
        <f>AJ511+AL511+AM511+AN511+AO511</f>
        <v>52828</v>
      </c>
      <c r="AQ511" s="46">
        <f>AK511+AO511</f>
        <v>14899</v>
      </c>
      <c r="AR511" s="46"/>
      <c r="AS511" s="46"/>
      <c r="AT511" s="46"/>
      <c r="AU511" s="46"/>
      <c r="AV511" s="46">
        <f>AP511+AR511+AS511+AT511+AU511</f>
        <v>52828</v>
      </c>
      <c r="AW511" s="46">
        <f>AQ511+AU511</f>
        <v>14899</v>
      </c>
      <c r="AX511" s="46"/>
      <c r="AY511" s="46"/>
      <c r="AZ511" s="46"/>
      <c r="BA511" s="46"/>
      <c r="BB511" s="46">
        <f>AV511+AX511+AY511+AZ511+BA511</f>
        <v>52828</v>
      </c>
      <c r="BC511" s="46">
        <f>AW511+BA511</f>
        <v>14899</v>
      </c>
    </row>
    <row r="512" spans="1:55" s="6" customFormat="1" ht="93" customHeight="1">
      <c r="A512" s="59" t="s">
        <v>549</v>
      </c>
      <c r="B512" s="65" t="s">
        <v>391</v>
      </c>
      <c r="C512" s="65" t="s">
        <v>365</v>
      </c>
      <c r="D512" s="66" t="s">
        <v>550</v>
      </c>
      <c r="E512" s="65"/>
      <c r="F512" s="46">
        <f aca="true" t="shared" si="786" ref="F512:BA512">F513</f>
        <v>0</v>
      </c>
      <c r="G512" s="46">
        <f t="shared" si="786"/>
        <v>0</v>
      </c>
      <c r="H512" s="46">
        <f t="shared" si="786"/>
        <v>6000</v>
      </c>
      <c r="I512" s="46">
        <f t="shared" si="786"/>
        <v>0</v>
      </c>
      <c r="J512" s="46">
        <f t="shared" si="786"/>
        <v>0</v>
      </c>
      <c r="K512" s="46">
        <f t="shared" si="786"/>
        <v>0</v>
      </c>
      <c r="L512" s="46">
        <f t="shared" si="786"/>
        <v>6000</v>
      </c>
      <c r="M512" s="46">
        <f t="shared" si="786"/>
        <v>0</v>
      </c>
      <c r="N512" s="46">
        <f t="shared" si="786"/>
        <v>0</v>
      </c>
      <c r="O512" s="46">
        <f t="shared" si="786"/>
        <v>0</v>
      </c>
      <c r="P512" s="46">
        <f t="shared" si="786"/>
        <v>0</v>
      </c>
      <c r="Q512" s="46">
        <f t="shared" si="786"/>
        <v>0</v>
      </c>
      <c r="R512" s="46">
        <f t="shared" si="786"/>
        <v>6000</v>
      </c>
      <c r="S512" s="46">
        <f t="shared" si="786"/>
        <v>0</v>
      </c>
      <c r="T512" s="46">
        <f t="shared" si="786"/>
        <v>0</v>
      </c>
      <c r="U512" s="46">
        <f t="shared" si="786"/>
        <v>0</v>
      </c>
      <c r="V512" s="46">
        <f t="shared" si="786"/>
        <v>0</v>
      </c>
      <c r="W512" s="46">
        <f t="shared" si="786"/>
        <v>0</v>
      </c>
      <c r="X512" s="46">
        <f t="shared" si="786"/>
        <v>6000</v>
      </c>
      <c r="Y512" s="46">
        <f t="shared" si="786"/>
        <v>0</v>
      </c>
      <c r="Z512" s="46">
        <f t="shared" si="786"/>
        <v>0</v>
      </c>
      <c r="AA512" s="46">
        <f t="shared" si="786"/>
        <v>0</v>
      </c>
      <c r="AB512" s="46">
        <f t="shared" si="786"/>
        <v>0</v>
      </c>
      <c r="AC512" s="46">
        <f t="shared" si="786"/>
        <v>0</v>
      </c>
      <c r="AD512" s="46">
        <f t="shared" si="786"/>
        <v>6000</v>
      </c>
      <c r="AE512" s="46">
        <f t="shared" si="786"/>
        <v>0</v>
      </c>
      <c r="AF512" s="46">
        <f t="shared" si="786"/>
        <v>0</v>
      </c>
      <c r="AG512" s="46">
        <f t="shared" si="786"/>
        <v>0</v>
      </c>
      <c r="AH512" s="46">
        <f t="shared" si="786"/>
        <v>0</v>
      </c>
      <c r="AI512" s="46">
        <f t="shared" si="786"/>
        <v>0</v>
      </c>
      <c r="AJ512" s="46">
        <f t="shared" si="786"/>
        <v>6000</v>
      </c>
      <c r="AK512" s="46">
        <f t="shared" si="786"/>
        <v>0</v>
      </c>
      <c r="AL512" s="46">
        <f t="shared" si="786"/>
        <v>0</v>
      </c>
      <c r="AM512" s="46">
        <f t="shared" si="786"/>
        <v>0</v>
      </c>
      <c r="AN512" s="46">
        <f t="shared" si="786"/>
        <v>0</v>
      </c>
      <c r="AO512" s="46">
        <f t="shared" si="786"/>
        <v>0</v>
      </c>
      <c r="AP512" s="46">
        <f t="shared" si="786"/>
        <v>6000</v>
      </c>
      <c r="AQ512" s="46">
        <f t="shared" si="786"/>
        <v>0</v>
      </c>
      <c r="AR512" s="46">
        <f t="shared" si="786"/>
        <v>0</v>
      </c>
      <c r="AS512" s="46">
        <f t="shared" si="786"/>
        <v>0</v>
      </c>
      <c r="AT512" s="46">
        <f t="shared" si="786"/>
        <v>0</v>
      </c>
      <c r="AU512" s="46">
        <f t="shared" si="786"/>
        <v>0</v>
      </c>
      <c r="AV512" s="46">
        <f t="shared" si="786"/>
        <v>6000</v>
      </c>
      <c r="AW512" s="46">
        <f t="shared" si="786"/>
        <v>0</v>
      </c>
      <c r="AX512" s="46">
        <f t="shared" si="786"/>
        <v>0</v>
      </c>
      <c r="AY512" s="46">
        <f t="shared" si="786"/>
        <v>0</v>
      </c>
      <c r="AZ512" s="46">
        <f t="shared" si="786"/>
        <v>0</v>
      </c>
      <c r="BA512" s="46">
        <f t="shared" si="786"/>
        <v>0</v>
      </c>
      <c r="BB512" s="46">
        <f>BB513</f>
        <v>6000</v>
      </c>
      <c r="BC512" s="46">
        <f>BC513</f>
        <v>0</v>
      </c>
    </row>
    <row r="513" spans="1:55" s="6" customFormat="1" ht="87" customHeight="1">
      <c r="A513" s="59" t="s">
        <v>476</v>
      </c>
      <c r="B513" s="65" t="s">
        <v>391</v>
      </c>
      <c r="C513" s="65" t="s">
        <v>365</v>
      </c>
      <c r="D513" s="66" t="s">
        <v>550</v>
      </c>
      <c r="E513" s="65" t="s">
        <v>381</v>
      </c>
      <c r="F513" s="46"/>
      <c r="G513" s="46"/>
      <c r="H513" s="46">
        <v>6000</v>
      </c>
      <c r="I513" s="81"/>
      <c r="J513" s="81"/>
      <c r="K513" s="81"/>
      <c r="L513" s="46">
        <f>F513+H513+I513+J513+K513</f>
        <v>6000</v>
      </c>
      <c r="M513" s="46">
        <f>G513+K513</f>
        <v>0</v>
      </c>
      <c r="N513" s="46"/>
      <c r="O513" s="46"/>
      <c r="P513" s="46"/>
      <c r="Q513" s="46"/>
      <c r="R513" s="46">
        <f>L513+N513+O513+P513+Q513</f>
        <v>6000</v>
      </c>
      <c r="S513" s="46">
        <f>M513+Q513</f>
        <v>0</v>
      </c>
      <c r="T513" s="46"/>
      <c r="U513" s="46"/>
      <c r="V513" s="46"/>
      <c r="W513" s="46"/>
      <c r="X513" s="46">
        <f>R513+T513+U513+V513+W513</f>
        <v>6000</v>
      </c>
      <c r="Y513" s="46">
        <f>S513+W513</f>
        <v>0</v>
      </c>
      <c r="Z513" s="46"/>
      <c r="AA513" s="46"/>
      <c r="AB513" s="46"/>
      <c r="AC513" s="46"/>
      <c r="AD513" s="46">
        <f>X513+Z513+AA513+AB513+AC513</f>
        <v>6000</v>
      </c>
      <c r="AE513" s="46">
        <f>Y513+AC513</f>
        <v>0</v>
      </c>
      <c r="AF513" s="46"/>
      <c r="AG513" s="46"/>
      <c r="AH513" s="46"/>
      <c r="AI513" s="46"/>
      <c r="AJ513" s="46">
        <f>AD513+AF513+AG513+AH513+AI513</f>
        <v>6000</v>
      </c>
      <c r="AK513" s="46">
        <f>AE513+AI513</f>
        <v>0</v>
      </c>
      <c r="AL513" s="46"/>
      <c r="AM513" s="46"/>
      <c r="AN513" s="46"/>
      <c r="AO513" s="46"/>
      <c r="AP513" s="46">
        <f>AJ513+AL513+AM513+AN513+AO513</f>
        <v>6000</v>
      </c>
      <c r="AQ513" s="46">
        <f>AK513+AO513</f>
        <v>0</v>
      </c>
      <c r="AR513" s="46"/>
      <c r="AS513" s="46"/>
      <c r="AT513" s="46"/>
      <c r="AU513" s="46"/>
      <c r="AV513" s="46">
        <f>AP513+AR513+AS513+AT513+AU513</f>
        <v>6000</v>
      </c>
      <c r="AW513" s="46">
        <f>AQ513+AU513</f>
        <v>0</v>
      </c>
      <c r="AX513" s="46"/>
      <c r="AY513" s="46"/>
      <c r="AZ513" s="46"/>
      <c r="BA513" s="46"/>
      <c r="BB513" s="46">
        <f>AV513+AX513+AY513+AZ513+BA513</f>
        <v>6000</v>
      </c>
      <c r="BC513" s="46">
        <f>AW513+BA513</f>
        <v>0</v>
      </c>
    </row>
    <row r="514" spans="1:55" s="6" customFormat="1" ht="93.75" customHeight="1">
      <c r="A514" s="59" t="s">
        <v>219</v>
      </c>
      <c r="B514" s="65" t="s">
        <v>391</v>
      </c>
      <c r="C514" s="65" t="s">
        <v>365</v>
      </c>
      <c r="D514" s="66" t="s">
        <v>218</v>
      </c>
      <c r="E514" s="65"/>
      <c r="F514" s="46"/>
      <c r="G514" s="46"/>
      <c r="H514" s="46"/>
      <c r="I514" s="81"/>
      <c r="J514" s="81"/>
      <c r="K514" s="81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>
        <f aca="true" t="shared" si="787" ref="AL514:BA514">AL515</f>
        <v>0</v>
      </c>
      <c r="AM514" s="46">
        <f t="shared" si="787"/>
        <v>95</v>
      </c>
      <c r="AN514" s="46">
        <f t="shared" si="787"/>
        <v>0</v>
      </c>
      <c r="AO514" s="46">
        <f t="shared" si="787"/>
        <v>0</v>
      </c>
      <c r="AP514" s="46">
        <f t="shared" si="787"/>
        <v>95</v>
      </c>
      <c r="AQ514" s="46">
        <f t="shared" si="787"/>
        <v>0</v>
      </c>
      <c r="AR514" s="46">
        <f t="shared" si="787"/>
        <v>0</v>
      </c>
      <c r="AS514" s="46">
        <f t="shared" si="787"/>
        <v>0</v>
      </c>
      <c r="AT514" s="46">
        <f t="shared" si="787"/>
        <v>0</v>
      </c>
      <c r="AU514" s="46">
        <f t="shared" si="787"/>
        <v>0</v>
      </c>
      <c r="AV514" s="46">
        <f t="shared" si="787"/>
        <v>95</v>
      </c>
      <c r="AW514" s="46">
        <f t="shared" si="787"/>
        <v>0</v>
      </c>
      <c r="AX514" s="46">
        <f t="shared" si="787"/>
        <v>0</v>
      </c>
      <c r="AY514" s="46">
        <f t="shared" si="787"/>
        <v>0</v>
      </c>
      <c r="AZ514" s="46">
        <f t="shared" si="787"/>
        <v>0</v>
      </c>
      <c r="BA514" s="46">
        <f t="shared" si="787"/>
        <v>0</v>
      </c>
      <c r="BB514" s="46">
        <f>BB515</f>
        <v>95</v>
      </c>
      <c r="BC514" s="46">
        <f>BC515</f>
        <v>0</v>
      </c>
    </row>
    <row r="515" spans="1:55" s="6" customFormat="1" ht="88.5" customHeight="1">
      <c r="A515" s="59" t="s">
        <v>210</v>
      </c>
      <c r="B515" s="65" t="s">
        <v>391</v>
      </c>
      <c r="C515" s="65" t="s">
        <v>365</v>
      </c>
      <c r="D515" s="66" t="s">
        <v>218</v>
      </c>
      <c r="E515" s="65" t="s">
        <v>65</v>
      </c>
      <c r="F515" s="46"/>
      <c r="G515" s="46"/>
      <c r="H515" s="46"/>
      <c r="I515" s="81"/>
      <c r="J515" s="81"/>
      <c r="K515" s="81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>
        <v>95</v>
      </c>
      <c r="AN515" s="46"/>
      <c r="AO515" s="46"/>
      <c r="AP515" s="46">
        <f>AJ515+AL515+AM515+AN515+AO515</f>
        <v>95</v>
      </c>
      <c r="AQ515" s="46">
        <f>AK515+AO515</f>
        <v>0</v>
      </c>
      <c r="AR515" s="46"/>
      <c r="AS515" s="46"/>
      <c r="AT515" s="46"/>
      <c r="AU515" s="46"/>
      <c r="AV515" s="46">
        <f>AP515+AR515+AS515+AT515+AU515</f>
        <v>95</v>
      </c>
      <c r="AW515" s="46">
        <f>AQ515+AU515</f>
        <v>0</v>
      </c>
      <c r="AX515" s="46"/>
      <c r="AY515" s="46"/>
      <c r="AZ515" s="46"/>
      <c r="BA515" s="46"/>
      <c r="BB515" s="46">
        <f>AV515+AX515+AY515+AZ515+BA515</f>
        <v>95</v>
      </c>
      <c r="BC515" s="46">
        <f>AW515+BA515</f>
        <v>0</v>
      </c>
    </row>
    <row r="516" spans="1:55" s="6" customFormat="1" ht="19.5" customHeight="1">
      <c r="A516" s="59" t="s">
        <v>323</v>
      </c>
      <c r="B516" s="65" t="s">
        <v>391</v>
      </c>
      <c r="C516" s="65" t="s">
        <v>365</v>
      </c>
      <c r="D516" s="66" t="s">
        <v>324</v>
      </c>
      <c r="E516" s="65"/>
      <c r="F516" s="67">
        <f aca="true" t="shared" si="788" ref="F516:M516">F517+F518</f>
        <v>18836</v>
      </c>
      <c r="G516" s="67">
        <f t="shared" si="788"/>
        <v>0</v>
      </c>
      <c r="H516" s="67">
        <f t="shared" si="788"/>
        <v>0</v>
      </c>
      <c r="I516" s="67">
        <f t="shared" si="788"/>
        <v>-217</v>
      </c>
      <c r="J516" s="67">
        <f t="shared" si="788"/>
        <v>0</v>
      </c>
      <c r="K516" s="67">
        <f t="shared" si="788"/>
        <v>0</v>
      </c>
      <c r="L516" s="67">
        <f t="shared" si="788"/>
        <v>18619</v>
      </c>
      <c r="M516" s="67">
        <f t="shared" si="788"/>
        <v>0</v>
      </c>
      <c r="N516" s="67">
        <f aca="true" t="shared" si="789" ref="N516:S516">N517+N518</f>
        <v>0</v>
      </c>
      <c r="O516" s="67">
        <f t="shared" si="789"/>
        <v>0</v>
      </c>
      <c r="P516" s="67">
        <f t="shared" si="789"/>
        <v>0</v>
      </c>
      <c r="Q516" s="67">
        <f t="shared" si="789"/>
        <v>0</v>
      </c>
      <c r="R516" s="67">
        <f t="shared" si="789"/>
        <v>18619</v>
      </c>
      <c r="S516" s="67">
        <f t="shared" si="789"/>
        <v>0</v>
      </c>
      <c r="T516" s="67">
        <f aca="true" t="shared" si="790" ref="T516:Y516">T517+T518</f>
        <v>0</v>
      </c>
      <c r="U516" s="67">
        <f t="shared" si="790"/>
        <v>0</v>
      </c>
      <c r="V516" s="67">
        <f t="shared" si="790"/>
        <v>433</v>
      </c>
      <c r="W516" s="67">
        <f t="shared" si="790"/>
        <v>0</v>
      </c>
      <c r="X516" s="67">
        <f t="shared" si="790"/>
        <v>19052</v>
      </c>
      <c r="Y516" s="67">
        <f t="shared" si="790"/>
        <v>0</v>
      </c>
      <c r="Z516" s="67">
        <f aca="true" t="shared" si="791" ref="Z516:AE516">Z517+Z518</f>
        <v>0</v>
      </c>
      <c r="AA516" s="67">
        <f t="shared" si="791"/>
        <v>0</v>
      </c>
      <c r="AB516" s="67">
        <f t="shared" si="791"/>
        <v>0</v>
      </c>
      <c r="AC516" s="67">
        <f t="shared" si="791"/>
        <v>0</v>
      </c>
      <c r="AD516" s="67">
        <f t="shared" si="791"/>
        <v>19052</v>
      </c>
      <c r="AE516" s="67">
        <f t="shared" si="791"/>
        <v>0</v>
      </c>
      <c r="AF516" s="67">
        <f aca="true" t="shared" si="792" ref="AF516:AK516">AF517+AF518</f>
        <v>0</v>
      </c>
      <c r="AG516" s="67">
        <f t="shared" si="792"/>
        <v>0</v>
      </c>
      <c r="AH516" s="67">
        <f t="shared" si="792"/>
        <v>0</v>
      </c>
      <c r="AI516" s="67">
        <f t="shared" si="792"/>
        <v>0</v>
      </c>
      <c r="AJ516" s="67">
        <f t="shared" si="792"/>
        <v>19052</v>
      </c>
      <c r="AK516" s="67">
        <f t="shared" si="792"/>
        <v>0</v>
      </c>
      <c r="AL516" s="67">
        <f aca="true" t="shared" si="793" ref="AL516:AQ516">AL517+AL518</f>
        <v>0</v>
      </c>
      <c r="AM516" s="67">
        <f t="shared" si="793"/>
        <v>0</v>
      </c>
      <c r="AN516" s="67">
        <f t="shared" si="793"/>
        <v>0</v>
      </c>
      <c r="AO516" s="67">
        <f t="shared" si="793"/>
        <v>0</v>
      </c>
      <c r="AP516" s="67">
        <f t="shared" si="793"/>
        <v>19052</v>
      </c>
      <c r="AQ516" s="67">
        <f t="shared" si="793"/>
        <v>0</v>
      </c>
      <c r="AR516" s="67">
        <f aca="true" t="shared" si="794" ref="AR516:AW516">AR517+AR518</f>
        <v>0</v>
      </c>
      <c r="AS516" s="67">
        <f>AS517+AS518</f>
        <v>0</v>
      </c>
      <c r="AT516" s="67">
        <f>AT517+AT518</f>
        <v>0</v>
      </c>
      <c r="AU516" s="67">
        <f>AU517+AU518</f>
        <v>0</v>
      </c>
      <c r="AV516" s="67">
        <f t="shared" si="794"/>
        <v>19052</v>
      </c>
      <c r="AW516" s="67">
        <f t="shared" si="794"/>
        <v>0</v>
      </c>
      <c r="AX516" s="67">
        <f aca="true" t="shared" si="795" ref="AX516:BC516">AX517+AX518</f>
        <v>0</v>
      </c>
      <c r="AY516" s="67">
        <f t="shared" si="795"/>
        <v>0</v>
      </c>
      <c r="AZ516" s="67">
        <f t="shared" si="795"/>
        <v>0</v>
      </c>
      <c r="BA516" s="67">
        <f t="shared" si="795"/>
        <v>0</v>
      </c>
      <c r="BB516" s="67">
        <f t="shared" si="795"/>
        <v>19052</v>
      </c>
      <c r="BC516" s="67">
        <f t="shared" si="795"/>
        <v>0</v>
      </c>
    </row>
    <row r="517" spans="1:55" s="6" customFormat="1" ht="83.25">
      <c r="A517" s="59" t="s">
        <v>79</v>
      </c>
      <c r="B517" s="65" t="s">
        <v>391</v>
      </c>
      <c r="C517" s="65" t="s">
        <v>365</v>
      </c>
      <c r="D517" s="66" t="s">
        <v>324</v>
      </c>
      <c r="E517" s="65" t="s">
        <v>67</v>
      </c>
      <c r="F517" s="46">
        <f>18820</f>
        <v>18820</v>
      </c>
      <c r="G517" s="81"/>
      <c r="H517" s="81"/>
      <c r="I517" s="68">
        <v>-217</v>
      </c>
      <c r="J517" s="81"/>
      <c r="K517" s="81"/>
      <c r="L517" s="46">
        <f>F517+H517+I517+J517+K517</f>
        <v>18603</v>
      </c>
      <c r="M517" s="46">
        <f>G517+K517</f>
        <v>0</v>
      </c>
      <c r="N517" s="46"/>
      <c r="O517" s="46"/>
      <c r="P517" s="46"/>
      <c r="Q517" s="46"/>
      <c r="R517" s="46">
        <f>L517+N517+O517+P517+Q517</f>
        <v>18603</v>
      </c>
      <c r="S517" s="46">
        <f>M517+Q517</f>
        <v>0</v>
      </c>
      <c r="T517" s="46"/>
      <c r="U517" s="46"/>
      <c r="V517" s="46">
        <v>433</v>
      </c>
      <c r="W517" s="46"/>
      <c r="X517" s="46">
        <f>R517+T517+U517+V517+W517</f>
        <v>19036</v>
      </c>
      <c r="Y517" s="46">
        <f>S517+W517</f>
        <v>0</v>
      </c>
      <c r="Z517" s="46"/>
      <c r="AA517" s="46"/>
      <c r="AB517" s="46"/>
      <c r="AC517" s="46"/>
      <c r="AD517" s="46">
        <f>X517+Z517+AA517+AB517+AC517</f>
        <v>19036</v>
      </c>
      <c r="AE517" s="46">
        <f>Y517+AC517</f>
        <v>0</v>
      </c>
      <c r="AF517" s="46"/>
      <c r="AG517" s="46"/>
      <c r="AH517" s="46"/>
      <c r="AI517" s="46"/>
      <c r="AJ517" s="46">
        <f>AD517+AF517+AG517+AH517+AI517</f>
        <v>19036</v>
      </c>
      <c r="AK517" s="46">
        <f>AE517+AI517</f>
        <v>0</v>
      </c>
      <c r="AL517" s="46"/>
      <c r="AM517" s="46"/>
      <c r="AN517" s="46"/>
      <c r="AO517" s="46"/>
      <c r="AP517" s="46">
        <f>AJ517+AL517+AM517+AN517+AO517</f>
        <v>19036</v>
      </c>
      <c r="AQ517" s="46">
        <f>AK517+AO517</f>
        <v>0</v>
      </c>
      <c r="AR517" s="46"/>
      <c r="AS517" s="46"/>
      <c r="AT517" s="46"/>
      <c r="AU517" s="46"/>
      <c r="AV517" s="46">
        <f>AP517+AR517+AS517+AT517+AU517</f>
        <v>19036</v>
      </c>
      <c r="AW517" s="46">
        <f>AQ517+AU517</f>
        <v>0</v>
      </c>
      <c r="AX517" s="46"/>
      <c r="AY517" s="46"/>
      <c r="AZ517" s="46"/>
      <c r="BA517" s="46"/>
      <c r="BB517" s="46">
        <f>AV517+AX517+AY517+AZ517+BA517</f>
        <v>19036</v>
      </c>
      <c r="BC517" s="46">
        <f>AW517+BA517</f>
        <v>0</v>
      </c>
    </row>
    <row r="518" spans="1:55" s="6" customFormat="1" ht="86.25" customHeight="1">
      <c r="A518" s="59" t="s">
        <v>216</v>
      </c>
      <c r="B518" s="65" t="s">
        <v>391</v>
      </c>
      <c r="C518" s="65" t="s">
        <v>365</v>
      </c>
      <c r="D518" s="66" t="s">
        <v>324</v>
      </c>
      <c r="E518" s="65" t="s">
        <v>66</v>
      </c>
      <c r="F518" s="46">
        <v>16</v>
      </c>
      <c r="G518" s="81"/>
      <c r="H518" s="81"/>
      <c r="I518" s="81"/>
      <c r="J518" s="81"/>
      <c r="K518" s="81"/>
      <c r="L518" s="46">
        <f>F518+H518+I518+J518+K518</f>
        <v>16</v>
      </c>
      <c r="M518" s="46">
        <f>G518+K518</f>
        <v>0</v>
      </c>
      <c r="N518" s="46"/>
      <c r="O518" s="46"/>
      <c r="P518" s="46"/>
      <c r="Q518" s="46"/>
      <c r="R518" s="46">
        <f>L518+N518+O518+P518+Q518</f>
        <v>16</v>
      </c>
      <c r="S518" s="46">
        <f>M518+Q518</f>
        <v>0</v>
      </c>
      <c r="T518" s="46"/>
      <c r="U518" s="46"/>
      <c r="V518" s="46"/>
      <c r="W518" s="46"/>
      <c r="X518" s="46">
        <f>R518+T518+U518+V518+W518</f>
        <v>16</v>
      </c>
      <c r="Y518" s="46">
        <f>S518+W518</f>
        <v>0</v>
      </c>
      <c r="Z518" s="46"/>
      <c r="AA518" s="46"/>
      <c r="AB518" s="46"/>
      <c r="AC518" s="46"/>
      <c r="AD518" s="46">
        <f>X518+Z518+AA518+AB518+AC518</f>
        <v>16</v>
      </c>
      <c r="AE518" s="46">
        <f>Y518+AC518</f>
        <v>0</v>
      </c>
      <c r="AF518" s="46"/>
      <c r="AG518" s="46"/>
      <c r="AH518" s="46"/>
      <c r="AI518" s="46"/>
      <c r="AJ518" s="46">
        <f>AD518+AF518+AG518+AH518+AI518</f>
        <v>16</v>
      </c>
      <c r="AK518" s="46">
        <f>AE518+AI518</f>
        <v>0</v>
      </c>
      <c r="AL518" s="46"/>
      <c r="AM518" s="46"/>
      <c r="AN518" s="46"/>
      <c r="AO518" s="46"/>
      <c r="AP518" s="46">
        <f>AJ518+AL518+AM518+AN518+AO518</f>
        <v>16</v>
      </c>
      <c r="AQ518" s="46">
        <f>AK518+AO518</f>
        <v>0</v>
      </c>
      <c r="AR518" s="46"/>
      <c r="AS518" s="46"/>
      <c r="AT518" s="46"/>
      <c r="AU518" s="46"/>
      <c r="AV518" s="46">
        <f>AP518+AR518+AS518+AT518+AU518</f>
        <v>16</v>
      </c>
      <c r="AW518" s="46">
        <f>AQ518+AU518</f>
        <v>0</v>
      </c>
      <c r="AX518" s="46"/>
      <c r="AY518" s="46"/>
      <c r="AZ518" s="46"/>
      <c r="BA518" s="46"/>
      <c r="BB518" s="46">
        <f>AV518+AX518+AY518+AZ518+BA518</f>
        <v>16</v>
      </c>
      <c r="BC518" s="46">
        <f>AW518+BA518</f>
        <v>0</v>
      </c>
    </row>
    <row r="519" spans="1:55" s="6" customFormat="1" ht="19.5" customHeight="1">
      <c r="A519" s="59" t="s">
        <v>325</v>
      </c>
      <c r="B519" s="65" t="s">
        <v>391</v>
      </c>
      <c r="C519" s="65" t="s">
        <v>365</v>
      </c>
      <c r="D519" s="66" t="s">
        <v>326</v>
      </c>
      <c r="E519" s="65"/>
      <c r="F519" s="67">
        <f aca="true" t="shared" si="796" ref="F519:M519">F520+F521</f>
        <v>68245</v>
      </c>
      <c r="G519" s="67">
        <f t="shared" si="796"/>
        <v>0</v>
      </c>
      <c r="H519" s="67">
        <f t="shared" si="796"/>
        <v>0</v>
      </c>
      <c r="I519" s="67">
        <f t="shared" si="796"/>
        <v>-860</v>
      </c>
      <c r="J519" s="67">
        <f t="shared" si="796"/>
        <v>0</v>
      </c>
      <c r="K519" s="67">
        <f t="shared" si="796"/>
        <v>0</v>
      </c>
      <c r="L519" s="67">
        <f t="shared" si="796"/>
        <v>67385</v>
      </c>
      <c r="M519" s="67">
        <f t="shared" si="796"/>
        <v>0</v>
      </c>
      <c r="N519" s="67">
        <f aca="true" t="shared" si="797" ref="N519:S519">N520+N521</f>
        <v>0</v>
      </c>
      <c r="O519" s="67">
        <f t="shared" si="797"/>
        <v>0</v>
      </c>
      <c r="P519" s="67">
        <f t="shared" si="797"/>
        <v>0</v>
      </c>
      <c r="Q519" s="67">
        <f t="shared" si="797"/>
        <v>0</v>
      </c>
      <c r="R519" s="67">
        <f t="shared" si="797"/>
        <v>67385</v>
      </c>
      <c r="S519" s="67">
        <f t="shared" si="797"/>
        <v>0</v>
      </c>
      <c r="T519" s="67">
        <f aca="true" t="shared" si="798" ref="T519:Y519">T520+T521</f>
        <v>0</v>
      </c>
      <c r="U519" s="67">
        <f t="shared" si="798"/>
        <v>0</v>
      </c>
      <c r="V519" s="67">
        <f t="shared" si="798"/>
        <v>1447</v>
      </c>
      <c r="W519" s="67">
        <f t="shared" si="798"/>
        <v>0</v>
      </c>
      <c r="X519" s="67">
        <f t="shared" si="798"/>
        <v>68832</v>
      </c>
      <c r="Y519" s="67">
        <f t="shared" si="798"/>
        <v>0</v>
      </c>
      <c r="Z519" s="67">
        <f aca="true" t="shared" si="799" ref="Z519:AE519">Z520+Z521</f>
        <v>0</v>
      </c>
      <c r="AA519" s="67">
        <f t="shared" si="799"/>
        <v>0</v>
      </c>
      <c r="AB519" s="67">
        <f t="shared" si="799"/>
        <v>0</v>
      </c>
      <c r="AC519" s="67">
        <f t="shared" si="799"/>
        <v>0</v>
      </c>
      <c r="AD519" s="67">
        <f t="shared" si="799"/>
        <v>68832</v>
      </c>
      <c r="AE519" s="67">
        <f t="shared" si="799"/>
        <v>0</v>
      </c>
      <c r="AF519" s="67">
        <f aca="true" t="shared" si="800" ref="AF519:AK519">AF520+AF521</f>
        <v>0</v>
      </c>
      <c r="AG519" s="67">
        <f t="shared" si="800"/>
        <v>0</v>
      </c>
      <c r="AH519" s="67">
        <f t="shared" si="800"/>
        <v>0</v>
      </c>
      <c r="AI519" s="67">
        <f t="shared" si="800"/>
        <v>0</v>
      </c>
      <c r="AJ519" s="67">
        <f t="shared" si="800"/>
        <v>68832</v>
      </c>
      <c r="AK519" s="67">
        <f t="shared" si="800"/>
        <v>0</v>
      </c>
      <c r="AL519" s="67">
        <f aca="true" t="shared" si="801" ref="AL519:AQ519">AL520+AL521</f>
        <v>0</v>
      </c>
      <c r="AM519" s="67">
        <f t="shared" si="801"/>
        <v>0</v>
      </c>
      <c r="AN519" s="67">
        <f t="shared" si="801"/>
        <v>0</v>
      </c>
      <c r="AO519" s="67">
        <f t="shared" si="801"/>
        <v>0</v>
      </c>
      <c r="AP519" s="67">
        <f t="shared" si="801"/>
        <v>68832</v>
      </c>
      <c r="AQ519" s="67">
        <f t="shared" si="801"/>
        <v>0</v>
      </c>
      <c r="AR519" s="67">
        <f aca="true" t="shared" si="802" ref="AR519:AW519">AR520+AR521</f>
        <v>0</v>
      </c>
      <c r="AS519" s="67">
        <f>AS520+AS521</f>
        <v>0</v>
      </c>
      <c r="AT519" s="67">
        <f>AT520+AT521</f>
        <v>0</v>
      </c>
      <c r="AU519" s="67">
        <f>AU520+AU521</f>
        <v>0</v>
      </c>
      <c r="AV519" s="67">
        <f t="shared" si="802"/>
        <v>68832</v>
      </c>
      <c r="AW519" s="67">
        <f t="shared" si="802"/>
        <v>0</v>
      </c>
      <c r="AX519" s="67">
        <f aca="true" t="shared" si="803" ref="AX519:BC519">AX520+AX521</f>
        <v>0</v>
      </c>
      <c r="AY519" s="67">
        <f t="shared" si="803"/>
        <v>0</v>
      </c>
      <c r="AZ519" s="67">
        <f t="shared" si="803"/>
        <v>0</v>
      </c>
      <c r="BA519" s="67">
        <f t="shared" si="803"/>
        <v>0</v>
      </c>
      <c r="BB519" s="67">
        <f t="shared" si="803"/>
        <v>68832</v>
      </c>
      <c r="BC519" s="67">
        <f t="shared" si="803"/>
        <v>0</v>
      </c>
    </row>
    <row r="520" spans="1:55" s="6" customFormat="1" ht="83.25">
      <c r="A520" s="59" t="s">
        <v>79</v>
      </c>
      <c r="B520" s="65" t="s">
        <v>391</v>
      </c>
      <c r="C520" s="65" t="s">
        <v>365</v>
      </c>
      <c r="D520" s="66" t="s">
        <v>326</v>
      </c>
      <c r="E520" s="65" t="s">
        <v>67</v>
      </c>
      <c r="F520" s="46">
        <f>68171</f>
        <v>68171</v>
      </c>
      <c r="G520" s="81"/>
      <c r="H520" s="81"/>
      <c r="I520" s="68">
        <v>-860</v>
      </c>
      <c r="J520" s="81"/>
      <c r="K520" s="81"/>
      <c r="L520" s="46">
        <f>F520+H520+I520+J520+K520</f>
        <v>67311</v>
      </c>
      <c r="M520" s="46">
        <f>G520+K520</f>
        <v>0</v>
      </c>
      <c r="N520" s="46"/>
      <c r="O520" s="46"/>
      <c r="P520" s="46"/>
      <c r="Q520" s="46"/>
      <c r="R520" s="46">
        <f>L520+N520+O520+P520+Q520</f>
        <v>67311</v>
      </c>
      <c r="S520" s="46">
        <f>M520+Q520</f>
        <v>0</v>
      </c>
      <c r="T520" s="46"/>
      <c r="U520" s="46"/>
      <c r="V520" s="46">
        <v>1447</v>
      </c>
      <c r="W520" s="46"/>
      <c r="X520" s="46">
        <f>R520+T520+U520+V520+W520</f>
        <v>68758</v>
      </c>
      <c r="Y520" s="46">
        <f>S520+W520</f>
        <v>0</v>
      </c>
      <c r="Z520" s="46"/>
      <c r="AA520" s="46"/>
      <c r="AB520" s="46"/>
      <c r="AC520" s="46"/>
      <c r="AD520" s="46">
        <f>X520+Z520+AA520+AB520+AC520</f>
        <v>68758</v>
      </c>
      <c r="AE520" s="46">
        <f>Y520+AC520</f>
        <v>0</v>
      </c>
      <c r="AF520" s="46"/>
      <c r="AG520" s="46"/>
      <c r="AH520" s="46"/>
      <c r="AI520" s="46"/>
      <c r="AJ520" s="46">
        <f>AD520+AF520+AG520+AH520+AI520</f>
        <v>68758</v>
      </c>
      <c r="AK520" s="46">
        <f>AE520+AI520</f>
        <v>0</v>
      </c>
      <c r="AL520" s="46"/>
      <c r="AM520" s="46"/>
      <c r="AN520" s="46"/>
      <c r="AO520" s="46"/>
      <c r="AP520" s="46">
        <f>AJ520+AL520+AM520+AN520+AO520</f>
        <v>68758</v>
      </c>
      <c r="AQ520" s="46">
        <f>AK520+AO520</f>
        <v>0</v>
      </c>
      <c r="AR520" s="46"/>
      <c r="AS520" s="46"/>
      <c r="AT520" s="46"/>
      <c r="AU520" s="46"/>
      <c r="AV520" s="46">
        <f>AP520+AR520+AS520+AT520+AU520</f>
        <v>68758</v>
      </c>
      <c r="AW520" s="46">
        <f>AQ520+AU520</f>
        <v>0</v>
      </c>
      <c r="AX520" s="46"/>
      <c r="AY520" s="46"/>
      <c r="AZ520" s="46"/>
      <c r="BA520" s="46"/>
      <c r="BB520" s="46">
        <f>AV520+AX520+AY520+AZ520+BA520</f>
        <v>68758</v>
      </c>
      <c r="BC520" s="46">
        <f>AW520+BA520</f>
        <v>0</v>
      </c>
    </row>
    <row r="521" spans="1:55" s="6" customFormat="1" ht="88.5" customHeight="1">
      <c r="A521" s="59" t="s">
        <v>216</v>
      </c>
      <c r="B521" s="65" t="s">
        <v>391</v>
      </c>
      <c r="C521" s="65" t="s">
        <v>365</v>
      </c>
      <c r="D521" s="66" t="s">
        <v>326</v>
      </c>
      <c r="E521" s="65" t="s">
        <v>66</v>
      </c>
      <c r="F521" s="46">
        <v>74</v>
      </c>
      <c r="G521" s="81"/>
      <c r="H521" s="81"/>
      <c r="I521" s="81"/>
      <c r="J521" s="81"/>
      <c r="K521" s="81"/>
      <c r="L521" s="46">
        <f>F521+H521+I521+J521+K521</f>
        <v>74</v>
      </c>
      <c r="M521" s="46">
        <f>G521+K521</f>
        <v>0</v>
      </c>
      <c r="N521" s="46"/>
      <c r="O521" s="46"/>
      <c r="P521" s="46"/>
      <c r="Q521" s="46"/>
      <c r="R521" s="46">
        <f>L521+N521+O521+P521+Q521</f>
        <v>74</v>
      </c>
      <c r="S521" s="46">
        <f>M521+Q521</f>
        <v>0</v>
      </c>
      <c r="T521" s="46"/>
      <c r="U521" s="46"/>
      <c r="V521" s="46"/>
      <c r="W521" s="46"/>
      <c r="X521" s="46">
        <f>R521+T521+U521+V521+W521</f>
        <v>74</v>
      </c>
      <c r="Y521" s="46">
        <f>S521+W521</f>
        <v>0</v>
      </c>
      <c r="Z521" s="46"/>
      <c r="AA521" s="46"/>
      <c r="AB521" s="46"/>
      <c r="AC521" s="46"/>
      <c r="AD521" s="46">
        <f>X521+Z521+AA521+AB521+AC521</f>
        <v>74</v>
      </c>
      <c r="AE521" s="46">
        <f>Y521+AC521</f>
        <v>0</v>
      </c>
      <c r="AF521" s="46"/>
      <c r="AG521" s="46"/>
      <c r="AH521" s="46"/>
      <c r="AI521" s="46"/>
      <c r="AJ521" s="46">
        <f>AD521+AF521+AG521+AH521+AI521</f>
        <v>74</v>
      </c>
      <c r="AK521" s="46">
        <f>AE521+AI521</f>
        <v>0</v>
      </c>
      <c r="AL521" s="46"/>
      <c r="AM521" s="46"/>
      <c r="AN521" s="46"/>
      <c r="AO521" s="46"/>
      <c r="AP521" s="46">
        <f>AJ521+AL521+AM521+AN521+AO521</f>
        <v>74</v>
      </c>
      <c r="AQ521" s="46">
        <f>AK521+AO521</f>
        <v>0</v>
      </c>
      <c r="AR521" s="46"/>
      <c r="AS521" s="46"/>
      <c r="AT521" s="46"/>
      <c r="AU521" s="46"/>
      <c r="AV521" s="46">
        <f>AP521+AR521+AS521+AT521+AU521</f>
        <v>74</v>
      </c>
      <c r="AW521" s="46">
        <f>AQ521+AU521</f>
        <v>0</v>
      </c>
      <c r="AX521" s="46"/>
      <c r="AY521" s="46"/>
      <c r="AZ521" s="46"/>
      <c r="BA521" s="46"/>
      <c r="BB521" s="46">
        <f>AV521+AX521+AY521+AZ521+BA521</f>
        <v>74</v>
      </c>
      <c r="BC521" s="46">
        <f>AW521+BA521</f>
        <v>0</v>
      </c>
    </row>
    <row r="522" spans="1:55" s="6" customFormat="1" ht="43.5" customHeight="1">
      <c r="A522" s="59" t="s">
        <v>327</v>
      </c>
      <c r="B522" s="65" t="s">
        <v>391</v>
      </c>
      <c r="C522" s="65" t="s">
        <v>365</v>
      </c>
      <c r="D522" s="66" t="s">
        <v>328</v>
      </c>
      <c r="E522" s="65"/>
      <c r="F522" s="67">
        <f aca="true" t="shared" si="804" ref="F522:M522">F523+F524</f>
        <v>82228</v>
      </c>
      <c r="G522" s="67">
        <f t="shared" si="804"/>
        <v>0</v>
      </c>
      <c r="H522" s="67">
        <f t="shared" si="804"/>
        <v>0</v>
      </c>
      <c r="I522" s="67">
        <f t="shared" si="804"/>
        <v>-348</v>
      </c>
      <c r="J522" s="67">
        <f t="shared" si="804"/>
        <v>0</v>
      </c>
      <c r="K522" s="67">
        <f t="shared" si="804"/>
        <v>0</v>
      </c>
      <c r="L522" s="67">
        <f t="shared" si="804"/>
        <v>81880</v>
      </c>
      <c r="M522" s="67">
        <f t="shared" si="804"/>
        <v>0</v>
      </c>
      <c r="N522" s="67">
        <f aca="true" t="shared" si="805" ref="N522:S522">N523+N524</f>
        <v>0</v>
      </c>
      <c r="O522" s="67">
        <f t="shared" si="805"/>
        <v>0</v>
      </c>
      <c r="P522" s="67">
        <f t="shared" si="805"/>
        <v>0</v>
      </c>
      <c r="Q522" s="67">
        <f t="shared" si="805"/>
        <v>0</v>
      </c>
      <c r="R522" s="67">
        <f t="shared" si="805"/>
        <v>81880</v>
      </c>
      <c r="S522" s="67">
        <f t="shared" si="805"/>
        <v>0</v>
      </c>
      <c r="T522" s="67">
        <f aca="true" t="shared" si="806" ref="T522:Y522">T523+T524</f>
        <v>0</v>
      </c>
      <c r="U522" s="67">
        <f t="shared" si="806"/>
        <v>0</v>
      </c>
      <c r="V522" s="67">
        <f t="shared" si="806"/>
        <v>1930</v>
      </c>
      <c r="W522" s="67">
        <f t="shared" si="806"/>
        <v>0</v>
      </c>
      <c r="X522" s="67">
        <f t="shared" si="806"/>
        <v>83810</v>
      </c>
      <c r="Y522" s="67">
        <f t="shared" si="806"/>
        <v>0</v>
      </c>
      <c r="Z522" s="67">
        <f aca="true" t="shared" si="807" ref="Z522:AE522">Z523+Z524</f>
        <v>0</v>
      </c>
      <c r="AA522" s="67">
        <f t="shared" si="807"/>
        <v>0</v>
      </c>
      <c r="AB522" s="67">
        <f t="shared" si="807"/>
        <v>0</v>
      </c>
      <c r="AC522" s="67">
        <f t="shared" si="807"/>
        <v>0</v>
      </c>
      <c r="AD522" s="67">
        <f t="shared" si="807"/>
        <v>83810</v>
      </c>
      <c r="AE522" s="67">
        <f t="shared" si="807"/>
        <v>0</v>
      </c>
      <c r="AF522" s="67">
        <f aca="true" t="shared" si="808" ref="AF522:AK522">AF523+AF524</f>
        <v>0</v>
      </c>
      <c r="AG522" s="67">
        <f t="shared" si="808"/>
        <v>0</v>
      </c>
      <c r="AH522" s="67">
        <f t="shared" si="808"/>
        <v>0</v>
      </c>
      <c r="AI522" s="67">
        <f t="shared" si="808"/>
        <v>0</v>
      </c>
      <c r="AJ522" s="67">
        <f t="shared" si="808"/>
        <v>83810</v>
      </c>
      <c r="AK522" s="67">
        <f t="shared" si="808"/>
        <v>0</v>
      </c>
      <c r="AL522" s="67">
        <f aca="true" t="shared" si="809" ref="AL522:AQ522">AL523+AL524</f>
        <v>0</v>
      </c>
      <c r="AM522" s="67">
        <f t="shared" si="809"/>
        <v>0</v>
      </c>
      <c r="AN522" s="67">
        <f t="shared" si="809"/>
        <v>0</v>
      </c>
      <c r="AO522" s="67">
        <f t="shared" si="809"/>
        <v>0</v>
      </c>
      <c r="AP522" s="67">
        <f t="shared" si="809"/>
        <v>83810</v>
      </c>
      <c r="AQ522" s="67">
        <f t="shared" si="809"/>
        <v>0</v>
      </c>
      <c r="AR522" s="67">
        <f aca="true" t="shared" si="810" ref="AR522:AW522">AR523+AR524</f>
        <v>0</v>
      </c>
      <c r="AS522" s="67">
        <f>AS523+AS524</f>
        <v>0</v>
      </c>
      <c r="AT522" s="67">
        <f>AT523+AT524</f>
        <v>0</v>
      </c>
      <c r="AU522" s="67">
        <f>AU523+AU524</f>
        <v>0</v>
      </c>
      <c r="AV522" s="67">
        <f t="shared" si="810"/>
        <v>83810</v>
      </c>
      <c r="AW522" s="67">
        <f t="shared" si="810"/>
        <v>0</v>
      </c>
      <c r="AX522" s="67">
        <f aca="true" t="shared" si="811" ref="AX522:BC522">AX523+AX524</f>
        <v>0</v>
      </c>
      <c r="AY522" s="67">
        <f t="shared" si="811"/>
        <v>0</v>
      </c>
      <c r="AZ522" s="67">
        <f t="shared" si="811"/>
        <v>0</v>
      </c>
      <c r="BA522" s="67">
        <f t="shared" si="811"/>
        <v>0</v>
      </c>
      <c r="BB522" s="67">
        <f t="shared" si="811"/>
        <v>83810</v>
      </c>
      <c r="BC522" s="67">
        <f t="shared" si="811"/>
        <v>0</v>
      </c>
    </row>
    <row r="523" spans="1:55" s="6" customFormat="1" ht="83.25">
      <c r="A523" s="59" t="s">
        <v>79</v>
      </c>
      <c r="B523" s="65" t="s">
        <v>391</v>
      </c>
      <c r="C523" s="65" t="s">
        <v>365</v>
      </c>
      <c r="D523" s="66" t="s">
        <v>328</v>
      </c>
      <c r="E523" s="65" t="s">
        <v>67</v>
      </c>
      <c r="F523" s="46">
        <f>82124</f>
        <v>82124</v>
      </c>
      <c r="G523" s="81"/>
      <c r="H523" s="81"/>
      <c r="I523" s="68">
        <v>-348</v>
      </c>
      <c r="J523" s="81"/>
      <c r="K523" s="81"/>
      <c r="L523" s="46">
        <f>F523+H523+I523+J523+K523</f>
        <v>81776</v>
      </c>
      <c r="M523" s="46">
        <f>G523+K523</f>
        <v>0</v>
      </c>
      <c r="N523" s="46"/>
      <c r="O523" s="46"/>
      <c r="P523" s="46"/>
      <c r="Q523" s="46"/>
      <c r="R523" s="46">
        <f>L523+N523+O523+P523+Q523</f>
        <v>81776</v>
      </c>
      <c r="S523" s="46">
        <f>M523+Q523</f>
        <v>0</v>
      </c>
      <c r="T523" s="46"/>
      <c r="U523" s="46"/>
      <c r="V523" s="46">
        <v>1930</v>
      </c>
      <c r="W523" s="46"/>
      <c r="X523" s="46">
        <f>R523+T523+U523+V523+W523</f>
        <v>83706</v>
      </c>
      <c r="Y523" s="46">
        <f>S523+W523</f>
        <v>0</v>
      </c>
      <c r="Z523" s="46"/>
      <c r="AA523" s="46"/>
      <c r="AB523" s="46"/>
      <c r="AC523" s="46"/>
      <c r="AD523" s="46">
        <f>X523+Z523+AA523+AB523+AC523</f>
        <v>83706</v>
      </c>
      <c r="AE523" s="46">
        <f>Y523+AC523</f>
        <v>0</v>
      </c>
      <c r="AF523" s="46"/>
      <c r="AG523" s="46"/>
      <c r="AH523" s="46"/>
      <c r="AI523" s="46"/>
      <c r="AJ523" s="46">
        <f>AD523+AF523+AG523+AH523+AI523</f>
        <v>83706</v>
      </c>
      <c r="AK523" s="46">
        <f>AE523+AI523</f>
        <v>0</v>
      </c>
      <c r="AL523" s="46"/>
      <c r="AM523" s="46"/>
      <c r="AN523" s="46"/>
      <c r="AO523" s="46"/>
      <c r="AP523" s="46">
        <f>AJ523+AL523+AM523+AN523+AO523</f>
        <v>83706</v>
      </c>
      <c r="AQ523" s="46">
        <f>AK523+AO523</f>
        <v>0</v>
      </c>
      <c r="AR523" s="46"/>
      <c r="AS523" s="46"/>
      <c r="AT523" s="46"/>
      <c r="AU523" s="46"/>
      <c r="AV523" s="46">
        <f>AP523+AR523+AS523+AT523+AU523</f>
        <v>83706</v>
      </c>
      <c r="AW523" s="46">
        <f>AQ523+AU523</f>
        <v>0</v>
      </c>
      <c r="AX523" s="46"/>
      <c r="AY523" s="46"/>
      <c r="AZ523" s="46"/>
      <c r="BA523" s="46"/>
      <c r="BB523" s="46">
        <f>AV523+AX523+AY523+AZ523+BA523</f>
        <v>83706</v>
      </c>
      <c r="BC523" s="46">
        <f>AW523+BA523</f>
        <v>0</v>
      </c>
    </row>
    <row r="524" spans="1:55" s="6" customFormat="1" ht="89.25" customHeight="1">
      <c r="A524" s="59" t="s">
        <v>216</v>
      </c>
      <c r="B524" s="65" t="s">
        <v>391</v>
      </c>
      <c r="C524" s="65" t="s">
        <v>365</v>
      </c>
      <c r="D524" s="66" t="s">
        <v>328</v>
      </c>
      <c r="E524" s="65" t="s">
        <v>66</v>
      </c>
      <c r="F524" s="46">
        <v>104</v>
      </c>
      <c r="G524" s="81"/>
      <c r="H524" s="81"/>
      <c r="I524" s="81"/>
      <c r="J524" s="81"/>
      <c r="K524" s="81"/>
      <c r="L524" s="46">
        <f>F524+H524+I524+J524+K524</f>
        <v>104</v>
      </c>
      <c r="M524" s="46">
        <f>G524+K524</f>
        <v>0</v>
      </c>
      <c r="N524" s="46"/>
      <c r="O524" s="46"/>
      <c r="P524" s="46"/>
      <c r="Q524" s="46"/>
      <c r="R524" s="46">
        <f>L524+N524+O524+P524+Q524</f>
        <v>104</v>
      </c>
      <c r="S524" s="46">
        <f>M524+Q524</f>
        <v>0</v>
      </c>
      <c r="T524" s="46"/>
      <c r="U524" s="46"/>
      <c r="V524" s="46"/>
      <c r="W524" s="46"/>
      <c r="X524" s="46">
        <f>R524+T524+U524+V524+W524</f>
        <v>104</v>
      </c>
      <c r="Y524" s="46">
        <f>S524+W524</f>
        <v>0</v>
      </c>
      <c r="Z524" s="46"/>
      <c r="AA524" s="46"/>
      <c r="AB524" s="46"/>
      <c r="AC524" s="46"/>
      <c r="AD524" s="46">
        <f>X524+Z524+AA524+AB524+AC524</f>
        <v>104</v>
      </c>
      <c r="AE524" s="46">
        <f>Y524+AC524</f>
        <v>0</v>
      </c>
      <c r="AF524" s="46"/>
      <c r="AG524" s="46"/>
      <c r="AH524" s="46"/>
      <c r="AI524" s="46"/>
      <c r="AJ524" s="46">
        <f>AD524+AF524+AG524+AH524+AI524</f>
        <v>104</v>
      </c>
      <c r="AK524" s="46">
        <f>AE524+AI524</f>
        <v>0</v>
      </c>
      <c r="AL524" s="46"/>
      <c r="AM524" s="46"/>
      <c r="AN524" s="46"/>
      <c r="AO524" s="46"/>
      <c r="AP524" s="46">
        <f>AJ524+AL524+AM524+AN524+AO524</f>
        <v>104</v>
      </c>
      <c r="AQ524" s="46">
        <f>AK524+AO524</f>
        <v>0</v>
      </c>
      <c r="AR524" s="46"/>
      <c r="AS524" s="46"/>
      <c r="AT524" s="46"/>
      <c r="AU524" s="46"/>
      <c r="AV524" s="46">
        <f>AP524+AR524+AS524+AT524+AU524</f>
        <v>104</v>
      </c>
      <c r="AW524" s="46">
        <f>AQ524+AU524</f>
        <v>0</v>
      </c>
      <c r="AX524" s="46"/>
      <c r="AY524" s="46"/>
      <c r="AZ524" s="46"/>
      <c r="BA524" s="46"/>
      <c r="BB524" s="46">
        <f>AV524+AX524+AY524+AZ524+BA524</f>
        <v>104</v>
      </c>
      <c r="BC524" s="46">
        <f>AW524+BA524</f>
        <v>0</v>
      </c>
    </row>
    <row r="525" spans="1:55" s="6" customFormat="1" ht="20.25" customHeight="1" hidden="1">
      <c r="A525" s="59" t="s">
        <v>329</v>
      </c>
      <c r="B525" s="65" t="s">
        <v>391</v>
      </c>
      <c r="C525" s="65" t="s">
        <v>365</v>
      </c>
      <c r="D525" s="66" t="s">
        <v>330</v>
      </c>
      <c r="E525" s="65"/>
      <c r="F525" s="67">
        <f>F526+F527+F528</f>
        <v>0</v>
      </c>
      <c r="G525" s="67">
        <f>G526+G527+G528</f>
        <v>0</v>
      </c>
      <c r="H525" s="81"/>
      <c r="I525" s="81"/>
      <c r="J525" s="81"/>
      <c r="K525" s="81"/>
      <c r="L525" s="67">
        <f>L526+L527+L528</f>
        <v>0</v>
      </c>
      <c r="M525" s="67">
        <f>M526+M527+M528</f>
        <v>0</v>
      </c>
      <c r="N525" s="46"/>
      <c r="O525" s="46"/>
      <c r="P525" s="46"/>
      <c r="Q525" s="46"/>
      <c r="R525" s="67">
        <f>R526+R527+R528</f>
        <v>0</v>
      </c>
      <c r="S525" s="67">
        <f>S526+S527+S528</f>
        <v>0</v>
      </c>
      <c r="T525" s="46"/>
      <c r="U525" s="46"/>
      <c r="V525" s="46"/>
      <c r="W525" s="46"/>
      <c r="X525" s="67">
        <f>X526+X527+X528</f>
        <v>0</v>
      </c>
      <c r="Y525" s="67">
        <f>Y526+Y527+Y528</f>
        <v>0</v>
      </c>
      <c r="Z525" s="46"/>
      <c r="AA525" s="46"/>
      <c r="AB525" s="46"/>
      <c r="AC525" s="46"/>
      <c r="AD525" s="67">
        <f>AD526+AD527+AD528</f>
        <v>0</v>
      </c>
      <c r="AE525" s="67">
        <f>AE526+AE527+AE528</f>
        <v>0</v>
      </c>
      <c r="AF525" s="46"/>
      <c r="AG525" s="46"/>
      <c r="AH525" s="46"/>
      <c r="AI525" s="46"/>
      <c r="AJ525" s="67">
        <f>AJ526+AJ527+AJ528</f>
        <v>0</v>
      </c>
      <c r="AK525" s="67">
        <f>AK526+AK527+AK528</f>
        <v>0</v>
      </c>
      <c r="AL525" s="46"/>
      <c r="AM525" s="46"/>
      <c r="AN525" s="46"/>
      <c r="AO525" s="46"/>
      <c r="AP525" s="67">
        <f>AP526+AP527+AP528</f>
        <v>0</v>
      </c>
      <c r="AQ525" s="67">
        <f>AQ526+AQ527+AQ528</f>
        <v>0</v>
      </c>
      <c r="AR525" s="46"/>
      <c r="AS525" s="46"/>
      <c r="AT525" s="46"/>
      <c r="AU525" s="46"/>
      <c r="AV525" s="67">
        <f>AV526+AV527+AV528</f>
        <v>0</v>
      </c>
      <c r="AW525" s="67">
        <f>AW526+AW527+AW528</f>
        <v>0</v>
      </c>
      <c r="AX525" s="46"/>
      <c r="AY525" s="46"/>
      <c r="AZ525" s="46"/>
      <c r="BA525" s="46"/>
      <c r="BB525" s="67">
        <f>BB526+BB527+BB528</f>
        <v>0</v>
      </c>
      <c r="BC525" s="67">
        <f>BC526+BC527+BC528</f>
        <v>0</v>
      </c>
    </row>
    <row r="526" spans="1:55" s="6" customFormat="1" ht="33.75" customHeight="1" hidden="1">
      <c r="A526" s="59" t="s">
        <v>375</v>
      </c>
      <c r="B526" s="65" t="s">
        <v>391</v>
      </c>
      <c r="C526" s="65" t="s">
        <v>365</v>
      </c>
      <c r="D526" s="66" t="s">
        <v>330</v>
      </c>
      <c r="E526" s="65" t="s">
        <v>376</v>
      </c>
      <c r="F526" s="46"/>
      <c r="G526" s="81"/>
      <c r="H526" s="81"/>
      <c r="I526" s="81"/>
      <c r="J526" s="81"/>
      <c r="K526" s="81"/>
      <c r="L526" s="46"/>
      <c r="M526" s="81"/>
      <c r="N526" s="46"/>
      <c r="O526" s="46"/>
      <c r="P526" s="46"/>
      <c r="Q526" s="46"/>
      <c r="R526" s="46"/>
      <c r="S526" s="81"/>
      <c r="T526" s="46"/>
      <c r="U526" s="46"/>
      <c r="V526" s="46"/>
      <c r="W526" s="46"/>
      <c r="X526" s="46"/>
      <c r="Y526" s="81"/>
      <c r="Z526" s="46"/>
      <c r="AA526" s="46"/>
      <c r="AB526" s="46"/>
      <c r="AC526" s="46"/>
      <c r="AD526" s="46"/>
      <c r="AE526" s="81"/>
      <c r="AF526" s="46"/>
      <c r="AG526" s="46"/>
      <c r="AH526" s="46"/>
      <c r="AI526" s="46"/>
      <c r="AJ526" s="46"/>
      <c r="AK526" s="81"/>
      <c r="AL526" s="46"/>
      <c r="AM526" s="46"/>
      <c r="AN526" s="46"/>
      <c r="AO526" s="46"/>
      <c r="AP526" s="46"/>
      <c r="AQ526" s="81"/>
      <c r="AR526" s="46"/>
      <c r="AS526" s="46"/>
      <c r="AT526" s="46"/>
      <c r="AU526" s="46"/>
      <c r="AV526" s="46"/>
      <c r="AW526" s="81"/>
      <c r="AX526" s="46"/>
      <c r="AY526" s="46"/>
      <c r="AZ526" s="46"/>
      <c r="BA526" s="46"/>
      <c r="BB526" s="46"/>
      <c r="BC526" s="81"/>
    </row>
    <row r="527" spans="1:55" s="6" customFormat="1" ht="66.75" customHeight="1" hidden="1">
      <c r="A527" s="59" t="s">
        <v>258</v>
      </c>
      <c r="B527" s="65" t="s">
        <v>391</v>
      </c>
      <c r="C527" s="65" t="s">
        <v>365</v>
      </c>
      <c r="D527" s="66" t="s">
        <v>330</v>
      </c>
      <c r="E527" s="65" t="s">
        <v>66</v>
      </c>
      <c r="F527" s="46"/>
      <c r="G527" s="81"/>
      <c r="H527" s="81"/>
      <c r="I527" s="81"/>
      <c r="J527" s="81"/>
      <c r="K527" s="81"/>
      <c r="L527" s="46"/>
      <c r="M527" s="81"/>
      <c r="N527" s="46"/>
      <c r="O527" s="46"/>
      <c r="P527" s="46"/>
      <c r="Q527" s="46"/>
      <c r="R527" s="46"/>
      <c r="S527" s="81"/>
      <c r="T527" s="46"/>
      <c r="U527" s="46"/>
      <c r="V527" s="46"/>
      <c r="W527" s="46"/>
      <c r="X527" s="46"/>
      <c r="Y527" s="81"/>
      <c r="Z527" s="46"/>
      <c r="AA527" s="46"/>
      <c r="AB527" s="46"/>
      <c r="AC527" s="46"/>
      <c r="AD527" s="46"/>
      <c r="AE527" s="81"/>
      <c r="AF527" s="46"/>
      <c r="AG527" s="46"/>
      <c r="AH527" s="46"/>
      <c r="AI527" s="46"/>
      <c r="AJ527" s="46"/>
      <c r="AK527" s="81"/>
      <c r="AL527" s="46"/>
      <c r="AM527" s="46"/>
      <c r="AN527" s="46"/>
      <c r="AO527" s="46"/>
      <c r="AP527" s="46"/>
      <c r="AQ527" s="81"/>
      <c r="AR527" s="46"/>
      <c r="AS527" s="46"/>
      <c r="AT527" s="46"/>
      <c r="AU527" s="46"/>
      <c r="AV527" s="46"/>
      <c r="AW527" s="81"/>
      <c r="AX527" s="46"/>
      <c r="AY527" s="46"/>
      <c r="AZ527" s="46"/>
      <c r="BA527" s="46"/>
      <c r="BB527" s="46"/>
      <c r="BC527" s="81"/>
    </row>
    <row r="528" spans="1:55" s="11" customFormat="1" ht="49.5" customHeight="1" hidden="1">
      <c r="A528" s="101" t="s">
        <v>533</v>
      </c>
      <c r="B528" s="65" t="s">
        <v>391</v>
      </c>
      <c r="C528" s="65" t="s">
        <v>365</v>
      </c>
      <c r="D528" s="66" t="s">
        <v>414</v>
      </c>
      <c r="E528" s="65"/>
      <c r="F528" s="46">
        <f>F529</f>
        <v>0</v>
      </c>
      <c r="G528" s="46">
        <f>G529</f>
        <v>0</v>
      </c>
      <c r="H528" s="60"/>
      <c r="I528" s="60"/>
      <c r="J528" s="60"/>
      <c r="K528" s="60"/>
      <c r="L528" s="46">
        <f>L529</f>
        <v>0</v>
      </c>
      <c r="M528" s="46">
        <f>M529</f>
        <v>0</v>
      </c>
      <c r="N528" s="46"/>
      <c r="O528" s="46"/>
      <c r="P528" s="46"/>
      <c r="Q528" s="46"/>
      <c r="R528" s="46">
        <f>R529</f>
        <v>0</v>
      </c>
      <c r="S528" s="46">
        <f>S529</f>
        <v>0</v>
      </c>
      <c r="T528" s="46"/>
      <c r="U528" s="46"/>
      <c r="V528" s="46"/>
      <c r="W528" s="46"/>
      <c r="X528" s="46">
        <f>X529</f>
        <v>0</v>
      </c>
      <c r="Y528" s="46">
        <f>Y529</f>
        <v>0</v>
      </c>
      <c r="Z528" s="46"/>
      <c r="AA528" s="46"/>
      <c r="AB528" s="46"/>
      <c r="AC528" s="46"/>
      <c r="AD528" s="46">
        <f>AD529</f>
        <v>0</v>
      </c>
      <c r="AE528" s="46">
        <f>AE529</f>
        <v>0</v>
      </c>
      <c r="AF528" s="46"/>
      <c r="AG528" s="46"/>
      <c r="AH528" s="46"/>
      <c r="AI528" s="46"/>
      <c r="AJ528" s="46">
        <f>AJ529</f>
        <v>0</v>
      </c>
      <c r="AK528" s="46">
        <f>AK529</f>
        <v>0</v>
      </c>
      <c r="AL528" s="46"/>
      <c r="AM528" s="46"/>
      <c r="AN528" s="46"/>
      <c r="AO528" s="46"/>
      <c r="AP528" s="46">
        <f>AP529</f>
        <v>0</v>
      </c>
      <c r="AQ528" s="46">
        <f>AQ529</f>
        <v>0</v>
      </c>
      <c r="AR528" s="46"/>
      <c r="AS528" s="46"/>
      <c r="AT528" s="46"/>
      <c r="AU528" s="46"/>
      <c r="AV528" s="46">
        <f>AV529</f>
        <v>0</v>
      </c>
      <c r="AW528" s="46">
        <f>AW529</f>
        <v>0</v>
      </c>
      <c r="AX528" s="46"/>
      <c r="AY528" s="46"/>
      <c r="AZ528" s="46"/>
      <c r="BA528" s="46"/>
      <c r="BB528" s="46">
        <f>BB529</f>
        <v>0</v>
      </c>
      <c r="BC528" s="46">
        <f>BC529</f>
        <v>0</v>
      </c>
    </row>
    <row r="529" spans="1:55" s="11" customFormat="1" ht="49.5" customHeight="1" hidden="1">
      <c r="A529" s="101" t="s">
        <v>220</v>
      </c>
      <c r="B529" s="65" t="s">
        <v>391</v>
      </c>
      <c r="C529" s="65" t="s">
        <v>365</v>
      </c>
      <c r="D529" s="66" t="s">
        <v>414</v>
      </c>
      <c r="E529" s="65" t="s">
        <v>457</v>
      </c>
      <c r="F529" s="46"/>
      <c r="G529" s="46"/>
      <c r="H529" s="60"/>
      <c r="I529" s="60"/>
      <c r="J529" s="60"/>
      <c r="K529" s="60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11" customFormat="1" ht="16.5" customHeight="1" hidden="1">
      <c r="A530" s="59" t="s">
        <v>359</v>
      </c>
      <c r="B530" s="65" t="s">
        <v>391</v>
      </c>
      <c r="C530" s="65" t="s">
        <v>365</v>
      </c>
      <c r="D530" s="66" t="s">
        <v>360</v>
      </c>
      <c r="E530" s="65"/>
      <c r="F530" s="46">
        <f>F531</f>
        <v>0</v>
      </c>
      <c r="G530" s="46">
        <f>G531</f>
        <v>0</v>
      </c>
      <c r="H530" s="60"/>
      <c r="I530" s="60"/>
      <c r="J530" s="60"/>
      <c r="K530" s="60"/>
      <c r="L530" s="46">
        <f>L531</f>
        <v>0</v>
      </c>
      <c r="M530" s="46">
        <f>M531</f>
        <v>0</v>
      </c>
      <c r="N530" s="46"/>
      <c r="O530" s="46"/>
      <c r="P530" s="46"/>
      <c r="Q530" s="46"/>
      <c r="R530" s="46">
        <f>R531</f>
        <v>0</v>
      </c>
      <c r="S530" s="46">
        <f>S531</f>
        <v>0</v>
      </c>
      <c r="T530" s="46"/>
      <c r="U530" s="46"/>
      <c r="V530" s="46"/>
      <c r="W530" s="46"/>
      <c r="X530" s="46">
        <f>X531</f>
        <v>0</v>
      </c>
      <c r="Y530" s="46">
        <f>Y531</f>
        <v>0</v>
      </c>
      <c r="Z530" s="46"/>
      <c r="AA530" s="46"/>
      <c r="AB530" s="46"/>
      <c r="AC530" s="46"/>
      <c r="AD530" s="46">
        <f>AD531</f>
        <v>0</v>
      </c>
      <c r="AE530" s="46">
        <f>AE531</f>
        <v>0</v>
      </c>
      <c r="AF530" s="46"/>
      <c r="AG530" s="46"/>
      <c r="AH530" s="46"/>
      <c r="AI530" s="46"/>
      <c r="AJ530" s="46">
        <f>AJ531</f>
        <v>0</v>
      </c>
      <c r="AK530" s="46">
        <f>AK531</f>
        <v>0</v>
      </c>
      <c r="AL530" s="46"/>
      <c r="AM530" s="46"/>
      <c r="AN530" s="46"/>
      <c r="AO530" s="46"/>
      <c r="AP530" s="46">
        <f>AP531</f>
        <v>0</v>
      </c>
      <c r="AQ530" s="46">
        <f>AQ531</f>
        <v>0</v>
      </c>
      <c r="AR530" s="46"/>
      <c r="AS530" s="46"/>
      <c r="AT530" s="46"/>
      <c r="AU530" s="46"/>
      <c r="AV530" s="46">
        <f>AV531</f>
        <v>0</v>
      </c>
      <c r="AW530" s="46">
        <f>AW531</f>
        <v>0</v>
      </c>
      <c r="AX530" s="46"/>
      <c r="AY530" s="46"/>
      <c r="AZ530" s="46"/>
      <c r="BA530" s="46"/>
      <c r="BB530" s="46">
        <f>BB531</f>
        <v>0</v>
      </c>
      <c r="BC530" s="46">
        <f>BC531</f>
        <v>0</v>
      </c>
    </row>
    <row r="531" spans="1:55" s="11" customFormat="1" ht="33" customHeight="1" hidden="1">
      <c r="A531" s="59" t="s">
        <v>46</v>
      </c>
      <c r="B531" s="65" t="s">
        <v>391</v>
      </c>
      <c r="C531" s="65" t="s">
        <v>365</v>
      </c>
      <c r="D531" s="66" t="s">
        <v>47</v>
      </c>
      <c r="E531" s="65"/>
      <c r="F531" s="46">
        <f>F532</f>
        <v>0</v>
      </c>
      <c r="G531" s="46">
        <f>G532</f>
        <v>0</v>
      </c>
      <c r="H531" s="60"/>
      <c r="I531" s="60"/>
      <c r="J531" s="60"/>
      <c r="K531" s="60"/>
      <c r="L531" s="46">
        <f>L532</f>
        <v>0</v>
      </c>
      <c r="M531" s="46">
        <f>M532</f>
        <v>0</v>
      </c>
      <c r="N531" s="46"/>
      <c r="O531" s="46"/>
      <c r="P531" s="46"/>
      <c r="Q531" s="46"/>
      <c r="R531" s="46">
        <f>R532</f>
        <v>0</v>
      </c>
      <c r="S531" s="46">
        <f>S532</f>
        <v>0</v>
      </c>
      <c r="T531" s="46"/>
      <c r="U531" s="46"/>
      <c r="V531" s="46"/>
      <c r="W531" s="46"/>
      <c r="X531" s="46">
        <f>X532</f>
        <v>0</v>
      </c>
      <c r="Y531" s="46">
        <f>Y532</f>
        <v>0</v>
      </c>
      <c r="Z531" s="46"/>
      <c r="AA531" s="46"/>
      <c r="AB531" s="46"/>
      <c r="AC531" s="46"/>
      <c r="AD531" s="46">
        <f>AD532</f>
        <v>0</v>
      </c>
      <c r="AE531" s="46">
        <f>AE532</f>
        <v>0</v>
      </c>
      <c r="AF531" s="46"/>
      <c r="AG531" s="46"/>
      <c r="AH531" s="46"/>
      <c r="AI531" s="46"/>
      <c r="AJ531" s="46">
        <f>AJ532</f>
        <v>0</v>
      </c>
      <c r="AK531" s="46">
        <f>AK532</f>
        <v>0</v>
      </c>
      <c r="AL531" s="46"/>
      <c r="AM531" s="46"/>
      <c r="AN531" s="46"/>
      <c r="AO531" s="46"/>
      <c r="AP531" s="46">
        <f>AP532</f>
        <v>0</v>
      </c>
      <c r="AQ531" s="46">
        <f>AQ532</f>
        <v>0</v>
      </c>
      <c r="AR531" s="46"/>
      <c r="AS531" s="46"/>
      <c r="AT531" s="46"/>
      <c r="AU531" s="46"/>
      <c r="AV531" s="46">
        <f>AV532</f>
        <v>0</v>
      </c>
      <c r="AW531" s="46">
        <f>AW532</f>
        <v>0</v>
      </c>
      <c r="AX531" s="46"/>
      <c r="AY531" s="46"/>
      <c r="AZ531" s="46"/>
      <c r="BA531" s="46"/>
      <c r="BB531" s="46">
        <f>BB532</f>
        <v>0</v>
      </c>
      <c r="BC531" s="46">
        <f>BC532</f>
        <v>0</v>
      </c>
    </row>
    <row r="532" spans="1:55" s="11" customFormat="1" ht="49.5" customHeight="1" hidden="1">
      <c r="A532" s="59" t="s">
        <v>468</v>
      </c>
      <c r="B532" s="65" t="s">
        <v>391</v>
      </c>
      <c r="C532" s="65" t="s">
        <v>365</v>
      </c>
      <c r="D532" s="66" t="s">
        <v>47</v>
      </c>
      <c r="E532" s="65" t="s">
        <v>390</v>
      </c>
      <c r="F532" s="60"/>
      <c r="G532" s="60"/>
      <c r="H532" s="60"/>
      <c r="I532" s="60"/>
      <c r="J532" s="60"/>
      <c r="K532" s="60"/>
      <c r="L532" s="60"/>
      <c r="M532" s="60"/>
      <c r="N532" s="46"/>
      <c r="O532" s="46"/>
      <c r="P532" s="46"/>
      <c r="Q532" s="46"/>
      <c r="R532" s="60"/>
      <c r="S532" s="60"/>
      <c r="T532" s="46"/>
      <c r="U532" s="46"/>
      <c r="V532" s="46"/>
      <c r="W532" s="46"/>
      <c r="X532" s="60"/>
      <c r="Y532" s="60"/>
      <c r="Z532" s="46"/>
      <c r="AA532" s="46"/>
      <c r="AB532" s="46"/>
      <c r="AC532" s="46"/>
      <c r="AD532" s="60"/>
      <c r="AE532" s="60"/>
      <c r="AF532" s="46"/>
      <c r="AG532" s="46"/>
      <c r="AH532" s="46"/>
      <c r="AI532" s="46"/>
      <c r="AJ532" s="60"/>
      <c r="AK532" s="60"/>
      <c r="AL532" s="46"/>
      <c r="AM532" s="46"/>
      <c r="AN532" s="46"/>
      <c r="AO532" s="46"/>
      <c r="AP532" s="60"/>
      <c r="AQ532" s="60"/>
      <c r="AR532" s="46"/>
      <c r="AS532" s="46"/>
      <c r="AT532" s="46"/>
      <c r="AU532" s="46"/>
      <c r="AV532" s="60"/>
      <c r="AW532" s="60"/>
      <c r="AX532" s="46"/>
      <c r="AY532" s="46"/>
      <c r="AZ532" s="46"/>
      <c r="BA532" s="46"/>
      <c r="BB532" s="60"/>
      <c r="BC532" s="60"/>
    </row>
    <row r="533" spans="1:55" s="6" customFormat="1" ht="18.75" customHeight="1">
      <c r="A533" s="59"/>
      <c r="B533" s="65"/>
      <c r="C533" s="65"/>
      <c r="D533" s="66"/>
      <c r="E533" s="65"/>
      <c r="F533" s="81"/>
      <c r="G533" s="81"/>
      <c r="H533" s="81"/>
      <c r="I533" s="81"/>
      <c r="J533" s="81"/>
      <c r="K533" s="81"/>
      <c r="L533" s="81"/>
      <c r="M533" s="81"/>
      <c r="N533" s="46"/>
      <c r="O533" s="46"/>
      <c r="P533" s="46"/>
      <c r="Q533" s="46"/>
      <c r="R533" s="81"/>
      <c r="S533" s="81"/>
      <c r="T533" s="46"/>
      <c r="U533" s="46"/>
      <c r="V533" s="46"/>
      <c r="W533" s="46"/>
      <c r="X533" s="81"/>
      <c r="Y533" s="81"/>
      <c r="Z533" s="46"/>
      <c r="AA533" s="46"/>
      <c r="AB533" s="46"/>
      <c r="AC533" s="46"/>
      <c r="AD533" s="81"/>
      <c r="AE533" s="81"/>
      <c r="AF533" s="46"/>
      <c r="AG533" s="46"/>
      <c r="AH533" s="46"/>
      <c r="AI533" s="46"/>
      <c r="AJ533" s="81"/>
      <c r="AK533" s="81"/>
      <c r="AL533" s="46"/>
      <c r="AM533" s="46"/>
      <c r="AN533" s="46"/>
      <c r="AO533" s="46"/>
      <c r="AP533" s="81"/>
      <c r="AQ533" s="81"/>
      <c r="AR533" s="46"/>
      <c r="AS533" s="46"/>
      <c r="AT533" s="46"/>
      <c r="AU533" s="46"/>
      <c r="AV533" s="81"/>
      <c r="AW533" s="81"/>
      <c r="AX533" s="46"/>
      <c r="AY533" s="46"/>
      <c r="AZ533" s="46"/>
      <c r="BA533" s="46"/>
      <c r="BB533" s="81"/>
      <c r="BC533" s="81"/>
    </row>
    <row r="534" spans="1:55" s="11" customFormat="1" ht="37.5">
      <c r="A534" s="53" t="s">
        <v>48</v>
      </c>
      <c r="B534" s="54" t="s">
        <v>391</v>
      </c>
      <c r="C534" s="54" t="s">
        <v>373</v>
      </c>
      <c r="D534" s="62"/>
      <c r="E534" s="54"/>
      <c r="F534" s="56">
        <f aca="true" t="shared" si="812" ref="F534:BA534">F535</f>
        <v>24680</v>
      </c>
      <c r="G534" s="56">
        <f t="shared" si="812"/>
        <v>0</v>
      </c>
      <c r="H534" s="56">
        <f t="shared" si="812"/>
        <v>0</v>
      </c>
      <c r="I534" s="56">
        <f t="shared" si="812"/>
        <v>0</v>
      </c>
      <c r="J534" s="56">
        <f t="shared" si="812"/>
        <v>0</v>
      </c>
      <c r="K534" s="56">
        <f t="shared" si="812"/>
        <v>0</v>
      </c>
      <c r="L534" s="56">
        <f t="shared" si="812"/>
        <v>24680</v>
      </c>
      <c r="M534" s="56">
        <f t="shared" si="812"/>
        <v>0</v>
      </c>
      <c r="N534" s="51">
        <f t="shared" si="812"/>
        <v>0</v>
      </c>
      <c r="O534" s="51">
        <f t="shared" si="812"/>
        <v>0</v>
      </c>
      <c r="P534" s="51">
        <f t="shared" si="812"/>
        <v>0</v>
      </c>
      <c r="Q534" s="51">
        <f t="shared" si="812"/>
        <v>0</v>
      </c>
      <c r="R534" s="56">
        <f t="shared" si="812"/>
        <v>24680</v>
      </c>
      <c r="S534" s="56">
        <f t="shared" si="812"/>
        <v>0</v>
      </c>
      <c r="T534" s="51">
        <f t="shared" si="812"/>
        <v>0</v>
      </c>
      <c r="U534" s="51">
        <f t="shared" si="812"/>
        <v>0</v>
      </c>
      <c r="V534" s="51">
        <f t="shared" si="812"/>
        <v>0</v>
      </c>
      <c r="W534" s="51">
        <f t="shared" si="812"/>
        <v>0</v>
      </c>
      <c r="X534" s="56">
        <f t="shared" si="812"/>
        <v>24680</v>
      </c>
      <c r="Y534" s="56">
        <f t="shared" si="812"/>
        <v>0</v>
      </c>
      <c r="Z534" s="51">
        <f t="shared" si="812"/>
        <v>0</v>
      </c>
      <c r="AA534" s="51">
        <f t="shared" si="812"/>
        <v>0</v>
      </c>
      <c r="AB534" s="51">
        <f t="shared" si="812"/>
        <v>0</v>
      </c>
      <c r="AC534" s="51">
        <f t="shared" si="812"/>
        <v>0</v>
      </c>
      <c r="AD534" s="56">
        <f t="shared" si="812"/>
        <v>24680</v>
      </c>
      <c r="AE534" s="56">
        <f t="shared" si="812"/>
        <v>0</v>
      </c>
      <c r="AF534" s="51">
        <f t="shared" si="812"/>
        <v>0</v>
      </c>
      <c r="AG534" s="51">
        <f t="shared" si="812"/>
        <v>0</v>
      </c>
      <c r="AH534" s="51">
        <f t="shared" si="812"/>
        <v>0</v>
      </c>
      <c r="AI534" s="51">
        <f t="shared" si="812"/>
        <v>0</v>
      </c>
      <c r="AJ534" s="56">
        <f t="shared" si="812"/>
        <v>24680</v>
      </c>
      <c r="AK534" s="56">
        <f t="shared" si="812"/>
        <v>0</v>
      </c>
      <c r="AL534" s="56">
        <f t="shared" si="812"/>
        <v>12622</v>
      </c>
      <c r="AM534" s="51">
        <f t="shared" si="812"/>
        <v>0</v>
      </c>
      <c r="AN534" s="51">
        <f t="shared" si="812"/>
        <v>0</v>
      </c>
      <c r="AO534" s="51">
        <f t="shared" si="812"/>
        <v>0</v>
      </c>
      <c r="AP534" s="56">
        <f t="shared" si="812"/>
        <v>37302</v>
      </c>
      <c r="AQ534" s="56">
        <f t="shared" si="812"/>
        <v>0</v>
      </c>
      <c r="AR534" s="56">
        <f t="shared" si="812"/>
        <v>0</v>
      </c>
      <c r="AS534" s="56">
        <f t="shared" si="812"/>
        <v>670</v>
      </c>
      <c r="AT534" s="56">
        <f t="shared" si="812"/>
        <v>-141</v>
      </c>
      <c r="AU534" s="56">
        <f t="shared" si="812"/>
        <v>0</v>
      </c>
      <c r="AV534" s="56">
        <f t="shared" si="812"/>
        <v>37831</v>
      </c>
      <c r="AW534" s="56">
        <f t="shared" si="812"/>
        <v>0</v>
      </c>
      <c r="AX534" s="56">
        <f t="shared" si="812"/>
        <v>0</v>
      </c>
      <c r="AY534" s="56">
        <f t="shared" si="812"/>
        <v>-1800</v>
      </c>
      <c r="AZ534" s="56">
        <f t="shared" si="812"/>
        <v>0</v>
      </c>
      <c r="BA534" s="56">
        <f t="shared" si="812"/>
        <v>0</v>
      </c>
      <c r="BB534" s="56">
        <f>BB535</f>
        <v>36031</v>
      </c>
      <c r="BC534" s="56">
        <f>BC535</f>
        <v>0</v>
      </c>
    </row>
    <row r="535" spans="1:55" s="11" customFormat="1" ht="18.75">
      <c r="A535" s="59" t="s">
        <v>359</v>
      </c>
      <c r="B535" s="65" t="s">
        <v>391</v>
      </c>
      <c r="C535" s="65" t="s">
        <v>373</v>
      </c>
      <c r="D535" s="66" t="s">
        <v>360</v>
      </c>
      <c r="E535" s="54"/>
      <c r="F535" s="46">
        <f aca="true" t="shared" si="813" ref="F535:M535">F536+F545+F540+F552</f>
        <v>24680</v>
      </c>
      <c r="G535" s="46">
        <f t="shared" si="813"/>
        <v>0</v>
      </c>
      <c r="H535" s="46">
        <f t="shared" si="813"/>
        <v>0</v>
      </c>
      <c r="I535" s="46">
        <f t="shared" si="813"/>
        <v>0</v>
      </c>
      <c r="J535" s="46">
        <f t="shared" si="813"/>
        <v>0</v>
      </c>
      <c r="K535" s="46">
        <f t="shared" si="813"/>
        <v>0</v>
      </c>
      <c r="L535" s="46">
        <f t="shared" si="813"/>
        <v>24680</v>
      </c>
      <c r="M535" s="46">
        <f t="shared" si="813"/>
        <v>0</v>
      </c>
      <c r="N535" s="46">
        <f aca="true" t="shared" si="814" ref="N535:S535">N536+N545+N540+N552</f>
        <v>0</v>
      </c>
      <c r="O535" s="46">
        <f t="shared" si="814"/>
        <v>0</v>
      </c>
      <c r="P535" s="46">
        <f t="shared" si="814"/>
        <v>0</v>
      </c>
      <c r="Q535" s="46">
        <f t="shared" si="814"/>
        <v>0</v>
      </c>
      <c r="R535" s="46">
        <f t="shared" si="814"/>
        <v>24680</v>
      </c>
      <c r="S535" s="46">
        <f t="shared" si="814"/>
        <v>0</v>
      </c>
      <c r="T535" s="46">
        <f aca="true" t="shared" si="815" ref="T535:Y535">T536+T545+T540+T552</f>
        <v>0</v>
      </c>
      <c r="U535" s="46">
        <f t="shared" si="815"/>
        <v>0</v>
      </c>
      <c r="V535" s="46">
        <f t="shared" si="815"/>
        <v>0</v>
      </c>
      <c r="W535" s="46">
        <f t="shared" si="815"/>
        <v>0</v>
      </c>
      <c r="X535" s="46">
        <f t="shared" si="815"/>
        <v>24680</v>
      </c>
      <c r="Y535" s="46">
        <f t="shared" si="815"/>
        <v>0</v>
      </c>
      <c r="Z535" s="46">
        <f aca="true" t="shared" si="816" ref="Z535:AE535">Z536+Z545+Z540+Z552</f>
        <v>0</v>
      </c>
      <c r="AA535" s="46">
        <f t="shared" si="816"/>
        <v>0</v>
      </c>
      <c r="AB535" s="46">
        <f t="shared" si="816"/>
        <v>0</v>
      </c>
      <c r="AC535" s="46">
        <f t="shared" si="816"/>
        <v>0</v>
      </c>
      <c r="AD535" s="46">
        <f t="shared" si="816"/>
        <v>24680</v>
      </c>
      <c r="AE535" s="46">
        <f t="shared" si="816"/>
        <v>0</v>
      </c>
      <c r="AF535" s="46">
        <f aca="true" t="shared" si="817" ref="AF535:AK535">AF536+AF545+AF540+AF552</f>
        <v>0</v>
      </c>
      <c r="AG535" s="46">
        <f t="shared" si="817"/>
        <v>0</v>
      </c>
      <c r="AH535" s="46">
        <f t="shared" si="817"/>
        <v>0</v>
      </c>
      <c r="AI535" s="46">
        <f t="shared" si="817"/>
        <v>0</v>
      </c>
      <c r="AJ535" s="46">
        <f t="shared" si="817"/>
        <v>24680</v>
      </c>
      <c r="AK535" s="46">
        <f t="shared" si="817"/>
        <v>0</v>
      </c>
      <c r="AL535" s="46">
        <f aca="true" t="shared" si="818" ref="AL535:AQ535">AL536+AL545+AL540+AL552</f>
        <v>12622</v>
      </c>
      <c r="AM535" s="46">
        <f t="shared" si="818"/>
        <v>0</v>
      </c>
      <c r="AN535" s="46">
        <f t="shared" si="818"/>
        <v>0</v>
      </c>
      <c r="AO535" s="46">
        <f t="shared" si="818"/>
        <v>0</v>
      </c>
      <c r="AP535" s="46">
        <f t="shared" si="818"/>
        <v>37302</v>
      </c>
      <c r="AQ535" s="46">
        <f t="shared" si="818"/>
        <v>0</v>
      </c>
      <c r="AR535" s="46">
        <f aca="true" t="shared" si="819" ref="AR535:AW535">AR536+AR545+AR540+AR552</f>
        <v>0</v>
      </c>
      <c r="AS535" s="46">
        <f>AS536+AS545+AS540+AS552</f>
        <v>670</v>
      </c>
      <c r="AT535" s="46">
        <f>AT536+AT545+AT540+AT552</f>
        <v>-141</v>
      </c>
      <c r="AU535" s="46">
        <f>AU536+AU545+AU540+AU552</f>
        <v>0</v>
      </c>
      <c r="AV535" s="46">
        <f t="shared" si="819"/>
        <v>37831</v>
      </c>
      <c r="AW535" s="46">
        <f t="shared" si="819"/>
        <v>0</v>
      </c>
      <c r="AX535" s="46">
        <f aca="true" t="shared" si="820" ref="AX535:BC535">AX536+AX545+AX540+AX552</f>
        <v>0</v>
      </c>
      <c r="AY535" s="46">
        <f t="shared" si="820"/>
        <v>-1800</v>
      </c>
      <c r="AZ535" s="46">
        <f t="shared" si="820"/>
        <v>0</v>
      </c>
      <c r="BA535" s="46">
        <f t="shared" si="820"/>
        <v>0</v>
      </c>
      <c r="BB535" s="46">
        <f t="shared" si="820"/>
        <v>36031</v>
      </c>
      <c r="BC535" s="46">
        <f t="shared" si="820"/>
        <v>0</v>
      </c>
    </row>
    <row r="536" spans="1:55" s="11" customFormat="1" ht="83.25">
      <c r="A536" s="59" t="s">
        <v>71</v>
      </c>
      <c r="B536" s="65" t="s">
        <v>391</v>
      </c>
      <c r="C536" s="65" t="s">
        <v>373</v>
      </c>
      <c r="D536" s="66" t="s">
        <v>510</v>
      </c>
      <c r="E536" s="54"/>
      <c r="F536" s="46">
        <f aca="true" t="shared" si="821" ref="F536:BA536">F537</f>
        <v>8338</v>
      </c>
      <c r="G536" s="46">
        <f t="shared" si="821"/>
        <v>0</v>
      </c>
      <c r="H536" s="46">
        <f t="shared" si="821"/>
        <v>0</v>
      </c>
      <c r="I536" s="46">
        <f t="shared" si="821"/>
        <v>0</v>
      </c>
      <c r="J536" s="46">
        <f t="shared" si="821"/>
        <v>0</v>
      </c>
      <c r="K536" s="46">
        <f t="shared" si="821"/>
        <v>0</v>
      </c>
      <c r="L536" s="46">
        <f t="shared" si="821"/>
        <v>8338</v>
      </c>
      <c r="M536" s="46">
        <f t="shared" si="821"/>
        <v>0</v>
      </c>
      <c r="N536" s="46">
        <f t="shared" si="821"/>
        <v>0</v>
      </c>
      <c r="O536" s="46">
        <f t="shared" si="821"/>
        <v>0</v>
      </c>
      <c r="P536" s="46">
        <f t="shared" si="821"/>
        <v>0</v>
      </c>
      <c r="Q536" s="46">
        <f t="shared" si="821"/>
        <v>0</v>
      </c>
      <c r="R536" s="46">
        <f t="shared" si="821"/>
        <v>8338</v>
      </c>
      <c r="S536" s="46">
        <f t="shared" si="821"/>
        <v>0</v>
      </c>
      <c r="T536" s="46">
        <f t="shared" si="821"/>
        <v>0</v>
      </c>
      <c r="U536" s="46">
        <f t="shared" si="821"/>
        <v>0</v>
      </c>
      <c r="V536" s="46">
        <f t="shared" si="821"/>
        <v>0</v>
      </c>
      <c r="W536" s="46">
        <f t="shared" si="821"/>
        <v>0</v>
      </c>
      <c r="X536" s="46">
        <f t="shared" si="821"/>
        <v>8338</v>
      </c>
      <c r="Y536" s="46">
        <f t="shared" si="821"/>
        <v>0</v>
      </c>
      <c r="Z536" s="46">
        <f t="shared" si="821"/>
        <v>0</v>
      </c>
      <c r="AA536" s="46">
        <f t="shared" si="821"/>
        <v>0</v>
      </c>
      <c r="AB536" s="46">
        <f t="shared" si="821"/>
        <v>0</v>
      </c>
      <c r="AC536" s="46">
        <f t="shared" si="821"/>
        <v>0</v>
      </c>
      <c r="AD536" s="46">
        <f t="shared" si="821"/>
        <v>8338</v>
      </c>
      <c r="AE536" s="46">
        <f t="shared" si="821"/>
        <v>0</v>
      </c>
      <c r="AF536" s="46">
        <f t="shared" si="821"/>
        <v>0</v>
      </c>
      <c r="AG536" s="46">
        <f t="shared" si="821"/>
        <v>0</v>
      </c>
      <c r="AH536" s="46">
        <f t="shared" si="821"/>
        <v>0</v>
      </c>
      <c r="AI536" s="46">
        <f t="shared" si="821"/>
        <v>0</v>
      </c>
      <c r="AJ536" s="46">
        <f t="shared" si="821"/>
        <v>8338</v>
      </c>
      <c r="AK536" s="46">
        <f t="shared" si="821"/>
        <v>0</v>
      </c>
      <c r="AL536" s="46">
        <f t="shared" si="821"/>
        <v>0</v>
      </c>
      <c r="AM536" s="46">
        <f t="shared" si="821"/>
        <v>0</v>
      </c>
      <c r="AN536" s="46">
        <f t="shared" si="821"/>
        <v>0</v>
      </c>
      <c r="AO536" s="46">
        <f t="shared" si="821"/>
        <v>0</v>
      </c>
      <c r="AP536" s="46">
        <f t="shared" si="821"/>
        <v>8338</v>
      </c>
      <c r="AQ536" s="46">
        <f t="shared" si="821"/>
        <v>0</v>
      </c>
      <c r="AR536" s="46">
        <f t="shared" si="821"/>
        <v>0</v>
      </c>
      <c r="AS536" s="46">
        <f t="shared" si="821"/>
        <v>0</v>
      </c>
      <c r="AT536" s="46">
        <f t="shared" si="821"/>
        <v>-141</v>
      </c>
      <c r="AU536" s="46">
        <f t="shared" si="821"/>
        <v>0</v>
      </c>
      <c r="AV536" s="46">
        <f t="shared" si="821"/>
        <v>8197</v>
      </c>
      <c r="AW536" s="46">
        <f t="shared" si="821"/>
        <v>0</v>
      </c>
      <c r="AX536" s="46">
        <f t="shared" si="821"/>
        <v>0</v>
      </c>
      <c r="AY536" s="46">
        <f t="shared" si="821"/>
        <v>0</v>
      </c>
      <c r="AZ536" s="46">
        <f t="shared" si="821"/>
        <v>0</v>
      </c>
      <c r="BA536" s="46">
        <f t="shared" si="821"/>
        <v>0</v>
      </c>
      <c r="BB536" s="46">
        <f>BB537</f>
        <v>8197</v>
      </c>
      <c r="BC536" s="46">
        <f>BC537</f>
        <v>0</v>
      </c>
    </row>
    <row r="537" spans="1:55" s="11" customFormat="1" ht="83.25">
      <c r="A537" s="59" t="s">
        <v>72</v>
      </c>
      <c r="B537" s="65" t="s">
        <v>391</v>
      </c>
      <c r="C537" s="65" t="s">
        <v>373</v>
      </c>
      <c r="D537" s="66" t="s">
        <v>505</v>
      </c>
      <c r="E537" s="54"/>
      <c r="F537" s="46">
        <f aca="true" t="shared" si="822" ref="F537:M537">F538+F539</f>
        <v>8338</v>
      </c>
      <c r="G537" s="46">
        <f t="shared" si="822"/>
        <v>0</v>
      </c>
      <c r="H537" s="46">
        <f t="shared" si="822"/>
        <v>0</v>
      </c>
      <c r="I537" s="46">
        <f t="shared" si="822"/>
        <v>0</v>
      </c>
      <c r="J537" s="46">
        <f t="shared" si="822"/>
        <v>0</v>
      </c>
      <c r="K537" s="46">
        <f t="shared" si="822"/>
        <v>0</v>
      </c>
      <c r="L537" s="46">
        <f t="shared" si="822"/>
        <v>8338</v>
      </c>
      <c r="M537" s="46">
        <f t="shared" si="822"/>
        <v>0</v>
      </c>
      <c r="N537" s="46">
        <f aca="true" t="shared" si="823" ref="N537:S537">N538+N539</f>
        <v>0</v>
      </c>
      <c r="O537" s="46">
        <f t="shared" si="823"/>
        <v>0</v>
      </c>
      <c r="P537" s="46">
        <f t="shared" si="823"/>
        <v>0</v>
      </c>
      <c r="Q537" s="46">
        <f t="shared" si="823"/>
        <v>0</v>
      </c>
      <c r="R537" s="46">
        <f t="shared" si="823"/>
        <v>8338</v>
      </c>
      <c r="S537" s="46">
        <f t="shared" si="823"/>
        <v>0</v>
      </c>
      <c r="T537" s="46">
        <f aca="true" t="shared" si="824" ref="T537:Y537">T538+T539</f>
        <v>0</v>
      </c>
      <c r="U537" s="46">
        <f t="shared" si="824"/>
        <v>0</v>
      </c>
      <c r="V537" s="46">
        <f t="shared" si="824"/>
        <v>0</v>
      </c>
      <c r="W537" s="46">
        <f t="shared" si="824"/>
        <v>0</v>
      </c>
      <c r="X537" s="46">
        <f t="shared" si="824"/>
        <v>8338</v>
      </c>
      <c r="Y537" s="46">
        <f t="shared" si="824"/>
        <v>0</v>
      </c>
      <c r="Z537" s="46">
        <f aca="true" t="shared" si="825" ref="Z537:AE537">Z538+Z539</f>
        <v>0</v>
      </c>
      <c r="AA537" s="46">
        <f t="shared" si="825"/>
        <v>0</v>
      </c>
      <c r="AB537" s="46">
        <f t="shared" si="825"/>
        <v>0</v>
      </c>
      <c r="AC537" s="46">
        <f t="shared" si="825"/>
        <v>0</v>
      </c>
      <c r="AD537" s="46">
        <f t="shared" si="825"/>
        <v>8338</v>
      </c>
      <c r="AE537" s="46">
        <f t="shared" si="825"/>
        <v>0</v>
      </c>
      <c r="AF537" s="46">
        <f aca="true" t="shared" si="826" ref="AF537:AK537">AF538+AF539</f>
        <v>0</v>
      </c>
      <c r="AG537" s="46">
        <f t="shared" si="826"/>
        <v>0</v>
      </c>
      <c r="AH537" s="46">
        <f t="shared" si="826"/>
        <v>0</v>
      </c>
      <c r="AI537" s="46">
        <f t="shared" si="826"/>
        <v>0</v>
      </c>
      <c r="AJ537" s="46">
        <f t="shared" si="826"/>
        <v>8338</v>
      </c>
      <c r="AK537" s="46">
        <f t="shared" si="826"/>
        <v>0</v>
      </c>
      <c r="AL537" s="46">
        <f aca="true" t="shared" si="827" ref="AL537:AQ537">AL538+AL539</f>
        <v>0</v>
      </c>
      <c r="AM537" s="46">
        <f t="shared" si="827"/>
        <v>0</v>
      </c>
      <c r="AN537" s="46">
        <f t="shared" si="827"/>
        <v>0</v>
      </c>
      <c r="AO537" s="46">
        <f t="shared" si="827"/>
        <v>0</v>
      </c>
      <c r="AP537" s="46">
        <f t="shared" si="827"/>
        <v>8338</v>
      </c>
      <c r="AQ537" s="46">
        <f t="shared" si="827"/>
        <v>0</v>
      </c>
      <c r="AR537" s="46">
        <f aca="true" t="shared" si="828" ref="AR537:AW537">AR538+AR539</f>
        <v>0</v>
      </c>
      <c r="AS537" s="46">
        <f>AS538+AS539</f>
        <v>0</v>
      </c>
      <c r="AT537" s="46">
        <f>AT538+AT539</f>
        <v>-141</v>
      </c>
      <c r="AU537" s="46">
        <f>AU538+AU539</f>
        <v>0</v>
      </c>
      <c r="AV537" s="46">
        <f t="shared" si="828"/>
        <v>8197</v>
      </c>
      <c r="AW537" s="46">
        <f t="shared" si="828"/>
        <v>0</v>
      </c>
      <c r="AX537" s="46">
        <f aca="true" t="shared" si="829" ref="AX537:BC537">AX538+AX539</f>
        <v>0</v>
      </c>
      <c r="AY537" s="46">
        <f t="shared" si="829"/>
        <v>0</v>
      </c>
      <c r="AZ537" s="46">
        <f t="shared" si="829"/>
        <v>0</v>
      </c>
      <c r="BA537" s="46">
        <f t="shared" si="829"/>
        <v>0</v>
      </c>
      <c r="BB537" s="46">
        <f t="shared" si="829"/>
        <v>8197</v>
      </c>
      <c r="BC537" s="46">
        <f t="shared" si="829"/>
        <v>0</v>
      </c>
    </row>
    <row r="538" spans="1:55" s="11" customFormat="1" ht="87.75" customHeight="1">
      <c r="A538" s="59" t="s">
        <v>216</v>
      </c>
      <c r="B538" s="65" t="s">
        <v>391</v>
      </c>
      <c r="C538" s="65" t="s">
        <v>373</v>
      </c>
      <c r="D538" s="66" t="s">
        <v>505</v>
      </c>
      <c r="E538" s="65" t="s">
        <v>66</v>
      </c>
      <c r="F538" s="46">
        <v>8288</v>
      </c>
      <c r="G538" s="46"/>
      <c r="H538" s="60"/>
      <c r="I538" s="60"/>
      <c r="J538" s="60"/>
      <c r="K538" s="60"/>
      <c r="L538" s="46">
        <f>F538+H538+I538+J538+K538</f>
        <v>8288</v>
      </c>
      <c r="M538" s="46">
        <f>G538+K538</f>
        <v>0</v>
      </c>
      <c r="N538" s="46"/>
      <c r="O538" s="46"/>
      <c r="P538" s="46"/>
      <c r="Q538" s="46"/>
      <c r="R538" s="46">
        <f>L538+N538+O538+P538+Q538</f>
        <v>8288</v>
      </c>
      <c r="S538" s="46">
        <f>M538+Q538</f>
        <v>0</v>
      </c>
      <c r="T538" s="46"/>
      <c r="U538" s="46"/>
      <c r="V538" s="46"/>
      <c r="W538" s="46"/>
      <c r="X538" s="46">
        <f>R538+T538+U538+V538+W538</f>
        <v>8288</v>
      </c>
      <c r="Y538" s="46">
        <f>S538+W538</f>
        <v>0</v>
      </c>
      <c r="Z538" s="46"/>
      <c r="AA538" s="46"/>
      <c r="AB538" s="46"/>
      <c r="AC538" s="46"/>
      <c r="AD538" s="46">
        <f>X538+Z538+AA538+AB538+AC538</f>
        <v>8288</v>
      </c>
      <c r="AE538" s="46">
        <f>Y538+AC538</f>
        <v>0</v>
      </c>
      <c r="AF538" s="46"/>
      <c r="AG538" s="46"/>
      <c r="AH538" s="46"/>
      <c r="AI538" s="46"/>
      <c r="AJ538" s="46">
        <f>AD538+AF538+AG538+AH538+AI538</f>
        <v>8288</v>
      </c>
      <c r="AK538" s="46">
        <f>AE538+AI538</f>
        <v>0</v>
      </c>
      <c r="AL538" s="46"/>
      <c r="AM538" s="46"/>
      <c r="AN538" s="46"/>
      <c r="AO538" s="46"/>
      <c r="AP538" s="46">
        <f>AJ538+AL538+AM538+AN538+AO538</f>
        <v>8288</v>
      </c>
      <c r="AQ538" s="46">
        <f>AK538+AO538</f>
        <v>0</v>
      </c>
      <c r="AR538" s="46"/>
      <c r="AS538" s="46"/>
      <c r="AT538" s="46">
        <v>-141</v>
      </c>
      <c r="AU538" s="46"/>
      <c r="AV538" s="46">
        <f>AP538+AR538+AS538+AT538+AU538</f>
        <v>8147</v>
      </c>
      <c r="AW538" s="46">
        <f>AQ538+AU538</f>
        <v>0</v>
      </c>
      <c r="AX538" s="46"/>
      <c r="AY538" s="46">
        <v>50</v>
      </c>
      <c r="AZ538" s="46"/>
      <c r="BA538" s="46"/>
      <c r="BB538" s="46">
        <f>AV538+AX538+AY538+AZ538+BA538</f>
        <v>8197</v>
      </c>
      <c r="BC538" s="46">
        <f>AW538+BA538</f>
        <v>0</v>
      </c>
    </row>
    <row r="539" spans="1:55" s="34" customFormat="1" ht="88.5" customHeight="1" hidden="1">
      <c r="A539" s="82" t="s">
        <v>215</v>
      </c>
      <c r="B539" s="83" t="s">
        <v>391</v>
      </c>
      <c r="C539" s="83" t="s">
        <v>373</v>
      </c>
      <c r="D539" s="84" t="s">
        <v>505</v>
      </c>
      <c r="E539" s="83" t="s">
        <v>73</v>
      </c>
      <c r="F539" s="85">
        <v>50</v>
      </c>
      <c r="G539" s="85"/>
      <c r="H539" s="115"/>
      <c r="I539" s="115"/>
      <c r="J539" s="115"/>
      <c r="K539" s="115"/>
      <c r="L539" s="85">
        <f>F539+H539+I539+J539+K539</f>
        <v>50</v>
      </c>
      <c r="M539" s="85">
        <f>G539+K539</f>
        <v>0</v>
      </c>
      <c r="N539" s="85"/>
      <c r="O539" s="85"/>
      <c r="P539" s="85"/>
      <c r="Q539" s="85"/>
      <c r="R539" s="85">
        <f>L539+N539+O539+P539+Q539</f>
        <v>50</v>
      </c>
      <c r="S539" s="85">
        <f>M539+Q539</f>
        <v>0</v>
      </c>
      <c r="T539" s="85"/>
      <c r="U539" s="85"/>
      <c r="V539" s="85"/>
      <c r="W539" s="85"/>
      <c r="X539" s="85">
        <f>R539+T539+U539+V539+W539</f>
        <v>50</v>
      </c>
      <c r="Y539" s="85">
        <f>S539+W539</f>
        <v>0</v>
      </c>
      <c r="Z539" s="85"/>
      <c r="AA539" s="85"/>
      <c r="AB539" s="85"/>
      <c r="AC539" s="85"/>
      <c r="AD539" s="85">
        <f>X539+Z539+AA539+AB539+AC539</f>
        <v>50</v>
      </c>
      <c r="AE539" s="85">
        <f>Y539+AC539</f>
        <v>0</v>
      </c>
      <c r="AF539" s="85"/>
      <c r="AG539" s="85"/>
      <c r="AH539" s="85"/>
      <c r="AI539" s="85"/>
      <c r="AJ539" s="85">
        <f>AD539+AF539+AG539+AH539+AI539</f>
        <v>50</v>
      </c>
      <c r="AK539" s="85">
        <f>AE539+AI539</f>
        <v>0</v>
      </c>
      <c r="AL539" s="85"/>
      <c r="AM539" s="85"/>
      <c r="AN539" s="85"/>
      <c r="AO539" s="85"/>
      <c r="AP539" s="85">
        <f>AJ539+AL539+AM539+AN539+AO539</f>
        <v>50</v>
      </c>
      <c r="AQ539" s="85">
        <f>AK539+AO539</f>
        <v>0</v>
      </c>
      <c r="AR539" s="85"/>
      <c r="AS539" s="85"/>
      <c r="AT539" s="85"/>
      <c r="AU539" s="85"/>
      <c r="AV539" s="85">
        <f>AP539+AR539+AS539+AT539+AU539</f>
        <v>50</v>
      </c>
      <c r="AW539" s="85">
        <f>AQ539+AU539</f>
        <v>0</v>
      </c>
      <c r="AX539" s="85"/>
      <c r="AY539" s="85">
        <v>-50</v>
      </c>
      <c r="AZ539" s="85"/>
      <c r="BA539" s="85"/>
      <c r="BB539" s="85">
        <f>AV539+AX539+AY539+AZ539+BA539</f>
        <v>0</v>
      </c>
      <c r="BC539" s="85">
        <f>AW539+BA539</f>
        <v>0</v>
      </c>
    </row>
    <row r="540" spans="1:55" s="11" customFormat="1" ht="77.25" customHeight="1">
      <c r="A540" s="59" t="s">
        <v>190</v>
      </c>
      <c r="B540" s="65" t="s">
        <v>391</v>
      </c>
      <c r="C540" s="65" t="s">
        <v>373</v>
      </c>
      <c r="D540" s="66" t="s">
        <v>91</v>
      </c>
      <c r="E540" s="65"/>
      <c r="F540" s="46">
        <f aca="true" t="shared" si="830" ref="F540:M540">F541+F542+F543</f>
        <v>3242</v>
      </c>
      <c r="G540" s="46">
        <f t="shared" si="830"/>
        <v>0</v>
      </c>
      <c r="H540" s="46">
        <f t="shared" si="830"/>
        <v>0</v>
      </c>
      <c r="I540" s="46">
        <f t="shared" si="830"/>
        <v>0</v>
      </c>
      <c r="J540" s="46">
        <f t="shared" si="830"/>
        <v>0</v>
      </c>
      <c r="K540" s="46">
        <f t="shared" si="830"/>
        <v>0</v>
      </c>
      <c r="L540" s="46">
        <f t="shared" si="830"/>
        <v>3242</v>
      </c>
      <c r="M540" s="46">
        <f t="shared" si="830"/>
        <v>0</v>
      </c>
      <c r="N540" s="46">
        <f aca="true" t="shared" si="831" ref="N540:S540">N541+N542+N543</f>
        <v>0</v>
      </c>
      <c r="O540" s="46">
        <f t="shared" si="831"/>
        <v>0</v>
      </c>
      <c r="P540" s="46">
        <f t="shared" si="831"/>
        <v>0</v>
      </c>
      <c r="Q540" s="46">
        <f t="shared" si="831"/>
        <v>0</v>
      </c>
      <c r="R540" s="46">
        <f t="shared" si="831"/>
        <v>3242</v>
      </c>
      <c r="S540" s="46">
        <f t="shared" si="831"/>
        <v>0</v>
      </c>
      <c r="T540" s="46">
        <f aca="true" t="shared" si="832" ref="T540:Y540">T541+T542+T543</f>
        <v>0</v>
      </c>
      <c r="U540" s="46">
        <f t="shared" si="832"/>
        <v>0</v>
      </c>
      <c r="V540" s="46">
        <f t="shared" si="832"/>
        <v>0</v>
      </c>
      <c r="W540" s="46">
        <f t="shared" si="832"/>
        <v>0</v>
      </c>
      <c r="X540" s="46">
        <f t="shared" si="832"/>
        <v>3242</v>
      </c>
      <c r="Y540" s="46">
        <f t="shared" si="832"/>
        <v>0</v>
      </c>
      <c r="Z540" s="46">
        <f aca="true" t="shared" si="833" ref="Z540:AE540">Z541+Z542+Z543</f>
        <v>0</v>
      </c>
      <c r="AA540" s="46">
        <f t="shared" si="833"/>
        <v>0</v>
      </c>
      <c r="AB540" s="46">
        <f t="shared" si="833"/>
        <v>0</v>
      </c>
      <c r="AC540" s="46">
        <f t="shared" si="833"/>
        <v>0</v>
      </c>
      <c r="AD540" s="46">
        <f t="shared" si="833"/>
        <v>3242</v>
      </c>
      <c r="AE540" s="46">
        <f t="shared" si="833"/>
        <v>0</v>
      </c>
      <c r="AF540" s="46">
        <f aca="true" t="shared" si="834" ref="AF540:AK540">AF541+AF542+AF543</f>
        <v>0</v>
      </c>
      <c r="AG540" s="46">
        <f t="shared" si="834"/>
        <v>0</v>
      </c>
      <c r="AH540" s="46">
        <f t="shared" si="834"/>
        <v>0</v>
      </c>
      <c r="AI540" s="46">
        <f t="shared" si="834"/>
        <v>0</v>
      </c>
      <c r="AJ540" s="46">
        <f t="shared" si="834"/>
        <v>3242</v>
      </c>
      <c r="AK540" s="46">
        <f t="shared" si="834"/>
        <v>0</v>
      </c>
      <c r="AL540" s="46">
        <f aca="true" t="shared" si="835" ref="AL540:AQ540">AL541+AL542+AL543</f>
        <v>0</v>
      </c>
      <c r="AM540" s="46">
        <f t="shared" si="835"/>
        <v>0</v>
      </c>
      <c r="AN540" s="46">
        <f t="shared" si="835"/>
        <v>0</v>
      </c>
      <c r="AO540" s="46">
        <f t="shared" si="835"/>
        <v>0</v>
      </c>
      <c r="AP540" s="46">
        <f t="shared" si="835"/>
        <v>3242</v>
      </c>
      <c r="AQ540" s="46">
        <f t="shared" si="835"/>
        <v>0</v>
      </c>
      <c r="AR540" s="46">
        <f aca="true" t="shared" si="836" ref="AR540:AW540">AR541+AR542+AR543</f>
        <v>0</v>
      </c>
      <c r="AS540" s="46">
        <f>AS541+AS542+AS543</f>
        <v>0</v>
      </c>
      <c r="AT540" s="46">
        <f>AT541+AT542+AT543</f>
        <v>0</v>
      </c>
      <c r="AU540" s="46">
        <f>AU541+AU542+AU543</f>
        <v>0</v>
      </c>
      <c r="AV540" s="46">
        <f t="shared" si="836"/>
        <v>3242</v>
      </c>
      <c r="AW540" s="46">
        <f t="shared" si="836"/>
        <v>0</v>
      </c>
      <c r="AX540" s="46">
        <f aca="true" t="shared" si="837" ref="AX540:BC540">AX541+AX542+AX543</f>
        <v>0</v>
      </c>
      <c r="AY540" s="46">
        <f t="shared" si="837"/>
        <v>0</v>
      </c>
      <c r="AZ540" s="46">
        <f t="shared" si="837"/>
        <v>0</v>
      </c>
      <c r="BA540" s="46">
        <f t="shared" si="837"/>
        <v>0</v>
      </c>
      <c r="BB540" s="46">
        <f t="shared" si="837"/>
        <v>3242</v>
      </c>
      <c r="BC540" s="46">
        <f t="shared" si="837"/>
        <v>0</v>
      </c>
    </row>
    <row r="541" spans="1:55" s="11" customFormat="1" ht="49.5" customHeight="1" hidden="1">
      <c r="A541" s="59" t="s">
        <v>210</v>
      </c>
      <c r="B541" s="65" t="s">
        <v>391</v>
      </c>
      <c r="C541" s="65" t="s">
        <v>373</v>
      </c>
      <c r="D541" s="66" t="s">
        <v>91</v>
      </c>
      <c r="E541" s="65" t="s">
        <v>65</v>
      </c>
      <c r="F541" s="46"/>
      <c r="G541" s="46"/>
      <c r="H541" s="60"/>
      <c r="I541" s="60"/>
      <c r="J541" s="60"/>
      <c r="K541" s="60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11" customFormat="1" ht="82.5">
      <c r="A542" s="59" t="s">
        <v>216</v>
      </c>
      <c r="B542" s="65" t="s">
        <v>391</v>
      </c>
      <c r="C542" s="65" t="s">
        <v>373</v>
      </c>
      <c r="D542" s="66" t="s">
        <v>91</v>
      </c>
      <c r="E542" s="65" t="s">
        <v>66</v>
      </c>
      <c r="F542" s="46">
        <v>1130</v>
      </c>
      <c r="G542" s="46"/>
      <c r="H542" s="60"/>
      <c r="I542" s="60"/>
      <c r="J542" s="60"/>
      <c r="K542" s="60"/>
      <c r="L542" s="46">
        <f>F542+H542+I542+J542+K542</f>
        <v>1130</v>
      </c>
      <c r="M542" s="46">
        <f>G542+K542</f>
        <v>0</v>
      </c>
      <c r="N542" s="46"/>
      <c r="O542" s="46"/>
      <c r="P542" s="46"/>
      <c r="Q542" s="46"/>
      <c r="R542" s="46">
        <f>L542+N542+O542+P542+Q542</f>
        <v>1130</v>
      </c>
      <c r="S542" s="46">
        <f>M542+Q542</f>
        <v>0</v>
      </c>
      <c r="T542" s="46"/>
      <c r="U542" s="46"/>
      <c r="V542" s="46"/>
      <c r="W542" s="46"/>
      <c r="X542" s="46">
        <f>R542+T542+U542+V542+W542</f>
        <v>1130</v>
      </c>
      <c r="Y542" s="46">
        <f>S542+W542</f>
        <v>0</v>
      </c>
      <c r="Z542" s="46"/>
      <c r="AA542" s="46"/>
      <c r="AB542" s="46"/>
      <c r="AC542" s="46"/>
      <c r="AD542" s="46">
        <f>X542+Z542+AA542+AB542+AC542</f>
        <v>1130</v>
      </c>
      <c r="AE542" s="46">
        <f>Y542+AC542</f>
        <v>0</v>
      </c>
      <c r="AF542" s="46"/>
      <c r="AG542" s="46"/>
      <c r="AH542" s="46"/>
      <c r="AI542" s="46"/>
      <c r="AJ542" s="46">
        <f>AD542+AF542+AG542+AH542+AI542</f>
        <v>1130</v>
      </c>
      <c r="AK542" s="46">
        <f>AE542+AI542</f>
        <v>0</v>
      </c>
      <c r="AL542" s="46"/>
      <c r="AM542" s="46"/>
      <c r="AN542" s="46"/>
      <c r="AO542" s="46"/>
      <c r="AP542" s="46">
        <f>AJ542+AL542+AM542+AN542+AO542</f>
        <v>1130</v>
      </c>
      <c r="AQ542" s="46">
        <f>AK542+AO542</f>
        <v>0</v>
      </c>
      <c r="AR542" s="46"/>
      <c r="AS542" s="46"/>
      <c r="AT542" s="46"/>
      <c r="AU542" s="46"/>
      <c r="AV542" s="46">
        <f>AP542+AR542+AS542+AT542+AU542</f>
        <v>1130</v>
      </c>
      <c r="AW542" s="46">
        <f>AQ542+AU542</f>
        <v>0</v>
      </c>
      <c r="AX542" s="46"/>
      <c r="AY542" s="46"/>
      <c r="AZ542" s="46"/>
      <c r="BA542" s="46"/>
      <c r="BB542" s="46">
        <f>AV542+AX542+AY542+AZ542+BA542</f>
        <v>1130</v>
      </c>
      <c r="BC542" s="46">
        <f>AW542+BA542</f>
        <v>0</v>
      </c>
    </row>
    <row r="543" spans="1:55" s="11" customFormat="1" ht="155.25" customHeight="1">
      <c r="A543" s="97" t="s">
        <v>567</v>
      </c>
      <c r="B543" s="65" t="s">
        <v>391</v>
      </c>
      <c r="C543" s="65" t="s">
        <v>373</v>
      </c>
      <c r="D543" s="66" t="s">
        <v>566</v>
      </c>
      <c r="E543" s="65"/>
      <c r="F543" s="46">
        <f aca="true" t="shared" si="838" ref="F543:BA543">F544</f>
        <v>2112</v>
      </c>
      <c r="G543" s="46">
        <f t="shared" si="838"/>
        <v>0</v>
      </c>
      <c r="H543" s="46">
        <f t="shared" si="838"/>
        <v>0</v>
      </c>
      <c r="I543" s="46">
        <f t="shared" si="838"/>
        <v>0</v>
      </c>
      <c r="J543" s="46">
        <f t="shared" si="838"/>
        <v>0</v>
      </c>
      <c r="K543" s="46">
        <f t="shared" si="838"/>
        <v>0</v>
      </c>
      <c r="L543" s="46">
        <f t="shared" si="838"/>
        <v>2112</v>
      </c>
      <c r="M543" s="46">
        <f t="shared" si="838"/>
        <v>0</v>
      </c>
      <c r="N543" s="46">
        <f t="shared" si="838"/>
        <v>0</v>
      </c>
      <c r="O543" s="46">
        <f t="shared" si="838"/>
        <v>0</v>
      </c>
      <c r="P543" s="46">
        <f t="shared" si="838"/>
        <v>0</v>
      </c>
      <c r="Q543" s="46">
        <f t="shared" si="838"/>
        <v>0</v>
      </c>
      <c r="R543" s="46">
        <f t="shared" si="838"/>
        <v>2112</v>
      </c>
      <c r="S543" s="46">
        <f t="shared" si="838"/>
        <v>0</v>
      </c>
      <c r="T543" s="46">
        <f t="shared" si="838"/>
        <v>0</v>
      </c>
      <c r="U543" s="46">
        <f t="shared" si="838"/>
        <v>0</v>
      </c>
      <c r="V543" s="46">
        <f t="shared" si="838"/>
        <v>0</v>
      </c>
      <c r="W543" s="46">
        <f t="shared" si="838"/>
        <v>0</v>
      </c>
      <c r="X543" s="46">
        <f t="shared" si="838"/>
        <v>2112</v>
      </c>
      <c r="Y543" s="46">
        <f t="shared" si="838"/>
        <v>0</v>
      </c>
      <c r="Z543" s="46">
        <f t="shared" si="838"/>
        <v>0</v>
      </c>
      <c r="AA543" s="46">
        <f t="shared" si="838"/>
        <v>0</v>
      </c>
      <c r="AB543" s="46">
        <f t="shared" si="838"/>
        <v>0</v>
      </c>
      <c r="AC543" s="46">
        <f t="shared" si="838"/>
        <v>0</v>
      </c>
      <c r="AD543" s="46">
        <f t="shared" si="838"/>
        <v>2112</v>
      </c>
      <c r="AE543" s="46">
        <f t="shared" si="838"/>
        <v>0</v>
      </c>
      <c r="AF543" s="46">
        <f t="shared" si="838"/>
        <v>0</v>
      </c>
      <c r="AG543" s="46">
        <f t="shared" si="838"/>
        <v>0</v>
      </c>
      <c r="AH543" s="46">
        <f t="shared" si="838"/>
        <v>0</v>
      </c>
      <c r="AI543" s="46">
        <f t="shared" si="838"/>
        <v>0</v>
      </c>
      <c r="AJ543" s="46">
        <f t="shared" si="838"/>
        <v>2112</v>
      </c>
      <c r="AK543" s="46">
        <f t="shared" si="838"/>
        <v>0</v>
      </c>
      <c r="AL543" s="46">
        <f t="shared" si="838"/>
        <v>0</v>
      </c>
      <c r="AM543" s="46">
        <f t="shared" si="838"/>
        <v>0</v>
      </c>
      <c r="AN543" s="46">
        <f t="shared" si="838"/>
        <v>0</v>
      </c>
      <c r="AO543" s="46">
        <f t="shared" si="838"/>
        <v>0</v>
      </c>
      <c r="AP543" s="46">
        <f t="shared" si="838"/>
        <v>2112</v>
      </c>
      <c r="AQ543" s="46">
        <f t="shared" si="838"/>
        <v>0</v>
      </c>
      <c r="AR543" s="46">
        <f t="shared" si="838"/>
        <v>0</v>
      </c>
      <c r="AS543" s="46">
        <f t="shared" si="838"/>
        <v>0</v>
      </c>
      <c r="AT543" s="46">
        <f t="shared" si="838"/>
        <v>0</v>
      </c>
      <c r="AU543" s="46">
        <f t="shared" si="838"/>
        <v>0</v>
      </c>
      <c r="AV543" s="46">
        <f t="shared" si="838"/>
        <v>2112</v>
      </c>
      <c r="AW543" s="46">
        <f t="shared" si="838"/>
        <v>0</v>
      </c>
      <c r="AX543" s="46">
        <f t="shared" si="838"/>
        <v>0</v>
      </c>
      <c r="AY543" s="46">
        <f t="shared" si="838"/>
        <v>0</v>
      </c>
      <c r="AZ543" s="46">
        <f t="shared" si="838"/>
        <v>0</v>
      </c>
      <c r="BA543" s="46">
        <f t="shared" si="838"/>
        <v>0</v>
      </c>
      <c r="BB543" s="46">
        <f>BB544</f>
        <v>2112</v>
      </c>
      <c r="BC543" s="46">
        <f>BC544</f>
        <v>0</v>
      </c>
    </row>
    <row r="544" spans="1:55" s="11" customFormat="1" ht="87.75" customHeight="1">
      <c r="A544" s="59" t="s">
        <v>210</v>
      </c>
      <c r="B544" s="65" t="s">
        <v>391</v>
      </c>
      <c r="C544" s="65" t="s">
        <v>373</v>
      </c>
      <c r="D544" s="66" t="s">
        <v>566</v>
      </c>
      <c r="E544" s="65" t="s">
        <v>65</v>
      </c>
      <c r="F544" s="46">
        <v>2112</v>
      </c>
      <c r="G544" s="46"/>
      <c r="H544" s="60"/>
      <c r="I544" s="60"/>
      <c r="J544" s="60"/>
      <c r="K544" s="60"/>
      <c r="L544" s="46">
        <f>F544+H544+I544+J544+K544</f>
        <v>2112</v>
      </c>
      <c r="M544" s="46">
        <f>G544+K544</f>
        <v>0</v>
      </c>
      <c r="N544" s="46"/>
      <c r="O544" s="46"/>
      <c r="P544" s="46"/>
      <c r="Q544" s="46"/>
      <c r="R544" s="46">
        <f>L544+N544+O544+P544+Q544</f>
        <v>2112</v>
      </c>
      <c r="S544" s="46">
        <f>M544+Q544</f>
        <v>0</v>
      </c>
      <c r="T544" s="46"/>
      <c r="U544" s="46"/>
      <c r="V544" s="46"/>
      <c r="W544" s="46"/>
      <c r="X544" s="46">
        <f>R544+T544+U544+V544+W544</f>
        <v>2112</v>
      </c>
      <c r="Y544" s="46">
        <f>S544+W544</f>
        <v>0</v>
      </c>
      <c r="Z544" s="46"/>
      <c r="AA544" s="46"/>
      <c r="AB544" s="46"/>
      <c r="AC544" s="46"/>
      <c r="AD544" s="46">
        <f>X544+Z544+AA544+AB544+AC544</f>
        <v>2112</v>
      </c>
      <c r="AE544" s="46">
        <f>Y544+AC544</f>
        <v>0</v>
      </c>
      <c r="AF544" s="46"/>
      <c r="AG544" s="46"/>
      <c r="AH544" s="46"/>
      <c r="AI544" s="46"/>
      <c r="AJ544" s="46">
        <f>AD544+AF544+AG544+AH544+AI544</f>
        <v>2112</v>
      </c>
      <c r="AK544" s="46">
        <f>AE544+AI544</f>
        <v>0</v>
      </c>
      <c r="AL544" s="46"/>
      <c r="AM544" s="46"/>
      <c r="AN544" s="46"/>
      <c r="AO544" s="46"/>
      <c r="AP544" s="46">
        <f>AJ544+AL544+AM544+AN544+AO544</f>
        <v>2112</v>
      </c>
      <c r="AQ544" s="46">
        <f>AK544+AO544</f>
        <v>0</v>
      </c>
      <c r="AR544" s="46"/>
      <c r="AS544" s="46"/>
      <c r="AT544" s="46"/>
      <c r="AU544" s="46"/>
      <c r="AV544" s="46">
        <f>AP544+AR544+AS544+AT544+AU544</f>
        <v>2112</v>
      </c>
      <c r="AW544" s="46">
        <f>AQ544+AU544</f>
        <v>0</v>
      </c>
      <c r="AX544" s="46"/>
      <c r="AY544" s="46"/>
      <c r="AZ544" s="46"/>
      <c r="BA544" s="46"/>
      <c r="BB544" s="46">
        <f>AV544+AX544+AY544+AZ544+BA544</f>
        <v>2112</v>
      </c>
      <c r="BC544" s="46">
        <f>AW544+BA544</f>
        <v>0</v>
      </c>
    </row>
    <row r="545" spans="1:55" s="11" customFormat="1" ht="34.5" customHeight="1">
      <c r="A545" s="59" t="s">
        <v>46</v>
      </c>
      <c r="B545" s="65" t="s">
        <v>391</v>
      </c>
      <c r="C545" s="65" t="s">
        <v>373</v>
      </c>
      <c r="D545" s="66" t="s">
        <v>47</v>
      </c>
      <c r="E545" s="65"/>
      <c r="F545" s="46">
        <f aca="true" t="shared" si="839" ref="F545:M545">F546+F547+F548+F549</f>
        <v>10700</v>
      </c>
      <c r="G545" s="46">
        <f t="shared" si="839"/>
        <v>0</v>
      </c>
      <c r="H545" s="46">
        <f t="shared" si="839"/>
        <v>0</v>
      </c>
      <c r="I545" s="46">
        <f t="shared" si="839"/>
        <v>0</v>
      </c>
      <c r="J545" s="46">
        <f t="shared" si="839"/>
        <v>0</v>
      </c>
      <c r="K545" s="46">
        <f t="shared" si="839"/>
        <v>0</v>
      </c>
      <c r="L545" s="46">
        <f t="shared" si="839"/>
        <v>10700</v>
      </c>
      <c r="M545" s="46">
        <f t="shared" si="839"/>
        <v>0</v>
      </c>
      <c r="N545" s="46">
        <f aca="true" t="shared" si="840" ref="N545:S545">N546+N547+N548+N549</f>
        <v>0</v>
      </c>
      <c r="O545" s="46">
        <f t="shared" si="840"/>
        <v>0</v>
      </c>
      <c r="P545" s="46">
        <f t="shared" si="840"/>
        <v>0</v>
      </c>
      <c r="Q545" s="46">
        <f t="shared" si="840"/>
        <v>0</v>
      </c>
      <c r="R545" s="46">
        <f t="shared" si="840"/>
        <v>10700</v>
      </c>
      <c r="S545" s="46">
        <f t="shared" si="840"/>
        <v>0</v>
      </c>
      <c r="T545" s="46">
        <f aca="true" t="shared" si="841" ref="T545:Y545">T546+T547+T548+T549</f>
        <v>0</v>
      </c>
      <c r="U545" s="46">
        <f t="shared" si="841"/>
        <v>0</v>
      </c>
      <c r="V545" s="46">
        <f t="shared" si="841"/>
        <v>0</v>
      </c>
      <c r="W545" s="46">
        <f t="shared" si="841"/>
        <v>0</v>
      </c>
      <c r="X545" s="46">
        <f t="shared" si="841"/>
        <v>10700</v>
      </c>
      <c r="Y545" s="46">
        <f t="shared" si="841"/>
        <v>0</v>
      </c>
      <c r="Z545" s="46">
        <f aca="true" t="shared" si="842" ref="Z545:AE545">Z546+Z547+Z548+Z549</f>
        <v>0</v>
      </c>
      <c r="AA545" s="46">
        <f t="shared" si="842"/>
        <v>0</v>
      </c>
      <c r="AB545" s="46">
        <f t="shared" si="842"/>
        <v>0</v>
      </c>
      <c r="AC545" s="46">
        <f t="shared" si="842"/>
        <v>0</v>
      </c>
      <c r="AD545" s="46">
        <f t="shared" si="842"/>
        <v>10700</v>
      </c>
      <c r="AE545" s="46">
        <f t="shared" si="842"/>
        <v>0</v>
      </c>
      <c r="AF545" s="46">
        <f aca="true" t="shared" si="843" ref="AF545:AK545">AF546+AF547+AF548+AF549</f>
        <v>0</v>
      </c>
      <c r="AG545" s="46">
        <f t="shared" si="843"/>
        <v>0</v>
      </c>
      <c r="AH545" s="46">
        <f t="shared" si="843"/>
        <v>0</v>
      </c>
      <c r="AI545" s="46">
        <f t="shared" si="843"/>
        <v>0</v>
      </c>
      <c r="AJ545" s="46">
        <f t="shared" si="843"/>
        <v>10700</v>
      </c>
      <c r="AK545" s="46">
        <f t="shared" si="843"/>
        <v>0</v>
      </c>
      <c r="AL545" s="46">
        <f aca="true" t="shared" si="844" ref="AL545:AQ545">AL546+AL547+AL548+AL549</f>
        <v>12622</v>
      </c>
      <c r="AM545" s="46">
        <f t="shared" si="844"/>
        <v>0</v>
      </c>
      <c r="AN545" s="46">
        <f t="shared" si="844"/>
        <v>0</v>
      </c>
      <c r="AO545" s="46">
        <f t="shared" si="844"/>
        <v>0</v>
      </c>
      <c r="AP545" s="46">
        <f t="shared" si="844"/>
        <v>23322</v>
      </c>
      <c r="AQ545" s="46">
        <f t="shared" si="844"/>
        <v>0</v>
      </c>
      <c r="AR545" s="46">
        <f aca="true" t="shared" si="845" ref="AR545:AW545">AR546+AR547+AR548+AR549</f>
        <v>0</v>
      </c>
      <c r="AS545" s="46">
        <f>AS546+AS547+AS548+AS549</f>
        <v>670</v>
      </c>
      <c r="AT545" s="46">
        <f>AT546+AT547+AT548+AT549</f>
        <v>0</v>
      </c>
      <c r="AU545" s="46">
        <f>AU546+AU547+AU548+AU549</f>
        <v>0</v>
      </c>
      <c r="AV545" s="46">
        <f t="shared" si="845"/>
        <v>23992</v>
      </c>
      <c r="AW545" s="46">
        <f t="shared" si="845"/>
        <v>0</v>
      </c>
      <c r="AX545" s="46">
        <f aca="true" t="shared" si="846" ref="AX545:BC545">AX546+AX547+AX548+AX549</f>
        <v>0</v>
      </c>
      <c r="AY545" s="46">
        <f t="shared" si="846"/>
        <v>-1800</v>
      </c>
      <c r="AZ545" s="46">
        <f t="shared" si="846"/>
        <v>0</v>
      </c>
      <c r="BA545" s="46">
        <f t="shared" si="846"/>
        <v>0</v>
      </c>
      <c r="BB545" s="46">
        <f t="shared" si="846"/>
        <v>22192</v>
      </c>
      <c r="BC545" s="46">
        <f t="shared" si="846"/>
        <v>0</v>
      </c>
    </row>
    <row r="546" spans="1:55" s="11" customFormat="1" ht="33" customHeight="1" hidden="1">
      <c r="A546" s="59" t="s">
        <v>375</v>
      </c>
      <c r="B546" s="65" t="s">
        <v>391</v>
      </c>
      <c r="C546" s="65" t="s">
        <v>373</v>
      </c>
      <c r="D546" s="66" t="s">
        <v>47</v>
      </c>
      <c r="E546" s="65" t="s">
        <v>376</v>
      </c>
      <c r="F546" s="60"/>
      <c r="G546" s="60"/>
      <c r="H546" s="60"/>
      <c r="I546" s="60"/>
      <c r="J546" s="60"/>
      <c r="K546" s="60"/>
      <c r="L546" s="60"/>
      <c r="M546" s="60"/>
      <c r="N546" s="46"/>
      <c r="O546" s="46"/>
      <c r="P546" s="46"/>
      <c r="Q546" s="46"/>
      <c r="R546" s="60"/>
      <c r="S546" s="60"/>
      <c r="T546" s="46"/>
      <c r="U546" s="46"/>
      <c r="V546" s="46"/>
      <c r="W546" s="46"/>
      <c r="X546" s="60"/>
      <c r="Y546" s="60"/>
      <c r="Z546" s="46"/>
      <c r="AA546" s="46"/>
      <c r="AB546" s="46"/>
      <c r="AC546" s="46"/>
      <c r="AD546" s="60"/>
      <c r="AE546" s="60"/>
      <c r="AF546" s="46"/>
      <c r="AG546" s="46"/>
      <c r="AH546" s="46"/>
      <c r="AI546" s="46"/>
      <c r="AJ546" s="60"/>
      <c r="AK546" s="60"/>
      <c r="AL546" s="46"/>
      <c r="AM546" s="46"/>
      <c r="AN546" s="46"/>
      <c r="AO546" s="46"/>
      <c r="AP546" s="60"/>
      <c r="AQ546" s="60"/>
      <c r="AR546" s="46"/>
      <c r="AS546" s="46"/>
      <c r="AT546" s="46"/>
      <c r="AU546" s="46"/>
      <c r="AV546" s="60"/>
      <c r="AW546" s="60"/>
      <c r="AX546" s="46"/>
      <c r="AY546" s="46"/>
      <c r="AZ546" s="46"/>
      <c r="BA546" s="46"/>
      <c r="BB546" s="60"/>
      <c r="BC546" s="60"/>
    </row>
    <row r="547" spans="1:55" s="11" customFormat="1" ht="49.5" customHeight="1" hidden="1">
      <c r="A547" s="59" t="s">
        <v>210</v>
      </c>
      <c r="B547" s="65" t="s">
        <v>391</v>
      </c>
      <c r="C547" s="65" t="s">
        <v>373</v>
      </c>
      <c r="D547" s="66" t="s">
        <v>47</v>
      </c>
      <c r="E547" s="65" t="s">
        <v>65</v>
      </c>
      <c r="F547" s="46"/>
      <c r="G547" s="60"/>
      <c r="H547" s="60"/>
      <c r="I547" s="60"/>
      <c r="J547" s="60"/>
      <c r="K547" s="60"/>
      <c r="L547" s="46"/>
      <c r="M547" s="60"/>
      <c r="N547" s="46"/>
      <c r="O547" s="46"/>
      <c r="P547" s="46"/>
      <c r="Q547" s="46"/>
      <c r="R547" s="46"/>
      <c r="S547" s="60"/>
      <c r="T547" s="46"/>
      <c r="U547" s="46"/>
      <c r="V547" s="46"/>
      <c r="W547" s="46"/>
      <c r="X547" s="46"/>
      <c r="Y547" s="60"/>
      <c r="Z547" s="46"/>
      <c r="AA547" s="46"/>
      <c r="AB547" s="46"/>
      <c r="AC547" s="46"/>
      <c r="AD547" s="46"/>
      <c r="AE547" s="60"/>
      <c r="AF547" s="46"/>
      <c r="AG547" s="46"/>
      <c r="AH547" s="46"/>
      <c r="AI547" s="46"/>
      <c r="AJ547" s="46"/>
      <c r="AK547" s="60"/>
      <c r="AL547" s="46"/>
      <c r="AM547" s="46"/>
      <c r="AN547" s="46"/>
      <c r="AO547" s="46"/>
      <c r="AP547" s="46"/>
      <c r="AQ547" s="60"/>
      <c r="AR547" s="46"/>
      <c r="AS547" s="46"/>
      <c r="AT547" s="46"/>
      <c r="AU547" s="46"/>
      <c r="AV547" s="46"/>
      <c r="AW547" s="60"/>
      <c r="AX547" s="46"/>
      <c r="AY547" s="46"/>
      <c r="AZ547" s="46"/>
      <c r="BA547" s="46"/>
      <c r="BB547" s="46"/>
      <c r="BC547" s="60"/>
    </row>
    <row r="548" spans="1:55" s="11" customFormat="1" ht="85.5" customHeight="1">
      <c r="A548" s="59" t="s">
        <v>216</v>
      </c>
      <c r="B548" s="65" t="s">
        <v>391</v>
      </c>
      <c r="C548" s="65" t="s">
        <v>373</v>
      </c>
      <c r="D548" s="66" t="s">
        <v>47</v>
      </c>
      <c r="E548" s="65" t="s">
        <v>66</v>
      </c>
      <c r="F548" s="46">
        <v>6720</v>
      </c>
      <c r="G548" s="60"/>
      <c r="H548" s="60"/>
      <c r="I548" s="60"/>
      <c r="J548" s="60"/>
      <c r="K548" s="60"/>
      <c r="L548" s="46">
        <f>F548+H548+I548+J548+K548</f>
        <v>6720</v>
      </c>
      <c r="M548" s="46">
        <f>G548+K548</f>
        <v>0</v>
      </c>
      <c r="N548" s="46"/>
      <c r="O548" s="46"/>
      <c r="P548" s="46"/>
      <c r="Q548" s="46"/>
      <c r="R548" s="46">
        <f>L548+N548+O548+P548+Q548</f>
        <v>6720</v>
      </c>
      <c r="S548" s="46">
        <f>M548+Q548</f>
        <v>0</v>
      </c>
      <c r="T548" s="46"/>
      <c r="U548" s="46"/>
      <c r="V548" s="46"/>
      <c r="W548" s="46"/>
      <c r="X548" s="46">
        <f>R548+T548+U548+V548+W548</f>
        <v>6720</v>
      </c>
      <c r="Y548" s="46">
        <f>S548+W548</f>
        <v>0</v>
      </c>
      <c r="Z548" s="46"/>
      <c r="AA548" s="46"/>
      <c r="AB548" s="46"/>
      <c r="AC548" s="46"/>
      <c r="AD548" s="46">
        <f>X548+Z548+AA548+AB548+AC548</f>
        <v>6720</v>
      </c>
      <c r="AE548" s="46">
        <f>Y548+AC548</f>
        <v>0</v>
      </c>
      <c r="AF548" s="46"/>
      <c r="AG548" s="46"/>
      <c r="AH548" s="46"/>
      <c r="AI548" s="46"/>
      <c r="AJ548" s="46">
        <f>AD548+AF548+AG548+AH548+AI548</f>
        <v>6720</v>
      </c>
      <c r="AK548" s="46">
        <f>AE548+AI548</f>
        <v>0</v>
      </c>
      <c r="AL548" s="46">
        <v>3220</v>
      </c>
      <c r="AM548" s="46"/>
      <c r="AN548" s="46"/>
      <c r="AO548" s="46"/>
      <c r="AP548" s="46">
        <f>AJ548+AL548+AM548+AN548+AO548</f>
        <v>9940</v>
      </c>
      <c r="AQ548" s="46">
        <f>AK548+AO548</f>
        <v>0</v>
      </c>
      <c r="AR548" s="46"/>
      <c r="AS548" s="46">
        <v>-454</v>
      </c>
      <c r="AT548" s="46"/>
      <c r="AU548" s="46"/>
      <c r="AV548" s="46">
        <f>AP548+AR548+AS548+AT548+AU548</f>
        <v>9486</v>
      </c>
      <c r="AW548" s="46">
        <f>AQ548+AU548</f>
        <v>0</v>
      </c>
      <c r="AX548" s="46"/>
      <c r="AY548" s="46">
        <v>-1800</v>
      </c>
      <c r="AZ548" s="46"/>
      <c r="BA548" s="46"/>
      <c r="BB548" s="46">
        <f>AV548+AX548+AY548+AZ548+BA548</f>
        <v>7686</v>
      </c>
      <c r="BC548" s="46">
        <f>AW548+BA548</f>
        <v>0</v>
      </c>
    </row>
    <row r="549" spans="1:55" s="11" customFormat="1" ht="136.5" customHeight="1">
      <c r="A549" s="97" t="s">
        <v>569</v>
      </c>
      <c r="B549" s="65" t="s">
        <v>391</v>
      </c>
      <c r="C549" s="65" t="s">
        <v>373</v>
      </c>
      <c r="D549" s="66" t="s">
        <v>568</v>
      </c>
      <c r="E549" s="65"/>
      <c r="F549" s="46">
        <f aca="true" t="shared" si="847" ref="F549:AW549">F550</f>
        <v>3980</v>
      </c>
      <c r="G549" s="46">
        <f t="shared" si="847"/>
        <v>0</v>
      </c>
      <c r="H549" s="46">
        <f t="shared" si="847"/>
        <v>0</v>
      </c>
      <c r="I549" s="46">
        <f t="shared" si="847"/>
        <v>0</v>
      </c>
      <c r="J549" s="46">
        <f t="shared" si="847"/>
        <v>0</v>
      </c>
      <c r="K549" s="46">
        <f t="shared" si="847"/>
        <v>0</v>
      </c>
      <c r="L549" s="46">
        <f t="shared" si="847"/>
        <v>3980</v>
      </c>
      <c r="M549" s="46">
        <f t="shared" si="847"/>
        <v>0</v>
      </c>
      <c r="N549" s="46">
        <f t="shared" si="847"/>
        <v>0</v>
      </c>
      <c r="O549" s="46">
        <f t="shared" si="847"/>
        <v>0</v>
      </c>
      <c r="P549" s="46">
        <f t="shared" si="847"/>
        <v>0</v>
      </c>
      <c r="Q549" s="46">
        <f t="shared" si="847"/>
        <v>0</v>
      </c>
      <c r="R549" s="46">
        <f t="shared" si="847"/>
        <v>3980</v>
      </c>
      <c r="S549" s="46">
        <f t="shared" si="847"/>
        <v>0</v>
      </c>
      <c r="T549" s="46">
        <f t="shared" si="847"/>
        <v>0</v>
      </c>
      <c r="U549" s="46">
        <f t="shared" si="847"/>
        <v>0</v>
      </c>
      <c r="V549" s="46">
        <f t="shared" si="847"/>
        <v>0</v>
      </c>
      <c r="W549" s="46">
        <f t="shared" si="847"/>
        <v>0</v>
      </c>
      <c r="X549" s="46">
        <f t="shared" si="847"/>
        <v>3980</v>
      </c>
      <c r="Y549" s="46">
        <f t="shared" si="847"/>
        <v>0</v>
      </c>
      <c r="Z549" s="46">
        <f t="shared" si="847"/>
        <v>0</v>
      </c>
      <c r="AA549" s="46">
        <f t="shared" si="847"/>
        <v>0</v>
      </c>
      <c r="AB549" s="46">
        <f t="shared" si="847"/>
        <v>0</v>
      </c>
      <c r="AC549" s="46">
        <f t="shared" si="847"/>
        <v>0</v>
      </c>
      <c r="AD549" s="46">
        <f t="shared" si="847"/>
        <v>3980</v>
      </c>
      <c r="AE549" s="46">
        <f t="shared" si="847"/>
        <v>0</v>
      </c>
      <c r="AF549" s="46">
        <f t="shared" si="847"/>
        <v>0</v>
      </c>
      <c r="AG549" s="46">
        <f t="shared" si="847"/>
        <v>0</v>
      </c>
      <c r="AH549" s="46">
        <f t="shared" si="847"/>
        <v>0</v>
      </c>
      <c r="AI549" s="46">
        <f t="shared" si="847"/>
        <v>0</v>
      </c>
      <c r="AJ549" s="46">
        <f t="shared" si="847"/>
        <v>3980</v>
      </c>
      <c r="AK549" s="46">
        <f t="shared" si="847"/>
        <v>0</v>
      </c>
      <c r="AL549" s="46">
        <f t="shared" si="847"/>
        <v>9402</v>
      </c>
      <c r="AM549" s="46">
        <f t="shared" si="847"/>
        <v>0</v>
      </c>
      <c r="AN549" s="46">
        <f t="shared" si="847"/>
        <v>0</v>
      </c>
      <c r="AO549" s="46">
        <f t="shared" si="847"/>
        <v>0</v>
      </c>
      <c r="AP549" s="46">
        <f t="shared" si="847"/>
        <v>13382</v>
      </c>
      <c r="AQ549" s="46">
        <f t="shared" si="847"/>
        <v>0</v>
      </c>
      <c r="AR549" s="46">
        <f>AR550+AR551</f>
        <v>0</v>
      </c>
      <c r="AS549" s="46">
        <f>AS550+AS551</f>
        <v>1124</v>
      </c>
      <c r="AT549" s="46">
        <f t="shared" si="847"/>
        <v>0</v>
      </c>
      <c r="AU549" s="46">
        <f t="shared" si="847"/>
        <v>0</v>
      </c>
      <c r="AV549" s="46">
        <f>AV550+AV551</f>
        <v>14506</v>
      </c>
      <c r="AW549" s="46">
        <f t="shared" si="847"/>
        <v>0</v>
      </c>
      <c r="AX549" s="46">
        <f>AX550+AX551</f>
        <v>0</v>
      </c>
      <c r="AY549" s="46">
        <f>AY550+AY551</f>
        <v>0</v>
      </c>
      <c r="AZ549" s="46">
        <f>AZ550</f>
        <v>0</v>
      </c>
      <c r="BA549" s="46">
        <f>BA550</f>
        <v>0</v>
      </c>
      <c r="BB549" s="46">
        <f>BB550+BB551</f>
        <v>14506</v>
      </c>
      <c r="BC549" s="46">
        <f>BC550</f>
        <v>0</v>
      </c>
    </row>
    <row r="550" spans="1:55" s="11" customFormat="1" ht="89.25" customHeight="1">
      <c r="A550" s="59" t="s">
        <v>210</v>
      </c>
      <c r="B550" s="65" t="s">
        <v>391</v>
      </c>
      <c r="C550" s="65" t="s">
        <v>373</v>
      </c>
      <c r="D550" s="66" t="s">
        <v>568</v>
      </c>
      <c r="E550" s="65" t="s">
        <v>65</v>
      </c>
      <c r="F550" s="46">
        <v>3980</v>
      </c>
      <c r="G550" s="60"/>
      <c r="H550" s="60"/>
      <c r="I550" s="60"/>
      <c r="J550" s="60"/>
      <c r="K550" s="60"/>
      <c r="L550" s="46">
        <f>F550+H550+I550+J550+K550</f>
        <v>3980</v>
      </c>
      <c r="M550" s="46">
        <f>G550+K550</f>
        <v>0</v>
      </c>
      <c r="N550" s="46"/>
      <c r="O550" s="46"/>
      <c r="P550" s="46"/>
      <c r="Q550" s="46"/>
      <c r="R550" s="46">
        <f>L550+N550+O550+P550+Q550</f>
        <v>3980</v>
      </c>
      <c r="S550" s="46">
        <f>M550+Q550</f>
        <v>0</v>
      </c>
      <c r="T550" s="46"/>
      <c r="U550" s="46"/>
      <c r="V550" s="46"/>
      <c r="W550" s="46"/>
      <c r="X550" s="46">
        <f>R550+T550+U550+V550+W550</f>
        <v>3980</v>
      </c>
      <c r="Y550" s="46">
        <f>S550+W550</f>
        <v>0</v>
      </c>
      <c r="Z550" s="46"/>
      <c r="AA550" s="46"/>
      <c r="AB550" s="46"/>
      <c r="AC550" s="46"/>
      <c r="AD550" s="46">
        <f>X550+Z550+AA550+AB550+AC550</f>
        <v>3980</v>
      </c>
      <c r="AE550" s="46">
        <f>Y550+AC550</f>
        <v>0</v>
      </c>
      <c r="AF550" s="46"/>
      <c r="AG550" s="46"/>
      <c r="AH550" s="46"/>
      <c r="AI550" s="46"/>
      <c r="AJ550" s="46">
        <f>AD550+AF550+AG550+AH550+AI550</f>
        <v>3980</v>
      </c>
      <c r="AK550" s="46">
        <f>AE550+AI550</f>
        <v>0</v>
      </c>
      <c r="AL550" s="46">
        <v>9402</v>
      </c>
      <c r="AM550" s="46"/>
      <c r="AN550" s="46"/>
      <c r="AO550" s="46"/>
      <c r="AP550" s="46">
        <f>AJ550+AL550+AM550+AN550+AO550</f>
        <v>13382</v>
      </c>
      <c r="AQ550" s="46">
        <f>AK550+AO550</f>
        <v>0</v>
      </c>
      <c r="AR550" s="46"/>
      <c r="AS550" s="46">
        <f>2048+200-1400</f>
        <v>848</v>
      </c>
      <c r="AT550" s="46"/>
      <c r="AU550" s="46"/>
      <c r="AV550" s="46">
        <f>AP550+AR550+AS550+AT550+AU550</f>
        <v>14230</v>
      </c>
      <c r="AW550" s="46">
        <f>AQ550+AU550</f>
        <v>0</v>
      </c>
      <c r="AX550" s="46"/>
      <c r="AY550" s="46">
        <v>276</v>
      </c>
      <c r="AZ550" s="46"/>
      <c r="BA550" s="46"/>
      <c r="BB550" s="46">
        <f>AV550+AX550+AY550+AZ550+BA550</f>
        <v>14506</v>
      </c>
      <c r="BC550" s="46">
        <f>AW550+BA550</f>
        <v>0</v>
      </c>
    </row>
    <row r="551" spans="1:55" s="34" customFormat="1" ht="85.5" customHeight="1" hidden="1">
      <c r="A551" s="82" t="s">
        <v>214</v>
      </c>
      <c r="B551" s="83" t="s">
        <v>391</v>
      </c>
      <c r="C551" s="83" t="s">
        <v>373</v>
      </c>
      <c r="D551" s="84" t="s">
        <v>568</v>
      </c>
      <c r="E551" s="83" t="s">
        <v>205</v>
      </c>
      <c r="F551" s="85"/>
      <c r="G551" s="115"/>
      <c r="H551" s="115"/>
      <c r="I551" s="115"/>
      <c r="J551" s="115"/>
      <c r="K551" s="11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>
        <v>276</v>
      </c>
      <c r="AT551" s="85"/>
      <c r="AU551" s="85"/>
      <c r="AV551" s="85">
        <f>AP551+AR551+AS551+AT551+AU551</f>
        <v>276</v>
      </c>
      <c r="AW551" s="85">
        <f>AQ551+AU551</f>
        <v>0</v>
      </c>
      <c r="AX551" s="85"/>
      <c r="AY551" s="85">
        <v>-276</v>
      </c>
      <c r="AZ551" s="85"/>
      <c r="BA551" s="85"/>
      <c r="BB551" s="85">
        <f>AV551+AX551+AY551+AZ551+BA551</f>
        <v>0</v>
      </c>
      <c r="BC551" s="85">
        <f>AW551+BA551</f>
        <v>0</v>
      </c>
    </row>
    <row r="552" spans="1:55" s="11" customFormat="1" ht="72.75" customHeight="1">
      <c r="A552" s="59" t="s">
        <v>191</v>
      </c>
      <c r="B552" s="65" t="s">
        <v>391</v>
      </c>
      <c r="C552" s="65" t="s">
        <v>373</v>
      </c>
      <c r="D552" s="66" t="s">
        <v>192</v>
      </c>
      <c r="E552" s="65"/>
      <c r="F552" s="46">
        <f aca="true" t="shared" si="848" ref="F552:AW552">F554</f>
        <v>2400</v>
      </c>
      <c r="G552" s="46">
        <f t="shared" si="848"/>
        <v>0</v>
      </c>
      <c r="H552" s="46">
        <f t="shared" si="848"/>
        <v>0</v>
      </c>
      <c r="I552" s="46">
        <f t="shared" si="848"/>
        <v>0</v>
      </c>
      <c r="J552" s="46">
        <f t="shared" si="848"/>
        <v>0</v>
      </c>
      <c r="K552" s="46">
        <f t="shared" si="848"/>
        <v>0</v>
      </c>
      <c r="L552" s="46">
        <f t="shared" si="848"/>
        <v>2400</v>
      </c>
      <c r="M552" s="46">
        <f t="shared" si="848"/>
        <v>0</v>
      </c>
      <c r="N552" s="46">
        <f t="shared" si="848"/>
        <v>0</v>
      </c>
      <c r="O552" s="46">
        <f t="shared" si="848"/>
        <v>0</v>
      </c>
      <c r="P552" s="46">
        <f t="shared" si="848"/>
        <v>0</v>
      </c>
      <c r="Q552" s="46">
        <f t="shared" si="848"/>
        <v>0</v>
      </c>
      <c r="R552" s="46">
        <f t="shared" si="848"/>
        <v>2400</v>
      </c>
      <c r="S552" s="46">
        <f t="shared" si="848"/>
        <v>0</v>
      </c>
      <c r="T552" s="46">
        <f t="shared" si="848"/>
        <v>0</v>
      </c>
      <c r="U552" s="46">
        <f t="shared" si="848"/>
        <v>0</v>
      </c>
      <c r="V552" s="46">
        <f t="shared" si="848"/>
        <v>0</v>
      </c>
      <c r="W552" s="46">
        <f t="shared" si="848"/>
        <v>0</v>
      </c>
      <c r="X552" s="46">
        <f t="shared" si="848"/>
        <v>2400</v>
      </c>
      <c r="Y552" s="46">
        <f t="shared" si="848"/>
        <v>0</v>
      </c>
      <c r="Z552" s="46">
        <f t="shared" si="848"/>
        <v>0</v>
      </c>
      <c r="AA552" s="46">
        <f t="shared" si="848"/>
        <v>0</v>
      </c>
      <c r="AB552" s="46">
        <f t="shared" si="848"/>
        <v>0</v>
      </c>
      <c r="AC552" s="46">
        <f t="shared" si="848"/>
        <v>0</v>
      </c>
      <c r="AD552" s="46">
        <f t="shared" si="848"/>
        <v>2400</v>
      </c>
      <c r="AE552" s="46">
        <f t="shared" si="848"/>
        <v>0</v>
      </c>
      <c r="AF552" s="46">
        <f t="shared" si="848"/>
        <v>0</v>
      </c>
      <c r="AG552" s="46">
        <f t="shared" si="848"/>
        <v>0</v>
      </c>
      <c r="AH552" s="46">
        <f t="shared" si="848"/>
        <v>0</v>
      </c>
      <c r="AI552" s="46">
        <f t="shared" si="848"/>
        <v>0</v>
      </c>
      <c r="AJ552" s="46">
        <f t="shared" si="848"/>
        <v>2400</v>
      </c>
      <c r="AK552" s="46">
        <f t="shared" si="848"/>
        <v>0</v>
      </c>
      <c r="AL552" s="46">
        <f t="shared" si="848"/>
        <v>0</v>
      </c>
      <c r="AM552" s="46">
        <f t="shared" si="848"/>
        <v>0</v>
      </c>
      <c r="AN552" s="46">
        <f t="shared" si="848"/>
        <v>0</v>
      </c>
      <c r="AO552" s="46">
        <f t="shared" si="848"/>
        <v>0</v>
      </c>
      <c r="AP552" s="46">
        <f t="shared" si="848"/>
        <v>2400</v>
      </c>
      <c r="AQ552" s="46">
        <f t="shared" si="848"/>
        <v>0</v>
      </c>
      <c r="AR552" s="46">
        <f t="shared" si="848"/>
        <v>0</v>
      </c>
      <c r="AS552" s="46">
        <f t="shared" si="848"/>
        <v>0</v>
      </c>
      <c r="AT552" s="46">
        <f t="shared" si="848"/>
        <v>0</v>
      </c>
      <c r="AU552" s="46">
        <f t="shared" si="848"/>
        <v>0</v>
      </c>
      <c r="AV552" s="46">
        <f t="shared" si="848"/>
        <v>2400</v>
      </c>
      <c r="AW552" s="46">
        <f t="shared" si="848"/>
        <v>0</v>
      </c>
      <c r="AX552" s="46">
        <f aca="true" t="shared" si="849" ref="AX552:BC552">AX553+AX554</f>
        <v>0</v>
      </c>
      <c r="AY552" s="46">
        <f t="shared" si="849"/>
        <v>0</v>
      </c>
      <c r="AZ552" s="46">
        <f t="shared" si="849"/>
        <v>0</v>
      </c>
      <c r="BA552" s="46">
        <f t="shared" si="849"/>
        <v>0</v>
      </c>
      <c r="BB552" s="46">
        <f t="shared" si="849"/>
        <v>2400</v>
      </c>
      <c r="BC552" s="46">
        <f t="shared" si="849"/>
        <v>0</v>
      </c>
    </row>
    <row r="553" spans="1:55" s="11" customFormat="1" ht="88.5" customHeight="1">
      <c r="A553" s="59" t="s">
        <v>216</v>
      </c>
      <c r="B553" s="65" t="s">
        <v>391</v>
      </c>
      <c r="C553" s="65" t="s">
        <v>373</v>
      </c>
      <c r="D553" s="66" t="s">
        <v>192</v>
      </c>
      <c r="E553" s="65" t="s">
        <v>66</v>
      </c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>
        <v>2400</v>
      </c>
      <c r="AZ553" s="46"/>
      <c r="BA553" s="46"/>
      <c r="BB553" s="46">
        <f>AV553+AX553+AY553+AZ553+BA553</f>
        <v>2400</v>
      </c>
      <c r="BC553" s="46">
        <f>AW553+BA553</f>
        <v>0</v>
      </c>
    </row>
    <row r="554" spans="1:55" s="34" customFormat="1" ht="83.25" customHeight="1" hidden="1">
      <c r="A554" s="82" t="s">
        <v>215</v>
      </c>
      <c r="B554" s="83" t="s">
        <v>391</v>
      </c>
      <c r="C554" s="83" t="s">
        <v>373</v>
      </c>
      <c r="D554" s="84" t="s">
        <v>192</v>
      </c>
      <c r="E554" s="83" t="s">
        <v>73</v>
      </c>
      <c r="F554" s="85">
        <v>2400</v>
      </c>
      <c r="G554" s="115"/>
      <c r="H554" s="115"/>
      <c r="I554" s="115"/>
      <c r="J554" s="115"/>
      <c r="K554" s="115"/>
      <c r="L554" s="85">
        <f>F554+H554+I554+J554+K554</f>
        <v>2400</v>
      </c>
      <c r="M554" s="85">
        <f>G554+K554</f>
        <v>0</v>
      </c>
      <c r="N554" s="85"/>
      <c r="O554" s="85"/>
      <c r="P554" s="85"/>
      <c r="Q554" s="85"/>
      <c r="R554" s="85">
        <f>L554+N554+O554+P554+Q554</f>
        <v>2400</v>
      </c>
      <c r="S554" s="85">
        <f>M554+Q554</f>
        <v>0</v>
      </c>
      <c r="T554" s="85"/>
      <c r="U554" s="85"/>
      <c r="V554" s="85"/>
      <c r="W554" s="85"/>
      <c r="X554" s="85">
        <f>R554+T554+U554+V554+W554</f>
        <v>2400</v>
      </c>
      <c r="Y554" s="85">
        <f>S554+W554</f>
        <v>0</v>
      </c>
      <c r="Z554" s="85"/>
      <c r="AA554" s="85"/>
      <c r="AB554" s="85"/>
      <c r="AC554" s="85"/>
      <c r="AD554" s="85">
        <f>X554+Z554+AA554+AB554+AC554</f>
        <v>2400</v>
      </c>
      <c r="AE554" s="85">
        <f>Y554+AC554</f>
        <v>0</v>
      </c>
      <c r="AF554" s="85"/>
      <c r="AG554" s="85"/>
      <c r="AH554" s="85"/>
      <c r="AI554" s="85"/>
      <c r="AJ554" s="85">
        <f>AD554+AF554+AG554+AH554+AI554</f>
        <v>2400</v>
      </c>
      <c r="AK554" s="85">
        <f>AE554+AI554</f>
        <v>0</v>
      </c>
      <c r="AL554" s="85"/>
      <c r="AM554" s="85"/>
      <c r="AN554" s="85"/>
      <c r="AO554" s="85"/>
      <c r="AP554" s="85">
        <f>AJ554+AL554+AM554+AN554+AO554</f>
        <v>2400</v>
      </c>
      <c r="AQ554" s="85">
        <f>AK554+AO554</f>
        <v>0</v>
      </c>
      <c r="AR554" s="85"/>
      <c r="AS554" s="85"/>
      <c r="AT554" s="85"/>
      <c r="AU554" s="85"/>
      <c r="AV554" s="85">
        <f>AP554+AR554+AS554+AT554+AU554</f>
        <v>2400</v>
      </c>
      <c r="AW554" s="85">
        <f>AQ554+AU554</f>
        <v>0</v>
      </c>
      <c r="AX554" s="85"/>
      <c r="AY554" s="85">
        <v>-2400</v>
      </c>
      <c r="AZ554" s="85"/>
      <c r="BA554" s="85"/>
      <c r="BB554" s="85">
        <f>AV554+AX554+AY554+AZ554+BA554</f>
        <v>0</v>
      </c>
      <c r="BC554" s="85">
        <f>AW554+BA554</f>
        <v>0</v>
      </c>
    </row>
    <row r="555" spans="1:55" s="11" customFormat="1" ht="16.5">
      <c r="A555" s="59"/>
      <c r="B555" s="65"/>
      <c r="C555" s="65"/>
      <c r="D555" s="66"/>
      <c r="E555" s="65"/>
      <c r="F555" s="60"/>
      <c r="G555" s="60"/>
      <c r="H555" s="60"/>
      <c r="I555" s="60"/>
      <c r="J555" s="60"/>
      <c r="K555" s="60"/>
      <c r="L555" s="60"/>
      <c r="M555" s="60"/>
      <c r="N555" s="46"/>
      <c r="O555" s="46"/>
      <c r="P555" s="46"/>
      <c r="Q555" s="46"/>
      <c r="R555" s="60"/>
      <c r="S555" s="60"/>
      <c r="T555" s="46"/>
      <c r="U555" s="46"/>
      <c r="V555" s="46"/>
      <c r="W555" s="46"/>
      <c r="X555" s="60"/>
      <c r="Y555" s="60"/>
      <c r="Z555" s="46"/>
      <c r="AA555" s="46"/>
      <c r="AB555" s="46"/>
      <c r="AC555" s="46"/>
      <c r="AD555" s="60"/>
      <c r="AE555" s="60"/>
      <c r="AF555" s="46"/>
      <c r="AG555" s="46"/>
      <c r="AH555" s="46"/>
      <c r="AI555" s="46"/>
      <c r="AJ555" s="60"/>
      <c r="AK555" s="60"/>
      <c r="AL555" s="46"/>
      <c r="AM555" s="46"/>
      <c r="AN555" s="46"/>
      <c r="AO555" s="46"/>
      <c r="AP555" s="60"/>
      <c r="AQ555" s="60"/>
      <c r="AR555" s="46"/>
      <c r="AS555" s="46"/>
      <c r="AT555" s="46"/>
      <c r="AU555" s="46"/>
      <c r="AV555" s="60"/>
      <c r="AW555" s="60"/>
      <c r="AX555" s="46"/>
      <c r="AY555" s="46"/>
      <c r="AZ555" s="46"/>
      <c r="BA555" s="46"/>
      <c r="BB555" s="60"/>
      <c r="BC555" s="60"/>
    </row>
    <row r="556" spans="1:55" s="11" customFormat="1" ht="37.5" customHeight="1" hidden="1">
      <c r="A556" s="53" t="s">
        <v>411</v>
      </c>
      <c r="B556" s="54" t="s">
        <v>391</v>
      </c>
      <c r="C556" s="54" t="s">
        <v>388</v>
      </c>
      <c r="D556" s="62"/>
      <c r="E556" s="54"/>
      <c r="F556" s="60"/>
      <c r="G556" s="60"/>
      <c r="H556" s="60"/>
      <c r="I556" s="60"/>
      <c r="J556" s="60"/>
      <c r="K556" s="60"/>
      <c r="L556" s="60"/>
      <c r="M556" s="60"/>
      <c r="N556" s="46"/>
      <c r="O556" s="46"/>
      <c r="P556" s="46"/>
      <c r="Q556" s="46"/>
      <c r="R556" s="60"/>
      <c r="S556" s="60"/>
      <c r="T556" s="46"/>
      <c r="U556" s="46"/>
      <c r="V556" s="46"/>
      <c r="W556" s="46"/>
      <c r="X556" s="60"/>
      <c r="Y556" s="60"/>
      <c r="Z556" s="46"/>
      <c r="AA556" s="46"/>
      <c r="AB556" s="46"/>
      <c r="AC556" s="46"/>
      <c r="AD556" s="60"/>
      <c r="AE556" s="60"/>
      <c r="AF556" s="46"/>
      <c r="AG556" s="46"/>
      <c r="AH556" s="46"/>
      <c r="AI556" s="46"/>
      <c r="AJ556" s="60"/>
      <c r="AK556" s="60"/>
      <c r="AL556" s="46"/>
      <c r="AM556" s="46"/>
      <c r="AN556" s="46"/>
      <c r="AO556" s="46"/>
      <c r="AP556" s="60"/>
      <c r="AQ556" s="60"/>
      <c r="AR556" s="46"/>
      <c r="AS556" s="46"/>
      <c r="AT556" s="46"/>
      <c r="AU556" s="46"/>
      <c r="AV556" s="60"/>
      <c r="AW556" s="60"/>
      <c r="AX556" s="46"/>
      <c r="AY556" s="46"/>
      <c r="AZ556" s="46"/>
      <c r="BA556" s="46"/>
      <c r="BB556" s="60"/>
      <c r="BC556" s="60"/>
    </row>
    <row r="557" spans="1:55" s="10" customFormat="1" ht="16.5" customHeight="1" hidden="1">
      <c r="A557" s="59" t="s">
        <v>329</v>
      </c>
      <c r="B557" s="65" t="s">
        <v>391</v>
      </c>
      <c r="C557" s="65" t="s">
        <v>388</v>
      </c>
      <c r="D557" s="66" t="s">
        <v>330</v>
      </c>
      <c r="E557" s="65"/>
      <c r="F557" s="72"/>
      <c r="G557" s="72"/>
      <c r="H557" s="72"/>
      <c r="I557" s="72"/>
      <c r="J557" s="72"/>
      <c r="K557" s="72"/>
      <c r="L557" s="72"/>
      <c r="M557" s="72"/>
      <c r="N557" s="51"/>
      <c r="O557" s="51"/>
      <c r="P557" s="51"/>
      <c r="Q557" s="51"/>
      <c r="R557" s="72"/>
      <c r="S557" s="72"/>
      <c r="T557" s="51"/>
      <c r="U557" s="51"/>
      <c r="V557" s="51"/>
      <c r="W557" s="51"/>
      <c r="X557" s="72"/>
      <c r="Y557" s="72"/>
      <c r="Z557" s="51"/>
      <c r="AA557" s="51"/>
      <c r="AB557" s="51"/>
      <c r="AC557" s="51"/>
      <c r="AD557" s="72"/>
      <c r="AE557" s="72"/>
      <c r="AF557" s="51"/>
      <c r="AG557" s="51"/>
      <c r="AH557" s="51"/>
      <c r="AI557" s="51"/>
      <c r="AJ557" s="72"/>
      <c r="AK557" s="72"/>
      <c r="AL557" s="51"/>
      <c r="AM557" s="51"/>
      <c r="AN557" s="51"/>
      <c r="AO557" s="51"/>
      <c r="AP557" s="72"/>
      <c r="AQ557" s="72"/>
      <c r="AR557" s="51"/>
      <c r="AS557" s="51"/>
      <c r="AT557" s="51"/>
      <c r="AU557" s="51"/>
      <c r="AV557" s="72"/>
      <c r="AW557" s="72"/>
      <c r="AX557" s="51"/>
      <c r="AY557" s="51"/>
      <c r="AZ557" s="51"/>
      <c r="BA557" s="51"/>
      <c r="BB557" s="72"/>
      <c r="BC557" s="72"/>
    </row>
    <row r="558" spans="1:55" s="11" customFormat="1" ht="33" customHeight="1" hidden="1">
      <c r="A558" s="59" t="s">
        <v>375</v>
      </c>
      <c r="B558" s="65" t="s">
        <v>391</v>
      </c>
      <c r="C558" s="65" t="s">
        <v>388</v>
      </c>
      <c r="D558" s="66" t="s">
        <v>330</v>
      </c>
      <c r="E558" s="65" t="s">
        <v>376</v>
      </c>
      <c r="F558" s="60"/>
      <c r="G558" s="60"/>
      <c r="H558" s="60"/>
      <c r="I558" s="60"/>
      <c r="J558" s="60"/>
      <c r="K558" s="60"/>
      <c r="L558" s="60"/>
      <c r="M558" s="60"/>
      <c r="N558" s="46"/>
      <c r="O558" s="46"/>
      <c r="P558" s="46"/>
      <c r="Q558" s="46"/>
      <c r="R558" s="60"/>
      <c r="S558" s="60"/>
      <c r="T558" s="46"/>
      <c r="U558" s="46"/>
      <c r="V558" s="46"/>
      <c r="W558" s="46"/>
      <c r="X558" s="60"/>
      <c r="Y558" s="60"/>
      <c r="Z558" s="46"/>
      <c r="AA558" s="46"/>
      <c r="AB558" s="46"/>
      <c r="AC558" s="46"/>
      <c r="AD558" s="60"/>
      <c r="AE558" s="60"/>
      <c r="AF558" s="46"/>
      <c r="AG558" s="46"/>
      <c r="AH558" s="46"/>
      <c r="AI558" s="46"/>
      <c r="AJ558" s="60"/>
      <c r="AK558" s="60"/>
      <c r="AL558" s="46"/>
      <c r="AM558" s="46"/>
      <c r="AN558" s="46"/>
      <c r="AO558" s="46"/>
      <c r="AP558" s="60"/>
      <c r="AQ558" s="60"/>
      <c r="AR558" s="46"/>
      <c r="AS558" s="46"/>
      <c r="AT558" s="46"/>
      <c r="AU558" s="46"/>
      <c r="AV558" s="60"/>
      <c r="AW558" s="60"/>
      <c r="AX558" s="46"/>
      <c r="AY558" s="46"/>
      <c r="AZ558" s="46"/>
      <c r="BA558" s="46"/>
      <c r="BB558" s="60"/>
      <c r="BC558" s="60"/>
    </row>
    <row r="559" spans="1:55" ht="15" customHeight="1" hidden="1">
      <c r="A559" s="73"/>
      <c r="B559" s="74"/>
      <c r="C559" s="74"/>
      <c r="D559" s="75"/>
      <c r="E559" s="74"/>
      <c r="F559" s="45"/>
      <c r="G559" s="45"/>
      <c r="H559" s="45"/>
      <c r="I559" s="45"/>
      <c r="J559" s="45"/>
      <c r="K559" s="45"/>
      <c r="L559" s="45"/>
      <c r="M559" s="45"/>
      <c r="N559" s="46"/>
      <c r="O559" s="46"/>
      <c r="P559" s="46"/>
      <c r="Q559" s="46"/>
      <c r="R559" s="45"/>
      <c r="S559" s="45"/>
      <c r="T559" s="46"/>
      <c r="U559" s="46"/>
      <c r="V559" s="46"/>
      <c r="W559" s="46"/>
      <c r="X559" s="45"/>
      <c r="Y559" s="45"/>
      <c r="Z559" s="46"/>
      <c r="AA559" s="46"/>
      <c r="AB559" s="46"/>
      <c r="AC559" s="46"/>
      <c r="AD559" s="45"/>
      <c r="AE559" s="45"/>
      <c r="AF559" s="46"/>
      <c r="AG559" s="46"/>
      <c r="AH559" s="46"/>
      <c r="AI559" s="46"/>
      <c r="AJ559" s="45"/>
      <c r="AK559" s="45"/>
      <c r="AL559" s="46"/>
      <c r="AM559" s="46"/>
      <c r="AN559" s="46"/>
      <c r="AO559" s="46"/>
      <c r="AP559" s="45"/>
      <c r="AQ559" s="45"/>
      <c r="AR559" s="46"/>
      <c r="AS559" s="46"/>
      <c r="AT559" s="46"/>
      <c r="AU559" s="46"/>
      <c r="AV559" s="45"/>
      <c r="AW559" s="45"/>
      <c r="AX559" s="46"/>
      <c r="AY559" s="46"/>
      <c r="AZ559" s="46"/>
      <c r="BA559" s="46"/>
      <c r="BB559" s="45"/>
      <c r="BC559" s="45"/>
    </row>
    <row r="560" spans="1:55" s="6" customFormat="1" ht="20.25">
      <c r="A560" s="47" t="s">
        <v>38</v>
      </c>
      <c r="B560" s="48" t="s">
        <v>333</v>
      </c>
      <c r="C560" s="48"/>
      <c r="D560" s="49"/>
      <c r="E560" s="48"/>
      <c r="F560" s="109">
        <f aca="true" t="shared" si="850" ref="F560:M560">F562+F580+F592+F602+F610+F624</f>
        <v>1150157</v>
      </c>
      <c r="G560" s="109">
        <f t="shared" si="850"/>
        <v>756693</v>
      </c>
      <c r="H560" s="109">
        <f t="shared" si="850"/>
        <v>948</v>
      </c>
      <c r="I560" s="109">
        <f t="shared" si="850"/>
        <v>-756</v>
      </c>
      <c r="J560" s="109">
        <f t="shared" si="850"/>
        <v>0</v>
      </c>
      <c r="K560" s="109">
        <f t="shared" si="850"/>
        <v>23340</v>
      </c>
      <c r="L560" s="109">
        <f t="shared" si="850"/>
        <v>1173689</v>
      </c>
      <c r="M560" s="109">
        <f t="shared" si="850"/>
        <v>780033</v>
      </c>
      <c r="N560" s="64">
        <f aca="true" t="shared" si="851" ref="N560:S560">N562+N580+N592+N602+N610+N624</f>
        <v>5000</v>
      </c>
      <c r="O560" s="64">
        <f t="shared" si="851"/>
        <v>0</v>
      </c>
      <c r="P560" s="64">
        <f t="shared" si="851"/>
        <v>0</v>
      </c>
      <c r="Q560" s="64">
        <f t="shared" si="851"/>
        <v>0</v>
      </c>
      <c r="R560" s="109">
        <f t="shared" si="851"/>
        <v>1178689</v>
      </c>
      <c r="S560" s="109">
        <f t="shared" si="851"/>
        <v>780033</v>
      </c>
      <c r="T560" s="64">
        <f aca="true" t="shared" si="852" ref="T560:Y560">T562+T580+T592+T602+T610+T624</f>
        <v>0</v>
      </c>
      <c r="U560" s="64">
        <f t="shared" si="852"/>
        <v>0</v>
      </c>
      <c r="V560" s="109">
        <f t="shared" si="852"/>
        <v>8958</v>
      </c>
      <c r="W560" s="64">
        <f t="shared" si="852"/>
        <v>0</v>
      </c>
      <c r="X560" s="109">
        <f t="shared" si="852"/>
        <v>1187647</v>
      </c>
      <c r="Y560" s="109">
        <f t="shared" si="852"/>
        <v>780033</v>
      </c>
      <c r="Z560" s="63">
        <f aca="true" t="shared" si="853" ref="Z560:AE560">Z562+Z580+Z592+Z602+Z610+Z624</f>
        <v>53160</v>
      </c>
      <c r="AA560" s="64">
        <f t="shared" si="853"/>
        <v>0</v>
      </c>
      <c r="AB560" s="109">
        <f t="shared" si="853"/>
        <v>0</v>
      </c>
      <c r="AC560" s="64">
        <f t="shared" si="853"/>
        <v>0</v>
      </c>
      <c r="AD560" s="109">
        <f t="shared" si="853"/>
        <v>1240807</v>
      </c>
      <c r="AE560" s="109">
        <f t="shared" si="853"/>
        <v>780033</v>
      </c>
      <c r="AF560" s="63">
        <f aca="true" t="shared" si="854" ref="AF560:AK560">AF562+AF580+AF592+AF602+AF610+AF624</f>
        <v>0</v>
      </c>
      <c r="AG560" s="64">
        <f t="shared" si="854"/>
        <v>0</v>
      </c>
      <c r="AH560" s="109">
        <f t="shared" si="854"/>
        <v>0</v>
      </c>
      <c r="AI560" s="64">
        <f t="shared" si="854"/>
        <v>0</v>
      </c>
      <c r="AJ560" s="109">
        <f t="shared" si="854"/>
        <v>1240807</v>
      </c>
      <c r="AK560" s="109">
        <f t="shared" si="854"/>
        <v>780033</v>
      </c>
      <c r="AL560" s="63">
        <f aca="true" t="shared" si="855" ref="AL560:AQ560">AL562+AL580+AL592+AL602+AL610+AL624</f>
        <v>21613</v>
      </c>
      <c r="AM560" s="64">
        <f t="shared" si="855"/>
        <v>0</v>
      </c>
      <c r="AN560" s="109">
        <f t="shared" si="855"/>
        <v>0</v>
      </c>
      <c r="AO560" s="109">
        <f t="shared" si="855"/>
        <v>-331</v>
      </c>
      <c r="AP560" s="109">
        <f t="shared" si="855"/>
        <v>1262089</v>
      </c>
      <c r="AQ560" s="109">
        <f t="shared" si="855"/>
        <v>779702</v>
      </c>
      <c r="AR560" s="63">
        <f aca="true" t="shared" si="856" ref="AR560:AW560">AR562+AR580+AR592+AR602+AR610+AR624</f>
        <v>0</v>
      </c>
      <c r="AS560" s="63">
        <f>AS562+AS580+AS592+AS602+AS610+AS624</f>
        <v>0</v>
      </c>
      <c r="AT560" s="63">
        <f>AT562+AT580+AT592+AT602+AT610+AT624</f>
        <v>-92</v>
      </c>
      <c r="AU560" s="63">
        <f>AU562+AU580+AU592+AU602+AU610+AU624</f>
        <v>245724</v>
      </c>
      <c r="AV560" s="109">
        <f t="shared" si="856"/>
        <v>1507721</v>
      </c>
      <c r="AW560" s="109">
        <f t="shared" si="856"/>
        <v>1025426</v>
      </c>
      <c r="AX560" s="63">
        <f aca="true" t="shared" si="857" ref="AX560:BC560">AX562+AX580+AX592+AX602+AX610+AX624</f>
        <v>2580</v>
      </c>
      <c r="AY560" s="63">
        <f t="shared" si="857"/>
        <v>-6976</v>
      </c>
      <c r="AZ560" s="63">
        <f t="shared" si="857"/>
        <v>-2425</v>
      </c>
      <c r="BA560" s="63">
        <f t="shared" si="857"/>
        <v>0</v>
      </c>
      <c r="BB560" s="109">
        <f t="shared" si="857"/>
        <v>1500900</v>
      </c>
      <c r="BC560" s="109">
        <f t="shared" si="857"/>
        <v>1025426</v>
      </c>
    </row>
    <row r="561" spans="1:55" ht="11.25" customHeight="1">
      <c r="A561" s="73"/>
      <c r="B561" s="74"/>
      <c r="C561" s="74"/>
      <c r="D561" s="75"/>
      <c r="E561" s="74"/>
      <c r="F561" s="45"/>
      <c r="G561" s="45"/>
      <c r="H561" s="45"/>
      <c r="I561" s="45"/>
      <c r="J561" s="45"/>
      <c r="K561" s="45"/>
      <c r="L561" s="45"/>
      <c r="M561" s="45"/>
      <c r="N561" s="46"/>
      <c r="O561" s="46"/>
      <c r="P561" s="46"/>
      <c r="Q561" s="46"/>
      <c r="R561" s="45"/>
      <c r="S561" s="45"/>
      <c r="T561" s="46"/>
      <c r="U561" s="46"/>
      <c r="V561" s="46"/>
      <c r="W561" s="46"/>
      <c r="X561" s="45"/>
      <c r="Y561" s="45"/>
      <c r="Z561" s="46"/>
      <c r="AA561" s="46"/>
      <c r="AB561" s="46"/>
      <c r="AC561" s="46"/>
      <c r="AD561" s="45"/>
      <c r="AE561" s="45"/>
      <c r="AF561" s="46"/>
      <c r="AG561" s="46"/>
      <c r="AH561" s="46"/>
      <c r="AI561" s="46"/>
      <c r="AJ561" s="45"/>
      <c r="AK561" s="45"/>
      <c r="AL561" s="46"/>
      <c r="AM561" s="46"/>
      <c r="AN561" s="46"/>
      <c r="AO561" s="46"/>
      <c r="AP561" s="45"/>
      <c r="AQ561" s="45"/>
      <c r="AR561" s="46"/>
      <c r="AS561" s="46"/>
      <c r="AT561" s="46"/>
      <c r="AU561" s="46"/>
      <c r="AV561" s="45"/>
      <c r="AW561" s="45"/>
      <c r="AX561" s="46"/>
      <c r="AY561" s="46"/>
      <c r="AZ561" s="46"/>
      <c r="BA561" s="46"/>
      <c r="BB561" s="45"/>
      <c r="BC561" s="45"/>
    </row>
    <row r="562" spans="1:55" s="8" customFormat="1" ht="18.75">
      <c r="A562" s="53" t="s">
        <v>405</v>
      </c>
      <c r="B562" s="54" t="s">
        <v>385</v>
      </c>
      <c r="C562" s="54" t="s">
        <v>365</v>
      </c>
      <c r="D562" s="62"/>
      <c r="E562" s="54"/>
      <c r="F562" s="63">
        <f aca="true" t="shared" si="858" ref="F562:M562">F563+F565+F569+F576+F574</f>
        <v>493994</v>
      </c>
      <c r="G562" s="63">
        <f t="shared" si="858"/>
        <v>383858</v>
      </c>
      <c r="H562" s="63">
        <f t="shared" si="858"/>
        <v>0</v>
      </c>
      <c r="I562" s="63">
        <f t="shared" si="858"/>
        <v>0</v>
      </c>
      <c r="J562" s="63">
        <f t="shared" si="858"/>
        <v>0</v>
      </c>
      <c r="K562" s="63">
        <f t="shared" si="858"/>
        <v>0</v>
      </c>
      <c r="L562" s="63">
        <f t="shared" si="858"/>
        <v>493994</v>
      </c>
      <c r="M562" s="63">
        <f t="shared" si="858"/>
        <v>383858</v>
      </c>
      <c r="N562" s="64">
        <f aca="true" t="shared" si="859" ref="N562:S562">N563+N565+N569+N576+N574</f>
        <v>0</v>
      </c>
      <c r="O562" s="64">
        <f t="shared" si="859"/>
        <v>0</v>
      </c>
      <c r="P562" s="64">
        <f t="shared" si="859"/>
        <v>0</v>
      </c>
      <c r="Q562" s="64">
        <f t="shared" si="859"/>
        <v>0</v>
      </c>
      <c r="R562" s="63">
        <f t="shared" si="859"/>
        <v>493994</v>
      </c>
      <c r="S562" s="63">
        <f t="shared" si="859"/>
        <v>383858</v>
      </c>
      <c r="T562" s="64">
        <f aca="true" t="shared" si="860" ref="T562:Y562">T563+T565+T569+T576+T574</f>
        <v>0</v>
      </c>
      <c r="U562" s="64">
        <f t="shared" si="860"/>
        <v>0</v>
      </c>
      <c r="V562" s="63">
        <f t="shared" si="860"/>
        <v>1684</v>
      </c>
      <c r="W562" s="64">
        <f t="shared" si="860"/>
        <v>0</v>
      </c>
      <c r="X562" s="63">
        <f t="shared" si="860"/>
        <v>495678</v>
      </c>
      <c r="Y562" s="63">
        <f t="shared" si="860"/>
        <v>383858</v>
      </c>
      <c r="Z562" s="64">
        <f aca="true" t="shared" si="861" ref="Z562:AE562">Z563+Z565+Z569+Z576+Z574</f>
        <v>38088</v>
      </c>
      <c r="AA562" s="64">
        <f t="shared" si="861"/>
        <v>0</v>
      </c>
      <c r="AB562" s="63">
        <f t="shared" si="861"/>
        <v>0</v>
      </c>
      <c r="AC562" s="64">
        <f t="shared" si="861"/>
        <v>0</v>
      </c>
      <c r="AD562" s="63">
        <f t="shared" si="861"/>
        <v>533766</v>
      </c>
      <c r="AE562" s="63">
        <f t="shared" si="861"/>
        <v>383858</v>
      </c>
      <c r="AF562" s="64">
        <f aca="true" t="shared" si="862" ref="AF562:AK562">AF563+AF565+AF569+AF576+AF574</f>
        <v>0</v>
      </c>
      <c r="AG562" s="64">
        <f t="shared" si="862"/>
        <v>0</v>
      </c>
      <c r="AH562" s="63">
        <f t="shared" si="862"/>
        <v>0</v>
      </c>
      <c r="AI562" s="64">
        <f t="shared" si="862"/>
        <v>0</v>
      </c>
      <c r="AJ562" s="63">
        <f t="shared" si="862"/>
        <v>533766</v>
      </c>
      <c r="AK562" s="63">
        <f t="shared" si="862"/>
        <v>383858</v>
      </c>
      <c r="AL562" s="63">
        <f aca="true" t="shared" si="863" ref="AL562:AQ562">AL563+AL565+AL569+AL576+AL574</f>
        <v>15269</v>
      </c>
      <c r="AM562" s="64">
        <f t="shared" si="863"/>
        <v>0</v>
      </c>
      <c r="AN562" s="63">
        <f t="shared" si="863"/>
        <v>0</v>
      </c>
      <c r="AO562" s="63">
        <f t="shared" si="863"/>
        <v>-4120</v>
      </c>
      <c r="AP562" s="63">
        <f t="shared" si="863"/>
        <v>544915</v>
      </c>
      <c r="AQ562" s="63">
        <f t="shared" si="863"/>
        <v>379738</v>
      </c>
      <c r="AR562" s="63">
        <f aca="true" t="shared" si="864" ref="AR562:AW562">AR563+AR565+AR569+AR576+AR574</f>
        <v>0</v>
      </c>
      <c r="AS562" s="63">
        <f>AS563+AS565+AS569+AS576+AS574</f>
        <v>-535</v>
      </c>
      <c r="AT562" s="63">
        <f>AT563+AT565+AT569+AT576+AT574</f>
        <v>0</v>
      </c>
      <c r="AU562" s="63">
        <f>AU563+AU565+AU569+AU576+AU574</f>
        <v>6</v>
      </c>
      <c r="AV562" s="63">
        <f t="shared" si="864"/>
        <v>544386</v>
      </c>
      <c r="AW562" s="63">
        <f t="shared" si="864"/>
        <v>379744</v>
      </c>
      <c r="AX562" s="63">
        <f aca="true" t="shared" si="865" ref="AX562:BC562">AX563+AX565+AX569+AX576+AX574</f>
        <v>0</v>
      </c>
      <c r="AY562" s="63">
        <f t="shared" si="865"/>
        <v>0</v>
      </c>
      <c r="AZ562" s="63">
        <f t="shared" si="865"/>
        <v>0</v>
      </c>
      <c r="BA562" s="63">
        <f t="shared" si="865"/>
        <v>0</v>
      </c>
      <c r="BB562" s="63">
        <f t="shared" si="865"/>
        <v>544386</v>
      </c>
      <c r="BC562" s="63">
        <f t="shared" si="865"/>
        <v>379744</v>
      </c>
    </row>
    <row r="563" spans="1:55" s="8" customFormat="1" ht="50.25" customHeight="1" hidden="1">
      <c r="A563" s="59" t="s">
        <v>389</v>
      </c>
      <c r="B563" s="65" t="s">
        <v>385</v>
      </c>
      <c r="C563" s="65" t="s">
        <v>365</v>
      </c>
      <c r="D563" s="66" t="s">
        <v>278</v>
      </c>
      <c r="E563" s="65"/>
      <c r="F563" s="90"/>
      <c r="G563" s="90"/>
      <c r="H563" s="90"/>
      <c r="I563" s="90"/>
      <c r="J563" s="90"/>
      <c r="K563" s="90"/>
      <c r="L563" s="90"/>
      <c r="M563" s="90"/>
      <c r="N563" s="46"/>
      <c r="O563" s="46"/>
      <c r="P563" s="46"/>
      <c r="Q563" s="46"/>
      <c r="R563" s="90"/>
      <c r="S563" s="90"/>
      <c r="T563" s="46"/>
      <c r="U563" s="46"/>
      <c r="V563" s="46"/>
      <c r="W563" s="46"/>
      <c r="X563" s="90"/>
      <c r="Y563" s="90"/>
      <c r="Z563" s="46"/>
      <c r="AA563" s="46"/>
      <c r="AB563" s="46"/>
      <c r="AC563" s="46"/>
      <c r="AD563" s="90"/>
      <c r="AE563" s="90"/>
      <c r="AF563" s="46"/>
      <c r="AG563" s="46"/>
      <c r="AH563" s="46"/>
      <c r="AI563" s="46"/>
      <c r="AJ563" s="90"/>
      <c r="AK563" s="90"/>
      <c r="AL563" s="46"/>
      <c r="AM563" s="46"/>
      <c r="AN563" s="46"/>
      <c r="AO563" s="46"/>
      <c r="AP563" s="90"/>
      <c r="AQ563" s="90"/>
      <c r="AR563" s="46"/>
      <c r="AS563" s="46"/>
      <c r="AT563" s="46"/>
      <c r="AU563" s="46"/>
      <c r="AV563" s="90"/>
      <c r="AW563" s="90"/>
      <c r="AX563" s="46"/>
      <c r="AY563" s="46"/>
      <c r="AZ563" s="46"/>
      <c r="BA563" s="46"/>
      <c r="BB563" s="90"/>
      <c r="BC563" s="90"/>
    </row>
    <row r="564" spans="1:55" s="8" customFormat="1" ht="83.25" customHeight="1" hidden="1">
      <c r="A564" s="59" t="s">
        <v>468</v>
      </c>
      <c r="B564" s="65" t="s">
        <v>385</v>
      </c>
      <c r="C564" s="65" t="s">
        <v>365</v>
      </c>
      <c r="D564" s="66" t="s">
        <v>278</v>
      </c>
      <c r="E564" s="65" t="s">
        <v>390</v>
      </c>
      <c r="F564" s="90"/>
      <c r="G564" s="90"/>
      <c r="H564" s="90"/>
      <c r="I564" s="90"/>
      <c r="J564" s="90"/>
      <c r="K564" s="90"/>
      <c r="L564" s="90"/>
      <c r="M564" s="90"/>
      <c r="N564" s="46"/>
      <c r="O564" s="46"/>
      <c r="P564" s="46"/>
      <c r="Q564" s="46"/>
      <c r="R564" s="90"/>
      <c r="S564" s="90"/>
      <c r="T564" s="46"/>
      <c r="U564" s="46"/>
      <c r="V564" s="46"/>
      <c r="W564" s="46"/>
      <c r="X564" s="90"/>
      <c r="Y564" s="90"/>
      <c r="Z564" s="46"/>
      <c r="AA564" s="46"/>
      <c r="AB564" s="46"/>
      <c r="AC564" s="46"/>
      <c r="AD564" s="90"/>
      <c r="AE564" s="90"/>
      <c r="AF564" s="46"/>
      <c r="AG564" s="46"/>
      <c r="AH564" s="46"/>
      <c r="AI564" s="46"/>
      <c r="AJ564" s="90"/>
      <c r="AK564" s="90"/>
      <c r="AL564" s="46"/>
      <c r="AM564" s="46"/>
      <c r="AN564" s="46"/>
      <c r="AO564" s="46"/>
      <c r="AP564" s="90"/>
      <c r="AQ564" s="90"/>
      <c r="AR564" s="46"/>
      <c r="AS564" s="46"/>
      <c r="AT564" s="46"/>
      <c r="AU564" s="46"/>
      <c r="AV564" s="90"/>
      <c r="AW564" s="90"/>
      <c r="AX564" s="46"/>
      <c r="AY564" s="46"/>
      <c r="AZ564" s="46"/>
      <c r="BA564" s="46"/>
      <c r="BB564" s="90"/>
      <c r="BC564" s="90"/>
    </row>
    <row r="565" spans="1:55" s="10" customFormat="1" ht="33">
      <c r="A565" s="59" t="s">
        <v>52</v>
      </c>
      <c r="B565" s="65" t="s">
        <v>385</v>
      </c>
      <c r="C565" s="65" t="s">
        <v>365</v>
      </c>
      <c r="D565" s="66" t="s">
        <v>336</v>
      </c>
      <c r="E565" s="65"/>
      <c r="F565" s="67">
        <f aca="true" t="shared" si="866" ref="F565:M565">F566+F567</f>
        <v>110136</v>
      </c>
      <c r="G565" s="67">
        <f t="shared" si="866"/>
        <v>0</v>
      </c>
      <c r="H565" s="67">
        <f t="shared" si="866"/>
        <v>0</v>
      </c>
      <c r="I565" s="67">
        <f t="shared" si="866"/>
        <v>0</v>
      </c>
      <c r="J565" s="67">
        <f t="shared" si="866"/>
        <v>0</v>
      </c>
      <c r="K565" s="67">
        <f t="shared" si="866"/>
        <v>0</v>
      </c>
      <c r="L565" s="67">
        <f t="shared" si="866"/>
        <v>110136</v>
      </c>
      <c r="M565" s="67">
        <f t="shared" si="866"/>
        <v>0</v>
      </c>
      <c r="N565" s="67">
        <f aca="true" t="shared" si="867" ref="N565:S565">N566+N567</f>
        <v>0</v>
      </c>
      <c r="O565" s="67">
        <f t="shared" si="867"/>
        <v>0</v>
      </c>
      <c r="P565" s="67">
        <f t="shared" si="867"/>
        <v>0</v>
      </c>
      <c r="Q565" s="67">
        <f t="shared" si="867"/>
        <v>0</v>
      </c>
      <c r="R565" s="67">
        <f t="shared" si="867"/>
        <v>110136</v>
      </c>
      <c r="S565" s="67">
        <f t="shared" si="867"/>
        <v>0</v>
      </c>
      <c r="T565" s="67">
        <f aca="true" t="shared" si="868" ref="T565:Y565">T566+T567</f>
        <v>0</v>
      </c>
      <c r="U565" s="67">
        <f t="shared" si="868"/>
        <v>0</v>
      </c>
      <c r="V565" s="67">
        <f t="shared" si="868"/>
        <v>1684</v>
      </c>
      <c r="W565" s="67">
        <f t="shared" si="868"/>
        <v>0</v>
      </c>
      <c r="X565" s="67">
        <f t="shared" si="868"/>
        <v>111820</v>
      </c>
      <c r="Y565" s="67">
        <f t="shared" si="868"/>
        <v>0</v>
      </c>
      <c r="Z565" s="67">
        <f aca="true" t="shared" si="869" ref="Z565:AE565">Z566+Z567</f>
        <v>38088</v>
      </c>
      <c r="AA565" s="67">
        <f t="shared" si="869"/>
        <v>0</v>
      </c>
      <c r="AB565" s="67">
        <f t="shared" si="869"/>
        <v>0</v>
      </c>
      <c r="AC565" s="67">
        <f t="shared" si="869"/>
        <v>0</v>
      </c>
      <c r="AD565" s="67">
        <f t="shared" si="869"/>
        <v>149908</v>
      </c>
      <c r="AE565" s="67">
        <f t="shared" si="869"/>
        <v>0</v>
      </c>
      <c r="AF565" s="67">
        <f aca="true" t="shared" si="870" ref="AF565:AK565">AF566+AF567</f>
        <v>0</v>
      </c>
      <c r="AG565" s="67">
        <f t="shared" si="870"/>
        <v>0</v>
      </c>
      <c r="AH565" s="67">
        <f t="shared" si="870"/>
        <v>0</v>
      </c>
      <c r="AI565" s="67">
        <f t="shared" si="870"/>
        <v>0</v>
      </c>
      <c r="AJ565" s="67">
        <f t="shared" si="870"/>
        <v>149908</v>
      </c>
      <c r="AK565" s="67">
        <f t="shared" si="870"/>
        <v>0</v>
      </c>
      <c r="AL565" s="67">
        <f>AL566+AL567+AL568</f>
        <v>15269</v>
      </c>
      <c r="AM565" s="67">
        <f>AM566+AM567+AM568</f>
        <v>0</v>
      </c>
      <c r="AN565" s="67">
        <f>AN566+AN567+AN568</f>
        <v>0</v>
      </c>
      <c r="AO565" s="67">
        <f>AO566+AO567+AO568</f>
        <v>0</v>
      </c>
      <c r="AP565" s="67">
        <f>AP566+AP567+AP568</f>
        <v>165177</v>
      </c>
      <c r="AQ565" s="67">
        <f>AQ566+AQ567</f>
        <v>0</v>
      </c>
      <c r="AR565" s="67">
        <f>AR566+AR567+AR568</f>
        <v>0</v>
      </c>
      <c r="AS565" s="67">
        <f>AS566+AS567+AS568</f>
        <v>-535</v>
      </c>
      <c r="AT565" s="67">
        <f>AT566+AT567+AT568</f>
        <v>0</v>
      </c>
      <c r="AU565" s="67">
        <f>AU566+AU567+AU568</f>
        <v>0</v>
      </c>
      <c r="AV565" s="67">
        <f>AV566+AV567+AV568</f>
        <v>164642</v>
      </c>
      <c r="AW565" s="67">
        <f>AW566+AW567</f>
        <v>0</v>
      </c>
      <c r="AX565" s="67">
        <f>AX566+AX567+AX568</f>
        <v>0</v>
      </c>
      <c r="AY565" s="67">
        <f>AY566+AY567+AY568</f>
        <v>0</v>
      </c>
      <c r="AZ565" s="67">
        <f>AZ566+AZ567+AZ568</f>
        <v>0</v>
      </c>
      <c r="BA565" s="67">
        <f>BA566+BA567+BA568</f>
        <v>0</v>
      </c>
      <c r="BB565" s="67">
        <f>BB566+BB567+BB568</f>
        <v>164642</v>
      </c>
      <c r="BC565" s="67">
        <f>BC566+BC567</f>
        <v>0</v>
      </c>
    </row>
    <row r="566" spans="1:55" s="11" customFormat="1" ht="82.5">
      <c r="A566" s="59" t="s">
        <v>79</v>
      </c>
      <c r="B566" s="65" t="s">
        <v>385</v>
      </c>
      <c r="C566" s="65" t="s">
        <v>365</v>
      </c>
      <c r="D566" s="66" t="s">
        <v>336</v>
      </c>
      <c r="E566" s="65" t="s">
        <v>67</v>
      </c>
      <c r="F566" s="46">
        <v>54783</v>
      </c>
      <c r="G566" s="46"/>
      <c r="H566" s="60"/>
      <c r="I566" s="60"/>
      <c r="J566" s="60"/>
      <c r="K566" s="60"/>
      <c r="L566" s="46">
        <f>F566+H566+I566+J566+K566</f>
        <v>54783</v>
      </c>
      <c r="M566" s="46">
        <f>G566+K566</f>
        <v>0</v>
      </c>
      <c r="N566" s="46"/>
      <c r="O566" s="46"/>
      <c r="P566" s="46"/>
      <c r="Q566" s="46"/>
      <c r="R566" s="46">
        <f>L566+N566+O566+P566+Q566</f>
        <v>54783</v>
      </c>
      <c r="S566" s="46">
        <f>M566+Q566</f>
        <v>0</v>
      </c>
      <c r="T566" s="46"/>
      <c r="U566" s="46"/>
      <c r="V566" s="46">
        <v>1684</v>
      </c>
      <c r="W566" s="46"/>
      <c r="X566" s="46">
        <f>R566+T566+U566+V566+W566</f>
        <v>56467</v>
      </c>
      <c r="Y566" s="46">
        <f>S566+W566</f>
        <v>0</v>
      </c>
      <c r="Z566" s="46">
        <v>38088</v>
      </c>
      <c r="AA566" s="46"/>
      <c r="AB566" s="46"/>
      <c r="AC566" s="46"/>
      <c r="AD566" s="46">
        <f>X566+Z566+AA566+AB566+AC566</f>
        <v>94555</v>
      </c>
      <c r="AE566" s="46">
        <f>Y566+AC566</f>
        <v>0</v>
      </c>
      <c r="AF566" s="46"/>
      <c r="AG566" s="46"/>
      <c r="AH566" s="46"/>
      <c r="AI566" s="46"/>
      <c r="AJ566" s="46">
        <f>AD566+AF566+AG566+AH566+AI566</f>
        <v>94555</v>
      </c>
      <c r="AK566" s="46">
        <f>AE566+AI566</f>
        <v>0</v>
      </c>
      <c r="AL566" s="46"/>
      <c r="AM566" s="46"/>
      <c r="AN566" s="46"/>
      <c r="AO566" s="46"/>
      <c r="AP566" s="46">
        <f>AJ566+AL566+AM566+AN566+AO566</f>
        <v>94555</v>
      </c>
      <c r="AQ566" s="46">
        <f>AK566+AO566</f>
        <v>0</v>
      </c>
      <c r="AR566" s="46"/>
      <c r="AS566" s="46"/>
      <c r="AT566" s="46"/>
      <c r="AU566" s="46"/>
      <c r="AV566" s="46">
        <f>AP566+AR566+AS566+AT566+AU566</f>
        <v>94555</v>
      </c>
      <c r="AW566" s="46">
        <f>AQ566+AU566</f>
        <v>0</v>
      </c>
      <c r="AX566" s="46"/>
      <c r="AY566" s="46"/>
      <c r="AZ566" s="46"/>
      <c r="BA566" s="46"/>
      <c r="BB566" s="46">
        <f>AV566+AX566+AY566+AZ566+BA566</f>
        <v>94555</v>
      </c>
      <c r="BC566" s="46">
        <f>AW566+BA566</f>
        <v>0</v>
      </c>
    </row>
    <row r="567" spans="1:55" s="11" customFormat="1" ht="82.5">
      <c r="A567" s="59" t="s">
        <v>216</v>
      </c>
      <c r="B567" s="65" t="s">
        <v>385</v>
      </c>
      <c r="C567" s="65" t="s">
        <v>365</v>
      </c>
      <c r="D567" s="66" t="s">
        <v>336</v>
      </c>
      <c r="E567" s="65" t="s">
        <v>66</v>
      </c>
      <c r="F567" s="46">
        <v>55353</v>
      </c>
      <c r="G567" s="60"/>
      <c r="H567" s="60"/>
      <c r="I567" s="60"/>
      <c r="J567" s="60"/>
      <c r="K567" s="60"/>
      <c r="L567" s="46">
        <f>F567+H567+I567+J567+K567</f>
        <v>55353</v>
      </c>
      <c r="M567" s="46">
        <f>G567+K567</f>
        <v>0</v>
      </c>
      <c r="N567" s="46"/>
      <c r="O567" s="46"/>
      <c r="P567" s="46"/>
      <c r="Q567" s="46"/>
      <c r="R567" s="46">
        <f>L567+N567+O567+P567+Q567</f>
        <v>55353</v>
      </c>
      <c r="S567" s="46">
        <f>M567+Q567</f>
        <v>0</v>
      </c>
      <c r="T567" s="46"/>
      <c r="U567" s="46"/>
      <c r="V567" s="46"/>
      <c r="W567" s="46"/>
      <c r="X567" s="46">
        <f>R567+T567+U567+V567+W567</f>
        <v>55353</v>
      </c>
      <c r="Y567" s="46">
        <f>S567+W567</f>
        <v>0</v>
      </c>
      <c r="Z567" s="46"/>
      <c r="AA567" s="46"/>
      <c r="AB567" s="46"/>
      <c r="AC567" s="46"/>
      <c r="AD567" s="46">
        <f>X567+Z567+AA567+AB567+AC567</f>
        <v>55353</v>
      </c>
      <c r="AE567" s="46">
        <f>Y567+AC567</f>
        <v>0</v>
      </c>
      <c r="AF567" s="46"/>
      <c r="AG567" s="46"/>
      <c r="AH567" s="46"/>
      <c r="AI567" s="46"/>
      <c r="AJ567" s="46">
        <f>AD567+AF567+AG567+AH567+AI567</f>
        <v>55353</v>
      </c>
      <c r="AK567" s="46">
        <f>AE567+AI567</f>
        <v>0</v>
      </c>
      <c r="AL567" s="46">
        <v>14734</v>
      </c>
      <c r="AM567" s="46"/>
      <c r="AN567" s="46"/>
      <c r="AO567" s="46"/>
      <c r="AP567" s="46">
        <f>AJ567+AL567+AM567+AN567+AO567</f>
        <v>70087</v>
      </c>
      <c r="AQ567" s="46">
        <f>AK567+AO567</f>
        <v>0</v>
      </c>
      <c r="AR567" s="46"/>
      <c r="AS567" s="46"/>
      <c r="AT567" s="46"/>
      <c r="AU567" s="46"/>
      <c r="AV567" s="46">
        <f>AP567+AR567+AS567+AT567+AU567</f>
        <v>70087</v>
      </c>
      <c r="AW567" s="46">
        <f>AQ567+AU567</f>
        <v>0</v>
      </c>
      <c r="AX567" s="46"/>
      <c r="AY567" s="46"/>
      <c r="AZ567" s="46"/>
      <c r="BA567" s="46"/>
      <c r="BB567" s="46">
        <f>AV567+AX567+AY567+AZ567+BA567</f>
        <v>70087</v>
      </c>
      <c r="BC567" s="46">
        <f>AW567+BA567</f>
        <v>0</v>
      </c>
    </row>
    <row r="568" spans="1:55" s="11" customFormat="1" ht="80.25" customHeight="1" hidden="1">
      <c r="A568" s="59" t="s">
        <v>215</v>
      </c>
      <c r="B568" s="65" t="s">
        <v>385</v>
      </c>
      <c r="C568" s="65" t="s">
        <v>365</v>
      </c>
      <c r="D568" s="66" t="s">
        <v>336</v>
      </c>
      <c r="E568" s="65" t="s">
        <v>73</v>
      </c>
      <c r="F568" s="46"/>
      <c r="G568" s="60"/>
      <c r="H568" s="60"/>
      <c r="I568" s="60"/>
      <c r="J568" s="60"/>
      <c r="K568" s="60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>
        <v>535</v>
      </c>
      <c r="AM568" s="46"/>
      <c r="AN568" s="46"/>
      <c r="AO568" s="46"/>
      <c r="AP568" s="46">
        <f>AJ568+AL568+AM568+AN568+AO568</f>
        <v>535</v>
      </c>
      <c r="AQ568" s="46">
        <f>AK568+AO568</f>
        <v>0</v>
      </c>
      <c r="AR568" s="46"/>
      <c r="AS568" s="46">
        <v>-535</v>
      </c>
      <c r="AT568" s="46"/>
      <c r="AU568" s="46"/>
      <c r="AV568" s="46">
        <f>AP568+AR568+AS568+AT568+AU568</f>
        <v>0</v>
      </c>
      <c r="AW568" s="46">
        <f>AQ568+AU568</f>
        <v>0</v>
      </c>
      <c r="AX568" s="46"/>
      <c r="AY568" s="46"/>
      <c r="AZ568" s="46"/>
      <c r="BA568" s="46"/>
      <c r="BB568" s="46">
        <f>AV568+AX568+AY568+AZ568+BA568</f>
        <v>0</v>
      </c>
      <c r="BC568" s="46">
        <f>AW568+BA568</f>
        <v>0</v>
      </c>
    </row>
    <row r="569" spans="1:55" s="11" customFormat="1" ht="16.5" customHeight="1" hidden="1">
      <c r="A569" s="59" t="s">
        <v>557</v>
      </c>
      <c r="B569" s="65" t="s">
        <v>385</v>
      </c>
      <c r="C569" s="65" t="s">
        <v>365</v>
      </c>
      <c r="D569" s="66" t="s">
        <v>558</v>
      </c>
      <c r="E569" s="65"/>
      <c r="F569" s="46">
        <f>F570+F572</f>
        <v>0</v>
      </c>
      <c r="G569" s="46">
        <f>G570+G572</f>
        <v>0</v>
      </c>
      <c r="H569" s="60"/>
      <c r="I569" s="60"/>
      <c r="J569" s="60"/>
      <c r="K569" s="60"/>
      <c r="L569" s="46">
        <f>L570+L572</f>
        <v>0</v>
      </c>
      <c r="M569" s="46">
        <f>M570+M572</f>
        <v>0</v>
      </c>
      <c r="N569" s="46"/>
      <c r="O569" s="46"/>
      <c r="P569" s="46"/>
      <c r="Q569" s="46"/>
      <c r="R569" s="46">
        <f>R570+R572</f>
        <v>0</v>
      </c>
      <c r="S569" s="46">
        <f>S570+S572</f>
        <v>0</v>
      </c>
      <c r="T569" s="46"/>
      <c r="U569" s="46"/>
      <c r="V569" s="46"/>
      <c r="W569" s="46"/>
      <c r="X569" s="46">
        <f>X570+X572</f>
        <v>0</v>
      </c>
      <c r="Y569" s="46">
        <f>Y570+Y572</f>
        <v>0</v>
      </c>
      <c r="Z569" s="46"/>
      <c r="AA569" s="46"/>
      <c r="AB569" s="46"/>
      <c r="AC569" s="46"/>
      <c r="AD569" s="46">
        <f>AD570+AD572</f>
        <v>0</v>
      </c>
      <c r="AE569" s="46">
        <f>AE570+AE572</f>
        <v>0</v>
      </c>
      <c r="AF569" s="46"/>
      <c r="AG569" s="46"/>
      <c r="AH569" s="46"/>
      <c r="AI569" s="46"/>
      <c r="AJ569" s="46">
        <f>AJ570+AJ572</f>
        <v>0</v>
      </c>
      <c r="AK569" s="46">
        <f>AK570+AK572</f>
        <v>0</v>
      </c>
      <c r="AL569" s="46"/>
      <c r="AM569" s="46"/>
      <c r="AN569" s="46"/>
      <c r="AO569" s="46"/>
      <c r="AP569" s="46">
        <f>AP570+AP572</f>
        <v>0</v>
      </c>
      <c r="AQ569" s="46">
        <f>AQ570+AQ572</f>
        <v>0</v>
      </c>
      <c r="AR569" s="46"/>
      <c r="AS569" s="46"/>
      <c r="AT569" s="46"/>
      <c r="AU569" s="46"/>
      <c r="AV569" s="46">
        <f>AV570+AV572</f>
        <v>0</v>
      </c>
      <c r="AW569" s="46">
        <f>AW570+AW572</f>
        <v>0</v>
      </c>
      <c r="AX569" s="46"/>
      <c r="AY569" s="46"/>
      <c r="AZ569" s="46"/>
      <c r="BA569" s="46"/>
      <c r="BB569" s="46">
        <f>BB570+BB572</f>
        <v>0</v>
      </c>
      <c r="BC569" s="46">
        <f>BC570+BC572</f>
        <v>0</v>
      </c>
    </row>
    <row r="570" spans="1:55" s="11" customFormat="1" ht="33" customHeight="1" hidden="1">
      <c r="A570" s="59" t="s">
        <v>145</v>
      </c>
      <c r="B570" s="65" t="s">
        <v>385</v>
      </c>
      <c r="C570" s="65" t="s">
        <v>365</v>
      </c>
      <c r="D570" s="66" t="s">
        <v>136</v>
      </c>
      <c r="E570" s="65"/>
      <c r="F570" s="46">
        <f>F571</f>
        <v>0</v>
      </c>
      <c r="G570" s="46">
        <f>G571</f>
        <v>0</v>
      </c>
      <c r="H570" s="60"/>
      <c r="I570" s="60"/>
      <c r="J570" s="60"/>
      <c r="K570" s="60"/>
      <c r="L570" s="46">
        <f>L571</f>
        <v>0</v>
      </c>
      <c r="M570" s="46">
        <f>M571</f>
        <v>0</v>
      </c>
      <c r="N570" s="46"/>
      <c r="O570" s="46"/>
      <c r="P570" s="46"/>
      <c r="Q570" s="46"/>
      <c r="R570" s="46">
        <f>R571</f>
        <v>0</v>
      </c>
      <c r="S570" s="46">
        <f>S571</f>
        <v>0</v>
      </c>
      <c r="T570" s="46"/>
      <c r="U570" s="46"/>
      <c r="V570" s="46"/>
      <c r="W570" s="46"/>
      <c r="X570" s="46">
        <f>X571</f>
        <v>0</v>
      </c>
      <c r="Y570" s="46">
        <f>Y571</f>
        <v>0</v>
      </c>
      <c r="Z570" s="46"/>
      <c r="AA570" s="46"/>
      <c r="AB570" s="46"/>
      <c r="AC570" s="46"/>
      <c r="AD570" s="46">
        <f>AD571</f>
        <v>0</v>
      </c>
      <c r="AE570" s="46">
        <f>AE571</f>
        <v>0</v>
      </c>
      <c r="AF570" s="46"/>
      <c r="AG570" s="46"/>
      <c r="AH570" s="46"/>
      <c r="AI570" s="46"/>
      <c r="AJ570" s="46">
        <f>AJ571</f>
        <v>0</v>
      </c>
      <c r="AK570" s="46">
        <f>AK571</f>
        <v>0</v>
      </c>
      <c r="AL570" s="46"/>
      <c r="AM570" s="46"/>
      <c r="AN570" s="46"/>
      <c r="AO570" s="46"/>
      <c r="AP570" s="46">
        <f>AP571</f>
        <v>0</v>
      </c>
      <c r="AQ570" s="46">
        <f>AQ571</f>
        <v>0</v>
      </c>
      <c r="AR570" s="46"/>
      <c r="AS570" s="46"/>
      <c r="AT570" s="46"/>
      <c r="AU570" s="46"/>
      <c r="AV570" s="46">
        <f>AV571</f>
        <v>0</v>
      </c>
      <c r="AW570" s="46">
        <f>AW571</f>
        <v>0</v>
      </c>
      <c r="AX570" s="46"/>
      <c r="AY570" s="46"/>
      <c r="AZ570" s="46"/>
      <c r="BA570" s="46"/>
      <c r="BB570" s="46">
        <f>BB571</f>
        <v>0</v>
      </c>
      <c r="BC570" s="46">
        <f>BC571</f>
        <v>0</v>
      </c>
    </row>
    <row r="571" spans="1:55" s="11" customFormat="1" ht="66" customHeight="1" hidden="1">
      <c r="A571" s="59" t="s">
        <v>257</v>
      </c>
      <c r="B571" s="65" t="s">
        <v>385</v>
      </c>
      <c r="C571" s="65" t="s">
        <v>365</v>
      </c>
      <c r="D571" s="66" t="s">
        <v>136</v>
      </c>
      <c r="E571" s="65" t="s">
        <v>67</v>
      </c>
      <c r="F571" s="46"/>
      <c r="G571" s="46"/>
      <c r="H571" s="60"/>
      <c r="I571" s="60"/>
      <c r="J571" s="60"/>
      <c r="K571" s="60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11" customFormat="1" ht="33" customHeight="1" hidden="1">
      <c r="A572" s="59" t="s">
        <v>144</v>
      </c>
      <c r="B572" s="65" t="s">
        <v>385</v>
      </c>
      <c r="C572" s="65" t="s">
        <v>365</v>
      </c>
      <c r="D572" s="66" t="s">
        <v>137</v>
      </c>
      <c r="E572" s="65"/>
      <c r="F572" s="46">
        <f>F573</f>
        <v>0</v>
      </c>
      <c r="G572" s="46">
        <f>G573</f>
        <v>0</v>
      </c>
      <c r="H572" s="60"/>
      <c r="I572" s="60"/>
      <c r="J572" s="60"/>
      <c r="K572" s="60"/>
      <c r="L572" s="46">
        <f>L573</f>
        <v>0</v>
      </c>
      <c r="M572" s="46">
        <f>M573</f>
        <v>0</v>
      </c>
      <c r="N572" s="46"/>
      <c r="O572" s="46"/>
      <c r="P572" s="46"/>
      <c r="Q572" s="46"/>
      <c r="R572" s="46">
        <f>R573</f>
        <v>0</v>
      </c>
      <c r="S572" s="46">
        <f>S573</f>
        <v>0</v>
      </c>
      <c r="T572" s="46"/>
      <c r="U572" s="46"/>
      <c r="V572" s="46"/>
      <c r="W572" s="46"/>
      <c r="X572" s="46">
        <f>X573</f>
        <v>0</v>
      </c>
      <c r="Y572" s="46">
        <f>Y573</f>
        <v>0</v>
      </c>
      <c r="Z572" s="46"/>
      <c r="AA572" s="46"/>
      <c r="AB572" s="46"/>
      <c r="AC572" s="46"/>
      <c r="AD572" s="46">
        <f>AD573</f>
        <v>0</v>
      </c>
      <c r="AE572" s="46">
        <f>AE573</f>
        <v>0</v>
      </c>
      <c r="AF572" s="46"/>
      <c r="AG572" s="46"/>
      <c r="AH572" s="46"/>
      <c r="AI572" s="46"/>
      <c r="AJ572" s="46">
        <f>AJ573</f>
        <v>0</v>
      </c>
      <c r="AK572" s="46">
        <f>AK573</f>
        <v>0</v>
      </c>
      <c r="AL572" s="46"/>
      <c r="AM572" s="46"/>
      <c r="AN572" s="46"/>
      <c r="AO572" s="46"/>
      <c r="AP572" s="46">
        <f>AP573</f>
        <v>0</v>
      </c>
      <c r="AQ572" s="46">
        <f>AQ573</f>
        <v>0</v>
      </c>
      <c r="AR572" s="46"/>
      <c r="AS572" s="46"/>
      <c r="AT572" s="46"/>
      <c r="AU572" s="46"/>
      <c r="AV572" s="46">
        <f>AV573</f>
        <v>0</v>
      </c>
      <c r="AW572" s="46">
        <f>AW573</f>
        <v>0</v>
      </c>
      <c r="AX572" s="46"/>
      <c r="AY572" s="46"/>
      <c r="AZ572" s="46"/>
      <c r="BA572" s="46"/>
      <c r="BB572" s="46">
        <f>BB573</f>
        <v>0</v>
      </c>
      <c r="BC572" s="46">
        <f>BC573</f>
        <v>0</v>
      </c>
    </row>
    <row r="573" spans="1:55" s="11" customFormat="1" ht="66" customHeight="1" hidden="1">
      <c r="A573" s="59" t="s">
        <v>257</v>
      </c>
      <c r="B573" s="65" t="s">
        <v>385</v>
      </c>
      <c r="C573" s="65" t="s">
        <v>365</v>
      </c>
      <c r="D573" s="66" t="s">
        <v>137</v>
      </c>
      <c r="E573" s="65" t="s">
        <v>67</v>
      </c>
      <c r="F573" s="46"/>
      <c r="G573" s="46"/>
      <c r="H573" s="60"/>
      <c r="I573" s="60"/>
      <c r="J573" s="60"/>
      <c r="K573" s="60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11" customFormat="1" ht="35.25" customHeight="1">
      <c r="A574" s="59" t="s">
        <v>213</v>
      </c>
      <c r="B574" s="65" t="s">
        <v>385</v>
      </c>
      <c r="C574" s="65" t="s">
        <v>365</v>
      </c>
      <c r="D574" s="66" t="s">
        <v>211</v>
      </c>
      <c r="E574" s="65"/>
      <c r="F574" s="46">
        <f aca="true" t="shared" si="871" ref="F574:BA574">F575</f>
        <v>383858</v>
      </c>
      <c r="G574" s="46">
        <f t="shared" si="871"/>
        <v>383858</v>
      </c>
      <c r="H574" s="46">
        <f t="shared" si="871"/>
        <v>0</v>
      </c>
      <c r="I574" s="46">
        <f t="shared" si="871"/>
        <v>0</v>
      </c>
      <c r="J574" s="46">
        <f t="shared" si="871"/>
        <v>0</v>
      </c>
      <c r="K574" s="46">
        <f t="shared" si="871"/>
        <v>0</v>
      </c>
      <c r="L574" s="46">
        <f t="shared" si="871"/>
        <v>383858</v>
      </c>
      <c r="M574" s="46">
        <f t="shared" si="871"/>
        <v>383858</v>
      </c>
      <c r="N574" s="46">
        <f t="shared" si="871"/>
        <v>0</v>
      </c>
      <c r="O574" s="46">
        <f t="shared" si="871"/>
        <v>0</v>
      </c>
      <c r="P574" s="46">
        <f t="shared" si="871"/>
        <v>0</v>
      </c>
      <c r="Q574" s="46">
        <f t="shared" si="871"/>
        <v>0</v>
      </c>
      <c r="R574" s="46">
        <f t="shared" si="871"/>
        <v>383858</v>
      </c>
      <c r="S574" s="46">
        <f t="shared" si="871"/>
        <v>383858</v>
      </c>
      <c r="T574" s="46">
        <f t="shared" si="871"/>
        <v>0</v>
      </c>
      <c r="U574" s="46">
        <f t="shared" si="871"/>
        <v>0</v>
      </c>
      <c r="V574" s="46">
        <f t="shared" si="871"/>
        <v>0</v>
      </c>
      <c r="W574" s="46">
        <f t="shared" si="871"/>
        <v>0</v>
      </c>
      <c r="X574" s="46">
        <f t="shared" si="871"/>
        <v>383858</v>
      </c>
      <c r="Y574" s="46">
        <f t="shared" si="871"/>
        <v>383858</v>
      </c>
      <c r="Z574" s="46">
        <f t="shared" si="871"/>
        <v>0</v>
      </c>
      <c r="AA574" s="46">
        <f t="shared" si="871"/>
        <v>0</v>
      </c>
      <c r="AB574" s="46">
        <f t="shared" si="871"/>
        <v>0</v>
      </c>
      <c r="AC574" s="46">
        <f t="shared" si="871"/>
        <v>0</v>
      </c>
      <c r="AD574" s="46">
        <f t="shared" si="871"/>
        <v>383858</v>
      </c>
      <c r="AE574" s="46">
        <f t="shared" si="871"/>
        <v>383858</v>
      </c>
      <c r="AF574" s="46">
        <f t="shared" si="871"/>
        <v>0</v>
      </c>
      <c r="AG574" s="46">
        <f t="shared" si="871"/>
        <v>0</v>
      </c>
      <c r="AH574" s="46">
        <f t="shared" si="871"/>
        <v>0</v>
      </c>
      <c r="AI574" s="46">
        <f t="shared" si="871"/>
        <v>0</v>
      </c>
      <c r="AJ574" s="46">
        <f t="shared" si="871"/>
        <v>383858</v>
      </c>
      <c r="AK574" s="46">
        <f t="shared" si="871"/>
        <v>383858</v>
      </c>
      <c r="AL574" s="46">
        <f t="shared" si="871"/>
        <v>0</v>
      </c>
      <c r="AM574" s="46">
        <f t="shared" si="871"/>
        <v>0</v>
      </c>
      <c r="AN574" s="46">
        <f t="shared" si="871"/>
        <v>0</v>
      </c>
      <c r="AO574" s="46">
        <f t="shared" si="871"/>
        <v>-4120</v>
      </c>
      <c r="AP574" s="46">
        <f t="shared" si="871"/>
        <v>379738</v>
      </c>
      <c r="AQ574" s="46">
        <f t="shared" si="871"/>
        <v>379738</v>
      </c>
      <c r="AR574" s="46">
        <f t="shared" si="871"/>
        <v>0</v>
      </c>
      <c r="AS574" s="46">
        <f t="shared" si="871"/>
        <v>0</v>
      </c>
      <c r="AT574" s="46">
        <f t="shared" si="871"/>
        <v>0</v>
      </c>
      <c r="AU574" s="46">
        <f t="shared" si="871"/>
        <v>6</v>
      </c>
      <c r="AV574" s="46">
        <f t="shared" si="871"/>
        <v>379744</v>
      </c>
      <c r="AW574" s="46">
        <f t="shared" si="871"/>
        <v>379744</v>
      </c>
      <c r="AX574" s="46">
        <f t="shared" si="871"/>
        <v>0</v>
      </c>
      <c r="AY574" s="46">
        <f t="shared" si="871"/>
        <v>0</v>
      </c>
      <c r="AZ574" s="46">
        <f t="shared" si="871"/>
        <v>0</v>
      </c>
      <c r="BA574" s="46">
        <f t="shared" si="871"/>
        <v>0</v>
      </c>
      <c r="BB574" s="46">
        <f>BB575</f>
        <v>379744</v>
      </c>
      <c r="BC574" s="46">
        <f>BC575</f>
        <v>379744</v>
      </c>
    </row>
    <row r="575" spans="1:55" s="11" customFormat="1" ht="91.5" customHeight="1">
      <c r="A575" s="59" t="s">
        <v>79</v>
      </c>
      <c r="B575" s="65" t="s">
        <v>385</v>
      </c>
      <c r="C575" s="65" t="s">
        <v>365</v>
      </c>
      <c r="D575" s="66" t="s">
        <v>211</v>
      </c>
      <c r="E575" s="65" t="s">
        <v>67</v>
      </c>
      <c r="F575" s="46">
        <v>383858</v>
      </c>
      <c r="G575" s="46">
        <v>383858</v>
      </c>
      <c r="H575" s="60"/>
      <c r="I575" s="60"/>
      <c r="J575" s="60"/>
      <c r="K575" s="60"/>
      <c r="L575" s="46">
        <f>F575+H575+I575+J575+K575</f>
        <v>383858</v>
      </c>
      <c r="M575" s="46">
        <f>G575+K575</f>
        <v>383858</v>
      </c>
      <c r="N575" s="46"/>
      <c r="O575" s="46"/>
      <c r="P575" s="46"/>
      <c r="Q575" s="46"/>
      <c r="R575" s="46">
        <f>L575+N575+O575+P575+Q575</f>
        <v>383858</v>
      </c>
      <c r="S575" s="46">
        <f>M575+Q575</f>
        <v>383858</v>
      </c>
      <c r="T575" s="46"/>
      <c r="U575" s="46"/>
      <c r="V575" s="46"/>
      <c r="W575" s="46"/>
      <c r="X575" s="46">
        <f>R575+T575+U575+V575+W575</f>
        <v>383858</v>
      </c>
      <c r="Y575" s="46">
        <f>S575+W575</f>
        <v>383858</v>
      </c>
      <c r="Z575" s="46"/>
      <c r="AA575" s="46"/>
      <c r="AB575" s="46"/>
      <c r="AC575" s="46"/>
      <c r="AD575" s="46">
        <f>X575+Z575+AA575+AB575+AC575</f>
        <v>383858</v>
      </c>
      <c r="AE575" s="46">
        <f>Y575+AC575</f>
        <v>383858</v>
      </c>
      <c r="AF575" s="46"/>
      <c r="AG575" s="46"/>
      <c r="AH575" s="46"/>
      <c r="AI575" s="46"/>
      <c r="AJ575" s="46">
        <f>AD575+AF575+AG575+AH575+AI575</f>
        <v>383858</v>
      </c>
      <c r="AK575" s="46">
        <f>AE575+AI575</f>
        <v>383858</v>
      </c>
      <c r="AL575" s="46"/>
      <c r="AM575" s="46"/>
      <c r="AN575" s="46"/>
      <c r="AO575" s="46">
        <f>-4120</f>
        <v>-4120</v>
      </c>
      <c r="AP575" s="46">
        <f>AJ575+AL575+AM575+AN575+AO575</f>
        <v>379738</v>
      </c>
      <c r="AQ575" s="46">
        <f>AK575+AO575</f>
        <v>379738</v>
      </c>
      <c r="AR575" s="46"/>
      <c r="AS575" s="46"/>
      <c r="AT575" s="46"/>
      <c r="AU575" s="46">
        <v>6</v>
      </c>
      <c r="AV575" s="46">
        <f>AP575+AR575+AS575+AT575+AU575</f>
        <v>379744</v>
      </c>
      <c r="AW575" s="46">
        <f>AQ575+AU575</f>
        <v>379744</v>
      </c>
      <c r="AX575" s="46"/>
      <c r="AY575" s="46"/>
      <c r="AZ575" s="46"/>
      <c r="BA575" s="46"/>
      <c r="BB575" s="46">
        <f>AV575+AX575+AY575+AZ575+BA575</f>
        <v>379744</v>
      </c>
      <c r="BC575" s="46">
        <f>AW575+BA575</f>
        <v>379744</v>
      </c>
    </row>
    <row r="576" spans="1:55" s="11" customFormat="1" ht="16.5" customHeight="1" hidden="1">
      <c r="A576" s="59" t="s">
        <v>359</v>
      </c>
      <c r="B576" s="65" t="s">
        <v>385</v>
      </c>
      <c r="C576" s="65" t="s">
        <v>365</v>
      </c>
      <c r="D576" s="66" t="s">
        <v>360</v>
      </c>
      <c r="E576" s="65"/>
      <c r="F576" s="46">
        <f>F577</f>
        <v>0</v>
      </c>
      <c r="G576" s="46">
        <f>G577</f>
        <v>0</v>
      </c>
      <c r="H576" s="60"/>
      <c r="I576" s="60"/>
      <c r="J576" s="60"/>
      <c r="K576" s="60"/>
      <c r="L576" s="46">
        <f>L577</f>
        <v>0</v>
      </c>
      <c r="M576" s="46">
        <f>M577</f>
        <v>0</v>
      </c>
      <c r="N576" s="46"/>
      <c r="O576" s="46"/>
      <c r="P576" s="46"/>
      <c r="Q576" s="46"/>
      <c r="R576" s="46">
        <f>R577</f>
        <v>0</v>
      </c>
      <c r="S576" s="46">
        <f>S577</f>
        <v>0</v>
      </c>
      <c r="T576" s="46"/>
      <c r="U576" s="46"/>
      <c r="V576" s="46"/>
      <c r="W576" s="46"/>
      <c r="X576" s="46">
        <f>X577</f>
        <v>0</v>
      </c>
      <c r="Y576" s="46">
        <f>Y577</f>
        <v>0</v>
      </c>
      <c r="Z576" s="46"/>
      <c r="AA576" s="46"/>
      <c r="AB576" s="46"/>
      <c r="AC576" s="46"/>
      <c r="AD576" s="46">
        <f>AD577</f>
        <v>0</v>
      </c>
      <c r="AE576" s="46">
        <f>AE577</f>
        <v>0</v>
      </c>
      <c r="AF576" s="46"/>
      <c r="AG576" s="46"/>
      <c r="AH576" s="46"/>
      <c r="AI576" s="46"/>
      <c r="AJ576" s="46">
        <f>AJ577</f>
        <v>0</v>
      </c>
      <c r="AK576" s="46">
        <f>AK577</f>
        <v>0</v>
      </c>
      <c r="AL576" s="46"/>
      <c r="AM576" s="46"/>
      <c r="AN576" s="46"/>
      <c r="AO576" s="46"/>
      <c r="AP576" s="46">
        <f>AP577</f>
        <v>0</v>
      </c>
      <c r="AQ576" s="46">
        <f>AQ577</f>
        <v>0</v>
      </c>
      <c r="AR576" s="46"/>
      <c r="AS576" s="46"/>
      <c r="AT576" s="46"/>
      <c r="AU576" s="46"/>
      <c r="AV576" s="46">
        <f>AV577</f>
        <v>0</v>
      </c>
      <c r="AW576" s="46">
        <f>AW577</f>
        <v>0</v>
      </c>
      <c r="AX576" s="46"/>
      <c r="AY576" s="46"/>
      <c r="AZ576" s="46"/>
      <c r="BA576" s="46"/>
      <c r="BB576" s="46">
        <f>BB577</f>
        <v>0</v>
      </c>
      <c r="BC576" s="46">
        <f>BC577</f>
        <v>0</v>
      </c>
    </row>
    <row r="577" spans="1:55" s="11" customFormat="1" ht="49.5" customHeight="1" hidden="1">
      <c r="A577" s="59" t="s">
        <v>40</v>
      </c>
      <c r="B577" s="65" t="s">
        <v>385</v>
      </c>
      <c r="C577" s="65" t="s">
        <v>365</v>
      </c>
      <c r="D577" s="66" t="s">
        <v>41</v>
      </c>
      <c r="E577" s="65"/>
      <c r="F577" s="46">
        <f>F578</f>
        <v>0</v>
      </c>
      <c r="G577" s="46">
        <f>G578</f>
        <v>0</v>
      </c>
      <c r="H577" s="60"/>
      <c r="I577" s="60"/>
      <c r="J577" s="60"/>
      <c r="K577" s="60"/>
      <c r="L577" s="46">
        <f>L578</f>
        <v>0</v>
      </c>
      <c r="M577" s="46">
        <f>M578</f>
        <v>0</v>
      </c>
      <c r="N577" s="46"/>
      <c r="O577" s="46"/>
      <c r="P577" s="46"/>
      <c r="Q577" s="46"/>
      <c r="R577" s="46">
        <f>R578</f>
        <v>0</v>
      </c>
      <c r="S577" s="46">
        <f>S578</f>
        <v>0</v>
      </c>
      <c r="T577" s="46"/>
      <c r="U577" s="46"/>
      <c r="V577" s="46"/>
      <c r="W577" s="46"/>
      <c r="X577" s="46">
        <f>X578</f>
        <v>0</v>
      </c>
      <c r="Y577" s="46">
        <f>Y578</f>
        <v>0</v>
      </c>
      <c r="Z577" s="46"/>
      <c r="AA577" s="46"/>
      <c r="AB577" s="46"/>
      <c r="AC577" s="46"/>
      <c r="AD577" s="46">
        <f>AD578</f>
        <v>0</v>
      </c>
      <c r="AE577" s="46">
        <f>AE578</f>
        <v>0</v>
      </c>
      <c r="AF577" s="46"/>
      <c r="AG577" s="46"/>
      <c r="AH577" s="46"/>
      <c r="AI577" s="46"/>
      <c r="AJ577" s="46">
        <f>AJ578</f>
        <v>0</v>
      </c>
      <c r="AK577" s="46">
        <f>AK578</f>
        <v>0</v>
      </c>
      <c r="AL577" s="46"/>
      <c r="AM577" s="46"/>
      <c r="AN577" s="46"/>
      <c r="AO577" s="46"/>
      <c r="AP577" s="46">
        <f>AP578</f>
        <v>0</v>
      </c>
      <c r="AQ577" s="46">
        <f>AQ578</f>
        <v>0</v>
      </c>
      <c r="AR577" s="46"/>
      <c r="AS577" s="46"/>
      <c r="AT577" s="46"/>
      <c r="AU577" s="46"/>
      <c r="AV577" s="46">
        <f>AV578</f>
        <v>0</v>
      </c>
      <c r="AW577" s="46">
        <f>AW578</f>
        <v>0</v>
      </c>
      <c r="AX577" s="46"/>
      <c r="AY577" s="46"/>
      <c r="AZ577" s="46"/>
      <c r="BA577" s="46"/>
      <c r="BB577" s="46">
        <f>BB578</f>
        <v>0</v>
      </c>
      <c r="BC577" s="46">
        <f>BC578</f>
        <v>0</v>
      </c>
    </row>
    <row r="578" spans="1:55" s="11" customFormat="1" ht="82.5" customHeight="1" hidden="1">
      <c r="A578" s="59" t="s">
        <v>468</v>
      </c>
      <c r="B578" s="65" t="s">
        <v>385</v>
      </c>
      <c r="C578" s="65" t="s">
        <v>365</v>
      </c>
      <c r="D578" s="66" t="s">
        <v>41</v>
      </c>
      <c r="E578" s="65" t="s">
        <v>390</v>
      </c>
      <c r="F578" s="46"/>
      <c r="G578" s="60"/>
      <c r="H578" s="60"/>
      <c r="I578" s="60"/>
      <c r="J578" s="60"/>
      <c r="K578" s="60"/>
      <c r="L578" s="46"/>
      <c r="M578" s="60"/>
      <c r="N578" s="46"/>
      <c r="O578" s="46"/>
      <c r="P578" s="46"/>
      <c r="Q578" s="46"/>
      <c r="R578" s="46"/>
      <c r="S578" s="60"/>
      <c r="T578" s="46"/>
      <c r="U578" s="46"/>
      <c r="V578" s="46"/>
      <c r="W578" s="46"/>
      <c r="X578" s="46"/>
      <c r="Y578" s="60"/>
      <c r="Z578" s="46"/>
      <c r="AA578" s="46"/>
      <c r="AB578" s="46"/>
      <c r="AC578" s="46"/>
      <c r="AD578" s="46"/>
      <c r="AE578" s="60"/>
      <c r="AF578" s="46"/>
      <c r="AG578" s="46"/>
      <c r="AH578" s="46"/>
      <c r="AI578" s="46"/>
      <c r="AJ578" s="46"/>
      <c r="AK578" s="60"/>
      <c r="AL578" s="46"/>
      <c r="AM578" s="46"/>
      <c r="AN578" s="46"/>
      <c r="AO578" s="46"/>
      <c r="AP578" s="46"/>
      <c r="AQ578" s="60"/>
      <c r="AR578" s="46"/>
      <c r="AS578" s="46"/>
      <c r="AT578" s="46"/>
      <c r="AU578" s="46"/>
      <c r="AV578" s="46"/>
      <c r="AW578" s="60"/>
      <c r="AX578" s="46"/>
      <c r="AY578" s="46"/>
      <c r="AZ578" s="46"/>
      <c r="BA578" s="46"/>
      <c r="BB578" s="46"/>
      <c r="BC578" s="60"/>
    </row>
    <row r="579" spans="1:55" s="11" customFormat="1" ht="21.75" customHeight="1">
      <c r="A579" s="59"/>
      <c r="B579" s="65"/>
      <c r="C579" s="65"/>
      <c r="D579" s="66"/>
      <c r="E579" s="65"/>
      <c r="F579" s="60"/>
      <c r="G579" s="60"/>
      <c r="H579" s="60"/>
      <c r="I579" s="60"/>
      <c r="J579" s="60"/>
      <c r="K579" s="60"/>
      <c r="L579" s="60"/>
      <c r="M579" s="60"/>
      <c r="N579" s="46"/>
      <c r="O579" s="46"/>
      <c r="P579" s="46"/>
      <c r="Q579" s="46"/>
      <c r="R579" s="60"/>
      <c r="S579" s="60"/>
      <c r="T579" s="46"/>
      <c r="U579" s="46"/>
      <c r="V579" s="46"/>
      <c r="W579" s="46"/>
      <c r="X579" s="60"/>
      <c r="Y579" s="60"/>
      <c r="Z579" s="46"/>
      <c r="AA579" s="46"/>
      <c r="AB579" s="46"/>
      <c r="AC579" s="46"/>
      <c r="AD579" s="60"/>
      <c r="AE579" s="60"/>
      <c r="AF579" s="46"/>
      <c r="AG579" s="46"/>
      <c r="AH579" s="46"/>
      <c r="AI579" s="46"/>
      <c r="AJ579" s="60"/>
      <c r="AK579" s="60"/>
      <c r="AL579" s="46"/>
      <c r="AM579" s="46"/>
      <c r="AN579" s="46"/>
      <c r="AO579" s="46"/>
      <c r="AP579" s="60"/>
      <c r="AQ579" s="60"/>
      <c r="AR579" s="46"/>
      <c r="AS579" s="46"/>
      <c r="AT579" s="46"/>
      <c r="AU579" s="46"/>
      <c r="AV579" s="60"/>
      <c r="AW579" s="60"/>
      <c r="AX579" s="46"/>
      <c r="AY579" s="46"/>
      <c r="AZ579" s="46"/>
      <c r="BA579" s="46"/>
      <c r="BB579" s="60"/>
      <c r="BC579" s="60"/>
    </row>
    <row r="580" spans="1:55" s="7" customFormat="1" ht="18.75">
      <c r="A580" s="53" t="s">
        <v>406</v>
      </c>
      <c r="B580" s="54" t="s">
        <v>385</v>
      </c>
      <c r="C580" s="54" t="s">
        <v>366</v>
      </c>
      <c r="D580" s="62"/>
      <c r="E580" s="54"/>
      <c r="F580" s="63">
        <f aca="true" t="shared" si="872" ref="F580:M580">F583+F581+F588+F586</f>
        <v>164363</v>
      </c>
      <c r="G580" s="63">
        <f t="shared" si="872"/>
        <v>111568</v>
      </c>
      <c r="H580" s="63">
        <f t="shared" si="872"/>
        <v>0</v>
      </c>
      <c r="I580" s="63">
        <f t="shared" si="872"/>
        <v>0</v>
      </c>
      <c r="J580" s="63">
        <f t="shared" si="872"/>
        <v>0</v>
      </c>
      <c r="K580" s="63">
        <f t="shared" si="872"/>
        <v>0</v>
      </c>
      <c r="L580" s="63">
        <f t="shared" si="872"/>
        <v>164363</v>
      </c>
      <c r="M580" s="63">
        <f t="shared" si="872"/>
        <v>111568</v>
      </c>
      <c r="N580" s="64">
        <f aca="true" t="shared" si="873" ref="N580:S580">N583+N581+N588+N586</f>
        <v>0</v>
      </c>
      <c r="O580" s="64">
        <f t="shared" si="873"/>
        <v>0</v>
      </c>
      <c r="P580" s="64">
        <f t="shared" si="873"/>
        <v>0</v>
      </c>
      <c r="Q580" s="64">
        <f t="shared" si="873"/>
        <v>0</v>
      </c>
      <c r="R580" s="63">
        <f t="shared" si="873"/>
        <v>164363</v>
      </c>
      <c r="S580" s="63">
        <f t="shared" si="873"/>
        <v>111568</v>
      </c>
      <c r="T580" s="64">
        <f aca="true" t="shared" si="874" ref="T580:Y580">T583+T581+T588+T586</f>
        <v>0</v>
      </c>
      <c r="U580" s="64">
        <f t="shared" si="874"/>
        <v>0</v>
      </c>
      <c r="V580" s="63">
        <f t="shared" si="874"/>
        <v>4122</v>
      </c>
      <c r="W580" s="64">
        <f t="shared" si="874"/>
        <v>0</v>
      </c>
      <c r="X580" s="63">
        <f t="shared" si="874"/>
        <v>168485</v>
      </c>
      <c r="Y580" s="63">
        <f t="shared" si="874"/>
        <v>111568</v>
      </c>
      <c r="Z580" s="64">
        <f aca="true" t="shared" si="875" ref="Z580:AE580">Z583+Z581+Z588+Z586</f>
        <v>6237</v>
      </c>
      <c r="AA580" s="64">
        <f t="shared" si="875"/>
        <v>0</v>
      </c>
      <c r="AB580" s="63">
        <f t="shared" si="875"/>
        <v>0</v>
      </c>
      <c r="AC580" s="64">
        <f t="shared" si="875"/>
        <v>0</v>
      </c>
      <c r="AD580" s="63">
        <f t="shared" si="875"/>
        <v>174722</v>
      </c>
      <c r="AE580" s="63">
        <f t="shared" si="875"/>
        <v>111568</v>
      </c>
      <c r="AF580" s="64">
        <f aca="true" t="shared" si="876" ref="AF580:AK580">AF583+AF581+AF588+AF586</f>
        <v>0</v>
      </c>
      <c r="AG580" s="64">
        <f t="shared" si="876"/>
        <v>0</v>
      </c>
      <c r="AH580" s="63">
        <f t="shared" si="876"/>
        <v>0</v>
      </c>
      <c r="AI580" s="64">
        <f t="shared" si="876"/>
        <v>0</v>
      </c>
      <c r="AJ580" s="63">
        <f t="shared" si="876"/>
        <v>174722</v>
      </c>
      <c r="AK580" s="63">
        <f t="shared" si="876"/>
        <v>111568</v>
      </c>
      <c r="AL580" s="63">
        <f aca="true" t="shared" si="877" ref="AL580:AQ580">AL583+AL581+AL588+AL586</f>
        <v>5404</v>
      </c>
      <c r="AM580" s="64">
        <f t="shared" si="877"/>
        <v>0</v>
      </c>
      <c r="AN580" s="63">
        <f t="shared" si="877"/>
        <v>0</v>
      </c>
      <c r="AO580" s="64">
        <f t="shared" si="877"/>
        <v>0</v>
      </c>
      <c r="AP580" s="63">
        <f t="shared" si="877"/>
        <v>180126</v>
      </c>
      <c r="AQ580" s="63">
        <f t="shared" si="877"/>
        <v>111568</v>
      </c>
      <c r="AR580" s="63">
        <f aca="true" t="shared" si="878" ref="AR580:AW580">AR583+AR581+AR588+AR586</f>
        <v>0</v>
      </c>
      <c r="AS580" s="63">
        <f>AS583+AS581+AS588+AS586</f>
        <v>0</v>
      </c>
      <c r="AT580" s="63">
        <f>AT583+AT581+AT588+AT586</f>
        <v>-92</v>
      </c>
      <c r="AU580" s="63">
        <f>AU583+AU581+AU588+AU586</f>
        <v>0</v>
      </c>
      <c r="AV580" s="63">
        <f t="shared" si="878"/>
        <v>180034</v>
      </c>
      <c r="AW580" s="63">
        <f t="shared" si="878"/>
        <v>111568</v>
      </c>
      <c r="AX580" s="63">
        <f aca="true" t="shared" si="879" ref="AX580:BC580">AX583+AX581+AX588+AX586</f>
        <v>0</v>
      </c>
      <c r="AY580" s="63">
        <f t="shared" si="879"/>
        <v>0</v>
      </c>
      <c r="AZ580" s="63">
        <f t="shared" si="879"/>
        <v>0</v>
      </c>
      <c r="BA580" s="63">
        <f t="shared" si="879"/>
        <v>0</v>
      </c>
      <c r="BB580" s="63">
        <f t="shared" si="879"/>
        <v>180034</v>
      </c>
      <c r="BC580" s="63">
        <f t="shared" si="879"/>
        <v>111568</v>
      </c>
    </row>
    <row r="581" spans="1:55" s="7" customFormat="1" ht="49.5" hidden="1">
      <c r="A581" s="59" t="s">
        <v>389</v>
      </c>
      <c r="B581" s="65" t="s">
        <v>385</v>
      </c>
      <c r="C581" s="65" t="s">
        <v>366</v>
      </c>
      <c r="D581" s="66" t="s">
        <v>278</v>
      </c>
      <c r="E581" s="65"/>
      <c r="F581" s="67">
        <f aca="true" t="shared" si="880" ref="F581:BA581">F582</f>
        <v>5490</v>
      </c>
      <c r="G581" s="67">
        <f t="shared" si="880"/>
        <v>0</v>
      </c>
      <c r="H581" s="67">
        <f t="shared" si="880"/>
        <v>0</v>
      </c>
      <c r="I581" s="67">
        <f t="shared" si="880"/>
        <v>0</v>
      </c>
      <c r="J581" s="67">
        <f t="shared" si="880"/>
        <v>0</v>
      </c>
      <c r="K581" s="67">
        <f t="shared" si="880"/>
        <v>0</v>
      </c>
      <c r="L581" s="67">
        <f t="shared" si="880"/>
        <v>5490</v>
      </c>
      <c r="M581" s="67">
        <f t="shared" si="880"/>
        <v>0</v>
      </c>
      <c r="N581" s="67">
        <f t="shared" si="880"/>
        <v>0</v>
      </c>
      <c r="O581" s="67">
        <f t="shared" si="880"/>
        <v>0</v>
      </c>
      <c r="P581" s="67">
        <f t="shared" si="880"/>
        <v>0</v>
      </c>
      <c r="Q581" s="67">
        <f t="shared" si="880"/>
        <v>0</v>
      </c>
      <c r="R581" s="67">
        <f t="shared" si="880"/>
        <v>5490</v>
      </c>
      <c r="S581" s="67">
        <f t="shared" si="880"/>
        <v>0</v>
      </c>
      <c r="T581" s="67">
        <f t="shared" si="880"/>
        <v>0</v>
      </c>
      <c r="U581" s="67">
        <f t="shared" si="880"/>
        <v>0</v>
      </c>
      <c r="V581" s="67">
        <f t="shared" si="880"/>
        <v>0</v>
      </c>
      <c r="W581" s="67">
        <f t="shared" si="880"/>
        <v>0</v>
      </c>
      <c r="X581" s="67">
        <f t="shared" si="880"/>
        <v>5490</v>
      </c>
      <c r="Y581" s="67">
        <f t="shared" si="880"/>
        <v>0</v>
      </c>
      <c r="Z581" s="67">
        <f t="shared" si="880"/>
        <v>0</v>
      </c>
      <c r="AA581" s="67">
        <f t="shared" si="880"/>
        <v>0</v>
      </c>
      <c r="AB581" s="67">
        <f t="shared" si="880"/>
        <v>0</v>
      </c>
      <c r="AC581" s="67">
        <f t="shared" si="880"/>
        <v>0</v>
      </c>
      <c r="AD581" s="67">
        <f t="shared" si="880"/>
        <v>5490</v>
      </c>
      <c r="AE581" s="67">
        <f t="shared" si="880"/>
        <v>0</v>
      </c>
      <c r="AF581" s="67">
        <f t="shared" si="880"/>
        <v>0</v>
      </c>
      <c r="AG581" s="67">
        <f t="shared" si="880"/>
        <v>0</v>
      </c>
      <c r="AH581" s="67">
        <f t="shared" si="880"/>
        <v>0</v>
      </c>
      <c r="AI581" s="67">
        <f t="shared" si="880"/>
        <v>0</v>
      </c>
      <c r="AJ581" s="67">
        <f t="shared" si="880"/>
        <v>5490</v>
      </c>
      <c r="AK581" s="67">
        <f t="shared" si="880"/>
        <v>0</v>
      </c>
      <c r="AL581" s="67">
        <f t="shared" si="880"/>
        <v>0</v>
      </c>
      <c r="AM581" s="67">
        <f t="shared" si="880"/>
        <v>0</v>
      </c>
      <c r="AN581" s="67">
        <f t="shared" si="880"/>
        <v>0</v>
      </c>
      <c r="AO581" s="67">
        <f t="shared" si="880"/>
        <v>0</v>
      </c>
      <c r="AP581" s="67">
        <f t="shared" si="880"/>
        <v>5490</v>
      </c>
      <c r="AQ581" s="67">
        <f t="shared" si="880"/>
        <v>0</v>
      </c>
      <c r="AR581" s="67">
        <f t="shared" si="880"/>
        <v>0</v>
      </c>
      <c r="AS581" s="67">
        <f t="shared" si="880"/>
        <v>0</v>
      </c>
      <c r="AT581" s="67">
        <f t="shared" si="880"/>
        <v>-5490</v>
      </c>
      <c r="AU581" s="67">
        <f t="shared" si="880"/>
        <v>0</v>
      </c>
      <c r="AV581" s="67">
        <f t="shared" si="880"/>
        <v>0</v>
      </c>
      <c r="AW581" s="67">
        <f t="shared" si="880"/>
        <v>0</v>
      </c>
      <c r="AX581" s="67">
        <f t="shared" si="880"/>
        <v>0</v>
      </c>
      <c r="AY581" s="67">
        <f t="shared" si="880"/>
        <v>0</v>
      </c>
      <c r="AZ581" s="67">
        <f t="shared" si="880"/>
        <v>0</v>
      </c>
      <c r="BA581" s="67">
        <f t="shared" si="880"/>
        <v>0</v>
      </c>
      <c r="BB581" s="67">
        <f>BB582</f>
        <v>0</v>
      </c>
      <c r="BC581" s="67">
        <f>BC582</f>
        <v>0</v>
      </c>
    </row>
    <row r="582" spans="1:55" s="7" customFormat="1" ht="82.5" hidden="1">
      <c r="A582" s="59" t="s">
        <v>468</v>
      </c>
      <c r="B582" s="65" t="s">
        <v>385</v>
      </c>
      <c r="C582" s="65" t="s">
        <v>366</v>
      </c>
      <c r="D582" s="66" t="s">
        <v>278</v>
      </c>
      <c r="E582" s="65" t="s">
        <v>390</v>
      </c>
      <c r="F582" s="46">
        <v>5490</v>
      </c>
      <c r="G582" s="52"/>
      <c r="H582" s="52"/>
      <c r="I582" s="52"/>
      <c r="J582" s="52"/>
      <c r="K582" s="52"/>
      <c r="L582" s="46">
        <f>F582+H582+I582+J582+K582</f>
        <v>5490</v>
      </c>
      <c r="M582" s="46">
        <f>G582+K582</f>
        <v>0</v>
      </c>
      <c r="N582" s="46"/>
      <c r="O582" s="46"/>
      <c r="P582" s="46"/>
      <c r="Q582" s="46"/>
      <c r="R582" s="46">
        <f>L582+N582+O582+P582+Q582</f>
        <v>5490</v>
      </c>
      <c r="S582" s="46">
        <f>M582+Q582</f>
        <v>0</v>
      </c>
      <c r="T582" s="46"/>
      <c r="U582" s="46"/>
      <c r="V582" s="46"/>
      <c r="W582" s="46"/>
      <c r="X582" s="46">
        <f>R582+T582+U582+V582+W582</f>
        <v>5490</v>
      </c>
      <c r="Y582" s="46">
        <f>S582+W582</f>
        <v>0</v>
      </c>
      <c r="Z582" s="46"/>
      <c r="AA582" s="46"/>
      <c r="AB582" s="46"/>
      <c r="AC582" s="46"/>
      <c r="AD582" s="46">
        <f>X582+Z582+AA582+AB582+AC582</f>
        <v>5490</v>
      </c>
      <c r="AE582" s="46">
        <f>Y582+AC582</f>
        <v>0</v>
      </c>
      <c r="AF582" s="46"/>
      <c r="AG582" s="46"/>
      <c r="AH582" s="46"/>
      <c r="AI582" s="46"/>
      <c r="AJ582" s="46">
        <f>AD582+AF582+AG582+AH582+AI582</f>
        <v>5490</v>
      </c>
      <c r="AK582" s="46">
        <f>AE582+AI582</f>
        <v>0</v>
      </c>
      <c r="AL582" s="46"/>
      <c r="AM582" s="46"/>
      <c r="AN582" s="46"/>
      <c r="AO582" s="46"/>
      <c r="AP582" s="46">
        <f>AJ582+AL582+AM582+AN582+AO582</f>
        <v>5490</v>
      </c>
      <c r="AQ582" s="46">
        <f>AK582+AO582</f>
        <v>0</v>
      </c>
      <c r="AR582" s="46"/>
      <c r="AS582" s="46"/>
      <c r="AT582" s="46">
        <v>-5490</v>
      </c>
      <c r="AU582" s="46"/>
      <c r="AV582" s="46">
        <f>AP582+AR582+AS582+AT582+AU582</f>
        <v>0</v>
      </c>
      <c r="AW582" s="46">
        <f>AQ582+AU582</f>
        <v>0</v>
      </c>
      <c r="AX582" s="46"/>
      <c r="AY582" s="46"/>
      <c r="AZ582" s="46"/>
      <c r="BA582" s="46"/>
      <c r="BB582" s="46">
        <f>AV582+AX582+AY582+AZ582+BA582</f>
        <v>0</v>
      </c>
      <c r="BC582" s="46">
        <f>AW582+BA582</f>
        <v>0</v>
      </c>
    </row>
    <row r="583" spans="1:55" s="10" customFormat="1" ht="30.75" customHeight="1">
      <c r="A583" s="59" t="s">
        <v>337</v>
      </c>
      <c r="B583" s="65" t="s">
        <v>385</v>
      </c>
      <c r="C583" s="65" t="s">
        <v>366</v>
      </c>
      <c r="D583" s="66" t="s">
        <v>338</v>
      </c>
      <c r="E583" s="65"/>
      <c r="F583" s="67">
        <f aca="true" t="shared" si="881" ref="F583:M583">F584+F585</f>
        <v>40611</v>
      </c>
      <c r="G583" s="67">
        <f t="shared" si="881"/>
        <v>0</v>
      </c>
      <c r="H583" s="67">
        <f t="shared" si="881"/>
        <v>0</v>
      </c>
      <c r="I583" s="67">
        <f t="shared" si="881"/>
        <v>0</v>
      </c>
      <c r="J583" s="67">
        <f t="shared" si="881"/>
        <v>0</v>
      </c>
      <c r="K583" s="67">
        <f t="shared" si="881"/>
        <v>0</v>
      </c>
      <c r="L583" s="67">
        <f t="shared" si="881"/>
        <v>40611</v>
      </c>
      <c r="M583" s="67">
        <f t="shared" si="881"/>
        <v>0</v>
      </c>
      <c r="N583" s="67">
        <f aca="true" t="shared" si="882" ref="N583:S583">N584+N585</f>
        <v>0</v>
      </c>
      <c r="O583" s="67">
        <f t="shared" si="882"/>
        <v>0</v>
      </c>
      <c r="P583" s="67">
        <f t="shared" si="882"/>
        <v>0</v>
      </c>
      <c r="Q583" s="67">
        <f t="shared" si="882"/>
        <v>0</v>
      </c>
      <c r="R583" s="67">
        <f t="shared" si="882"/>
        <v>40611</v>
      </c>
      <c r="S583" s="67">
        <f t="shared" si="882"/>
        <v>0</v>
      </c>
      <c r="T583" s="67">
        <f aca="true" t="shared" si="883" ref="T583:Y583">T584+T585</f>
        <v>0</v>
      </c>
      <c r="U583" s="67">
        <f t="shared" si="883"/>
        <v>0</v>
      </c>
      <c r="V583" s="67">
        <f t="shared" si="883"/>
        <v>4122</v>
      </c>
      <c r="W583" s="67">
        <f t="shared" si="883"/>
        <v>0</v>
      </c>
      <c r="X583" s="67">
        <f t="shared" si="883"/>
        <v>44733</v>
      </c>
      <c r="Y583" s="67">
        <f t="shared" si="883"/>
        <v>0</v>
      </c>
      <c r="Z583" s="67">
        <f aca="true" t="shared" si="884" ref="Z583:AE583">Z584+Z585</f>
        <v>6237</v>
      </c>
      <c r="AA583" s="67">
        <f t="shared" si="884"/>
        <v>0</v>
      </c>
      <c r="AB583" s="67">
        <f t="shared" si="884"/>
        <v>0</v>
      </c>
      <c r="AC583" s="67">
        <f t="shared" si="884"/>
        <v>0</v>
      </c>
      <c r="AD583" s="67">
        <f t="shared" si="884"/>
        <v>50970</v>
      </c>
      <c r="AE583" s="67">
        <f t="shared" si="884"/>
        <v>0</v>
      </c>
      <c r="AF583" s="67">
        <f aca="true" t="shared" si="885" ref="AF583:AK583">AF584+AF585</f>
        <v>0</v>
      </c>
      <c r="AG583" s="67">
        <f t="shared" si="885"/>
        <v>0</v>
      </c>
      <c r="AH583" s="67">
        <f t="shared" si="885"/>
        <v>0</v>
      </c>
      <c r="AI583" s="67">
        <f t="shared" si="885"/>
        <v>0</v>
      </c>
      <c r="AJ583" s="67">
        <f t="shared" si="885"/>
        <v>50970</v>
      </c>
      <c r="AK583" s="67">
        <f t="shared" si="885"/>
        <v>0</v>
      </c>
      <c r="AL583" s="67">
        <f aca="true" t="shared" si="886" ref="AL583:AQ583">AL584+AL585</f>
        <v>3404</v>
      </c>
      <c r="AM583" s="67">
        <f t="shared" si="886"/>
        <v>0</v>
      </c>
      <c r="AN583" s="67">
        <f t="shared" si="886"/>
        <v>0</v>
      </c>
      <c r="AO583" s="67">
        <f t="shared" si="886"/>
        <v>0</v>
      </c>
      <c r="AP583" s="67">
        <f t="shared" si="886"/>
        <v>54374</v>
      </c>
      <c r="AQ583" s="67">
        <f t="shared" si="886"/>
        <v>0</v>
      </c>
      <c r="AR583" s="67">
        <f aca="true" t="shared" si="887" ref="AR583:AW583">AR584+AR585</f>
        <v>0</v>
      </c>
      <c r="AS583" s="67">
        <f>AS584+AS585</f>
        <v>0</v>
      </c>
      <c r="AT583" s="67">
        <f>AT584+AT585</f>
        <v>0</v>
      </c>
      <c r="AU583" s="67">
        <f>AU584+AU585</f>
        <v>0</v>
      </c>
      <c r="AV583" s="67">
        <f t="shared" si="887"/>
        <v>54374</v>
      </c>
      <c r="AW583" s="67">
        <f t="shared" si="887"/>
        <v>0</v>
      </c>
      <c r="AX583" s="67">
        <f aca="true" t="shared" si="888" ref="AX583:BC583">AX584+AX585</f>
        <v>0</v>
      </c>
      <c r="AY583" s="67">
        <f t="shared" si="888"/>
        <v>0</v>
      </c>
      <c r="AZ583" s="67">
        <f t="shared" si="888"/>
        <v>0</v>
      </c>
      <c r="BA583" s="67">
        <f t="shared" si="888"/>
        <v>0</v>
      </c>
      <c r="BB583" s="67">
        <f t="shared" si="888"/>
        <v>54374</v>
      </c>
      <c r="BC583" s="67">
        <f t="shared" si="888"/>
        <v>0</v>
      </c>
    </row>
    <row r="584" spans="1:55" s="11" customFormat="1" ht="91.5" customHeight="1">
      <c r="A584" s="59" t="s">
        <v>79</v>
      </c>
      <c r="B584" s="65" t="s">
        <v>385</v>
      </c>
      <c r="C584" s="65" t="s">
        <v>366</v>
      </c>
      <c r="D584" s="66" t="s">
        <v>338</v>
      </c>
      <c r="E584" s="65" t="s">
        <v>67</v>
      </c>
      <c r="F584" s="46">
        <v>38365</v>
      </c>
      <c r="G584" s="46"/>
      <c r="H584" s="60"/>
      <c r="I584" s="60"/>
      <c r="J584" s="60"/>
      <c r="K584" s="60"/>
      <c r="L584" s="46">
        <f>F584+H584+I584+J584+K584</f>
        <v>38365</v>
      </c>
      <c r="M584" s="46">
        <f>G584+K584</f>
        <v>0</v>
      </c>
      <c r="N584" s="46"/>
      <c r="O584" s="46"/>
      <c r="P584" s="46"/>
      <c r="Q584" s="46"/>
      <c r="R584" s="46">
        <f>L584+N584+O584+P584+Q584</f>
        <v>38365</v>
      </c>
      <c r="S584" s="46">
        <f>M584+Q584</f>
        <v>0</v>
      </c>
      <c r="T584" s="46"/>
      <c r="U584" s="46"/>
      <c r="V584" s="46">
        <v>4122</v>
      </c>
      <c r="W584" s="46"/>
      <c r="X584" s="46">
        <f>R584+T584+U584+V584+W584</f>
        <v>42487</v>
      </c>
      <c r="Y584" s="46">
        <f>S584+W584</f>
        <v>0</v>
      </c>
      <c r="Z584" s="46">
        <v>6237</v>
      </c>
      <c r="AA584" s="46"/>
      <c r="AB584" s="46"/>
      <c r="AC584" s="46"/>
      <c r="AD584" s="46">
        <f>X584+Z584+AA584+AB584+AC584</f>
        <v>48724</v>
      </c>
      <c r="AE584" s="46">
        <f>Y584+AC584</f>
        <v>0</v>
      </c>
      <c r="AF584" s="46"/>
      <c r="AG584" s="46"/>
      <c r="AH584" s="46"/>
      <c r="AI584" s="46"/>
      <c r="AJ584" s="46">
        <f>AD584+AF584+AG584+AH584+AI584</f>
        <v>48724</v>
      </c>
      <c r="AK584" s="46">
        <f>AE584+AI584</f>
        <v>0</v>
      </c>
      <c r="AL584" s="46"/>
      <c r="AM584" s="46"/>
      <c r="AN584" s="46"/>
      <c r="AO584" s="46"/>
      <c r="AP584" s="46">
        <f>AJ584+AL584+AM584+AN584+AO584</f>
        <v>48724</v>
      </c>
      <c r="AQ584" s="46">
        <f>AK584+AO584</f>
        <v>0</v>
      </c>
      <c r="AR584" s="46"/>
      <c r="AS584" s="46"/>
      <c r="AT584" s="46"/>
      <c r="AU584" s="46"/>
      <c r="AV584" s="46">
        <f>AP584+AR584+AS584+AT584+AU584</f>
        <v>48724</v>
      </c>
      <c r="AW584" s="46">
        <f>AQ584+AU584</f>
        <v>0</v>
      </c>
      <c r="AX584" s="46"/>
      <c r="AY584" s="46"/>
      <c r="AZ584" s="46"/>
      <c r="BA584" s="46"/>
      <c r="BB584" s="46">
        <f>AV584+AX584+AY584+AZ584+BA584</f>
        <v>48724</v>
      </c>
      <c r="BC584" s="46">
        <f>AW584+BA584</f>
        <v>0</v>
      </c>
    </row>
    <row r="585" spans="1:55" s="11" customFormat="1" ht="90" customHeight="1">
      <c r="A585" s="59" t="s">
        <v>216</v>
      </c>
      <c r="B585" s="65" t="s">
        <v>385</v>
      </c>
      <c r="C585" s="65" t="s">
        <v>366</v>
      </c>
      <c r="D585" s="66" t="s">
        <v>338</v>
      </c>
      <c r="E585" s="65" t="s">
        <v>66</v>
      </c>
      <c r="F585" s="46">
        <v>2246</v>
      </c>
      <c r="G585" s="60"/>
      <c r="H585" s="60"/>
      <c r="I585" s="60"/>
      <c r="J585" s="60"/>
      <c r="K585" s="60"/>
      <c r="L585" s="46">
        <f>F585+H585+I585+J585+K585</f>
        <v>2246</v>
      </c>
      <c r="M585" s="46">
        <f>G585+K585</f>
        <v>0</v>
      </c>
      <c r="N585" s="46"/>
      <c r="O585" s="46"/>
      <c r="P585" s="46"/>
      <c r="Q585" s="46"/>
      <c r="R585" s="46">
        <f>L585+N585+O585+P585+Q585</f>
        <v>2246</v>
      </c>
      <c r="S585" s="46">
        <f>M585+Q585</f>
        <v>0</v>
      </c>
      <c r="T585" s="46"/>
      <c r="U585" s="46"/>
      <c r="V585" s="46"/>
      <c r="W585" s="46"/>
      <c r="X585" s="46">
        <f>R585+T585+U585+V585+W585</f>
        <v>2246</v>
      </c>
      <c r="Y585" s="46">
        <f>S585+W585</f>
        <v>0</v>
      </c>
      <c r="Z585" s="46"/>
      <c r="AA585" s="46"/>
      <c r="AB585" s="46"/>
      <c r="AC585" s="46"/>
      <c r="AD585" s="46">
        <f>X585+Z585+AA585+AB585+AC585</f>
        <v>2246</v>
      </c>
      <c r="AE585" s="46">
        <f>Y585+AC585</f>
        <v>0</v>
      </c>
      <c r="AF585" s="46"/>
      <c r="AG585" s="46"/>
      <c r="AH585" s="46"/>
      <c r="AI585" s="46"/>
      <c r="AJ585" s="46">
        <f>AD585+AF585+AG585+AH585+AI585</f>
        <v>2246</v>
      </c>
      <c r="AK585" s="46">
        <f>AE585+AI585</f>
        <v>0</v>
      </c>
      <c r="AL585" s="46">
        <v>3404</v>
      </c>
      <c r="AM585" s="46"/>
      <c r="AN585" s="46"/>
      <c r="AO585" s="46"/>
      <c r="AP585" s="46">
        <f>AJ585+AL585+AM585+AN585+AO585</f>
        <v>5650</v>
      </c>
      <c r="AQ585" s="46">
        <f>AK585+AO585</f>
        <v>0</v>
      </c>
      <c r="AR585" s="46"/>
      <c r="AS585" s="46"/>
      <c r="AT585" s="46"/>
      <c r="AU585" s="46"/>
      <c r="AV585" s="46">
        <f>AP585+AR585+AS585+AT585+AU585</f>
        <v>5650</v>
      </c>
      <c r="AW585" s="46">
        <f>AQ585+AU585</f>
        <v>0</v>
      </c>
      <c r="AX585" s="46"/>
      <c r="AY585" s="46"/>
      <c r="AZ585" s="46"/>
      <c r="BA585" s="46"/>
      <c r="BB585" s="46">
        <f>AV585+AX585+AY585+AZ585+BA585</f>
        <v>5650</v>
      </c>
      <c r="BC585" s="46">
        <f>AW585+BA585</f>
        <v>0</v>
      </c>
    </row>
    <row r="586" spans="1:55" s="11" customFormat="1" ht="42" customHeight="1">
      <c r="A586" s="59" t="s">
        <v>213</v>
      </c>
      <c r="B586" s="65" t="s">
        <v>385</v>
      </c>
      <c r="C586" s="65" t="s">
        <v>366</v>
      </c>
      <c r="D586" s="66" t="s">
        <v>211</v>
      </c>
      <c r="E586" s="65"/>
      <c r="F586" s="46">
        <f aca="true" t="shared" si="889" ref="F586:BA586">F587</f>
        <v>111568</v>
      </c>
      <c r="G586" s="46">
        <f t="shared" si="889"/>
        <v>111568</v>
      </c>
      <c r="H586" s="46">
        <f t="shared" si="889"/>
        <v>0</v>
      </c>
      <c r="I586" s="46">
        <f t="shared" si="889"/>
        <v>0</v>
      </c>
      <c r="J586" s="46">
        <f t="shared" si="889"/>
        <v>0</v>
      </c>
      <c r="K586" s="46">
        <f t="shared" si="889"/>
        <v>0</v>
      </c>
      <c r="L586" s="46">
        <f t="shared" si="889"/>
        <v>111568</v>
      </c>
      <c r="M586" s="46">
        <f t="shared" si="889"/>
        <v>111568</v>
      </c>
      <c r="N586" s="46">
        <f t="shared" si="889"/>
        <v>0</v>
      </c>
      <c r="O586" s="46">
        <f t="shared" si="889"/>
        <v>0</v>
      </c>
      <c r="P586" s="46">
        <f t="shared" si="889"/>
        <v>0</v>
      </c>
      <c r="Q586" s="46">
        <f t="shared" si="889"/>
        <v>0</v>
      </c>
      <c r="R586" s="46">
        <f t="shared" si="889"/>
        <v>111568</v>
      </c>
      <c r="S586" s="46">
        <f t="shared" si="889"/>
        <v>111568</v>
      </c>
      <c r="T586" s="46">
        <f t="shared" si="889"/>
        <v>0</v>
      </c>
      <c r="U586" s="46">
        <f t="shared" si="889"/>
        <v>0</v>
      </c>
      <c r="V586" s="46">
        <f t="shared" si="889"/>
        <v>0</v>
      </c>
      <c r="W586" s="46">
        <f t="shared" si="889"/>
        <v>0</v>
      </c>
      <c r="X586" s="46">
        <f t="shared" si="889"/>
        <v>111568</v>
      </c>
      <c r="Y586" s="46">
        <f t="shared" si="889"/>
        <v>111568</v>
      </c>
      <c r="Z586" s="46">
        <f t="shared" si="889"/>
        <v>0</v>
      </c>
      <c r="AA586" s="46">
        <f t="shared" si="889"/>
        <v>0</v>
      </c>
      <c r="AB586" s="46">
        <f t="shared" si="889"/>
        <v>0</v>
      </c>
      <c r="AC586" s="46">
        <f t="shared" si="889"/>
        <v>0</v>
      </c>
      <c r="AD586" s="46">
        <f t="shared" si="889"/>
        <v>111568</v>
      </c>
      <c r="AE586" s="46">
        <f t="shared" si="889"/>
        <v>111568</v>
      </c>
      <c r="AF586" s="46">
        <f t="shared" si="889"/>
        <v>0</v>
      </c>
      <c r="AG586" s="46">
        <f t="shared" si="889"/>
        <v>0</v>
      </c>
      <c r="AH586" s="46">
        <f t="shared" si="889"/>
        <v>0</v>
      </c>
      <c r="AI586" s="46">
        <f t="shared" si="889"/>
        <v>0</v>
      </c>
      <c r="AJ586" s="46">
        <f t="shared" si="889"/>
        <v>111568</v>
      </c>
      <c r="AK586" s="46">
        <f t="shared" si="889"/>
        <v>111568</v>
      </c>
      <c r="AL586" s="46">
        <f t="shared" si="889"/>
        <v>0</v>
      </c>
      <c r="AM586" s="46">
        <f t="shared" si="889"/>
        <v>0</v>
      </c>
      <c r="AN586" s="46">
        <f t="shared" si="889"/>
        <v>0</v>
      </c>
      <c r="AO586" s="46">
        <f t="shared" si="889"/>
        <v>0</v>
      </c>
      <c r="AP586" s="46">
        <f t="shared" si="889"/>
        <v>111568</v>
      </c>
      <c r="AQ586" s="46">
        <f t="shared" si="889"/>
        <v>111568</v>
      </c>
      <c r="AR586" s="46">
        <f t="shared" si="889"/>
        <v>0</v>
      </c>
      <c r="AS586" s="46">
        <f t="shared" si="889"/>
        <v>0</v>
      </c>
      <c r="AT586" s="46">
        <f t="shared" si="889"/>
        <v>0</v>
      </c>
      <c r="AU586" s="46">
        <f t="shared" si="889"/>
        <v>0</v>
      </c>
      <c r="AV586" s="46">
        <f t="shared" si="889"/>
        <v>111568</v>
      </c>
      <c r="AW586" s="46">
        <f t="shared" si="889"/>
        <v>111568</v>
      </c>
      <c r="AX586" s="46">
        <f t="shared" si="889"/>
        <v>0</v>
      </c>
      <c r="AY586" s="46">
        <f t="shared" si="889"/>
        <v>0</v>
      </c>
      <c r="AZ586" s="46">
        <f t="shared" si="889"/>
        <v>0</v>
      </c>
      <c r="BA586" s="46">
        <f t="shared" si="889"/>
        <v>0</v>
      </c>
      <c r="BB586" s="46">
        <f>BB587</f>
        <v>111568</v>
      </c>
      <c r="BC586" s="46">
        <f>BC587</f>
        <v>111568</v>
      </c>
    </row>
    <row r="587" spans="1:55" s="11" customFormat="1" ht="82.5">
      <c r="A587" s="59" t="s">
        <v>79</v>
      </c>
      <c r="B587" s="65" t="s">
        <v>385</v>
      </c>
      <c r="C587" s="65" t="s">
        <v>366</v>
      </c>
      <c r="D587" s="66" t="s">
        <v>211</v>
      </c>
      <c r="E587" s="65" t="s">
        <v>67</v>
      </c>
      <c r="F587" s="46">
        <v>111568</v>
      </c>
      <c r="G587" s="46">
        <v>111568</v>
      </c>
      <c r="H587" s="60"/>
      <c r="I587" s="60"/>
      <c r="J587" s="60"/>
      <c r="K587" s="60"/>
      <c r="L587" s="46">
        <f>F587+H587+I587+J587+K587</f>
        <v>111568</v>
      </c>
      <c r="M587" s="46">
        <f>G587+K587</f>
        <v>111568</v>
      </c>
      <c r="N587" s="46"/>
      <c r="O587" s="46"/>
      <c r="P587" s="46"/>
      <c r="Q587" s="46"/>
      <c r="R587" s="46">
        <f>L587+N587+O587+P587+Q587</f>
        <v>111568</v>
      </c>
      <c r="S587" s="46">
        <f>M587+Q587</f>
        <v>111568</v>
      </c>
      <c r="T587" s="46"/>
      <c r="U587" s="46"/>
      <c r="V587" s="46"/>
      <c r="W587" s="46"/>
      <c r="X587" s="46">
        <f>R587+T587+U587+V587+W587</f>
        <v>111568</v>
      </c>
      <c r="Y587" s="46">
        <f>S587+W587</f>
        <v>111568</v>
      </c>
      <c r="Z587" s="46"/>
      <c r="AA587" s="46"/>
      <c r="AB587" s="46"/>
      <c r="AC587" s="46"/>
      <c r="AD587" s="46">
        <f>X587+Z587+AA587+AB587+AC587</f>
        <v>111568</v>
      </c>
      <c r="AE587" s="46">
        <f>Y587+AC587</f>
        <v>111568</v>
      </c>
      <c r="AF587" s="46"/>
      <c r="AG587" s="46"/>
      <c r="AH587" s="46"/>
      <c r="AI587" s="46"/>
      <c r="AJ587" s="46">
        <f>AD587+AF587+AG587+AH587+AI587</f>
        <v>111568</v>
      </c>
      <c r="AK587" s="46">
        <f>AE587+AI587</f>
        <v>111568</v>
      </c>
      <c r="AL587" s="46"/>
      <c r="AM587" s="46"/>
      <c r="AN587" s="46"/>
      <c r="AO587" s="46"/>
      <c r="AP587" s="46">
        <f>AJ587+AL587+AM587+AN587+AO587</f>
        <v>111568</v>
      </c>
      <c r="AQ587" s="46">
        <f>AK587+AO587</f>
        <v>111568</v>
      </c>
      <c r="AR587" s="46"/>
      <c r="AS587" s="46"/>
      <c r="AT587" s="46"/>
      <c r="AU587" s="46"/>
      <c r="AV587" s="46">
        <f>AP587+AR587+AS587+AT587+AU587</f>
        <v>111568</v>
      </c>
      <c r="AW587" s="46">
        <f>AQ587+AU587</f>
        <v>111568</v>
      </c>
      <c r="AX587" s="46"/>
      <c r="AY587" s="46"/>
      <c r="AZ587" s="46"/>
      <c r="BA587" s="46"/>
      <c r="BB587" s="46">
        <f>AV587+AX587+AY587+AZ587+BA587</f>
        <v>111568</v>
      </c>
      <c r="BC587" s="46">
        <f>AW587+BA587</f>
        <v>111568</v>
      </c>
    </row>
    <row r="588" spans="1:55" s="11" customFormat="1" ht="23.25" customHeight="1">
      <c r="A588" s="59" t="s">
        <v>359</v>
      </c>
      <c r="B588" s="65" t="s">
        <v>385</v>
      </c>
      <c r="C588" s="65" t="s">
        <v>366</v>
      </c>
      <c r="D588" s="66" t="s">
        <v>360</v>
      </c>
      <c r="E588" s="65"/>
      <c r="F588" s="46">
        <f>F589</f>
        <v>6694</v>
      </c>
      <c r="G588" s="46">
        <f aca="true" t="shared" si="890" ref="G588:K589">G589</f>
        <v>0</v>
      </c>
      <c r="H588" s="46">
        <f t="shared" si="890"/>
        <v>0</v>
      </c>
      <c r="I588" s="46">
        <f t="shared" si="890"/>
        <v>0</v>
      </c>
      <c r="J588" s="46">
        <f t="shared" si="890"/>
        <v>0</v>
      </c>
      <c r="K588" s="46">
        <f t="shared" si="890"/>
        <v>0</v>
      </c>
      <c r="L588" s="46">
        <f>L589</f>
        <v>6694</v>
      </c>
      <c r="M588" s="46">
        <f>M589</f>
        <v>0</v>
      </c>
      <c r="N588" s="46">
        <f aca="true" t="shared" si="891" ref="N588:Q589">N589</f>
        <v>0</v>
      </c>
      <c r="O588" s="46">
        <f t="shared" si="891"/>
        <v>0</v>
      </c>
      <c r="P588" s="46">
        <f t="shared" si="891"/>
        <v>0</v>
      </c>
      <c r="Q588" s="46">
        <f t="shared" si="891"/>
        <v>0</v>
      </c>
      <c r="R588" s="46">
        <f>R589</f>
        <v>6694</v>
      </c>
      <c r="S588" s="46">
        <f>S589</f>
        <v>0</v>
      </c>
      <c r="T588" s="46">
        <f aca="true" t="shared" si="892" ref="T588:W589">T589</f>
        <v>0</v>
      </c>
      <c r="U588" s="46">
        <f t="shared" si="892"/>
        <v>0</v>
      </c>
      <c r="V588" s="46">
        <f t="shared" si="892"/>
        <v>0</v>
      </c>
      <c r="W588" s="46">
        <f t="shared" si="892"/>
        <v>0</v>
      </c>
      <c r="X588" s="46">
        <f>X589</f>
        <v>6694</v>
      </c>
      <c r="Y588" s="46">
        <f>Y589</f>
        <v>0</v>
      </c>
      <c r="Z588" s="46">
        <f aca="true" t="shared" si="893" ref="Z588:AC589">Z589</f>
        <v>0</v>
      </c>
      <c r="AA588" s="46">
        <f t="shared" si="893"/>
        <v>0</v>
      </c>
      <c r="AB588" s="46">
        <f t="shared" si="893"/>
        <v>0</v>
      </c>
      <c r="AC588" s="46">
        <f t="shared" si="893"/>
        <v>0</v>
      </c>
      <c r="AD588" s="46">
        <f>AD589</f>
        <v>6694</v>
      </c>
      <c r="AE588" s="46">
        <f>AE589</f>
        <v>0</v>
      </c>
      <c r="AF588" s="46">
        <f aca="true" t="shared" si="894" ref="AF588:AI589">AF589</f>
        <v>0</v>
      </c>
      <c r="AG588" s="46">
        <f t="shared" si="894"/>
        <v>0</v>
      </c>
      <c r="AH588" s="46">
        <f t="shared" si="894"/>
        <v>0</v>
      </c>
      <c r="AI588" s="46">
        <f t="shared" si="894"/>
        <v>0</v>
      </c>
      <c r="AJ588" s="46">
        <f>AJ589</f>
        <v>6694</v>
      </c>
      <c r="AK588" s="46">
        <f>AK589</f>
        <v>0</v>
      </c>
      <c r="AL588" s="46">
        <f aca="true" t="shared" si="895" ref="AL588:AO589">AL589</f>
        <v>2000</v>
      </c>
      <c r="AM588" s="46">
        <f t="shared" si="895"/>
        <v>0</v>
      </c>
      <c r="AN588" s="46">
        <f t="shared" si="895"/>
        <v>0</v>
      </c>
      <c r="AO588" s="46">
        <f t="shared" si="895"/>
        <v>0</v>
      </c>
      <c r="AP588" s="46">
        <f>AP589</f>
        <v>8694</v>
      </c>
      <c r="AQ588" s="46">
        <f>AQ589</f>
        <v>0</v>
      </c>
      <c r="AR588" s="46">
        <f aca="true" t="shared" si="896" ref="AR588:AU589">AR589</f>
        <v>0</v>
      </c>
      <c r="AS588" s="46">
        <f t="shared" si="896"/>
        <v>0</v>
      </c>
      <c r="AT588" s="46">
        <f t="shared" si="896"/>
        <v>5398</v>
      </c>
      <c r="AU588" s="46">
        <f t="shared" si="896"/>
        <v>0</v>
      </c>
      <c r="AV588" s="46">
        <f>AV589</f>
        <v>14092</v>
      </c>
      <c r="AW588" s="46">
        <f>AW589</f>
        <v>0</v>
      </c>
      <c r="AX588" s="46">
        <f aca="true" t="shared" si="897" ref="AX588:BA589">AX589</f>
        <v>0</v>
      </c>
      <c r="AY588" s="46">
        <f t="shared" si="897"/>
        <v>0</v>
      </c>
      <c r="AZ588" s="46">
        <f t="shared" si="897"/>
        <v>0</v>
      </c>
      <c r="BA588" s="46">
        <f t="shared" si="897"/>
        <v>0</v>
      </c>
      <c r="BB588" s="46">
        <f>BB589</f>
        <v>14092</v>
      </c>
      <c r="BC588" s="46">
        <f>BC589</f>
        <v>0</v>
      </c>
    </row>
    <row r="589" spans="1:55" s="11" customFormat="1" ht="54.75" customHeight="1">
      <c r="A589" s="59" t="s">
        <v>40</v>
      </c>
      <c r="B589" s="65" t="s">
        <v>385</v>
      </c>
      <c r="C589" s="65" t="s">
        <v>366</v>
      </c>
      <c r="D589" s="66" t="s">
        <v>41</v>
      </c>
      <c r="E589" s="65"/>
      <c r="F589" s="46">
        <f>F590</f>
        <v>6694</v>
      </c>
      <c r="G589" s="46">
        <f t="shared" si="890"/>
        <v>0</v>
      </c>
      <c r="H589" s="46">
        <f t="shared" si="890"/>
        <v>0</v>
      </c>
      <c r="I589" s="46">
        <f t="shared" si="890"/>
        <v>0</v>
      </c>
      <c r="J589" s="46">
        <f t="shared" si="890"/>
        <v>0</v>
      </c>
      <c r="K589" s="46">
        <f t="shared" si="890"/>
        <v>0</v>
      </c>
      <c r="L589" s="46">
        <f>L590</f>
        <v>6694</v>
      </c>
      <c r="M589" s="46">
        <f>M590</f>
        <v>0</v>
      </c>
      <c r="N589" s="46">
        <f t="shared" si="891"/>
        <v>0</v>
      </c>
      <c r="O589" s="46">
        <f t="shared" si="891"/>
        <v>0</v>
      </c>
      <c r="P589" s="46">
        <f t="shared" si="891"/>
        <v>0</v>
      </c>
      <c r="Q589" s="46">
        <f t="shared" si="891"/>
        <v>0</v>
      </c>
      <c r="R589" s="46">
        <f>R590</f>
        <v>6694</v>
      </c>
      <c r="S589" s="46">
        <f>S590</f>
        <v>0</v>
      </c>
      <c r="T589" s="46">
        <f t="shared" si="892"/>
        <v>0</v>
      </c>
      <c r="U589" s="46">
        <f t="shared" si="892"/>
        <v>0</v>
      </c>
      <c r="V589" s="46">
        <f t="shared" si="892"/>
        <v>0</v>
      </c>
      <c r="W589" s="46">
        <f t="shared" si="892"/>
        <v>0</v>
      </c>
      <c r="X589" s="46">
        <f>X590</f>
        <v>6694</v>
      </c>
      <c r="Y589" s="46">
        <f>Y590</f>
        <v>0</v>
      </c>
      <c r="Z589" s="46">
        <f t="shared" si="893"/>
        <v>0</v>
      </c>
      <c r="AA589" s="46">
        <f t="shared" si="893"/>
        <v>0</v>
      </c>
      <c r="AB589" s="46">
        <f t="shared" si="893"/>
        <v>0</v>
      </c>
      <c r="AC589" s="46">
        <f t="shared" si="893"/>
        <v>0</v>
      </c>
      <c r="AD589" s="46">
        <f>AD590</f>
        <v>6694</v>
      </c>
      <c r="AE589" s="46">
        <f>AE590</f>
        <v>0</v>
      </c>
      <c r="AF589" s="46">
        <f t="shared" si="894"/>
        <v>0</v>
      </c>
      <c r="AG589" s="46">
        <f t="shared" si="894"/>
        <v>0</v>
      </c>
      <c r="AH589" s="46">
        <f t="shared" si="894"/>
        <v>0</v>
      </c>
      <c r="AI589" s="46">
        <f t="shared" si="894"/>
        <v>0</v>
      </c>
      <c r="AJ589" s="46">
        <f>AJ590</f>
        <v>6694</v>
      </c>
      <c r="AK589" s="46">
        <f>AK590</f>
        <v>0</v>
      </c>
      <c r="AL589" s="46">
        <f t="shared" si="895"/>
        <v>2000</v>
      </c>
      <c r="AM589" s="46">
        <f t="shared" si="895"/>
        <v>0</v>
      </c>
      <c r="AN589" s="46">
        <f t="shared" si="895"/>
        <v>0</v>
      </c>
      <c r="AO589" s="46">
        <f t="shared" si="895"/>
        <v>0</v>
      </c>
      <c r="AP589" s="46">
        <f>AP590</f>
        <v>8694</v>
      </c>
      <c r="AQ589" s="46">
        <f>AQ590</f>
        <v>0</v>
      </c>
      <c r="AR589" s="46">
        <f t="shared" si="896"/>
        <v>0</v>
      </c>
      <c r="AS589" s="46">
        <f t="shared" si="896"/>
        <v>0</v>
      </c>
      <c r="AT589" s="46">
        <f t="shared" si="896"/>
        <v>5398</v>
      </c>
      <c r="AU589" s="46">
        <f t="shared" si="896"/>
        <v>0</v>
      </c>
      <c r="AV589" s="46">
        <f>AV590</f>
        <v>14092</v>
      </c>
      <c r="AW589" s="46">
        <f>AW590</f>
        <v>0</v>
      </c>
      <c r="AX589" s="46">
        <f t="shared" si="897"/>
        <v>0</v>
      </c>
      <c r="AY589" s="46">
        <f t="shared" si="897"/>
        <v>0</v>
      </c>
      <c r="AZ589" s="46">
        <f t="shared" si="897"/>
        <v>0</v>
      </c>
      <c r="BA589" s="46">
        <f t="shared" si="897"/>
        <v>0</v>
      </c>
      <c r="BB589" s="46">
        <f>BB590</f>
        <v>14092</v>
      </c>
      <c r="BC589" s="46">
        <f>BC590</f>
        <v>0</v>
      </c>
    </row>
    <row r="590" spans="1:55" s="11" customFormat="1" ht="82.5">
      <c r="A590" s="59" t="s">
        <v>468</v>
      </c>
      <c r="B590" s="65" t="s">
        <v>385</v>
      </c>
      <c r="C590" s="65" t="s">
        <v>366</v>
      </c>
      <c r="D590" s="66" t="s">
        <v>41</v>
      </c>
      <c r="E590" s="65" t="s">
        <v>390</v>
      </c>
      <c r="F590" s="46">
        <v>6694</v>
      </c>
      <c r="G590" s="46"/>
      <c r="H590" s="60"/>
      <c r="I590" s="60"/>
      <c r="J590" s="60"/>
      <c r="K590" s="60"/>
      <c r="L590" s="46">
        <f>F590+H590+I590+J590+K590</f>
        <v>6694</v>
      </c>
      <c r="M590" s="46">
        <f>G590+K590</f>
        <v>0</v>
      </c>
      <c r="N590" s="46"/>
      <c r="O590" s="46"/>
      <c r="P590" s="46"/>
      <c r="Q590" s="46"/>
      <c r="R590" s="46">
        <f>L590+N590+O590+P590+Q590</f>
        <v>6694</v>
      </c>
      <c r="S590" s="46">
        <f>M590+Q590</f>
        <v>0</v>
      </c>
      <c r="T590" s="46"/>
      <c r="U590" s="46"/>
      <c r="V590" s="46"/>
      <c r="W590" s="46"/>
      <c r="X590" s="46">
        <f>R590+T590+U590+V590+W590</f>
        <v>6694</v>
      </c>
      <c r="Y590" s="46">
        <f>S590+W590</f>
        <v>0</v>
      </c>
      <c r="Z590" s="46"/>
      <c r="AA590" s="46"/>
      <c r="AB590" s="46"/>
      <c r="AC590" s="46"/>
      <c r="AD590" s="46">
        <f>X590+Z590+AA590+AB590+AC590</f>
        <v>6694</v>
      </c>
      <c r="AE590" s="46">
        <f>Y590+AC590</f>
        <v>0</v>
      </c>
      <c r="AF590" s="46"/>
      <c r="AG590" s="46"/>
      <c r="AH590" s="46"/>
      <c r="AI590" s="46"/>
      <c r="AJ590" s="46">
        <f>AD590+AF590+AG590+AH590+AI590</f>
        <v>6694</v>
      </c>
      <c r="AK590" s="46">
        <f>AE590+AI590</f>
        <v>0</v>
      </c>
      <c r="AL590" s="46">
        <v>2000</v>
      </c>
      <c r="AM590" s="46"/>
      <c r="AN590" s="46"/>
      <c r="AO590" s="46"/>
      <c r="AP590" s="46">
        <f>AJ590+AL590+AM590+AN590+AO590</f>
        <v>8694</v>
      </c>
      <c r="AQ590" s="46">
        <f>AK590+AO590</f>
        <v>0</v>
      </c>
      <c r="AR590" s="46"/>
      <c r="AS590" s="46"/>
      <c r="AT590" s="46">
        <f>5490-92</f>
        <v>5398</v>
      </c>
      <c r="AU590" s="46"/>
      <c r="AV590" s="46">
        <f>AP590+AR590+AS590+AT590+AU590</f>
        <v>14092</v>
      </c>
      <c r="AW590" s="46">
        <f>AQ590+AU590</f>
        <v>0</v>
      </c>
      <c r="AX590" s="46"/>
      <c r="AY590" s="46"/>
      <c r="AZ590" s="46"/>
      <c r="BA590" s="46"/>
      <c r="BB590" s="46">
        <f>AV590+AX590+AY590+AZ590+BA590</f>
        <v>14092</v>
      </c>
      <c r="BC590" s="46">
        <f>AW590+BA590</f>
        <v>0</v>
      </c>
    </row>
    <row r="591" spans="1:55" s="11" customFormat="1" ht="16.5">
      <c r="A591" s="59"/>
      <c r="B591" s="65"/>
      <c r="C591" s="65"/>
      <c r="D591" s="66"/>
      <c r="E591" s="65"/>
      <c r="F591" s="60"/>
      <c r="G591" s="60"/>
      <c r="H591" s="60"/>
      <c r="I591" s="60"/>
      <c r="J591" s="60"/>
      <c r="K591" s="60"/>
      <c r="L591" s="60"/>
      <c r="M591" s="60"/>
      <c r="N591" s="46"/>
      <c r="O591" s="46"/>
      <c r="P591" s="46"/>
      <c r="Q591" s="46"/>
      <c r="R591" s="60"/>
      <c r="S591" s="60"/>
      <c r="T591" s="46"/>
      <c r="U591" s="46"/>
      <c r="V591" s="46"/>
      <c r="W591" s="46"/>
      <c r="X591" s="60"/>
      <c r="Y591" s="60"/>
      <c r="Z591" s="46"/>
      <c r="AA591" s="46"/>
      <c r="AB591" s="46"/>
      <c r="AC591" s="46"/>
      <c r="AD591" s="60"/>
      <c r="AE591" s="60"/>
      <c r="AF591" s="46"/>
      <c r="AG591" s="46"/>
      <c r="AH591" s="46"/>
      <c r="AI591" s="46"/>
      <c r="AJ591" s="60"/>
      <c r="AK591" s="60"/>
      <c r="AL591" s="46"/>
      <c r="AM591" s="46"/>
      <c r="AN591" s="46"/>
      <c r="AO591" s="46"/>
      <c r="AP591" s="60"/>
      <c r="AQ591" s="60"/>
      <c r="AR591" s="46"/>
      <c r="AS591" s="46"/>
      <c r="AT591" s="46"/>
      <c r="AU591" s="46"/>
      <c r="AV591" s="60"/>
      <c r="AW591" s="60"/>
      <c r="AX591" s="46"/>
      <c r="AY591" s="46"/>
      <c r="AZ591" s="46"/>
      <c r="BA591" s="46"/>
      <c r="BB591" s="60"/>
      <c r="BC591" s="60"/>
    </row>
    <row r="592" spans="1:55" s="11" customFormat="1" ht="18.75">
      <c r="A592" s="53" t="s">
        <v>240</v>
      </c>
      <c r="B592" s="54" t="s">
        <v>385</v>
      </c>
      <c r="C592" s="54" t="s">
        <v>373</v>
      </c>
      <c r="D592" s="62"/>
      <c r="E592" s="54"/>
      <c r="F592" s="63">
        <f>F593+F596+F599</f>
        <v>259206</v>
      </c>
      <c r="G592" s="63">
        <f aca="true" t="shared" si="898" ref="G592:M592">G593+G596+G599</f>
        <v>257616</v>
      </c>
      <c r="H592" s="63">
        <f>H593+H596+H599</f>
        <v>0</v>
      </c>
      <c r="I592" s="63">
        <f>I593+I596+I599</f>
        <v>0</v>
      </c>
      <c r="J592" s="63">
        <f>J593+J596+J599</f>
        <v>0</v>
      </c>
      <c r="K592" s="63">
        <f t="shared" si="898"/>
        <v>23340</v>
      </c>
      <c r="L592" s="63">
        <f t="shared" si="898"/>
        <v>282546</v>
      </c>
      <c r="M592" s="63">
        <f t="shared" si="898"/>
        <v>280956</v>
      </c>
      <c r="N592" s="64">
        <f aca="true" t="shared" si="899" ref="N592:S592">N593+N596+N599</f>
        <v>0</v>
      </c>
      <c r="O592" s="64">
        <f t="shared" si="899"/>
        <v>0</v>
      </c>
      <c r="P592" s="64">
        <f t="shared" si="899"/>
        <v>0</v>
      </c>
      <c r="Q592" s="64">
        <f t="shared" si="899"/>
        <v>0</v>
      </c>
      <c r="R592" s="63">
        <f t="shared" si="899"/>
        <v>282546</v>
      </c>
      <c r="S592" s="63">
        <f t="shared" si="899"/>
        <v>280956</v>
      </c>
      <c r="T592" s="64">
        <f aca="true" t="shared" si="900" ref="T592:Y592">T593+T596+T599</f>
        <v>0</v>
      </c>
      <c r="U592" s="64">
        <f t="shared" si="900"/>
        <v>0</v>
      </c>
      <c r="V592" s="64">
        <f t="shared" si="900"/>
        <v>0</v>
      </c>
      <c r="W592" s="64">
        <f t="shared" si="900"/>
        <v>0</v>
      </c>
      <c r="X592" s="63">
        <f t="shared" si="900"/>
        <v>282546</v>
      </c>
      <c r="Y592" s="63">
        <f t="shared" si="900"/>
        <v>280956</v>
      </c>
      <c r="Z592" s="63">
        <f aca="true" t="shared" si="901" ref="Z592:AE592">Z593+Z596+Z599</f>
        <v>484</v>
      </c>
      <c r="AA592" s="64">
        <f t="shared" si="901"/>
        <v>0</v>
      </c>
      <c r="AB592" s="64">
        <f t="shared" si="901"/>
        <v>0</v>
      </c>
      <c r="AC592" s="64">
        <f t="shared" si="901"/>
        <v>0</v>
      </c>
      <c r="AD592" s="63">
        <f t="shared" si="901"/>
        <v>283030</v>
      </c>
      <c r="AE592" s="63">
        <f t="shared" si="901"/>
        <v>280956</v>
      </c>
      <c r="AF592" s="63">
        <f aca="true" t="shared" si="902" ref="AF592:AK592">AF593+AF596+AF599</f>
        <v>0</v>
      </c>
      <c r="AG592" s="64">
        <f t="shared" si="902"/>
        <v>0</v>
      </c>
      <c r="AH592" s="64">
        <f t="shared" si="902"/>
        <v>0</v>
      </c>
      <c r="AI592" s="64">
        <f t="shared" si="902"/>
        <v>0</v>
      </c>
      <c r="AJ592" s="63">
        <f t="shared" si="902"/>
        <v>283030</v>
      </c>
      <c r="AK592" s="63">
        <f t="shared" si="902"/>
        <v>280956</v>
      </c>
      <c r="AL592" s="63">
        <f aca="true" t="shared" si="903" ref="AL592:AQ592">AL593+AL596+AL599</f>
        <v>891</v>
      </c>
      <c r="AM592" s="64">
        <f t="shared" si="903"/>
        <v>0</v>
      </c>
      <c r="AN592" s="64">
        <f t="shared" si="903"/>
        <v>0</v>
      </c>
      <c r="AO592" s="64">
        <f t="shared" si="903"/>
        <v>0</v>
      </c>
      <c r="AP592" s="63">
        <f t="shared" si="903"/>
        <v>283921</v>
      </c>
      <c r="AQ592" s="63">
        <f t="shared" si="903"/>
        <v>280956</v>
      </c>
      <c r="AR592" s="63">
        <f aca="true" t="shared" si="904" ref="AR592:AW592">AR593+AR596+AR599</f>
        <v>0</v>
      </c>
      <c r="AS592" s="63">
        <f>AS593+AS596+AS599</f>
        <v>0</v>
      </c>
      <c r="AT592" s="63">
        <f>AT593+AT596+AT599</f>
        <v>0</v>
      </c>
      <c r="AU592" s="63">
        <f>AU593+AU596+AU599</f>
        <v>0</v>
      </c>
      <c r="AV592" s="63">
        <f t="shared" si="904"/>
        <v>283921</v>
      </c>
      <c r="AW592" s="63">
        <f t="shared" si="904"/>
        <v>280956</v>
      </c>
      <c r="AX592" s="63">
        <f aca="true" t="shared" si="905" ref="AX592:BC592">AX593+AX596+AX599</f>
        <v>0</v>
      </c>
      <c r="AY592" s="63">
        <f t="shared" si="905"/>
        <v>0</v>
      </c>
      <c r="AZ592" s="63">
        <f t="shared" si="905"/>
        <v>0</v>
      </c>
      <c r="BA592" s="63">
        <f t="shared" si="905"/>
        <v>0</v>
      </c>
      <c r="BB592" s="63">
        <f t="shared" si="905"/>
        <v>283921</v>
      </c>
      <c r="BC592" s="63">
        <f t="shared" si="905"/>
        <v>280956</v>
      </c>
    </row>
    <row r="593" spans="1:55" s="11" customFormat="1" ht="19.5" customHeight="1">
      <c r="A593" s="59" t="s">
        <v>341</v>
      </c>
      <c r="B593" s="65" t="s">
        <v>385</v>
      </c>
      <c r="C593" s="65" t="s">
        <v>373</v>
      </c>
      <c r="D593" s="66" t="s">
        <v>342</v>
      </c>
      <c r="E593" s="65"/>
      <c r="F593" s="67">
        <f>F594+F595</f>
        <v>1590</v>
      </c>
      <c r="G593" s="67">
        <f aca="true" t="shared" si="906" ref="G593:M593">G594+G595</f>
        <v>0</v>
      </c>
      <c r="H593" s="67">
        <f>H594+H595</f>
        <v>0</v>
      </c>
      <c r="I593" s="67">
        <f>I594+I595</f>
        <v>0</v>
      </c>
      <c r="J593" s="67">
        <f>J594+J595</f>
        <v>0</v>
      </c>
      <c r="K593" s="67">
        <f t="shared" si="906"/>
        <v>0</v>
      </c>
      <c r="L593" s="67">
        <f t="shared" si="906"/>
        <v>1590</v>
      </c>
      <c r="M593" s="67">
        <f t="shared" si="906"/>
        <v>0</v>
      </c>
      <c r="N593" s="67">
        <f aca="true" t="shared" si="907" ref="N593:S593">N594+N595</f>
        <v>0</v>
      </c>
      <c r="O593" s="67">
        <f t="shared" si="907"/>
        <v>0</v>
      </c>
      <c r="P593" s="67">
        <f t="shared" si="907"/>
        <v>0</v>
      </c>
      <c r="Q593" s="67">
        <f t="shared" si="907"/>
        <v>0</v>
      </c>
      <c r="R593" s="67">
        <f t="shared" si="907"/>
        <v>1590</v>
      </c>
      <c r="S593" s="67">
        <f t="shared" si="907"/>
        <v>0</v>
      </c>
      <c r="T593" s="67">
        <f aca="true" t="shared" si="908" ref="T593:Y593">T594+T595</f>
        <v>0</v>
      </c>
      <c r="U593" s="67">
        <f t="shared" si="908"/>
        <v>0</v>
      </c>
      <c r="V593" s="67">
        <f t="shared" si="908"/>
        <v>0</v>
      </c>
      <c r="W593" s="67">
        <f t="shared" si="908"/>
        <v>0</v>
      </c>
      <c r="X593" s="67">
        <f t="shared" si="908"/>
        <v>1590</v>
      </c>
      <c r="Y593" s="67">
        <f t="shared" si="908"/>
        <v>0</v>
      </c>
      <c r="Z593" s="67">
        <f aca="true" t="shared" si="909" ref="Z593:AE593">Z594+Z595</f>
        <v>484</v>
      </c>
      <c r="AA593" s="67">
        <f t="shared" si="909"/>
        <v>0</v>
      </c>
      <c r="AB593" s="67">
        <f t="shared" si="909"/>
        <v>0</v>
      </c>
      <c r="AC593" s="67">
        <f t="shared" si="909"/>
        <v>0</v>
      </c>
      <c r="AD593" s="67">
        <f t="shared" si="909"/>
        <v>2074</v>
      </c>
      <c r="AE593" s="67">
        <f t="shared" si="909"/>
        <v>0</v>
      </c>
      <c r="AF593" s="67">
        <f aca="true" t="shared" si="910" ref="AF593:AK593">AF594+AF595</f>
        <v>0</v>
      </c>
      <c r="AG593" s="67">
        <f t="shared" si="910"/>
        <v>0</v>
      </c>
      <c r="AH593" s="67">
        <f t="shared" si="910"/>
        <v>0</v>
      </c>
      <c r="AI593" s="67">
        <f t="shared" si="910"/>
        <v>0</v>
      </c>
      <c r="AJ593" s="67">
        <f t="shared" si="910"/>
        <v>2074</v>
      </c>
      <c r="AK593" s="67">
        <f t="shared" si="910"/>
        <v>0</v>
      </c>
      <c r="AL593" s="67">
        <f aca="true" t="shared" si="911" ref="AL593:AQ593">AL594+AL595</f>
        <v>891</v>
      </c>
      <c r="AM593" s="67">
        <f t="shared" si="911"/>
        <v>0</v>
      </c>
      <c r="AN593" s="67">
        <f t="shared" si="911"/>
        <v>0</v>
      </c>
      <c r="AO593" s="67">
        <f t="shared" si="911"/>
        <v>0</v>
      </c>
      <c r="AP593" s="67">
        <f t="shared" si="911"/>
        <v>2965</v>
      </c>
      <c r="AQ593" s="67">
        <f t="shared" si="911"/>
        <v>0</v>
      </c>
      <c r="AR593" s="67">
        <f aca="true" t="shared" si="912" ref="AR593:AW593">AR594+AR595</f>
        <v>0</v>
      </c>
      <c r="AS593" s="67">
        <f>AS594+AS595</f>
        <v>0</v>
      </c>
      <c r="AT593" s="67">
        <f>AT594+AT595</f>
        <v>0</v>
      </c>
      <c r="AU593" s="67">
        <f>AU594+AU595</f>
        <v>0</v>
      </c>
      <c r="AV593" s="67">
        <f t="shared" si="912"/>
        <v>2965</v>
      </c>
      <c r="AW593" s="67">
        <f t="shared" si="912"/>
        <v>0</v>
      </c>
      <c r="AX593" s="67">
        <f aca="true" t="shared" si="913" ref="AX593:BC593">AX594+AX595</f>
        <v>0</v>
      </c>
      <c r="AY593" s="67">
        <f t="shared" si="913"/>
        <v>0</v>
      </c>
      <c r="AZ593" s="67">
        <f t="shared" si="913"/>
        <v>0</v>
      </c>
      <c r="BA593" s="67">
        <f t="shared" si="913"/>
        <v>0</v>
      </c>
      <c r="BB593" s="67">
        <f t="shared" si="913"/>
        <v>2965</v>
      </c>
      <c r="BC593" s="67">
        <f t="shared" si="913"/>
        <v>0</v>
      </c>
    </row>
    <row r="594" spans="1:55" s="11" customFormat="1" ht="87.75" customHeight="1">
      <c r="A594" s="59" t="s">
        <v>79</v>
      </c>
      <c r="B594" s="65" t="s">
        <v>385</v>
      </c>
      <c r="C594" s="65" t="s">
        <v>373</v>
      </c>
      <c r="D594" s="66" t="s">
        <v>342</v>
      </c>
      <c r="E594" s="65" t="s">
        <v>67</v>
      </c>
      <c r="F594" s="46">
        <v>1194</v>
      </c>
      <c r="G594" s="46"/>
      <c r="H594" s="60"/>
      <c r="I594" s="60"/>
      <c r="J594" s="60"/>
      <c r="K594" s="60"/>
      <c r="L594" s="46">
        <f>F594+H594+I594+J594+K594</f>
        <v>1194</v>
      </c>
      <c r="M594" s="46">
        <f>G594+K594</f>
        <v>0</v>
      </c>
      <c r="N594" s="46"/>
      <c r="O594" s="46"/>
      <c r="P594" s="46"/>
      <c r="Q594" s="46"/>
      <c r="R594" s="46">
        <f>L594+N594+O594+P594+Q594</f>
        <v>1194</v>
      </c>
      <c r="S594" s="46">
        <f>M594+Q594</f>
        <v>0</v>
      </c>
      <c r="T594" s="46"/>
      <c r="U594" s="46"/>
      <c r="V594" s="46"/>
      <c r="W594" s="46"/>
      <c r="X594" s="46">
        <f>R594+T594+U594+V594+W594</f>
        <v>1194</v>
      </c>
      <c r="Y594" s="46">
        <f>S594+W594</f>
        <v>0</v>
      </c>
      <c r="Z594" s="46">
        <v>484</v>
      </c>
      <c r="AA594" s="46"/>
      <c r="AB594" s="46"/>
      <c r="AC594" s="46"/>
      <c r="AD594" s="46">
        <f>X594+Z594+AA594+AB594+AC594</f>
        <v>1678</v>
      </c>
      <c r="AE594" s="46">
        <f>Y594+AC594</f>
        <v>0</v>
      </c>
      <c r="AF594" s="46"/>
      <c r="AG594" s="46"/>
      <c r="AH594" s="46"/>
      <c r="AI594" s="46"/>
      <c r="AJ594" s="46">
        <f>AD594+AF594+AG594+AH594+AI594</f>
        <v>1678</v>
      </c>
      <c r="AK594" s="46">
        <f>AE594+AI594</f>
        <v>0</v>
      </c>
      <c r="AL594" s="46"/>
      <c r="AM594" s="46"/>
      <c r="AN594" s="46"/>
      <c r="AO594" s="46"/>
      <c r="AP594" s="46">
        <f>AJ594+AL594+AM594+AN594+AO594</f>
        <v>1678</v>
      </c>
      <c r="AQ594" s="46">
        <f>AK594+AO594</f>
        <v>0</v>
      </c>
      <c r="AR594" s="46"/>
      <c r="AS594" s="46"/>
      <c r="AT594" s="46"/>
      <c r="AU594" s="46"/>
      <c r="AV594" s="46">
        <f>AP594+AR594+AS594+AT594+AU594</f>
        <v>1678</v>
      </c>
      <c r="AW594" s="46">
        <f>AQ594+AU594</f>
        <v>0</v>
      </c>
      <c r="AX594" s="46"/>
      <c r="AY594" s="46"/>
      <c r="AZ594" s="46"/>
      <c r="BA594" s="46"/>
      <c r="BB594" s="46">
        <f>AV594+AX594+AY594+AZ594+BA594</f>
        <v>1678</v>
      </c>
      <c r="BC594" s="46">
        <f>AW594+BA594</f>
        <v>0</v>
      </c>
    </row>
    <row r="595" spans="1:55" s="11" customFormat="1" ht="91.5" customHeight="1">
      <c r="A595" s="59" t="s">
        <v>216</v>
      </c>
      <c r="B595" s="65" t="s">
        <v>385</v>
      </c>
      <c r="C595" s="65" t="s">
        <v>373</v>
      </c>
      <c r="D595" s="66" t="s">
        <v>342</v>
      </c>
      <c r="E595" s="65" t="s">
        <v>66</v>
      </c>
      <c r="F595" s="46">
        <v>396</v>
      </c>
      <c r="G595" s="60"/>
      <c r="H595" s="60"/>
      <c r="I595" s="60"/>
      <c r="J595" s="60"/>
      <c r="K595" s="60"/>
      <c r="L595" s="46">
        <f>F595+H595+I595+J595+K595</f>
        <v>396</v>
      </c>
      <c r="M595" s="46">
        <f>G595+K595</f>
        <v>0</v>
      </c>
      <c r="N595" s="46"/>
      <c r="O595" s="46"/>
      <c r="P595" s="46"/>
      <c r="Q595" s="46"/>
      <c r="R595" s="46">
        <f>L595+N595+O595+P595+Q595</f>
        <v>396</v>
      </c>
      <c r="S595" s="46">
        <f>M595+Q595</f>
        <v>0</v>
      </c>
      <c r="T595" s="46"/>
      <c r="U595" s="46"/>
      <c r="V595" s="46"/>
      <c r="W595" s="46"/>
      <c r="X595" s="46">
        <f>R595+T595+U595+V595+W595</f>
        <v>396</v>
      </c>
      <c r="Y595" s="46">
        <f>S595+W595</f>
        <v>0</v>
      </c>
      <c r="Z595" s="46"/>
      <c r="AA595" s="46"/>
      <c r="AB595" s="46"/>
      <c r="AC595" s="46"/>
      <c r="AD595" s="46">
        <f>X595+Z595+AA595+AB595+AC595</f>
        <v>396</v>
      </c>
      <c r="AE595" s="46">
        <f>Y595+AC595</f>
        <v>0</v>
      </c>
      <c r="AF595" s="46"/>
      <c r="AG595" s="46"/>
      <c r="AH595" s="46"/>
      <c r="AI595" s="46"/>
      <c r="AJ595" s="46">
        <f>AD595+AF595+AG595+AH595+AI595</f>
        <v>396</v>
      </c>
      <c r="AK595" s="46">
        <f>AE595+AI595</f>
        <v>0</v>
      </c>
      <c r="AL595" s="46">
        <v>891</v>
      </c>
      <c r="AM595" s="46"/>
      <c r="AN595" s="46"/>
      <c r="AO595" s="46"/>
      <c r="AP595" s="46">
        <f>AJ595+AL595+AM595+AN595+AO595</f>
        <v>1287</v>
      </c>
      <c r="AQ595" s="46">
        <f>AK595+AO595</f>
        <v>0</v>
      </c>
      <c r="AR595" s="46"/>
      <c r="AS595" s="46"/>
      <c r="AT595" s="46"/>
      <c r="AU595" s="46"/>
      <c r="AV595" s="46">
        <f>AP595+AR595+AS595+AT595+AU595</f>
        <v>1287</v>
      </c>
      <c r="AW595" s="46">
        <f>AQ595+AU595</f>
        <v>0</v>
      </c>
      <c r="AX595" s="46"/>
      <c r="AY595" s="46"/>
      <c r="AZ595" s="46"/>
      <c r="BA595" s="46"/>
      <c r="BB595" s="46">
        <f>AV595+AX595+AY595+AZ595+BA595</f>
        <v>1287</v>
      </c>
      <c r="BC595" s="46">
        <f>AW595+BA595</f>
        <v>0</v>
      </c>
    </row>
    <row r="596" spans="1:55" s="11" customFormat="1" ht="33">
      <c r="A596" s="59" t="s">
        <v>557</v>
      </c>
      <c r="B596" s="65" t="s">
        <v>385</v>
      </c>
      <c r="C596" s="65" t="s">
        <v>373</v>
      </c>
      <c r="D596" s="66" t="s">
        <v>558</v>
      </c>
      <c r="E596" s="65"/>
      <c r="F596" s="46">
        <f>F597</f>
        <v>0</v>
      </c>
      <c r="G596" s="46">
        <f aca="true" t="shared" si="914" ref="G596:J597">G597</f>
        <v>0</v>
      </c>
      <c r="H596" s="46">
        <f t="shared" si="914"/>
        <v>0</v>
      </c>
      <c r="I596" s="46">
        <f t="shared" si="914"/>
        <v>0</v>
      </c>
      <c r="J596" s="46">
        <f t="shared" si="914"/>
        <v>0</v>
      </c>
      <c r="K596" s="46">
        <f aca="true" t="shared" si="915" ref="K596:Z597">K597</f>
        <v>23340</v>
      </c>
      <c r="L596" s="46">
        <f t="shared" si="915"/>
        <v>23340</v>
      </c>
      <c r="M596" s="46">
        <f t="shared" si="915"/>
        <v>23340</v>
      </c>
      <c r="N596" s="46">
        <f t="shared" si="915"/>
        <v>0</v>
      </c>
      <c r="O596" s="46">
        <f t="shared" si="915"/>
        <v>0</v>
      </c>
      <c r="P596" s="46">
        <f t="shared" si="915"/>
        <v>0</v>
      </c>
      <c r="Q596" s="46">
        <f t="shared" si="915"/>
        <v>0</v>
      </c>
      <c r="R596" s="46">
        <f t="shared" si="915"/>
        <v>23340</v>
      </c>
      <c r="S596" s="46">
        <f t="shared" si="915"/>
        <v>23340</v>
      </c>
      <c r="T596" s="46">
        <f t="shared" si="915"/>
        <v>0</v>
      </c>
      <c r="U596" s="46">
        <f t="shared" si="915"/>
        <v>0</v>
      </c>
      <c r="V596" s="46">
        <f t="shared" si="915"/>
        <v>0</v>
      </c>
      <c r="W596" s="46">
        <f t="shared" si="915"/>
        <v>0</v>
      </c>
      <c r="X596" s="46">
        <f t="shared" si="915"/>
        <v>23340</v>
      </c>
      <c r="Y596" s="46">
        <f t="shared" si="915"/>
        <v>23340</v>
      </c>
      <c r="Z596" s="46">
        <f t="shared" si="915"/>
        <v>0</v>
      </c>
      <c r="AA596" s="46">
        <f aca="true" t="shared" si="916" ref="Z596:AO597">AA597</f>
        <v>0</v>
      </c>
      <c r="AB596" s="46">
        <f t="shared" si="916"/>
        <v>0</v>
      </c>
      <c r="AC596" s="46">
        <f t="shared" si="916"/>
        <v>0</v>
      </c>
      <c r="AD596" s="46">
        <f t="shared" si="916"/>
        <v>23340</v>
      </c>
      <c r="AE596" s="46">
        <f t="shared" si="916"/>
        <v>23340</v>
      </c>
      <c r="AF596" s="46">
        <f t="shared" si="916"/>
        <v>0</v>
      </c>
      <c r="AG596" s="46">
        <f t="shared" si="916"/>
        <v>0</v>
      </c>
      <c r="AH596" s="46">
        <f t="shared" si="916"/>
        <v>0</v>
      </c>
      <c r="AI596" s="46">
        <f t="shared" si="916"/>
        <v>0</v>
      </c>
      <c r="AJ596" s="46">
        <f t="shared" si="916"/>
        <v>23340</v>
      </c>
      <c r="AK596" s="46">
        <f t="shared" si="916"/>
        <v>23340</v>
      </c>
      <c r="AL596" s="46">
        <f t="shared" si="916"/>
        <v>0</v>
      </c>
      <c r="AM596" s="46">
        <f t="shared" si="916"/>
        <v>0</v>
      </c>
      <c r="AN596" s="46">
        <f t="shared" si="916"/>
        <v>0</v>
      </c>
      <c r="AO596" s="46">
        <f t="shared" si="916"/>
        <v>0</v>
      </c>
      <c r="AP596" s="46">
        <f aca="true" t="shared" si="917" ref="AL596:BA597">AP597</f>
        <v>23340</v>
      </c>
      <c r="AQ596" s="46">
        <f t="shared" si="917"/>
        <v>23340</v>
      </c>
      <c r="AR596" s="46">
        <f t="shared" si="917"/>
        <v>0</v>
      </c>
      <c r="AS596" s="46">
        <f t="shared" si="917"/>
        <v>0</v>
      </c>
      <c r="AT596" s="46">
        <f t="shared" si="917"/>
        <v>0</v>
      </c>
      <c r="AU596" s="46">
        <f t="shared" si="917"/>
        <v>0</v>
      </c>
      <c r="AV596" s="46">
        <f t="shared" si="917"/>
        <v>23340</v>
      </c>
      <c r="AW596" s="46">
        <f t="shared" si="917"/>
        <v>23340</v>
      </c>
      <c r="AX596" s="46">
        <f t="shared" si="917"/>
        <v>0</v>
      </c>
      <c r="AY596" s="46">
        <f t="shared" si="917"/>
        <v>0</v>
      </c>
      <c r="AZ596" s="46">
        <f t="shared" si="917"/>
        <v>0</v>
      </c>
      <c r="BA596" s="46">
        <f t="shared" si="917"/>
        <v>0</v>
      </c>
      <c r="BB596" s="46">
        <f>BB597</f>
        <v>23340</v>
      </c>
      <c r="BC596" s="46">
        <f>BC597</f>
        <v>23340</v>
      </c>
    </row>
    <row r="597" spans="1:55" s="11" customFormat="1" ht="66">
      <c r="A597" s="59" t="s">
        <v>469</v>
      </c>
      <c r="B597" s="65" t="s">
        <v>385</v>
      </c>
      <c r="C597" s="65" t="s">
        <v>373</v>
      </c>
      <c r="D597" s="66" t="s">
        <v>470</v>
      </c>
      <c r="E597" s="65"/>
      <c r="F597" s="46">
        <f>F598</f>
        <v>0</v>
      </c>
      <c r="G597" s="46">
        <f t="shared" si="914"/>
        <v>0</v>
      </c>
      <c r="H597" s="46">
        <f t="shared" si="914"/>
        <v>0</v>
      </c>
      <c r="I597" s="46">
        <f t="shared" si="914"/>
        <v>0</v>
      </c>
      <c r="J597" s="46">
        <f t="shared" si="914"/>
        <v>0</v>
      </c>
      <c r="K597" s="46">
        <f t="shared" si="915"/>
        <v>23340</v>
      </c>
      <c r="L597" s="46">
        <f t="shared" si="915"/>
        <v>23340</v>
      </c>
      <c r="M597" s="46">
        <f t="shared" si="915"/>
        <v>23340</v>
      </c>
      <c r="N597" s="46">
        <f t="shared" si="915"/>
        <v>0</v>
      </c>
      <c r="O597" s="46">
        <f t="shared" si="915"/>
        <v>0</v>
      </c>
      <c r="P597" s="46">
        <f t="shared" si="915"/>
        <v>0</v>
      </c>
      <c r="Q597" s="46">
        <f t="shared" si="915"/>
        <v>0</v>
      </c>
      <c r="R597" s="46">
        <f t="shared" si="915"/>
        <v>23340</v>
      </c>
      <c r="S597" s="46">
        <f t="shared" si="915"/>
        <v>23340</v>
      </c>
      <c r="T597" s="46">
        <f t="shared" si="915"/>
        <v>0</v>
      </c>
      <c r="U597" s="46">
        <f t="shared" si="915"/>
        <v>0</v>
      </c>
      <c r="V597" s="46">
        <f t="shared" si="915"/>
        <v>0</v>
      </c>
      <c r="W597" s="46">
        <f t="shared" si="915"/>
        <v>0</v>
      </c>
      <c r="X597" s="46">
        <f t="shared" si="915"/>
        <v>23340</v>
      </c>
      <c r="Y597" s="46">
        <f t="shared" si="915"/>
        <v>23340</v>
      </c>
      <c r="Z597" s="46">
        <f t="shared" si="916"/>
        <v>0</v>
      </c>
      <c r="AA597" s="46">
        <f t="shared" si="916"/>
        <v>0</v>
      </c>
      <c r="AB597" s="46">
        <f t="shared" si="916"/>
        <v>0</v>
      </c>
      <c r="AC597" s="46">
        <f t="shared" si="916"/>
        <v>0</v>
      </c>
      <c r="AD597" s="46">
        <f t="shared" si="916"/>
        <v>23340</v>
      </c>
      <c r="AE597" s="46">
        <f t="shared" si="916"/>
        <v>23340</v>
      </c>
      <c r="AF597" s="46">
        <f t="shared" si="916"/>
        <v>0</v>
      </c>
      <c r="AG597" s="46">
        <f t="shared" si="916"/>
        <v>0</v>
      </c>
      <c r="AH597" s="46">
        <f t="shared" si="916"/>
        <v>0</v>
      </c>
      <c r="AI597" s="46">
        <f t="shared" si="916"/>
        <v>0</v>
      </c>
      <c r="AJ597" s="46">
        <f t="shared" si="916"/>
        <v>23340</v>
      </c>
      <c r="AK597" s="46">
        <f t="shared" si="916"/>
        <v>23340</v>
      </c>
      <c r="AL597" s="46">
        <f t="shared" si="917"/>
        <v>0</v>
      </c>
      <c r="AM597" s="46">
        <f t="shared" si="917"/>
        <v>0</v>
      </c>
      <c r="AN597" s="46">
        <f t="shared" si="917"/>
        <v>0</v>
      </c>
      <c r="AO597" s="46">
        <f t="shared" si="917"/>
        <v>0</v>
      </c>
      <c r="AP597" s="46">
        <f t="shared" si="917"/>
        <v>23340</v>
      </c>
      <c r="AQ597" s="46">
        <f t="shared" si="917"/>
        <v>23340</v>
      </c>
      <c r="AR597" s="46">
        <f t="shared" si="917"/>
        <v>0</v>
      </c>
      <c r="AS597" s="46">
        <f t="shared" si="917"/>
        <v>0</v>
      </c>
      <c r="AT597" s="46">
        <f t="shared" si="917"/>
        <v>0</v>
      </c>
      <c r="AU597" s="46">
        <f t="shared" si="917"/>
        <v>0</v>
      </c>
      <c r="AV597" s="46">
        <f t="shared" si="917"/>
        <v>23340</v>
      </c>
      <c r="AW597" s="46">
        <f t="shared" si="917"/>
        <v>23340</v>
      </c>
      <c r="AX597" s="46">
        <f t="shared" si="917"/>
        <v>0</v>
      </c>
      <c r="AY597" s="46">
        <f t="shared" si="917"/>
        <v>0</v>
      </c>
      <c r="AZ597" s="46">
        <f t="shared" si="917"/>
        <v>0</v>
      </c>
      <c r="BA597" s="46">
        <f t="shared" si="917"/>
        <v>0</v>
      </c>
      <c r="BB597" s="46">
        <f>BB598</f>
        <v>23340</v>
      </c>
      <c r="BC597" s="46">
        <f>BC598</f>
        <v>23340</v>
      </c>
    </row>
    <row r="598" spans="1:55" s="11" customFormat="1" ht="82.5">
      <c r="A598" s="59" t="s">
        <v>79</v>
      </c>
      <c r="B598" s="65" t="s">
        <v>385</v>
      </c>
      <c r="C598" s="65" t="s">
        <v>373</v>
      </c>
      <c r="D598" s="66" t="s">
        <v>470</v>
      </c>
      <c r="E598" s="65" t="s">
        <v>67</v>
      </c>
      <c r="F598" s="46"/>
      <c r="G598" s="60"/>
      <c r="H598" s="60"/>
      <c r="I598" s="60"/>
      <c r="J598" s="60"/>
      <c r="K598" s="46">
        <v>23340</v>
      </c>
      <c r="L598" s="46">
        <f>F598+H598+I598+J598+K598</f>
        <v>23340</v>
      </c>
      <c r="M598" s="46">
        <f>G598+K598</f>
        <v>23340</v>
      </c>
      <c r="N598" s="46"/>
      <c r="O598" s="46"/>
      <c r="P598" s="46"/>
      <c r="Q598" s="46"/>
      <c r="R598" s="46">
        <f>L598+N598+O598+P598+Q598</f>
        <v>23340</v>
      </c>
      <c r="S598" s="46">
        <f>M598+Q598</f>
        <v>23340</v>
      </c>
      <c r="T598" s="46"/>
      <c r="U598" s="46"/>
      <c r="V598" s="46"/>
      <c r="W598" s="46"/>
      <c r="X598" s="46">
        <f>R598+T598+U598+V598+W598</f>
        <v>23340</v>
      </c>
      <c r="Y598" s="46">
        <f>S598+W598</f>
        <v>23340</v>
      </c>
      <c r="Z598" s="46"/>
      <c r="AA598" s="46"/>
      <c r="AB598" s="46"/>
      <c r="AC598" s="46"/>
      <c r="AD598" s="46">
        <f>X598+Z598+AA598+AB598+AC598</f>
        <v>23340</v>
      </c>
      <c r="AE598" s="46">
        <f>Y598+AC598</f>
        <v>23340</v>
      </c>
      <c r="AF598" s="46"/>
      <c r="AG598" s="46"/>
      <c r="AH598" s="46"/>
      <c r="AI598" s="46"/>
      <c r="AJ598" s="46">
        <f>AD598+AF598+AG598+AH598+AI598</f>
        <v>23340</v>
      </c>
      <c r="AK598" s="46">
        <f>AE598+AI598</f>
        <v>23340</v>
      </c>
      <c r="AL598" s="46"/>
      <c r="AM598" s="46"/>
      <c r="AN598" s="46"/>
      <c r="AO598" s="46"/>
      <c r="AP598" s="46">
        <f>AJ598+AL598+AM598+AN598+AO598</f>
        <v>23340</v>
      </c>
      <c r="AQ598" s="46">
        <f>AK598+AO598</f>
        <v>23340</v>
      </c>
      <c r="AR598" s="46"/>
      <c r="AS598" s="46"/>
      <c r="AT598" s="46"/>
      <c r="AU598" s="46"/>
      <c r="AV598" s="46">
        <f>AP598+AR598+AS598+AT598+AU598</f>
        <v>23340</v>
      </c>
      <c r="AW598" s="46">
        <f>AQ598+AU598</f>
        <v>23340</v>
      </c>
      <c r="AX598" s="46"/>
      <c r="AY598" s="46"/>
      <c r="AZ598" s="46"/>
      <c r="BA598" s="46"/>
      <c r="BB598" s="46">
        <f>AV598+AX598+AY598+AZ598+BA598</f>
        <v>23340</v>
      </c>
      <c r="BC598" s="46">
        <f>AW598+BA598</f>
        <v>23340</v>
      </c>
    </row>
    <row r="599" spans="1:55" s="11" customFormat="1" ht="33">
      <c r="A599" s="59" t="s">
        <v>213</v>
      </c>
      <c r="B599" s="65" t="s">
        <v>385</v>
      </c>
      <c r="C599" s="65" t="s">
        <v>373</v>
      </c>
      <c r="D599" s="66" t="s">
        <v>211</v>
      </c>
      <c r="E599" s="65"/>
      <c r="F599" s="46">
        <f>F600</f>
        <v>257616</v>
      </c>
      <c r="G599" s="46">
        <f>G600</f>
        <v>257616</v>
      </c>
      <c r="H599" s="46">
        <f>H600</f>
        <v>0</v>
      </c>
      <c r="I599" s="46">
        <f>I600</f>
        <v>0</v>
      </c>
      <c r="J599" s="46">
        <f>J600</f>
        <v>0</v>
      </c>
      <c r="K599" s="60"/>
      <c r="L599" s="46">
        <f>L600</f>
        <v>257616</v>
      </c>
      <c r="M599" s="46">
        <f>M600</f>
        <v>257616</v>
      </c>
      <c r="N599" s="46">
        <f>N600</f>
        <v>0</v>
      </c>
      <c r="O599" s="46">
        <f>O600</f>
        <v>0</v>
      </c>
      <c r="P599" s="46">
        <f>P600</f>
        <v>0</v>
      </c>
      <c r="Q599" s="46"/>
      <c r="R599" s="46">
        <f>R600</f>
        <v>257616</v>
      </c>
      <c r="S599" s="46">
        <f>S600</f>
        <v>257616</v>
      </c>
      <c r="T599" s="46">
        <f>T600</f>
        <v>0</v>
      </c>
      <c r="U599" s="46">
        <f>U600</f>
        <v>0</v>
      </c>
      <c r="V599" s="46">
        <f>V600</f>
        <v>0</v>
      </c>
      <c r="W599" s="46"/>
      <c r="X599" s="46">
        <f>X600</f>
        <v>257616</v>
      </c>
      <c r="Y599" s="46">
        <f>Y600</f>
        <v>257616</v>
      </c>
      <c r="Z599" s="46">
        <f>Z600</f>
        <v>0</v>
      </c>
      <c r="AA599" s="46">
        <f>AA600</f>
        <v>0</v>
      </c>
      <c r="AB599" s="46">
        <f>AB600</f>
        <v>0</v>
      </c>
      <c r="AC599" s="46"/>
      <c r="AD599" s="46">
        <f>AD600</f>
        <v>257616</v>
      </c>
      <c r="AE599" s="46">
        <f>AE600</f>
        <v>257616</v>
      </c>
      <c r="AF599" s="46">
        <f>AF600</f>
        <v>0</v>
      </c>
      <c r="AG599" s="46">
        <f>AG600</f>
        <v>0</v>
      </c>
      <c r="AH599" s="46">
        <f>AH600</f>
        <v>0</v>
      </c>
      <c r="AI599" s="46"/>
      <c r="AJ599" s="46">
        <f>AJ600</f>
        <v>257616</v>
      </c>
      <c r="AK599" s="46">
        <f>AK600</f>
        <v>257616</v>
      </c>
      <c r="AL599" s="46">
        <f>AL600</f>
        <v>0</v>
      </c>
      <c r="AM599" s="46">
        <f>AM600</f>
        <v>0</v>
      </c>
      <c r="AN599" s="46">
        <f>AN600</f>
        <v>0</v>
      </c>
      <c r="AO599" s="46"/>
      <c r="AP599" s="46">
        <f aca="true" t="shared" si="918" ref="AP599:BA599">AP600</f>
        <v>257616</v>
      </c>
      <c r="AQ599" s="46">
        <f t="shared" si="918"/>
        <v>257616</v>
      </c>
      <c r="AR599" s="46">
        <f t="shared" si="918"/>
        <v>0</v>
      </c>
      <c r="AS599" s="46">
        <f t="shared" si="918"/>
        <v>0</v>
      </c>
      <c r="AT599" s="46">
        <f t="shared" si="918"/>
        <v>0</v>
      </c>
      <c r="AU599" s="46">
        <f t="shared" si="918"/>
        <v>0</v>
      </c>
      <c r="AV599" s="46">
        <f t="shared" si="918"/>
        <v>257616</v>
      </c>
      <c r="AW599" s="46">
        <f t="shared" si="918"/>
        <v>257616</v>
      </c>
      <c r="AX599" s="46">
        <f t="shared" si="918"/>
        <v>0</v>
      </c>
      <c r="AY599" s="46">
        <f t="shared" si="918"/>
        <v>0</v>
      </c>
      <c r="AZ599" s="46">
        <f t="shared" si="918"/>
        <v>0</v>
      </c>
      <c r="BA599" s="46">
        <f t="shared" si="918"/>
        <v>0</v>
      </c>
      <c r="BB599" s="46">
        <f>BB600</f>
        <v>257616</v>
      </c>
      <c r="BC599" s="46">
        <f>BC600</f>
        <v>257616</v>
      </c>
    </row>
    <row r="600" spans="1:55" s="11" customFormat="1" ht="82.5">
      <c r="A600" s="59" t="s">
        <v>79</v>
      </c>
      <c r="B600" s="65" t="s">
        <v>385</v>
      </c>
      <c r="C600" s="65" t="s">
        <v>373</v>
      </c>
      <c r="D600" s="66" t="s">
        <v>211</v>
      </c>
      <c r="E600" s="65" t="s">
        <v>67</v>
      </c>
      <c r="F600" s="46">
        <v>257616</v>
      </c>
      <c r="G600" s="46">
        <v>257616</v>
      </c>
      <c r="H600" s="60"/>
      <c r="I600" s="60"/>
      <c r="J600" s="60"/>
      <c r="K600" s="60"/>
      <c r="L600" s="46">
        <f>F600+H600+I600+J600+K600</f>
        <v>257616</v>
      </c>
      <c r="M600" s="46">
        <f>G600+K600</f>
        <v>257616</v>
      </c>
      <c r="N600" s="46"/>
      <c r="O600" s="46"/>
      <c r="P600" s="46"/>
      <c r="Q600" s="46"/>
      <c r="R600" s="46">
        <f>L600+N600+O600+P600+Q600</f>
        <v>257616</v>
      </c>
      <c r="S600" s="46">
        <f>M600+Q600</f>
        <v>257616</v>
      </c>
      <c r="T600" s="46"/>
      <c r="U600" s="46"/>
      <c r="V600" s="46"/>
      <c r="W600" s="46"/>
      <c r="X600" s="46">
        <f>R600+T600+U600+V600+W600</f>
        <v>257616</v>
      </c>
      <c r="Y600" s="46">
        <f>S600+W600</f>
        <v>257616</v>
      </c>
      <c r="Z600" s="46"/>
      <c r="AA600" s="46"/>
      <c r="AB600" s="46"/>
      <c r="AC600" s="46"/>
      <c r="AD600" s="46">
        <f>X600+Z600+AA600+AB600+AC600</f>
        <v>257616</v>
      </c>
      <c r="AE600" s="46">
        <f>Y600+AC600</f>
        <v>257616</v>
      </c>
      <c r="AF600" s="46"/>
      <c r="AG600" s="46"/>
      <c r="AH600" s="46"/>
      <c r="AI600" s="46"/>
      <c r="AJ600" s="46">
        <f>AD600+AF600+AG600+AH600+AI600</f>
        <v>257616</v>
      </c>
      <c r="AK600" s="46">
        <f>AE600+AI600</f>
        <v>257616</v>
      </c>
      <c r="AL600" s="46"/>
      <c r="AM600" s="46"/>
      <c r="AN600" s="46"/>
      <c r="AO600" s="46"/>
      <c r="AP600" s="46">
        <f>AJ600+AL600+AM600+AN600+AO600</f>
        <v>257616</v>
      </c>
      <c r="AQ600" s="46">
        <f>AK600+AO600</f>
        <v>257616</v>
      </c>
      <c r="AR600" s="46"/>
      <c r="AS600" s="46"/>
      <c r="AT600" s="46"/>
      <c r="AU600" s="46"/>
      <c r="AV600" s="46">
        <f>AP600+AR600+AS600+AT600+AU600</f>
        <v>257616</v>
      </c>
      <c r="AW600" s="46">
        <f>AQ600+AU600</f>
        <v>257616</v>
      </c>
      <c r="AX600" s="46"/>
      <c r="AY600" s="46"/>
      <c r="AZ600" s="46"/>
      <c r="BA600" s="46"/>
      <c r="BB600" s="46">
        <f>AV600+AX600+AY600+AZ600+BA600</f>
        <v>257616</v>
      </c>
      <c r="BC600" s="46">
        <f>AW600+BA600</f>
        <v>257616</v>
      </c>
    </row>
    <row r="601" spans="1:55" s="11" customFormat="1" ht="15" customHeight="1">
      <c r="A601" s="59"/>
      <c r="B601" s="65"/>
      <c r="C601" s="65"/>
      <c r="D601" s="66"/>
      <c r="E601" s="65"/>
      <c r="F601" s="60"/>
      <c r="G601" s="60"/>
      <c r="H601" s="60"/>
      <c r="I601" s="60"/>
      <c r="J601" s="60"/>
      <c r="K601" s="60"/>
      <c r="L601" s="60"/>
      <c r="M601" s="60"/>
      <c r="N601" s="46"/>
      <c r="O601" s="46"/>
      <c r="P601" s="46"/>
      <c r="Q601" s="46"/>
      <c r="R601" s="60"/>
      <c r="S601" s="60"/>
      <c r="T601" s="46"/>
      <c r="U601" s="46"/>
      <c r="V601" s="46"/>
      <c r="W601" s="46"/>
      <c r="X601" s="60"/>
      <c r="Y601" s="60"/>
      <c r="Z601" s="46"/>
      <c r="AA601" s="46"/>
      <c r="AB601" s="46"/>
      <c r="AC601" s="46"/>
      <c r="AD601" s="60"/>
      <c r="AE601" s="60"/>
      <c r="AF601" s="46"/>
      <c r="AG601" s="46"/>
      <c r="AH601" s="46"/>
      <c r="AI601" s="46"/>
      <c r="AJ601" s="60"/>
      <c r="AK601" s="60"/>
      <c r="AL601" s="46"/>
      <c r="AM601" s="46"/>
      <c r="AN601" s="46"/>
      <c r="AO601" s="46"/>
      <c r="AP601" s="60"/>
      <c r="AQ601" s="60"/>
      <c r="AR601" s="46"/>
      <c r="AS601" s="46"/>
      <c r="AT601" s="46"/>
      <c r="AU601" s="46"/>
      <c r="AV601" s="60"/>
      <c r="AW601" s="60"/>
      <c r="AX601" s="46"/>
      <c r="AY601" s="46"/>
      <c r="AZ601" s="46"/>
      <c r="BA601" s="46"/>
      <c r="BB601" s="60"/>
      <c r="BC601" s="60"/>
    </row>
    <row r="602" spans="1:55" s="7" customFormat="1" ht="22.5" customHeight="1">
      <c r="A602" s="53" t="s">
        <v>241</v>
      </c>
      <c r="B602" s="54" t="s">
        <v>385</v>
      </c>
      <c r="C602" s="54" t="s">
        <v>396</v>
      </c>
      <c r="D602" s="62"/>
      <c r="E602" s="54"/>
      <c r="F602" s="63">
        <f aca="true" t="shared" si="919" ref="F602:AQ602">F603</f>
        <v>95734</v>
      </c>
      <c r="G602" s="63">
        <f t="shared" si="919"/>
        <v>0</v>
      </c>
      <c r="H602" s="63">
        <f t="shared" si="919"/>
        <v>0</v>
      </c>
      <c r="I602" s="63">
        <f t="shared" si="919"/>
        <v>-590</v>
      </c>
      <c r="J602" s="63">
        <f t="shared" si="919"/>
        <v>0</v>
      </c>
      <c r="K602" s="63">
        <f t="shared" si="919"/>
        <v>0</v>
      </c>
      <c r="L602" s="63">
        <f t="shared" si="919"/>
        <v>95144</v>
      </c>
      <c r="M602" s="63">
        <f t="shared" si="919"/>
        <v>0</v>
      </c>
      <c r="N602" s="64">
        <f t="shared" si="919"/>
        <v>0</v>
      </c>
      <c r="O602" s="64">
        <f t="shared" si="919"/>
        <v>0</v>
      </c>
      <c r="P602" s="64">
        <f t="shared" si="919"/>
        <v>0</v>
      </c>
      <c r="Q602" s="64">
        <f t="shared" si="919"/>
        <v>0</v>
      </c>
      <c r="R602" s="63">
        <f t="shared" si="919"/>
        <v>95144</v>
      </c>
      <c r="S602" s="63">
        <f t="shared" si="919"/>
        <v>0</v>
      </c>
      <c r="T602" s="64">
        <f t="shared" si="919"/>
        <v>0</v>
      </c>
      <c r="U602" s="64">
        <f t="shared" si="919"/>
        <v>0</v>
      </c>
      <c r="V602" s="63">
        <f t="shared" si="919"/>
        <v>1904</v>
      </c>
      <c r="W602" s="64">
        <f t="shared" si="919"/>
        <v>0</v>
      </c>
      <c r="X602" s="63">
        <f t="shared" si="919"/>
        <v>97048</v>
      </c>
      <c r="Y602" s="63">
        <f t="shared" si="919"/>
        <v>0</v>
      </c>
      <c r="Z602" s="64">
        <f t="shared" si="919"/>
        <v>0</v>
      </c>
      <c r="AA602" s="64">
        <f t="shared" si="919"/>
        <v>0</v>
      </c>
      <c r="AB602" s="63">
        <f t="shared" si="919"/>
        <v>0</v>
      </c>
      <c r="AC602" s="64">
        <f t="shared" si="919"/>
        <v>0</v>
      </c>
      <c r="AD602" s="63">
        <f t="shared" si="919"/>
        <v>97048</v>
      </c>
      <c r="AE602" s="63">
        <f t="shared" si="919"/>
        <v>0</v>
      </c>
      <c r="AF602" s="64">
        <f t="shared" si="919"/>
        <v>0</v>
      </c>
      <c r="AG602" s="64">
        <f t="shared" si="919"/>
        <v>0</v>
      </c>
      <c r="AH602" s="63">
        <f t="shared" si="919"/>
        <v>0</v>
      </c>
      <c r="AI602" s="64">
        <f t="shared" si="919"/>
        <v>0</v>
      </c>
      <c r="AJ602" s="63">
        <f t="shared" si="919"/>
        <v>97048</v>
      </c>
      <c r="AK602" s="63">
        <f t="shared" si="919"/>
        <v>0</v>
      </c>
      <c r="AL602" s="63">
        <f t="shared" si="919"/>
        <v>0</v>
      </c>
      <c r="AM602" s="64">
        <f t="shared" si="919"/>
        <v>0</v>
      </c>
      <c r="AN602" s="63">
        <f t="shared" si="919"/>
        <v>0</v>
      </c>
      <c r="AO602" s="64">
        <f t="shared" si="919"/>
        <v>0</v>
      </c>
      <c r="AP602" s="63">
        <f t="shared" si="919"/>
        <v>97048</v>
      </c>
      <c r="AQ602" s="63">
        <f t="shared" si="919"/>
        <v>0</v>
      </c>
      <c r="AR602" s="63">
        <f aca="true" t="shared" si="920" ref="AR602:AW602">AR603+AR606</f>
        <v>0</v>
      </c>
      <c r="AS602" s="63">
        <f t="shared" si="920"/>
        <v>0</v>
      </c>
      <c r="AT602" s="63">
        <f t="shared" si="920"/>
        <v>0</v>
      </c>
      <c r="AU602" s="63">
        <f t="shared" si="920"/>
        <v>76</v>
      </c>
      <c r="AV602" s="63">
        <f t="shared" si="920"/>
        <v>97124</v>
      </c>
      <c r="AW602" s="63">
        <f t="shared" si="920"/>
        <v>76</v>
      </c>
      <c r="AX602" s="63">
        <f aca="true" t="shared" si="921" ref="AX602:BC602">AX603+AX606</f>
        <v>0</v>
      </c>
      <c r="AY602" s="63">
        <f t="shared" si="921"/>
        <v>0</v>
      </c>
      <c r="AZ602" s="63">
        <f t="shared" si="921"/>
        <v>0</v>
      </c>
      <c r="BA602" s="63">
        <f t="shared" si="921"/>
        <v>0</v>
      </c>
      <c r="BB602" s="63">
        <f t="shared" si="921"/>
        <v>97124</v>
      </c>
      <c r="BC602" s="63">
        <f t="shared" si="921"/>
        <v>76</v>
      </c>
    </row>
    <row r="603" spans="1:55" s="15" customFormat="1" ht="20.25" customHeight="1">
      <c r="A603" s="59" t="s">
        <v>339</v>
      </c>
      <c r="B603" s="65" t="s">
        <v>385</v>
      </c>
      <c r="C603" s="65" t="s">
        <v>396</v>
      </c>
      <c r="D603" s="66" t="s">
        <v>340</v>
      </c>
      <c r="E603" s="65"/>
      <c r="F603" s="67">
        <f aca="true" t="shared" si="922" ref="F603:M603">F604+F605</f>
        <v>95734</v>
      </c>
      <c r="G603" s="67">
        <f t="shared" si="922"/>
        <v>0</v>
      </c>
      <c r="H603" s="67">
        <f t="shared" si="922"/>
        <v>0</v>
      </c>
      <c r="I603" s="67">
        <f t="shared" si="922"/>
        <v>-590</v>
      </c>
      <c r="J603" s="67">
        <f t="shared" si="922"/>
        <v>0</v>
      </c>
      <c r="K603" s="67">
        <f t="shared" si="922"/>
        <v>0</v>
      </c>
      <c r="L603" s="67">
        <f t="shared" si="922"/>
        <v>95144</v>
      </c>
      <c r="M603" s="67">
        <f t="shared" si="922"/>
        <v>0</v>
      </c>
      <c r="N603" s="67">
        <f aca="true" t="shared" si="923" ref="N603:S603">N604+N605</f>
        <v>0</v>
      </c>
      <c r="O603" s="67">
        <f t="shared" si="923"/>
        <v>0</v>
      </c>
      <c r="P603" s="67">
        <f t="shared" si="923"/>
        <v>0</v>
      </c>
      <c r="Q603" s="67">
        <f t="shared" si="923"/>
        <v>0</v>
      </c>
      <c r="R603" s="67">
        <f t="shared" si="923"/>
        <v>95144</v>
      </c>
      <c r="S603" s="67">
        <f t="shared" si="923"/>
        <v>0</v>
      </c>
      <c r="T603" s="67">
        <f aca="true" t="shared" si="924" ref="T603:Y603">T604+T605</f>
        <v>0</v>
      </c>
      <c r="U603" s="67">
        <f t="shared" si="924"/>
        <v>0</v>
      </c>
      <c r="V603" s="67">
        <f t="shared" si="924"/>
        <v>1904</v>
      </c>
      <c r="W603" s="67">
        <f t="shared" si="924"/>
        <v>0</v>
      </c>
      <c r="X603" s="67">
        <f t="shared" si="924"/>
        <v>97048</v>
      </c>
      <c r="Y603" s="67">
        <f t="shared" si="924"/>
        <v>0</v>
      </c>
      <c r="Z603" s="67">
        <f aca="true" t="shared" si="925" ref="Z603:AE603">Z604+Z605</f>
        <v>0</v>
      </c>
      <c r="AA603" s="67">
        <f t="shared" si="925"/>
        <v>0</v>
      </c>
      <c r="AB603" s="67">
        <f t="shared" si="925"/>
        <v>0</v>
      </c>
      <c r="AC603" s="67">
        <f t="shared" si="925"/>
        <v>0</v>
      </c>
      <c r="AD603" s="67">
        <f t="shared" si="925"/>
        <v>97048</v>
      </c>
      <c r="AE603" s="67">
        <f t="shared" si="925"/>
        <v>0</v>
      </c>
      <c r="AF603" s="67">
        <f aca="true" t="shared" si="926" ref="AF603:AK603">AF604+AF605</f>
        <v>0</v>
      </c>
      <c r="AG603" s="67">
        <f t="shared" si="926"/>
        <v>0</v>
      </c>
      <c r="AH603" s="67">
        <f t="shared" si="926"/>
        <v>0</v>
      </c>
      <c r="AI603" s="67">
        <f t="shared" si="926"/>
        <v>0</v>
      </c>
      <c r="AJ603" s="67">
        <f t="shared" si="926"/>
        <v>97048</v>
      </c>
      <c r="AK603" s="67">
        <f t="shared" si="926"/>
        <v>0</v>
      </c>
      <c r="AL603" s="67">
        <f aca="true" t="shared" si="927" ref="AL603:AQ603">AL604+AL605</f>
        <v>0</v>
      </c>
      <c r="AM603" s="67">
        <f t="shared" si="927"/>
        <v>0</v>
      </c>
      <c r="AN603" s="67">
        <f t="shared" si="927"/>
        <v>0</v>
      </c>
      <c r="AO603" s="67">
        <f t="shared" si="927"/>
        <v>0</v>
      </c>
      <c r="AP603" s="67">
        <f t="shared" si="927"/>
        <v>97048</v>
      </c>
      <c r="AQ603" s="67">
        <f t="shared" si="927"/>
        <v>0</v>
      </c>
      <c r="AR603" s="67">
        <f aca="true" t="shared" si="928" ref="AR603:AW603">AR604+AR605</f>
        <v>0</v>
      </c>
      <c r="AS603" s="67">
        <f>AS604+AS605</f>
        <v>0</v>
      </c>
      <c r="AT603" s="67">
        <f>AT604+AT605</f>
        <v>0</v>
      </c>
      <c r="AU603" s="67">
        <f>AU604+AU605</f>
        <v>0</v>
      </c>
      <c r="AV603" s="67">
        <f t="shared" si="928"/>
        <v>97048</v>
      </c>
      <c r="AW603" s="67">
        <f t="shared" si="928"/>
        <v>0</v>
      </c>
      <c r="AX603" s="67">
        <f aca="true" t="shared" si="929" ref="AX603:BC603">AX604+AX605</f>
        <v>0</v>
      </c>
      <c r="AY603" s="67">
        <f t="shared" si="929"/>
        <v>0</v>
      </c>
      <c r="AZ603" s="67">
        <f t="shared" si="929"/>
        <v>0</v>
      </c>
      <c r="BA603" s="67">
        <f t="shared" si="929"/>
        <v>0</v>
      </c>
      <c r="BB603" s="67">
        <f t="shared" si="929"/>
        <v>97048</v>
      </c>
      <c r="BC603" s="67">
        <f t="shared" si="929"/>
        <v>0</v>
      </c>
    </row>
    <row r="604" spans="1:55" s="7" customFormat="1" ht="82.5">
      <c r="A604" s="59" t="s">
        <v>79</v>
      </c>
      <c r="B604" s="65" t="s">
        <v>385</v>
      </c>
      <c r="C604" s="65" t="s">
        <v>396</v>
      </c>
      <c r="D604" s="66" t="s">
        <v>340</v>
      </c>
      <c r="E604" s="65" t="s">
        <v>67</v>
      </c>
      <c r="F604" s="46">
        <v>95681</v>
      </c>
      <c r="G604" s="52"/>
      <c r="H604" s="52"/>
      <c r="I604" s="68">
        <v>-590</v>
      </c>
      <c r="J604" s="52"/>
      <c r="K604" s="52"/>
      <c r="L604" s="46">
        <f>F604+H604+I604+J604+K604</f>
        <v>95091</v>
      </c>
      <c r="M604" s="46">
        <f>G604+K604</f>
        <v>0</v>
      </c>
      <c r="N604" s="46"/>
      <c r="O604" s="46"/>
      <c r="P604" s="46"/>
      <c r="Q604" s="46"/>
      <c r="R604" s="46">
        <f>L604+N604+O604+P604+Q604</f>
        <v>95091</v>
      </c>
      <c r="S604" s="46">
        <f>M604+Q604</f>
        <v>0</v>
      </c>
      <c r="T604" s="46"/>
      <c r="U604" s="46"/>
      <c r="V604" s="46">
        <v>1904</v>
      </c>
      <c r="W604" s="46"/>
      <c r="X604" s="46">
        <f>R604+T604+U604+V604+W604</f>
        <v>96995</v>
      </c>
      <c r="Y604" s="46">
        <f>S604+W604</f>
        <v>0</v>
      </c>
      <c r="Z604" s="46"/>
      <c r="AA604" s="46"/>
      <c r="AB604" s="46"/>
      <c r="AC604" s="46"/>
      <c r="AD604" s="46">
        <f>X604+Z604+AA604+AB604+AC604</f>
        <v>96995</v>
      </c>
      <c r="AE604" s="46">
        <f>Y604+AC604</f>
        <v>0</v>
      </c>
      <c r="AF604" s="46"/>
      <c r="AG604" s="46"/>
      <c r="AH604" s="46"/>
      <c r="AI604" s="46"/>
      <c r="AJ604" s="46">
        <f>AD604+AF604+AG604+AH604+AI604</f>
        <v>96995</v>
      </c>
      <c r="AK604" s="46">
        <f>AE604+AI604</f>
        <v>0</v>
      </c>
      <c r="AL604" s="46"/>
      <c r="AM604" s="46"/>
      <c r="AN604" s="46"/>
      <c r="AO604" s="46"/>
      <c r="AP604" s="46">
        <f>AJ604+AL604+AM604+AN604+AO604</f>
        <v>96995</v>
      </c>
      <c r="AQ604" s="46">
        <f>AK604+AO604</f>
        <v>0</v>
      </c>
      <c r="AR604" s="46"/>
      <c r="AS604" s="46"/>
      <c r="AT604" s="46"/>
      <c r="AU604" s="46"/>
      <c r="AV604" s="46">
        <f>AP604+AR604+AS604+AT604+AU604</f>
        <v>96995</v>
      </c>
      <c r="AW604" s="46">
        <f>AQ604+AU604</f>
        <v>0</v>
      </c>
      <c r="AX604" s="46"/>
      <c r="AY604" s="46"/>
      <c r="AZ604" s="46"/>
      <c r="BA604" s="46"/>
      <c r="BB604" s="46">
        <f>AV604+AX604+AY604+AZ604+BA604</f>
        <v>96995</v>
      </c>
      <c r="BC604" s="46">
        <f>AW604+BA604</f>
        <v>0</v>
      </c>
    </row>
    <row r="605" spans="1:55" s="7" customFormat="1" ht="91.5" customHeight="1">
      <c r="A605" s="59" t="s">
        <v>216</v>
      </c>
      <c r="B605" s="65" t="s">
        <v>385</v>
      </c>
      <c r="C605" s="65" t="s">
        <v>396</v>
      </c>
      <c r="D605" s="66" t="s">
        <v>340</v>
      </c>
      <c r="E605" s="65" t="s">
        <v>66</v>
      </c>
      <c r="F605" s="46">
        <v>53</v>
      </c>
      <c r="G605" s="52"/>
      <c r="H605" s="52"/>
      <c r="I605" s="52"/>
      <c r="J605" s="52"/>
      <c r="K605" s="52"/>
      <c r="L605" s="46">
        <f>F605+H605+I605+J605+K605</f>
        <v>53</v>
      </c>
      <c r="M605" s="46">
        <f>G605+K605</f>
        <v>0</v>
      </c>
      <c r="N605" s="46"/>
      <c r="O605" s="46"/>
      <c r="P605" s="46"/>
      <c r="Q605" s="46"/>
      <c r="R605" s="46">
        <f>L605+N605+O605+P605+Q605</f>
        <v>53</v>
      </c>
      <c r="S605" s="46">
        <f>M605+Q605</f>
        <v>0</v>
      </c>
      <c r="T605" s="46"/>
      <c r="U605" s="46"/>
      <c r="V605" s="46"/>
      <c r="W605" s="46"/>
      <c r="X605" s="46">
        <f>R605+T605+U605+V605+W605</f>
        <v>53</v>
      </c>
      <c r="Y605" s="46">
        <f>S605+W605</f>
        <v>0</v>
      </c>
      <c r="Z605" s="46"/>
      <c r="AA605" s="46"/>
      <c r="AB605" s="46"/>
      <c r="AC605" s="46"/>
      <c r="AD605" s="46">
        <f>X605+Z605+AA605+AB605+AC605</f>
        <v>53</v>
      </c>
      <c r="AE605" s="46">
        <f>Y605+AC605</f>
        <v>0</v>
      </c>
      <c r="AF605" s="46"/>
      <c r="AG605" s="46"/>
      <c r="AH605" s="46"/>
      <c r="AI605" s="46"/>
      <c r="AJ605" s="46">
        <f>AD605+AF605+AG605+AH605+AI605</f>
        <v>53</v>
      </c>
      <c r="AK605" s="46">
        <f>AE605+AI605</f>
        <v>0</v>
      </c>
      <c r="AL605" s="46"/>
      <c r="AM605" s="46"/>
      <c r="AN605" s="46"/>
      <c r="AO605" s="46"/>
      <c r="AP605" s="46">
        <f>AJ605+AL605+AM605+AN605+AO605</f>
        <v>53</v>
      </c>
      <c r="AQ605" s="46">
        <f>AK605+AO605</f>
        <v>0</v>
      </c>
      <c r="AR605" s="46"/>
      <c r="AS605" s="46"/>
      <c r="AT605" s="46"/>
      <c r="AU605" s="46"/>
      <c r="AV605" s="46">
        <f>AP605+AR605+AS605+AT605+AU605</f>
        <v>53</v>
      </c>
      <c r="AW605" s="46">
        <f>AQ605+AU605</f>
        <v>0</v>
      </c>
      <c r="AX605" s="46"/>
      <c r="AY605" s="46"/>
      <c r="AZ605" s="46"/>
      <c r="BA605" s="46"/>
      <c r="BB605" s="46">
        <f>AV605+AX605+AY605+AZ605+BA605</f>
        <v>53</v>
      </c>
      <c r="BC605" s="46">
        <f>AW605+BA605</f>
        <v>0</v>
      </c>
    </row>
    <row r="606" spans="1:55" s="7" customFormat="1" ht="16.5">
      <c r="A606" s="59" t="s">
        <v>435</v>
      </c>
      <c r="B606" s="65" t="s">
        <v>385</v>
      </c>
      <c r="C606" s="65" t="s">
        <v>396</v>
      </c>
      <c r="D606" s="66" t="s">
        <v>434</v>
      </c>
      <c r="E606" s="65"/>
      <c r="F606" s="46"/>
      <c r="G606" s="52"/>
      <c r="H606" s="52"/>
      <c r="I606" s="52"/>
      <c r="J606" s="52"/>
      <c r="K606" s="52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>
        <f aca="true" t="shared" si="930" ref="AR606:BA607">AR607</f>
        <v>0</v>
      </c>
      <c r="AS606" s="46">
        <f t="shared" si="930"/>
        <v>0</v>
      </c>
      <c r="AT606" s="46">
        <f t="shared" si="930"/>
        <v>0</v>
      </c>
      <c r="AU606" s="46">
        <f t="shared" si="930"/>
        <v>76</v>
      </c>
      <c r="AV606" s="46">
        <f t="shared" si="930"/>
        <v>76</v>
      </c>
      <c r="AW606" s="46">
        <f t="shared" si="930"/>
        <v>76</v>
      </c>
      <c r="AX606" s="46">
        <f t="shared" si="930"/>
        <v>0</v>
      </c>
      <c r="AY606" s="46">
        <f t="shared" si="930"/>
        <v>0</v>
      </c>
      <c r="AZ606" s="46">
        <f t="shared" si="930"/>
        <v>0</v>
      </c>
      <c r="BA606" s="46">
        <f t="shared" si="930"/>
        <v>0</v>
      </c>
      <c r="BB606" s="46">
        <f>BB607</f>
        <v>76</v>
      </c>
      <c r="BC606" s="46">
        <f>BC607</f>
        <v>76</v>
      </c>
    </row>
    <row r="607" spans="1:55" s="7" customFormat="1" ht="82.5">
      <c r="A607" s="59" t="s">
        <v>180</v>
      </c>
      <c r="B607" s="65" t="s">
        <v>385</v>
      </c>
      <c r="C607" s="65" t="s">
        <v>396</v>
      </c>
      <c r="D607" s="66" t="s">
        <v>181</v>
      </c>
      <c r="E607" s="65"/>
      <c r="F607" s="46"/>
      <c r="G607" s="52"/>
      <c r="H607" s="52"/>
      <c r="I607" s="52"/>
      <c r="J607" s="52"/>
      <c r="K607" s="52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>
        <f t="shared" si="930"/>
        <v>0</v>
      </c>
      <c r="AS607" s="46">
        <f t="shared" si="930"/>
        <v>0</v>
      </c>
      <c r="AT607" s="46">
        <f t="shared" si="930"/>
        <v>0</v>
      </c>
      <c r="AU607" s="46">
        <f t="shared" si="930"/>
        <v>76</v>
      </c>
      <c r="AV607" s="46">
        <f t="shared" si="930"/>
        <v>76</v>
      </c>
      <c r="AW607" s="46">
        <f t="shared" si="930"/>
        <v>76</v>
      </c>
      <c r="AX607" s="46">
        <f t="shared" si="930"/>
        <v>0</v>
      </c>
      <c r="AY607" s="46">
        <f t="shared" si="930"/>
        <v>0</v>
      </c>
      <c r="AZ607" s="46">
        <f t="shared" si="930"/>
        <v>0</v>
      </c>
      <c r="BA607" s="46">
        <f t="shared" si="930"/>
        <v>0</v>
      </c>
      <c r="BB607" s="46">
        <f>BB608</f>
        <v>76</v>
      </c>
      <c r="BC607" s="46">
        <f>BC608</f>
        <v>76</v>
      </c>
    </row>
    <row r="608" spans="1:55" s="7" customFormat="1" ht="91.5" customHeight="1">
      <c r="A608" s="59" t="s">
        <v>79</v>
      </c>
      <c r="B608" s="65" t="s">
        <v>385</v>
      </c>
      <c r="C608" s="65" t="s">
        <v>396</v>
      </c>
      <c r="D608" s="66" t="s">
        <v>181</v>
      </c>
      <c r="E608" s="65" t="s">
        <v>67</v>
      </c>
      <c r="F608" s="46"/>
      <c r="G608" s="52"/>
      <c r="H608" s="52"/>
      <c r="I608" s="52"/>
      <c r="J608" s="52"/>
      <c r="K608" s="52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>
        <v>76</v>
      </c>
      <c r="AV608" s="46">
        <f>AP608+AR608+AS608+AT608+AU608</f>
        <v>76</v>
      </c>
      <c r="AW608" s="46">
        <f>AQ608+AU608</f>
        <v>76</v>
      </c>
      <c r="AX608" s="46"/>
      <c r="AY608" s="46"/>
      <c r="AZ608" s="46"/>
      <c r="BA608" s="46"/>
      <c r="BB608" s="46">
        <f>AV608+AX608+AY608+AZ608+BA608</f>
        <v>76</v>
      </c>
      <c r="BC608" s="46">
        <f>AW608+BA608</f>
        <v>76</v>
      </c>
    </row>
    <row r="609" spans="1:55" s="7" customFormat="1" ht="15" customHeight="1">
      <c r="A609" s="59"/>
      <c r="B609" s="65"/>
      <c r="C609" s="65"/>
      <c r="D609" s="66"/>
      <c r="E609" s="65"/>
      <c r="F609" s="52"/>
      <c r="G609" s="52"/>
      <c r="H609" s="52"/>
      <c r="I609" s="52"/>
      <c r="J609" s="52"/>
      <c r="K609" s="52"/>
      <c r="L609" s="52"/>
      <c r="M609" s="52"/>
      <c r="N609" s="46"/>
      <c r="O609" s="46"/>
      <c r="P609" s="46"/>
      <c r="Q609" s="46"/>
      <c r="R609" s="52"/>
      <c r="S609" s="52"/>
      <c r="T609" s="46"/>
      <c r="U609" s="46"/>
      <c r="V609" s="46"/>
      <c r="W609" s="46"/>
      <c r="X609" s="52"/>
      <c r="Y609" s="52"/>
      <c r="Z609" s="46"/>
      <c r="AA609" s="46"/>
      <c r="AB609" s="46"/>
      <c r="AC609" s="46"/>
      <c r="AD609" s="52"/>
      <c r="AE609" s="52"/>
      <c r="AF609" s="46"/>
      <c r="AG609" s="46"/>
      <c r="AH609" s="46"/>
      <c r="AI609" s="46"/>
      <c r="AJ609" s="52"/>
      <c r="AK609" s="52"/>
      <c r="AL609" s="46"/>
      <c r="AM609" s="46"/>
      <c r="AN609" s="46"/>
      <c r="AO609" s="46"/>
      <c r="AP609" s="52"/>
      <c r="AQ609" s="52"/>
      <c r="AR609" s="46"/>
      <c r="AS609" s="46"/>
      <c r="AT609" s="46"/>
      <c r="AU609" s="46"/>
      <c r="AV609" s="52"/>
      <c r="AW609" s="52"/>
      <c r="AX609" s="46"/>
      <c r="AY609" s="46"/>
      <c r="AZ609" s="46"/>
      <c r="BA609" s="46"/>
      <c r="BB609" s="52"/>
      <c r="BC609" s="52"/>
    </row>
    <row r="610" spans="1:55" s="7" customFormat="1" ht="18.75" customHeight="1" hidden="1">
      <c r="A610" s="53" t="s">
        <v>243</v>
      </c>
      <c r="B610" s="54" t="s">
        <v>385</v>
      </c>
      <c r="C610" s="54" t="s">
        <v>391</v>
      </c>
      <c r="D610" s="62"/>
      <c r="E610" s="54"/>
      <c r="F610" s="52"/>
      <c r="G610" s="52"/>
      <c r="H610" s="52"/>
      <c r="I610" s="52"/>
      <c r="J610" s="52"/>
      <c r="K610" s="52"/>
      <c r="L610" s="52"/>
      <c r="M610" s="52"/>
      <c r="N610" s="46"/>
      <c r="O610" s="46"/>
      <c r="P610" s="46"/>
      <c r="Q610" s="46"/>
      <c r="R610" s="52"/>
      <c r="S610" s="52"/>
      <c r="T610" s="46"/>
      <c r="U610" s="46"/>
      <c r="V610" s="46"/>
      <c r="W610" s="46"/>
      <c r="X610" s="52"/>
      <c r="Y610" s="52"/>
      <c r="Z610" s="46"/>
      <c r="AA610" s="46"/>
      <c r="AB610" s="46"/>
      <c r="AC610" s="46"/>
      <c r="AD610" s="52"/>
      <c r="AE610" s="52"/>
      <c r="AF610" s="46"/>
      <c r="AG610" s="46"/>
      <c r="AH610" s="46"/>
      <c r="AI610" s="46"/>
      <c r="AJ610" s="52"/>
      <c r="AK610" s="52"/>
      <c r="AL610" s="46"/>
      <c r="AM610" s="46"/>
      <c r="AN610" s="46"/>
      <c r="AO610" s="46"/>
      <c r="AP610" s="52"/>
      <c r="AQ610" s="52"/>
      <c r="AR610" s="46"/>
      <c r="AS610" s="46"/>
      <c r="AT610" s="46"/>
      <c r="AU610" s="46"/>
      <c r="AV610" s="52"/>
      <c r="AW610" s="52"/>
      <c r="AX610" s="46"/>
      <c r="AY610" s="46"/>
      <c r="AZ610" s="46"/>
      <c r="BA610" s="46"/>
      <c r="BB610" s="52"/>
      <c r="BC610" s="52"/>
    </row>
    <row r="611" spans="1:55" s="7" customFormat="1" ht="33" customHeight="1" hidden="1">
      <c r="A611" s="59" t="s">
        <v>389</v>
      </c>
      <c r="B611" s="65" t="s">
        <v>385</v>
      </c>
      <c r="C611" s="65" t="s">
        <v>391</v>
      </c>
      <c r="D611" s="66" t="s">
        <v>244</v>
      </c>
      <c r="E611" s="65"/>
      <c r="F611" s="52"/>
      <c r="G611" s="52"/>
      <c r="H611" s="52"/>
      <c r="I611" s="52"/>
      <c r="J611" s="52"/>
      <c r="K611" s="52"/>
      <c r="L611" s="52"/>
      <c r="M611" s="52"/>
      <c r="N611" s="46"/>
      <c r="O611" s="46"/>
      <c r="P611" s="46"/>
      <c r="Q611" s="46"/>
      <c r="R611" s="52"/>
      <c r="S611" s="52"/>
      <c r="T611" s="46"/>
      <c r="U611" s="46"/>
      <c r="V611" s="46"/>
      <c r="W611" s="46"/>
      <c r="X611" s="52"/>
      <c r="Y611" s="52"/>
      <c r="Z611" s="46"/>
      <c r="AA611" s="46"/>
      <c r="AB611" s="46"/>
      <c r="AC611" s="46"/>
      <c r="AD611" s="52"/>
      <c r="AE611" s="52"/>
      <c r="AF611" s="46"/>
      <c r="AG611" s="46"/>
      <c r="AH611" s="46"/>
      <c r="AI611" s="46"/>
      <c r="AJ611" s="52"/>
      <c r="AK611" s="52"/>
      <c r="AL611" s="46"/>
      <c r="AM611" s="46"/>
      <c r="AN611" s="46"/>
      <c r="AO611" s="46"/>
      <c r="AP611" s="52"/>
      <c r="AQ611" s="52"/>
      <c r="AR611" s="46"/>
      <c r="AS611" s="46"/>
      <c r="AT611" s="46"/>
      <c r="AU611" s="46"/>
      <c r="AV611" s="52"/>
      <c r="AW611" s="52"/>
      <c r="AX611" s="46"/>
      <c r="AY611" s="46"/>
      <c r="AZ611" s="46"/>
      <c r="BA611" s="46"/>
      <c r="BB611" s="52"/>
      <c r="BC611" s="52"/>
    </row>
    <row r="612" spans="1:55" s="7" customFormat="1" ht="49.5" customHeight="1" hidden="1">
      <c r="A612" s="59" t="s">
        <v>468</v>
      </c>
      <c r="B612" s="65" t="s">
        <v>385</v>
      </c>
      <c r="C612" s="65" t="s">
        <v>391</v>
      </c>
      <c r="D612" s="66" t="s">
        <v>278</v>
      </c>
      <c r="E612" s="65" t="s">
        <v>390</v>
      </c>
      <c r="F612" s="52"/>
      <c r="G612" s="52"/>
      <c r="H612" s="52"/>
      <c r="I612" s="52"/>
      <c r="J612" s="52"/>
      <c r="K612" s="52"/>
      <c r="L612" s="52"/>
      <c r="M612" s="52"/>
      <c r="N612" s="46"/>
      <c r="O612" s="46"/>
      <c r="P612" s="46"/>
      <c r="Q612" s="46"/>
      <c r="R612" s="52"/>
      <c r="S612" s="52"/>
      <c r="T612" s="46"/>
      <c r="U612" s="46"/>
      <c r="V612" s="46"/>
      <c r="W612" s="46"/>
      <c r="X612" s="52"/>
      <c r="Y612" s="52"/>
      <c r="Z612" s="46"/>
      <c r="AA612" s="46"/>
      <c r="AB612" s="46"/>
      <c r="AC612" s="46"/>
      <c r="AD612" s="52"/>
      <c r="AE612" s="52"/>
      <c r="AF612" s="46"/>
      <c r="AG612" s="46"/>
      <c r="AH612" s="46"/>
      <c r="AI612" s="46"/>
      <c r="AJ612" s="52"/>
      <c r="AK612" s="52"/>
      <c r="AL612" s="46"/>
      <c r="AM612" s="46"/>
      <c r="AN612" s="46"/>
      <c r="AO612" s="46"/>
      <c r="AP612" s="52"/>
      <c r="AQ612" s="52"/>
      <c r="AR612" s="46"/>
      <c r="AS612" s="46"/>
      <c r="AT612" s="46"/>
      <c r="AU612" s="46"/>
      <c r="AV612" s="52"/>
      <c r="AW612" s="52"/>
      <c r="AX612" s="46"/>
      <c r="AY612" s="46"/>
      <c r="AZ612" s="46"/>
      <c r="BA612" s="46"/>
      <c r="BB612" s="52"/>
      <c r="BC612" s="52"/>
    </row>
    <row r="613" spans="1:55" s="7" customFormat="1" ht="16.5" customHeight="1" hidden="1">
      <c r="A613" s="59" t="s">
        <v>344</v>
      </c>
      <c r="B613" s="65" t="s">
        <v>385</v>
      </c>
      <c r="C613" s="65" t="s">
        <v>391</v>
      </c>
      <c r="D613" s="66" t="s">
        <v>345</v>
      </c>
      <c r="E613" s="65"/>
      <c r="F613" s="52"/>
      <c r="G613" s="52"/>
      <c r="H613" s="52"/>
      <c r="I613" s="52"/>
      <c r="J613" s="52"/>
      <c r="K613" s="52"/>
      <c r="L613" s="52"/>
      <c r="M613" s="52"/>
      <c r="N613" s="46"/>
      <c r="O613" s="46"/>
      <c r="P613" s="46"/>
      <c r="Q613" s="46"/>
      <c r="R613" s="52"/>
      <c r="S613" s="52"/>
      <c r="T613" s="46"/>
      <c r="U613" s="46"/>
      <c r="V613" s="46"/>
      <c r="W613" s="46"/>
      <c r="X613" s="52"/>
      <c r="Y613" s="52"/>
      <c r="Z613" s="46"/>
      <c r="AA613" s="46"/>
      <c r="AB613" s="46"/>
      <c r="AC613" s="46"/>
      <c r="AD613" s="52"/>
      <c r="AE613" s="52"/>
      <c r="AF613" s="46"/>
      <c r="AG613" s="46"/>
      <c r="AH613" s="46"/>
      <c r="AI613" s="46"/>
      <c r="AJ613" s="52"/>
      <c r="AK613" s="52"/>
      <c r="AL613" s="46"/>
      <c r="AM613" s="46"/>
      <c r="AN613" s="46"/>
      <c r="AO613" s="46"/>
      <c r="AP613" s="52"/>
      <c r="AQ613" s="52"/>
      <c r="AR613" s="46"/>
      <c r="AS613" s="46"/>
      <c r="AT613" s="46"/>
      <c r="AU613" s="46"/>
      <c r="AV613" s="52"/>
      <c r="AW613" s="52"/>
      <c r="AX613" s="46"/>
      <c r="AY613" s="46"/>
      <c r="AZ613" s="46"/>
      <c r="BA613" s="46"/>
      <c r="BB613" s="52"/>
      <c r="BC613" s="52"/>
    </row>
    <row r="614" spans="1:55" s="7" customFormat="1" ht="33" customHeight="1" hidden="1">
      <c r="A614" s="59" t="s">
        <v>367</v>
      </c>
      <c r="B614" s="65" t="s">
        <v>385</v>
      </c>
      <c r="C614" s="65" t="s">
        <v>391</v>
      </c>
      <c r="D614" s="66" t="s">
        <v>345</v>
      </c>
      <c r="E614" s="65" t="s">
        <v>368</v>
      </c>
      <c r="F614" s="52"/>
      <c r="G614" s="52"/>
      <c r="H614" s="52"/>
      <c r="I614" s="52"/>
      <c r="J614" s="52"/>
      <c r="K614" s="52"/>
      <c r="L614" s="52"/>
      <c r="M614" s="52"/>
      <c r="N614" s="46"/>
      <c r="O614" s="46"/>
      <c r="P614" s="46"/>
      <c r="Q614" s="46"/>
      <c r="R614" s="52"/>
      <c r="S614" s="52"/>
      <c r="T614" s="46"/>
      <c r="U614" s="46"/>
      <c r="V614" s="46"/>
      <c r="W614" s="46"/>
      <c r="X614" s="52"/>
      <c r="Y614" s="52"/>
      <c r="Z614" s="46"/>
      <c r="AA614" s="46"/>
      <c r="AB614" s="46"/>
      <c r="AC614" s="46"/>
      <c r="AD614" s="52"/>
      <c r="AE614" s="52"/>
      <c r="AF614" s="46"/>
      <c r="AG614" s="46"/>
      <c r="AH614" s="46"/>
      <c r="AI614" s="46"/>
      <c r="AJ614" s="52"/>
      <c r="AK614" s="52"/>
      <c r="AL614" s="46"/>
      <c r="AM614" s="46"/>
      <c r="AN614" s="46"/>
      <c r="AO614" s="46"/>
      <c r="AP614" s="52"/>
      <c r="AQ614" s="52"/>
      <c r="AR614" s="46"/>
      <c r="AS614" s="46"/>
      <c r="AT614" s="46"/>
      <c r="AU614" s="46"/>
      <c r="AV614" s="52"/>
      <c r="AW614" s="52"/>
      <c r="AX614" s="46"/>
      <c r="AY614" s="46"/>
      <c r="AZ614" s="46"/>
      <c r="BA614" s="46"/>
      <c r="BB614" s="52"/>
      <c r="BC614" s="52"/>
    </row>
    <row r="615" spans="1:55" s="7" customFormat="1" ht="33" customHeight="1" hidden="1">
      <c r="A615" s="59" t="s">
        <v>346</v>
      </c>
      <c r="B615" s="65" t="s">
        <v>385</v>
      </c>
      <c r="C615" s="65" t="s">
        <v>391</v>
      </c>
      <c r="D615" s="66" t="s">
        <v>347</v>
      </c>
      <c r="E615" s="65"/>
      <c r="F615" s="52"/>
      <c r="G615" s="52"/>
      <c r="H615" s="52"/>
      <c r="I615" s="52"/>
      <c r="J615" s="52"/>
      <c r="K615" s="52"/>
      <c r="L615" s="52"/>
      <c r="M615" s="52"/>
      <c r="N615" s="46"/>
      <c r="O615" s="46"/>
      <c r="P615" s="46"/>
      <c r="Q615" s="46"/>
      <c r="R615" s="52"/>
      <c r="S615" s="52"/>
      <c r="T615" s="46"/>
      <c r="U615" s="46"/>
      <c r="V615" s="46"/>
      <c r="W615" s="46"/>
      <c r="X615" s="52"/>
      <c r="Y615" s="52"/>
      <c r="Z615" s="46"/>
      <c r="AA615" s="46"/>
      <c r="AB615" s="46"/>
      <c r="AC615" s="46"/>
      <c r="AD615" s="52"/>
      <c r="AE615" s="52"/>
      <c r="AF615" s="46"/>
      <c r="AG615" s="46"/>
      <c r="AH615" s="46"/>
      <c r="AI615" s="46"/>
      <c r="AJ615" s="52"/>
      <c r="AK615" s="52"/>
      <c r="AL615" s="46"/>
      <c r="AM615" s="46"/>
      <c r="AN615" s="46"/>
      <c r="AO615" s="46"/>
      <c r="AP615" s="52"/>
      <c r="AQ615" s="52"/>
      <c r="AR615" s="46"/>
      <c r="AS615" s="46"/>
      <c r="AT615" s="46"/>
      <c r="AU615" s="46"/>
      <c r="AV615" s="52"/>
      <c r="AW615" s="52"/>
      <c r="AX615" s="46"/>
      <c r="AY615" s="46"/>
      <c r="AZ615" s="46"/>
      <c r="BA615" s="46"/>
      <c r="BB615" s="52"/>
      <c r="BC615" s="52"/>
    </row>
    <row r="616" spans="1:55" s="7" customFormat="1" ht="33" customHeight="1" hidden="1">
      <c r="A616" s="59" t="s">
        <v>375</v>
      </c>
      <c r="B616" s="65" t="s">
        <v>385</v>
      </c>
      <c r="C616" s="65" t="s">
        <v>391</v>
      </c>
      <c r="D616" s="66" t="s">
        <v>245</v>
      </c>
      <c r="E616" s="65" t="s">
        <v>376</v>
      </c>
      <c r="F616" s="52"/>
      <c r="G616" s="52"/>
      <c r="H616" s="52"/>
      <c r="I616" s="52"/>
      <c r="J616" s="52"/>
      <c r="K616" s="52"/>
      <c r="L616" s="52"/>
      <c r="M616" s="52"/>
      <c r="N616" s="46"/>
      <c r="O616" s="46"/>
      <c r="P616" s="46"/>
      <c r="Q616" s="46"/>
      <c r="R616" s="52"/>
      <c r="S616" s="52"/>
      <c r="T616" s="46"/>
      <c r="U616" s="46"/>
      <c r="V616" s="46"/>
      <c r="W616" s="46"/>
      <c r="X616" s="52"/>
      <c r="Y616" s="52"/>
      <c r="Z616" s="46"/>
      <c r="AA616" s="46"/>
      <c r="AB616" s="46"/>
      <c r="AC616" s="46"/>
      <c r="AD616" s="52"/>
      <c r="AE616" s="52"/>
      <c r="AF616" s="46"/>
      <c r="AG616" s="46"/>
      <c r="AH616" s="46"/>
      <c r="AI616" s="46"/>
      <c r="AJ616" s="52"/>
      <c r="AK616" s="52"/>
      <c r="AL616" s="46"/>
      <c r="AM616" s="46"/>
      <c r="AN616" s="46"/>
      <c r="AO616" s="46"/>
      <c r="AP616" s="52"/>
      <c r="AQ616" s="52"/>
      <c r="AR616" s="46"/>
      <c r="AS616" s="46"/>
      <c r="AT616" s="46"/>
      <c r="AU616" s="46"/>
      <c r="AV616" s="52"/>
      <c r="AW616" s="52"/>
      <c r="AX616" s="46"/>
      <c r="AY616" s="46"/>
      <c r="AZ616" s="46"/>
      <c r="BA616" s="46"/>
      <c r="BB616" s="52"/>
      <c r="BC616" s="52"/>
    </row>
    <row r="617" spans="1:55" s="7" customFormat="1" ht="16.5" customHeight="1" hidden="1">
      <c r="A617" s="59" t="s">
        <v>359</v>
      </c>
      <c r="B617" s="65" t="s">
        <v>385</v>
      </c>
      <c r="C617" s="65" t="s">
        <v>391</v>
      </c>
      <c r="D617" s="66" t="s">
        <v>361</v>
      </c>
      <c r="E617" s="65"/>
      <c r="F617" s="52"/>
      <c r="G617" s="52"/>
      <c r="H617" s="52"/>
      <c r="I617" s="52"/>
      <c r="J617" s="52"/>
      <c r="K617" s="52"/>
      <c r="L617" s="52"/>
      <c r="M617" s="52"/>
      <c r="N617" s="46"/>
      <c r="O617" s="46"/>
      <c r="P617" s="46"/>
      <c r="Q617" s="46"/>
      <c r="R617" s="52"/>
      <c r="S617" s="52"/>
      <c r="T617" s="46"/>
      <c r="U617" s="46"/>
      <c r="V617" s="46"/>
      <c r="W617" s="46"/>
      <c r="X617" s="52"/>
      <c r="Y617" s="52"/>
      <c r="Z617" s="46"/>
      <c r="AA617" s="46"/>
      <c r="AB617" s="46"/>
      <c r="AC617" s="46"/>
      <c r="AD617" s="52"/>
      <c r="AE617" s="52"/>
      <c r="AF617" s="46"/>
      <c r="AG617" s="46"/>
      <c r="AH617" s="46"/>
      <c r="AI617" s="46"/>
      <c r="AJ617" s="52"/>
      <c r="AK617" s="52"/>
      <c r="AL617" s="46"/>
      <c r="AM617" s="46"/>
      <c r="AN617" s="46"/>
      <c r="AO617" s="46"/>
      <c r="AP617" s="52"/>
      <c r="AQ617" s="52"/>
      <c r="AR617" s="46"/>
      <c r="AS617" s="46"/>
      <c r="AT617" s="46"/>
      <c r="AU617" s="46"/>
      <c r="AV617" s="52"/>
      <c r="AW617" s="52"/>
      <c r="AX617" s="46"/>
      <c r="AY617" s="46"/>
      <c r="AZ617" s="46"/>
      <c r="BA617" s="46"/>
      <c r="BB617" s="52"/>
      <c r="BC617" s="52"/>
    </row>
    <row r="618" spans="1:55" s="7" customFormat="1" ht="82.5" customHeight="1" hidden="1">
      <c r="A618" s="59" t="s">
        <v>498</v>
      </c>
      <c r="B618" s="65" t="s">
        <v>385</v>
      </c>
      <c r="C618" s="65" t="s">
        <v>391</v>
      </c>
      <c r="D618" s="66" t="s">
        <v>495</v>
      </c>
      <c r="E618" s="65"/>
      <c r="F618" s="52"/>
      <c r="G618" s="52"/>
      <c r="H618" s="52"/>
      <c r="I618" s="52"/>
      <c r="J618" s="52"/>
      <c r="K618" s="52"/>
      <c r="L618" s="52"/>
      <c r="M618" s="52"/>
      <c r="N618" s="46"/>
      <c r="O618" s="46"/>
      <c r="P618" s="46"/>
      <c r="Q618" s="46"/>
      <c r="R618" s="52"/>
      <c r="S618" s="52"/>
      <c r="T618" s="46"/>
      <c r="U618" s="46"/>
      <c r="V618" s="46"/>
      <c r="W618" s="46"/>
      <c r="X618" s="52"/>
      <c r="Y618" s="52"/>
      <c r="Z618" s="46"/>
      <c r="AA618" s="46"/>
      <c r="AB618" s="46"/>
      <c r="AC618" s="46"/>
      <c r="AD618" s="52"/>
      <c r="AE618" s="52"/>
      <c r="AF618" s="46"/>
      <c r="AG618" s="46"/>
      <c r="AH618" s="46"/>
      <c r="AI618" s="46"/>
      <c r="AJ618" s="52"/>
      <c r="AK618" s="52"/>
      <c r="AL618" s="46"/>
      <c r="AM618" s="46"/>
      <c r="AN618" s="46"/>
      <c r="AO618" s="46"/>
      <c r="AP618" s="52"/>
      <c r="AQ618" s="52"/>
      <c r="AR618" s="46"/>
      <c r="AS618" s="46"/>
      <c r="AT618" s="46"/>
      <c r="AU618" s="46"/>
      <c r="AV618" s="52"/>
      <c r="AW618" s="52"/>
      <c r="AX618" s="46"/>
      <c r="AY618" s="46"/>
      <c r="AZ618" s="46"/>
      <c r="BA618" s="46"/>
      <c r="BB618" s="52"/>
      <c r="BC618" s="52"/>
    </row>
    <row r="619" spans="1:55" s="7" customFormat="1" ht="33" customHeight="1" hidden="1">
      <c r="A619" s="59" t="s">
        <v>501</v>
      </c>
      <c r="B619" s="65" t="s">
        <v>385</v>
      </c>
      <c r="C619" s="65" t="s">
        <v>391</v>
      </c>
      <c r="D619" s="66" t="s">
        <v>496</v>
      </c>
      <c r="E619" s="65"/>
      <c r="F619" s="52"/>
      <c r="G619" s="52"/>
      <c r="H619" s="52"/>
      <c r="I619" s="52"/>
      <c r="J619" s="52"/>
      <c r="K619" s="52"/>
      <c r="L619" s="52"/>
      <c r="M619" s="52"/>
      <c r="N619" s="46"/>
      <c r="O619" s="46"/>
      <c r="P619" s="46"/>
      <c r="Q619" s="46"/>
      <c r="R619" s="52"/>
      <c r="S619" s="52"/>
      <c r="T619" s="46"/>
      <c r="U619" s="46"/>
      <c r="V619" s="46"/>
      <c r="W619" s="46"/>
      <c r="X619" s="52"/>
      <c r="Y619" s="52"/>
      <c r="Z619" s="46"/>
      <c r="AA619" s="46"/>
      <c r="AB619" s="46"/>
      <c r="AC619" s="46"/>
      <c r="AD619" s="52"/>
      <c r="AE619" s="52"/>
      <c r="AF619" s="46"/>
      <c r="AG619" s="46"/>
      <c r="AH619" s="46"/>
      <c r="AI619" s="46"/>
      <c r="AJ619" s="52"/>
      <c r="AK619" s="52"/>
      <c r="AL619" s="46"/>
      <c r="AM619" s="46"/>
      <c r="AN619" s="46"/>
      <c r="AO619" s="46"/>
      <c r="AP619" s="52"/>
      <c r="AQ619" s="52"/>
      <c r="AR619" s="46"/>
      <c r="AS619" s="46"/>
      <c r="AT619" s="46"/>
      <c r="AU619" s="46"/>
      <c r="AV619" s="52"/>
      <c r="AW619" s="52"/>
      <c r="AX619" s="46"/>
      <c r="AY619" s="46"/>
      <c r="AZ619" s="46"/>
      <c r="BA619" s="46"/>
      <c r="BB619" s="52"/>
      <c r="BC619" s="52"/>
    </row>
    <row r="620" spans="1:55" s="7" customFormat="1" ht="16.5" customHeight="1" hidden="1">
      <c r="A620" s="59" t="s">
        <v>248</v>
      </c>
      <c r="B620" s="65" t="s">
        <v>385</v>
      </c>
      <c r="C620" s="65" t="s">
        <v>391</v>
      </c>
      <c r="D620" s="66" t="s">
        <v>496</v>
      </c>
      <c r="E620" s="65" t="s">
        <v>255</v>
      </c>
      <c r="F620" s="52"/>
      <c r="G620" s="52"/>
      <c r="H620" s="52"/>
      <c r="I620" s="52"/>
      <c r="J620" s="52"/>
      <c r="K620" s="52"/>
      <c r="L620" s="52"/>
      <c r="M620" s="52"/>
      <c r="N620" s="46"/>
      <c r="O620" s="46"/>
      <c r="P620" s="46"/>
      <c r="Q620" s="46"/>
      <c r="R620" s="52"/>
      <c r="S620" s="52"/>
      <c r="T620" s="46"/>
      <c r="U620" s="46"/>
      <c r="V620" s="46"/>
      <c r="W620" s="46"/>
      <c r="X620" s="52"/>
      <c r="Y620" s="52"/>
      <c r="Z620" s="46"/>
      <c r="AA620" s="46"/>
      <c r="AB620" s="46"/>
      <c r="AC620" s="46"/>
      <c r="AD620" s="52"/>
      <c r="AE620" s="52"/>
      <c r="AF620" s="46"/>
      <c r="AG620" s="46"/>
      <c r="AH620" s="46"/>
      <c r="AI620" s="46"/>
      <c r="AJ620" s="52"/>
      <c r="AK620" s="52"/>
      <c r="AL620" s="46"/>
      <c r="AM620" s="46"/>
      <c r="AN620" s="46"/>
      <c r="AO620" s="46"/>
      <c r="AP620" s="52"/>
      <c r="AQ620" s="52"/>
      <c r="AR620" s="46"/>
      <c r="AS620" s="46"/>
      <c r="AT620" s="46"/>
      <c r="AU620" s="46"/>
      <c r="AV620" s="52"/>
      <c r="AW620" s="52"/>
      <c r="AX620" s="46"/>
      <c r="AY620" s="46"/>
      <c r="AZ620" s="46"/>
      <c r="BA620" s="46"/>
      <c r="BB620" s="52"/>
      <c r="BC620" s="52"/>
    </row>
    <row r="621" spans="1:55" s="7" customFormat="1" ht="33" customHeight="1" hidden="1">
      <c r="A621" s="59" t="s">
        <v>560</v>
      </c>
      <c r="B621" s="65" t="s">
        <v>385</v>
      </c>
      <c r="C621" s="65" t="s">
        <v>391</v>
      </c>
      <c r="D621" s="66" t="s">
        <v>559</v>
      </c>
      <c r="E621" s="65"/>
      <c r="F621" s="52"/>
      <c r="G621" s="52"/>
      <c r="H621" s="52"/>
      <c r="I621" s="52"/>
      <c r="J621" s="52"/>
      <c r="K621" s="52"/>
      <c r="L621" s="52"/>
      <c r="M621" s="52"/>
      <c r="N621" s="46"/>
      <c r="O621" s="46"/>
      <c r="P621" s="46"/>
      <c r="Q621" s="46"/>
      <c r="R621" s="52"/>
      <c r="S621" s="52"/>
      <c r="T621" s="46"/>
      <c r="U621" s="46"/>
      <c r="V621" s="46"/>
      <c r="W621" s="46"/>
      <c r="X621" s="52"/>
      <c r="Y621" s="52"/>
      <c r="Z621" s="46"/>
      <c r="AA621" s="46"/>
      <c r="AB621" s="46"/>
      <c r="AC621" s="46"/>
      <c r="AD621" s="52"/>
      <c r="AE621" s="52"/>
      <c r="AF621" s="46"/>
      <c r="AG621" s="46"/>
      <c r="AH621" s="46"/>
      <c r="AI621" s="46"/>
      <c r="AJ621" s="52"/>
      <c r="AK621" s="52"/>
      <c r="AL621" s="46"/>
      <c r="AM621" s="46"/>
      <c r="AN621" s="46"/>
      <c r="AO621" s="46"/>
      <c r="AP621" s="52"/>
      <c r="AQ621" s="52"/>
      <c r="AR621" s="46"/>
      <c r="AS621" s="46"/>
      <c r="AT621" s="46"/>
      <c r="AU621" s="46"/>
      <c r="AV621" s="52"/>
      <c r="AW621" s="52"/>
      <c r="AX621" s="46"/>
      <c r="AY621" s="46"/>
      <c r="AZ621" s="46"/>
      <c r="BA621" s="46"/>
      <c r="BB621" s="52"/>
      <c r="BC621" s="52"/>
    </row>
    <row r="622" spans="1:55" s="7" customFormat="1" ht="82.5" customHeight="1" hidden="1">
      <c r="A622" s="59" t="s">
        <v>468</v>
      </c>
      <c r="B622" s="65" t="s">
        <v>385</v>
      </c>
      <c r="C622" s="65" t="s">
        <v>391</v>
      </c>
      <c r="D622" s="66" t="s">
        <v>559</v>
      </c>
      <c r="E622" s="65" t="s">
        <v>390</v>
      </c>
      <c r="F622" s="52"/>
      <c r="G622" s="52"/>
      <c r="H622" s="52"/>
      <c r="I622" s="52"/>
      <c r="J622" s="52"/>
      <c r="K622" s="52"/>
      <c r="L622" s="52"/>
      <c r="M622" s="52"/>
      <c r="N622" s="46"/>
      <c r="O622" s="46"/>
      <c r="P622" s="46"/>
      <c r="Q622" s="46"/>
      <c r="R622" s="52"/>
      <c r="S622" s="52"/>
      <c r="T622" s="46"/>
      <c r="U622" s="46"/>
      <c r="V622" s="46"/>
      <c r="W622" s="46"/>
      <c r="X622" s="52"/>
      <c r="Y622" s="52"/>
      <c r="Z622" s="46"/>
      <c r="AA622" s="46"/>
      <c r="AB622" s="46"/>
      <c r="AC622" s="46"/>
      <c r="AD622" s="52"/>
      <c r="AE622" s="52"/>
      <c r="AF622" s="46"/>
      <c r="AG622" s="46"/>
      <c r="AH622" s="46"/>
      <c r="AI622" s="46"/>
      <c r="AJ622" s="52"/>
      <c r="AK622" s="52"/>
      <c r="AL622" s="46"/>
      <c r="AM622" s="46"/>
      <c r="AN622" s="46"/>
      <c r="AO622" s="46"/>
      <c r="AP622" s="52"/>
      <c r="AQ622" s="52"/>
      <c r="AR622" s="46"/>
      <c r="AS622" s="46"/>
      <c r="AT622" s="46"/>
      <c r="AU622" s="46"/>
      <c r="AV622" s="52"/>
      <c r="AW622" s="52"/>
      <c r="AX622" s="46"/>
      <c r="AY622" s="46"/>
      <c r="AZ622" s="46"/>
      <c r="BA622" s="46"/>
      <c r="BB622" s="52"/>
      <c r="BC622" s="52"/>
    </row>
    <row r="623" spans="1:55" s="7" customFormat="1" ht="16.5" customHeight="1" hidden="1">
      <c r="A623" s="59"/>
      <c r="B623" s="65"/>
      <c r="C623" s="65"/>
      <c r="D623" s="66"/>
      <c r="E623" s="65"/>
      <c r="F623" s="52"/>
      <c r="G623" s="52"/>
      <c r="H623" s="52"/>
      <c r="I623" s="52"/>
      <c r="J623" s="52"/>
      <c r="K623" s="52"/>
      <c r="L623" s="52"/>
      <c r="M623" s="52"/>
      <c r="N623" s="46"/>
      <c r="O623" s="46"/>
      <c r="P623" s="46"/>
      <c r="Q623" s="46"/>
      <c r="R623" s="52"/>
      <c r="S623" s="52"/>
      <c r="T623" s="46"/>
      <c r="U623" s="46"/>
      <c r="V623" s="46"/>
      <c r="W623" s="46"/>
      <c r="X623" s="52"/>
      <c r="Y623" s="52"/>
      <c r="Z623" s="46"/>
      <c r="AA623" s="46"/>
      <c r="AB623" s="46"/>
      <c r="AC623" s="46"/>
      <c r="AD623" s="52"/>
      <c r="AE623" s="52"/>
      <c r="AF623" s="46"/>
      <c r="AG623" s="46"/>
      <c r="AH623" s="46"/>
      <c r="AI623" s="46"/>
      <c r="AJ623" s="52"/>
      <c r="AK623" s="52"/>
      <c r="AL623" s="46"/>
      <c r="AM623" s="46"/>
      <c r="AN623" s="46"/>
      <c r="AO623" s="46"/>
      <c r="AP623" s="52"/>
      <c r="AQ623" s="52"/>
      <c r="AR623" s="46"/>
      <c r="AS623" s="46"/>
      <c r="AT623" s="46"/>
      <c r="AU623" s="46"/>
      <c r="AV623" s="52"/>
      <c r="AW623" s="52"/>
      <c r="AX623" s="46"/>
      <c r="AY623" s="46"/>
      <c r="AZ623" s="46"/>
      <c r="BA623" s="46"/>
      <c r="BB623" s="52"/>
      <c r="BC623" s="52"/>
    </row>
    <row r="624" spans="1:55" s="7" customFormat="1" ht="24" customHeight="1">
      <c r="A624" s="53" t="s">
        <v>37</v>
      </c>
      <c r="B624" s="54" t="s">
        <v>385</v>
      </c>
      <c r="C624" s="54" t="s">
        <v>385</v>
      </c>
      <c r="D624" s="62"/>
      <c r="E624" s="54"/>
      <c r="F624" s="56">
        <f aca="true" t="shared" si="931" ref="F624:M624">F629+F631+F637+F642+F640</f>
        <v>136860</v>
      </c>
      <c r="G624" s="56">
        <f t="shared" si="931"/>
        <v>3651</v>
      </c>
      <c r="H624" s="56">
        <f t="shared" si="931"/>
        <v>948</v>
      </c>
      <c r="I624" s="56">
        <f t="shared" si="931"/>
        <v>-166</v>
      </c>
      <c r="J624" s="56">
        <f t="shared" si="931"/>
        <v>0</v>
      </c>
      <c r="K624" s="56">
        <f t="shared" si="931"/>
        <v>0</v>
      </c>
      <c r="L624" s="56">
        <f t="shared" si="931"/>
        <v>137642</v>
      </c>
      <c r="M624" s="56">
        <f t="shared" si="931"/>
        <v>3651</v>
      </c>
      <c r="N624" s="51">
        <f aca="true" t="shared" si="932" ref="N624:S624">N629+N631+N637+N642+N640</f>
        <v>5000</v>
      </c>
      <c r="O624" s="51">
        <f t="shared" si="932"/>
        <v>0</v>
      </c>
      <c r="P624" s="51">
        <f t="shared" si="932"/>
        <v>0</v>
      </c>
      <c r="Q624" s="51">
        <f t="shared" si="932"/>
        <v>0</v>
      </c>
      <c r="R624" s="56">
        <f t="shared" si="932"/>
        <v>142642</v>
      </c>
      <c r="S624" s="56">
        <f t="shared" si="932"/>
        <v>3651</v>
      </c>
      <c r="T624" s="51">
        <f aca="true" t="shared" si="933" ref="T624:Y624">T629+T631+T637+T642+T640</f>
        <v>0</v>
      </c>
      <c r="U624" s="51">
        <f t="shared" si="933"/>
        <v>0</v>
      </c>
      <c r="V624" s="56">
        <f t="shared" si="933"/>
        <v>1248</v>
      </c>
      <c r="W624" s="51">
        <f t="shared" si="933"/>
        <v>0</v>
      </c>
      <c r="X624" s="56">
        <f t="shared" si="933"/>
        <v>143890</v>
      </c>
      <c r="Y624" s="56">
        <f t="shared" si="933"/>
        <v>3651</v>
      </c>
      <c r="Z624" s="56">
        <f aca="true" t="shared" si="934" ref="Z624:AE624">Z629+Z631+Z637+Z642+Z640</f>
        <v>8351</v>
      </c>
      <c r="AA624" s="51">
        <f t="shared" si="934"/>
        <v>0</v>
      </c>
      <c r="AB624" s="56">
        <f t="shared" si="934"/>
        <v>0</v>
      </c>
      <c r="AC624" s="51">
        <f t="shared" si="934"/>
        <v>0</v>
      </c>
      <c r="AD624" s="56">
        <f t="shared" si="934"/>
        <v>152241</v>
      </c>
      <c r="AE624" s="56">
        <f t="shared" si="934"/>
        <v>3651</v>
      </c>
      <c r="AF624" s="56">
        <f aca="true" t="shared" si="935" ref="AF624:AK624">AF629+AF631+AF637+AF642+AF640</f>
        <v>0</v>
      </c>
      <c r="AG624" s="51">
        <f t="shared" si="935"/>
        <v>0</v>
      </c>
      <c r="AH624" s="56">
        <f t="shared" si="935"/>
        <v>0</v>
      </c>
      <c r="AI624" s="51">
        <f t="shared" si="935"/>
        <v>0</v>
      </c>
      <c r="AJ624" s="56">
        <f t="shared" si="935"/>
        <v>152241</v>
      </c>
      <c r="AK624" s="56">
        <f t="shared" si="935"/>
        <v>3651</v>
      </c>
      <c r="AL624" s="56">
        <f aca="true" t="shared" si="936" ref="AL624:AQ624">AL629+AL631+AL637+AL642+AL640</f>
        <v>49</v>
      </c>
      <c r="AM624" s="51">
        <f t="shared" si="936"/>
        <v>0</v>
      </c>
      <c r="AN624" s="56">
        <f t="shared" si="936"/>
        <v>0</v>
      </c>
      <c r="AO624" s="56">
        <f t="shared" si="936"/>
        <v>3789</v>
      </c>
      <c r="AP624" s="56">
        <f t="shared" si="936"/>
        <v>156079</v>
      </c>
      <c r="AQ624" s="56">
        <f t="shared" si="936"/>
        <v>7440</v>
      </c>
      <c r="AR624" s="56">
        <f aca="true" t="shared" si="937" ref="AR624:AW624">AR625+AR627+AR629+AR631+AR637+AR642+AR640</f>
        <v>0</v>
      </c>
      <c r="AS624" s="56">
        <f t="shared" si="937"/>
        <v>535</v>
      </c>
      <c r="AT624" s="56">
        <f t="shared" si="937"/>
        <v>0</v>
      </c>
      <c r="AU624" s="56">
        <f t="shared" si="937"/>
        <v>245642</v>
      </c>
      <c r="AV624" s="56">
        <f t="shared" si="937"/>
        <v>402256</v>
      </c>
      <c r="AW624" s="56">
        <f t="shared" si="937"/>
        <v>253082</v>
      </c>
      <c r="AX624" s="56">
        <f aca="true" t="shared" si="938" ref="AX624:BC624">AX625+AX627+AX629+AX631+AX637+AX642+AX640</f>
        <v>2580</v>
      </c>
      <c r="AY624" s="56">
        <f t="shared" si="938"/>
        <v>-6976</v>
      </c>
      <c r="AZ624" s="56">
        <f t="shared" si="938"/>
        <v>-2425</v>
      </c>
      <c r="BA624" s="56">
        <f t="shared" si="938"/>
        <v>0</v>
      </c>
      <c r="BB624" s="56">
        <f t="shared" si="938"/>
        <v>395435</v>
      </c>
      <c r="BC624" s="56">
        <f t="shared" si="938"/>
        <v>253082</v>
      </c>
    </row>
    <row r="625" spans="1:55" s="7" customFormat="1" ht="116.25">
      <c r="A625" s="59" t="s">
        <v>175</v>
      </c>
      <c r="B625" s="65" t="s">
        <v>385</v>
      </c>
      <c r="C625" s="65" t="s">
        <v>385</v>
      </c>
      <c r="D625" s="66" t="s">
        <v>172</v>
      </c>
      <c r="E625" s="54"/>
      <c r="F625" s="56"/>
      <c r="G625" s="56"/>
      <c r="H625" s="56"/>
      <c r="I625" s="56"/>
      <c r="J625" s="56"/>
      <c r="K625" s="56"/>
      <c r="L625" s="56"/>
      <c r="M625" s="56"/>
      <c r="N625" s="51"/>
      <c r="O625" s="51"/>
      <c r="P625" s="51"/>
      <c r="Q625" s="51"/>
      <c r="R625" s="56"/>
      <c r="S625" s="56"/>
      <c r="T625" s="51"/>
      <c r="U625" s="51"/>
      <c r="V625" s="56"/>
      <c r="W625" s="51"/>
      <c r="X625" s="56"/>
      <c r="Y625" s="56"/>
      <c r="Z625" s="56"/>
      <c r="AA625" s="51"/>
      <c r="AB625" s="56"/>
      <c r="AC625" s="51"/>
      <c r="AD625" s="56"/>
      <c r="AE625" s="56"/>
      <c r="AF625" s="56"/>
      <c r="AG625" s="51"/>
      <c r="AH625" s="56"/>
      <c r="AI625" s="51"/>
      <c r="AJ625" s="56"/>
      <c r="AK625" s="56"/>
      <c r="AL625" s="56"/>
      <c r="AM625" s="51"/>
      <c r="AN625" s="56"/>
      <c r="AO625" s="56"/>
      <c r="AP625" s="56"/>
      <c r="AQ625" s="56"/>
      <c r="AR625" s="46">
        <f aca="true" t="shared" si="939" ref="AR625:BA625">AR626</f>
        <v>0</v>
      </c>
      <c r="AS625" s="46">
        <f t="shared" si="939"/>
        <v>0</v>
      </c>
      <c r="AT625" s="46">
        <f t="shared" si="939"/>
        <v>0</v>
      </c>
      <c r="AU625" s="46">
        <f t="shared" si="939"/>
        <v>243349</v>
      </c>
      <c r="AV625" s="46">
        <f t="shared" si="939"/>
        <v>243349</v>
      </c>
      <c r="AW625" s="46">
        <f t="shared" si="939"/>
        <v>243349</v>
      </c>
      <c r="AX625" s="46">
        <f t="shared" si="939"/>
        <v>0</v>
      </c>
      <c r="AY625" s="46">
        <f t="shared" si="939"/>
        <v>0</v>
      </c>
      <c r="AZ625" s="46">
        <f t="shared" si="939"/>
        <v>0</v>
      </c>
      <c r="BA625" s="46">
        <f t="shared" si="939"/>
        <v>0</v>
      </c>
      <c r="BB625" s="46">
        <f>BB626</f>
        <v>243349</v>
      </c>
      <c r="BC625" s="46">
        <f>BC626</f>
        <v>243349</v>
      </c>
    </row>
    <row r="626" spans="1:55" s="7" customFormat="1" ht="83.25">
      <c r="A626" s="59" t="s">
        <v>216</v>
      </c>
      <c r="B626" s="65" t="s">
        <v>385</v>
      </c>
      <c r="C626" s="65" t="s">
        <v>385</v>
      </c>
      <c r="D626" s="66" t="s">
        <v>172</v>
      </c>
      <c r="E626" s="65" t="s">
        <v>66</v>
      </c>
      <c r="F626" s="56"/>
      <c r="G626" s="56"/>
      <c r="H626" s="56"/>
      <c r="I626" s="56"/>
      <c r="J626" s="56"/>
      <c r="K626" s="56"/>
      <c r="L626" s="56"/>
      <c r="M626" s="56"/>
      <c r="N626" s="51"/>
      <c r="O626" s="51"/>
      <c r="P626" s="51"/>
      <c r="Q626" s="51"/>
      <c r="R626" s="56"/>
      <c r="S626" s="56"/>
      <c r="T626" s="51"/>
      <c r="U626" s="51"/>
      <c r="V626" s="56"/>
      <c r="W626" s="51"/>
      <c r="X626" s="56"/>
      <c r="Y626" s="56"/>
      <c r="Z626" s="56"/>
      <c r="AA626" s="51"/>
      <c r="AB626" s="56"/>
      <c r="AC626" s="51"/>
      <c r="AD626" s="56"/>
      <c r="AE626" s="56"/>
      <c r="AF626" s="56"/>
      <c r="AG626" s="51"/>
      <c r="AH626" s="56"/>
      <c r="AI626" s="51"/>
      <c r="AJ626" s="56"/>
      <c r="AK626" s="56"/>
      <c r="AL626" s="56"/>
      <c r="AM626" s="51"/>
      <c r="AN626" s="56"/>
      <c r="AO626" s="56"/>
      <c r="AP626" s="56"/>
      <c r="AQ626" s="56"/>
      <c r="AR626" s="56"/>
      <c r="AS626" s="56"/>
      <c r="AT626" s="56"/>
      <c r="AU626" s="46">
        <v>243349</v>
      </c>
      <c r="AV626" s="46">
        <f>AP626+AR626+AS626+AT626+AU626</f>
        <v>243349</v>
      </c>
      <c r="AW626" s="46">
        <f>AQ626+AU626</f>
        <v>243349</v>
      </c>
      <c r="AX626" s="56"/>
      <c r="AY626" s="56"/>
      <c r="AZ626" s="56"/>
      <c r="BA626" s="46"/>
      <c r="BB626" s="46">
        <f>AV626+AX626+AY626+AZ626+BA626</f>
        <v>243349</v>
      </c>
      <c r="BC626" s="46">
        <f>AW626+BA626</f>
        <v>243349</v>
      </c>
    </row>
    <row r="627" spans="1:55" s="7" customFormat="1" ht="132.75">
      <c r="A627" s="59" t="s">
        <v>174</v>
      </c>
      <c r="B627" s="65" t="s">
        <v>385</v>
      </c>
      <c r="C627" s="65" t="s">
        <v>385</v>
      </c>
      <c r="D627" s="66" t="s">
        <v>173</v>
      </c>
      <c r="E627" s="54"/>
      <c r="F627" s="56"/>
      <c r="G627" s="56"/>
      <c r="H627" s="56"/>
      <c r="I627" s="56"/>
      <c r="J627" s="56"/>
      <c r="K627" s="56"/>
      <c r="L627" s="56"/>
      <c r="M627" s="56"/>
      <c r="N627" s="51"/>
      <c r="O627" s="51"/>
      <c r="P627" s="51"/>
      <c r="Q627" s="51"/>
      <c r="R627" s="56"/>
      <c r="S627" s="56"/>
      <c r="T627" s="51"/>
      <c r="U627" s="51"/>
      <c r="V627" s="56"/>
      <c r="W627" s="51"/>
      <c r="X627" s="56"/>
      <c r="Y627" s="56"/>
      <c r="Z627" s="56"/>
      <c r="AA627" s="51"/>
      <c r="AB627" s="56"/>
      <c r="AC627" s="51"/>
      <c r="AD627" s="56"/>
      <c r="AE627" s="56"/>
      <c r="AF627" s="56"/>
      <c r="AG627" s="51"/>
      <c r="AH627" s="56"/>
      <c r="AI627" s="51"/>
      <c r="AJ627" s="56"/>
      <c r="AK627" s="56"/>
      <c r="AL627" s="56"/>
      <c r="AM627" s="51"/>
      <c r="AN627" s="56"/>
      <c r="AO627" s="56"/>
      <c r="AP627" s="56"/>
      <c r="AQ627" s="56"/>
      <c r="AR627" s="46">
        <f aca="true" t="shared" si="940" ref="AR627:BA627">AR628</f>
        <v>0</v>
      </c>
      <c r="AS627" s="46">
        <f t="shared" si="940"/>
        <v>0</v>
      </c>
      <c r="AT627" s="46">
        <f t="shared" si="940"/>
        <v>0</v>
      </c>
      <c r="AU627" s="46">
        <f t="shared" si="940"/>
        <v>2293</v>
      </c>
      <c r="AV627" s="46">
        <f t="shared" si="940"/>
        <v>2293</v>
      </c>
      <c r="AW627" s="46">
        <f t="shared" si="940"/>
        <v>2293</v>
      </c>
      <c r="AX627" s="46">
        <f t="shared" si="940"/>
        <v>0</v>
      </c>
      <c r="AY627" s="46">
        <f t="shared" si="940"/>
        <v>0</v>
      </c>
      <c r="AZ627" s="46">
        <f t="shared" si="940"/>
        <v>0</v>
      </c>
      <c r="BA627" s="46">
        <f t="shared" si="940"/>
        <v>0</v>
      </c>
      <c r="BB627" s="46">
        <f>BB628</f>
        <v>2293</v>
      </c>
      <c r="BC627" s="46">
        <f>BC628</f>
        <v>2293</v>
      </c>
    </row>
    <row r="628" spans="1:55" s="7" customFormat="1" ht="83.25">
      <c r="A628" s="59" t="s">
        <v>216</v>
      </c>
      <c r="B628" s="65" t="s">
        <v>385</v>
      </c>
      <c r="C628" s="65" t="s">
        <v>385</v>
      </c>
      <c r="D628" s="66" t="s">
        <v>173</v>
      </c>
      <c r="E628" s="65" t="s">
        <v>66</v>
      </c>
      <c r="F628" s="56"/>
      <c r="G628" s="56"/>
      <c r="H628" s="56"/>
      <c r="I628" s="56"/>
      <c r="J628" s="56"/>
      <c r="K628" s="56"/>
      <c r="L628" s="56"/>
      <c r="M628" s="56"/>
      <c r="N628" s="51"/>
      <c r="O628" s="51"/>
      <c r="P628" s="51"/>
      <c r="Q628" s="51"/>
      <c r="R628" s="56"/>
      <c r="S628" s="56"/>
      <c r="T628" s="51"/>
      <c r="U628" s="51"/>
      <c r="V628" s="56"/>
      <c r="W628" s="51"/>
      <c r="X628" s="56"/>
      <c r="Y628" s="56"/>
      <c r="Z628" s="56"/>
      <c r="AA628" s="51"/>
      <c r="AB628" s="56"/>
      <c r="AC628" s="51"/>
      <c r="AD628" s="56"/>
      <c r="AE628" s="56"/>
      <c r="AF628" s="56"/>
      <c r="AG628" s="51"/>
      <c r="AH628" s="56"/>
      <c r="AI628" s="51"/>
      <c r="AJ628" s="56"/>
      <c r="AK628" s="56"/>
      <c r="AL628" s="56"/>
      <c r="AM628" s="51"/>
      <c r="AN628" s="56"/>
      <c r="AO628" s="56"/>
      <c r="AP628" s="56"/>
      <c r="AQ628" s="56"/>
      <c r="AR628" s="56"/>
      <c r="AS628" s="56"/>
      <c r="AT628" s="56"/>
      <c r="AU628" s="46">
        <v>2293</v>
      </c>
      <c r="AV628" s="46">
        <f>AP628+AR628+AS628+AT628+AU628</f>
        <v>2293</v>
      </c>
      <c r="AW628" s="46">
        <f>AQ628+AU628</f>
        <v>2293</v>
      </c>
      <c r="AX628" s="56"/>
      <c r="AY628" s="56"/>
      <c r="AZ628" s="56"/>
      <c r="BA628" s="46"/>
      <c r="BB628" s="46">
        <f>AV628+AX628+AY628+AZ628+BA628</f>
        <v>2293</v>
      </c>
      <c r="BC628" s="46">
        <f>AW628+BA628</f>
        <v>2293</v>
      </c>
    </row>
    <row r="629" spans="1:55" s="7" customFormat="1" ht="60" customHeight="1">
      <c r="A629" s="59" t="s">
        <v>472</v>
      </c>
      <c r="B629" s="65" t="s">
        <v>385</v>
      </c>
      <c r="C629" s="65" t="s">
        <v>385</v>
      </c>
      <c r="D629" s="66" t="s">
        <v>473</v>
      </c>
      <c r="E629" s="54"/>
      <c r="F629" s="56">
        <f aca="true" t="shared" si="941" ref="F629:BA629">F630</f>
        <v>0</v>
      </c>
      <c r="G629" s="56">
        <f t="shared" si="941"/>
        <v>0</v>
      </c>
      <c r="H629" s="46">
        <f t="shared" si="941"/>
        <v>948</v>
      </c>
      <c r="I629" s="56">
        <f t="shared" si="941"/>
        <v>0</v>
      </c>
      <c r="J629" s="56">
        <f t="shared" si="941"/>
        <v>0</v>
      </c>
      <c r="K629" s="56">
        <f t="shared" si="941"/>
        <v>0</v>
      </c>
      <c r="L629" s="46">
        <f t="shared" si="941"/>
        <v>948</v>
      </c>
      <c r="M629" s="56">
        <f t="shared" si="941"/>
        <v>0</v>
      </c>
      <c r="N629" s="46">
        <f t="shared" si="941"/>
        <v>0</v>
      </c>
      <c r="O629" s="51">
        <f t="shared" si="941"/>
        <v>0</v>
      </c>
      <c r="P629" s="51">
        <f t="shared" si="941"/>
        <v>0</v>
      </c>
      <c r="Q629" s="51">
        <f t="shared" si="941"/>
        <v>0</v>
      </c>
      <c r="R629" s="46">
        <f t="shared" si="941"/>
        <v>948</v>
      </c>
      <c r="S629" s="56">
        <f t="shared" si="941"/>
        <v>0</v>
      </c>
      <c r="T629" s="46">
        <f t="shared" si="941"/>
        <v>0</v>
      </c>
      <c r="U629" s="51">
        <f t="shared" si="941"/>
        <v>0</v>
      </c>
      <c r="V629" s="51">
        <f t="shared" si="941"/>
        <v>0</v>
      </c>
      <c r="W629" s="51">
        <f t="shared" si="941"/>
        <v>0</v>
      </c>
      <c r="X629" s="46">
        <f t="shared" si="941"/>
        <v>948</v>
      </c>
      <c r="Y629" s="56">
        <f t="shared" si="941"/>
        <v>0</v>
      </c>
      <c r="Z629" s="46">
        <f t="shared" si="941"/>
        <v>0</v>
      </c>
      <c r="AA629" s="51">
        <f t="shared" si="941"/>
        <v>0</v>
      </c>
      <c r="AB629" s="51">
        <f t="shared" si="941"/>
        <v>0</v>
      </c>
      <c r="AC629" s="51">
        <f t="shared" si="941"/>
        <v>0</v>
      </c>
      <c r="AD629" s="46">
        <f t="shared" si="941"/>
        <v>948</v>
      </c>
      <c r="AE629" s="56">
        <f t="shared" si="941"/>
        <v>0</v>
      </c>
      <c r="AF629" s="46">
        <f t="shared" si="941"/>
        <v>0</v>
      </c>
      <c r="AG629" s="51">
        <f t="shared" si="941"/>
        <v>0</v>
      </c>
      <c r="AH629" s="51">
        <f t="shared" si="941"/>
        <v>0</v>
      </c>
      <c r="AI629" s="51">
        <f t="shared" si="941"/>
        <v>0</v>
      </c>
      <c r="AJ629" s="46">
        <f t="shared" si="941"/>
        <v>948</v>
      </c>
      <c r="AK629" s="56">
        <f t="shared" si="941"/>
        <v>0</v>
      </c>
      <c r="AL629" s="46">
        <f t="shared" si="941"/>
        <v>0</v>
      </c>
      <c r="AM629" s="51">
        <f t="shared" si="941"/>
        <v>0</v>
      </c>
      <c r="AN629" s="51">
        <f t="shared" si="941"/>
        <v>0</v>
      </c>
      <c r="AO629" s="46">
        <f t="shared" si="941"/>
        <v>3789</v>
      </c>
      <c r="AP629" s="46">
        <f t="shared" si="941"/>
        <v>4737</v>
      </c>
      <c r="AQ629" s="56">
        <f t="shared" si="941"/>
        <v>3789</v>
      </c>
      <c r="AR629" s="46">
        <f t="shared" si="941"/>
        <v>0</v>
      </c>
      <c r="AS629" s="46">
        <f t="shared" si="941"/>
        <v>0</v>
      </c>
      <c r="AT629" s="46">
        <f t="shared" si="941"/>
        <v>0</v>
      </c>
      <c r="AU629" s="46">
        <f t="shared" si="941"/>
        <v>0</v>
      </c>
      <c r="AV629" s="46">
        <f t="shared" si="941"/>
        <v>4737</v>
      </c>
      <c r="AW629" s="46">
        <f t="shared" si="941"/>
        <v>3789</v>
      </c>
      <c r="AX629" s="46">
        <f t="shared" si="941"/>
        <v>0</v>
      </c>
      <c r="AY629" s="46">
        <f t="shared" si="941"/>
        <v>0</v>
      </c>
      <c r="AZ629" s="46">
        <f t="shared" si="941"/>
        <v>0</v>
      </c>
      <c r="BA629" s="46">
        <f t="shared" si="941"/>
        <v>0</v>
      </c>
      <c r="BB629" s="46">
        <f>BB630</f>
        <v>4737</v>
      </c>
      <c r="BC629" s="46">
        <f>BC630</f>
        <v>3789</v>
      </c>
    </row>
    <row r="630" spans="1:55" s="7" customFormat="1" ht="96" customHeight="1">
      <c r="A630" s="59" t="s">
        <v>216</v>
      </c>
      <c r="B630" s="65" t="s">
        <v>385</v>
      </c>
      <c r="C630" s="65" t="s">
        <v>385</v>
      </c>
      <c r="D630" s="66" t="s">
        <v>473</v>
      </c>
      <c r="E630" s="65" t="s">
        <v>66</v>
      </c>
      <c r="F630" s="56"/>
      <c r="G630" s="56"/>
      <c r="H630" s="46">
        <v>948</v>
      </c>
      <c r="I630" s="56"/>
      <c r="J630" s="56"/>
      <c r="K630" s="56"/>
      <c r="L630" s="46">
        <f>F630+H630+I630+J630+K630</f>
        <v>948</v>
      </c>
      <c r="M630" s="46">
        <f>G630+K630</f>
        <v>0</v>
      </c>
      <c r="N630" s="46"/>
      <c r="O630" s="51"/>
      <c r="P630" s="51"/>
      <c r="Q630" s="51"/>
      <c r="R630" s="46">
        <f>L630+N630+O630+P630+Q630</f>
        <v>948</v>
      </c>
      <c r="S630" s="46">
        <f>M630+Q630</f>
        <v>0</v>
      </c>
      <c r="T630" s="46"/>
      <c r="U630" s="51"/>
      <c r="V630" s="51"/>
      <c r="W630" s="51"/>
      <c r="X630" s="46">
        <f>R630+T630+U630+V630+W630</f>
        <v>948</v>
      </c>
      <c r="Y630" s="46">
        <f>S630+W630</f>
        <v>0</v>
      </c>
      <c r="Z630" s="46"/>
      <c r="AA630" s="51"/>
      <c r="AB630" s="51"/>
      <c r="AC630" s="51"/>
      <c r="AD630" s="46">
        <f>X630+Z630+AA630+AB630+AC630</f>
        <v>948</v>
      </c>
      <c r="AE630" s="46">
        <f>Y630+AC630</f>
        <v>0</v>
      </c>
      <c r="AF630" s="46"/>
      <c r="AG630" s="51"/>
      <c r="AH630" s="51"/>
      <c r="AI630" s="51"/>
      <c r="AJ630" s="46">
        <f>AD630+AF630+AG630+AH630+AI630</f>
        <v>948</v>
      </c>
      <c r="AK630" s="46">
        <f>AE630+AI630</f>
        <v>0</v>
      </c>
      <c r="AL630" s="46"/>
      <c r="AM630" s="51"/>
      <c r="AN630" s="51"/>
      <c r="AO630" s="46">
        <v>3789</v>
      </c>
      <c r="AP630" s="46">
        <f>AJ630+AL630+AM630+AN630+AO630</f>
        <v>4737</v>
      </c>
      <c r="AQ630" s="46">
        <f>AK630+AO630</f>
        <v>3789</v>
      </c>
      <c r="AR630" s="46"/>
      <c r="AS630" s="46"/>
      <c r="AT630" s="46"/>
      <c r="AU630" s="46"/>
      <c r="AV630" s="46">
        <f>AP630+AR630+AS630+AT630+AU630</f>
        <v>4737</v>
      </c>
      <c r="AW630" s="46">
        <f>AQ630+AU630</f>
        <v>3789</v>
      </c>
      <c r="AX630" s="46"/>
      <c r="AY630" s="46"/>
      <c r="AZ630" s="46"/>
      <c r="BA630" s="46"/>
      <c r="BB630" s="46">
        <f>AV630+AX630+AY630+AZ630+BA630</f>
        <v>4737</v>
      </c>
      <c r="BC630" s="46">
        <f>AW630+BA630</f>
        <v>3789</v>
      </c>
    </row>
    <row r="631" spans="1:55" s="7" customFormat="1" ht="41.25" customHeight="1">
      <c r="A631" s="59" t="s">
        <v>334</v>
      </c>
      <c r="B631" s="65" t="s">
        <v>385</v>
      </c>
      <c r="C631" s="65" t="s">
        <v>385</v>
      </c>
      <c r="D631" s="66" t="s">
        <v>335</v>
      </c>
      <c r="E631" s="65"/>
      <c r="F631" s="46">
        <f aca="true" t="shared" si="942" ref="F631:M631">F632+F634+F635</f>
        <v>22572</v>
      </c>
      <c r="G631" s="46">
        <f t="shared" si="942"/>
        <v>0</v>
      </c>
      <c r="H631" s="46">
        <f t="shared" si="942"/>
        <v>0</v>
      </c>
      <c r="I631" s="46">
        <f t="shared" si="942"/>
        <v>0</v>
      </c>
      <c r="J631" s="46">
        <f t="shared" si="942"/>
        <v>0</v>
      </c>
      <c r="K631" s="46">
        <f t="shared" si="942"/>
        <v>0</v>
      </c>
      <c r="L631" s="46">
        <f t="shared" si="942"/>
        <v>22572</v>
      </c>
      <c r="M631" s="46">
        <f t="shared" si="942"/>
        <v>0</v>
      </c>
      <c r="N631" s="46">
        <f>N632+N634+N635</f>
        <v>0</v>
      </c>
      <c r="O631" s="46">
        <f>O632+O634+O635+O633</f>
        <v>0</v>
      </c>
      <c r="P631" s="46">
        <f>P632+P634+P635+P633</f>
        <v>0</v>
      </c>
      <c r="Q631" s="46">
        <f>Q632+Q634+Q635+Q633</f>
        <v>0</v>
      </c>
      <c r="R631" s="46">
        <f>R632+R634+R635+R633</f>
        <v>22572</v>
      </c>
      <c r="S631" s="46">
        <f>S632+S634+S635+S633</f>
        <v>0</v>
      </c>
      <c r="T631" s="46">
        <f>T632+T634+T635</f>
        <v>0</v>
      </c>
      <c r="U631" s="46">
        <f>U632+U634+U635+U633</f>
        <v>0</v>
      </c>
      <c r="V631" s="46">
        <f>V632+V634+V635+V633</f>
        <v>0</v>
      </c>
      <c r="W631" s="46">
        <f>W632+W634+W635+W633</f>
        <v>0</v>
      </c>
      <c r="X631" s="46">
        <f>X632+X634+X635+X633</f>
        <v>22572</v>
      </c>
      <c r="Y631" s="46">
        <f>Y632+Y634+Y635+Y633</f>
        <v>0</v>
      </c>
      <c r="Z631" s="46">
        <f>Z632+Z634+Z635</f>
        <v>0</v>
      </c>
      <c r="AA631" s="46">
        <f>AA632+AA634+AA635+AA633</f>
        <v>0</v>
      </c>
      <c r="AB631" s="46">
        <f>AB632+AB634+AB635+AB633</f>
        <v>0</v>
      </c>
      <c r="AC631" s="46">
        <f>AC632+AC634+AC635+AC633</f>
        <v>0</v>
      </c>
      <c r="AD631" s="46">
        <f>AD632+AD634+AD635+AD633</f>
        <v>22572</v>
      </c>
      <c r="AE631" s="46">
        <f>AE632+AE634+AE635+AE633</f>
        <v>0</v>
      </c>
      <c r="AF631" s="46">
        <f>AF632+AF634+AF635</f>
        <v>0</v>
      </c>
      <c r="AG631" s="46">
        <f>AG632+AG634+AG635+AG633</f>
        <v>0</v>
      </c>
      <c r="AH631" s="46">
        <f>AH632+AH634+AH635+AH633</f>
        <v>0</v>
      </c>
      <c r="AI631" s="46">
        <f>AI632+AI634+AI635+AI633</f>
        <v>0</v>
      </c>
      <c r="AJ631" s="46">
        <f>AJ632+AJ634+AJ635+AJ633</f>
        <v>22572</v>
      </c>
      <c r="AK631" s="46">
        <f>AK632+AK634+AK635+AK633</f>
        <v>0</v>
      </c>
      <c r="AL631" s="46">
        <f>AL632+AL633+AL634+AL635</f>
        <v>49</v>
      </c>
      <c r="AM631" s="46">
        <f>AM632+AM634+AM635+AM633</f>
        <v>0</v>
      </c>
      <c r="AN631" s="46">
        <f>AN632+AN634+AN635+AN633</f>
        <v>0</v>
      </c>
      <c r="AO631" s="46">
        <f>AO632+AO634+AO635+AO633</f>
        <v>0</v>
      </c>
      <c r="AP631" s="46">
        <f>AP632+AP634+AP635+AP633</f>
        <v>22621</v>
      </c>
      <c r="AQ631" s="46">
        <f>AQ632+AQ634+AQ635+AQ633</f>
        <v>0</v>
      </c>
      <c r="AR631" s="46">
        <f>AR632+AR633+AR634+AR635</f>
        <v>0</v>
      </c>
      <c r="AS631" s="46">
        <f>AS632+AS633+AS634+AS635</f>
        <v>0</v>
      </c>
      <c r="AT631" s="46">
        <f>AT632+AT633+AT634+AT635</f>
        <v>0</v>
      </c>
      <c r="AU631" s="46">
        <f>AU632+AU633+AU634+AU635</f>
        <v>0</v>
      </c>
      <c r="AV631" s="46">
        <f>AV632+AV634+AV635+AV633</f>
        <v>22621</v>
      </c>
      <c r="AW631" s="46">
        <f>AW632+AW634+AW635+AW633</f>
        <v>0</v>
      </c>
      <c r="AX631" s="46">
        <f>AX632+AX633+AX634+AX635</f>
        <v>0</v>
      </c>
      <c r="AY631" s="46">
        <f>AY632+AY633+AY634+AY635</f>
        <v>-6976</v>
      </c>
      <c r="AZ631" s="46">
        <f>AZ632+AZ633+AZ634+AZ635</f>
        <v>0</v>
      </c>
      <c r="BA631" s="46">
        <f>BA632+BA633+BA634+BA635</f>
        <v>0</v>
      </c>
      <c r="BB631" s="46">
        <f>BB632+BB634+BB635+BB633</f>
        <v>15645</v>
      </c>
      <c r="BC631" s="46">
        <f>BC632+BC634+BC635+BC633</f>
        <v>0</v>
      </c>
    </row>
    <row r="632" spans="1:55" s="7" customFormat="1" ht="49.5">
      <c r="A632" s="59" t="s">
        <v>375</v>
      </c>
      <c r="B632" s="65" t="s">
        <v>385</v>
      </c>
      <c r="C632" s="65" t="s">
        <v>385</v>
      </c>
      <c r="D632" s="66" t="s">
        <v>335</v>
      </c>
      <c r="E632" s="65" t="s">
        <v>376</v>
      </c>
      <c r="F632" s="46"/>
      <c r="G632" s="46"/>
      <c r="H632" s="52"/>
      <c r="I632" s="52"/>
      <c r="J632" s="52"/>
      <c r="K632" s="52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>
        <v>7455</v>
      </c>
      <c r="AT632" s="46"/>
      <c r="AU632" s="46"/>
      <c r="AV632" s="46">
        <f>AP632+AR632+AS632+AT632+AU632</f>
        <v>7455</v>
      </c>
      <c r="AW632" s="46">
        <f>AQ632+AU632</f>
        <v>0</v>
      </c>
      <c r="AX632" s="46"/>
      <c r="AY632" s="46">
        <v>3191</v>
      </c>
      <c r="AZ632" s="46"/>
      <c r="BA632" s="46"/>
      <c r="BB632" s="46">
        <f>AV632+AX632+AY632+AZ632+BA632</f>
        <v>10646</v>
      </c>
      <c r="BC632" s="46">
        <f>AW632+BA632</f>
        <v>0</v>
      </c>
    </row>
    <row r="633" spans="1:55" s="7" customFormat="1" ht="92.25" customHeight="1">
      <c r="A633" s="59" t="s">
        <v>216</v>
      </c>
      <c r="B633" s="65" t="s">
        <v>385</v>
      </c>
      <c r="C633" s="65" t="s">
        <v>385</v>
      </c>
      <c r="D633" s="66" t="s">
        <v>335</v>
      </c>
      <c r="E633" s="65" t="s">
        <v>66</v>
      </c>
      <c r="F633" s="46"/>
      <c r="G633" s="46"/>
      <c r="H633" s="52"/>
      <c r="I633" s="52"/>
      <c r="J633" s="52"/>
      <c r="K633" s="52"/>
      <c r="L633" s="46"/>
      <c r="M633" s="46"/>
      <c r="N633" s="46"/>
      <c r="O633" s="46">
        <v>22572</v>
      </c>
      <c r="P633" s="46"/>
      <c r="Q633" s="46"/>
      <c r="R633" s="46">
        <f>L633+N633+O633+P633+Q633</f>
        <v>22572</v>
      </c>
      <c r="S633" s="46">
        <f>M633+Q633</f>
        <v>0</v>
      </c>
      <c r="T633" s="46"/>
      <c r="U633" s="46"/>
      <c r="V633" s="46"/>
      <c r="W633" s="46"/>
      <c r="X633" s="46">
        <f>R633+T633+U633+V633+W633</f>
        <v>22572</v>
      </c>
      <c r="Y633" s="46">
        <f>S633+W633</f>
        <v>0</v>
      </c>
      <c r="Z633" s="46"/>
      <c r="AA633" s="46"/>
      <c r="AB633" s="46"/>
      <c r="AC633" s="46"/>
      <c r="AD633" s="46">
        <f>X633+Z633+AA633+AB633+AC633</f>
        <v>22572</v>
      </c>
      <c r="AE633" s="46">
        <f>Y633+AC633</f>
        <v>0</v>
      </c>
      <c r="AF633" s="46"/>
      <c r="AG633" s="46"/>
      <c r="AH633" s="46"/>
      <c r="AI633" s="46"/>
      <c r="AJ633" s="46">
        <f>AD633+AF633+AG633+AH633+AI633</f>
        <v>22572</v>
      </c>
      <c r="AK633" s="46">
        <f>AE633+AI633</f>
        <v>0</v>
      </c>
      <c r="AL633" s="46">
        <v>49</v>
      </c>
      <c r="AM633" s="46"/>
      <c r="AN633" s="46"/>
      <c r="AO633" s="46"/>
      <c r="AP633" s="46">
        <f>AJ633+AL633+AM633+AN633+AO633</f>
        <v>22621</v>
      </c>
      <c r="AQ633" s="46">
        <f>AK633+AO633</f>
        <v>0</v>
      </c>
      <c r="AR633" s="46"/>
      <c r="AS633" s="46">
        <v>-7455</v>
      </c>
      <c r="AT633" s="46"/>
      <c r="AU633" s="46"/>
      <c r="AV633" s="46">
        <f>AP633+AR633+AS633+AT633+AU633</f>
        <v>15166</v>
      </c>
      <c r="AW633" s="46">
        <f>AQ633+AU633</f>
        <v>0</v>
      </c>
      <c r="AX633" s="46"/>
      <c r="AY633" s="46">
        <f>-3191-3478-3498</f>
        <v>-10167</v>
      </c>
      <c r="AZ633" s="46"/>
      <c r="BA633" s="46"/>
      <c r="BB633" s="46">
        <f>AV633+AX633+AY633+AZ633+BA633</f>
        <v>4999</v>
      </c>
      <c r="BC633" s="46">
        <f>AW633+BA633</f>
        <v>0</v>
      </c>
    </row>
    <row r="634" spans="1:55" s="7" customFormat="1" ht="86.25" customHeight="1" hidden="1">
      <c r="A634" s="59" t="s">
        <v>216</v>
      </c>
      <c r="B634" s="65" t="s">
        <v>385</v>
      </c>
      <c r="C634" s="65" t="s">
        <v>385</v>
      </c>
      <c r="D634" s="66" t="s">
        <v>335</v>
      </c>
      <c r="E634" s="65" t="s">
        <v>66</v>
      </c>
      <c r="F634" s="46">
        <v>22572</v>
      </c>
      <c r="G634" s="46"/>
      <c r="H634" s="52"/>
      <c r="I634" s="52"/>
      <c r="J634" s="52"/>
      <c r="K634" s="52"/>
      <c r="L634" s="46">
        <f>F634+H634+I634+J634+K634</f>
        <v>22572</v>
      </c>
      <c r="M634" s="46">
        <f>G634+K634</f>
        <v>0</v>
      </c>
      <c r="N634" s="46"/>
      <c r="O634" s="46">
        <v>-22572</v>
      </c>
      <c r="P634" s="46"/>
      <c r="Q634" s="46"/>
      <c r="R634" s="46">
        <f>L634+N634+O634+P634+Q634</f>
        <v>0</v>
      </c>
      <c r="S634" s="46">
        <f>M634+Q634</f>
        <v>0</v>
      </c>
      <c r="T634" s="46"/>
      <c r="U634" s="46"/>
      <c r="V634" s="46"/>
      <c r="W634" s="46"/>
      <c r="X634" s="46">
        <f>R634+T634+U634+V634+W634</f>
        <v>0</v>
      </c>
      <c r="Y634" s="46">
        <f>S634+W634</f>
        <v>0</v>
      </c>
      <c r="Z634" s="46"/>
      <c r="AA634" s="46"/>
      <c r="AB634" s="46"/>
      <c r="AC634" s="46"/>
      <c r="AD634" s="46">
        <f>X634+Z634+AA634+AB634+AC634</f>
        <v>0</v>
      </c>
      <c r="AE634" s="46">
        <f>Y634+AC634</f>
        <v>0</v>
      </c>
      <c r="AF634" s="46"/>
      <c r="AG634" s="46"/>
      <c r="AH634" s="46"/>
      <c r="AI634" s="46"/>
      <c r="AJ634" s="46">
        <f>AD634+AF634+AG634+AH634+AI634</f>
        <v>0</v>
      </c>
      <c r="AK634" s="46">
        <f>AE634+AI634</f>
        <v>0</v>
      </c>
      <c r="AL634" s="46"/>
      <c r="AM634" s="46"/>
      <c r="AN634" s="46"/>
      <c r="AO634" s="46"/>
      <c r="AP634" s="46">
        <f>AJ634+AL634+AM634+AN634+AO634</f>
        <v>0</v>
      </c>
      <c r="AQ634" s="46">
        <f>AK634+AO634</f>
        <v>0</v>
      </c>
      <c r="AR634" s="46"/>
      <c r="AS634" s="46"/>
      <c r="AT634" s="46"/>
      <c r="AU634" s="46"/>
      <c r="AV634" s="46">
        <f>AP634+AR634+AS634+AT634+AU634</f>
        <v>0</v>
      </c>
      <c r="AW634" s="46">
        <f>AQ634+AU634</f>
        <v>0</v>
      </c>
      <c r="AX634" s="46"/>
      <c r="AY634" s="46"/>
      <c r="AZ634" s="46"/>
      <c r="BA634" s="46"/>
      <c r="BB634" s="46">
        <f>AV634+AX634+AY634+AZ634+BA634</f>
        <v>0</v>
      </c>
      <c r="BC634" s="46">
        <f>AW634+BA634</f>
        <v>0</v>
      </c>
    </row>
    <row r="635" spans="1:55" s="7" customFormat="1" ht="20.25" customHeight="1" hidden="1">
      <c r="A635" s="101" t="s">
        <v>21</v>
      </c>
      <c r="B635" s="65" t="s">
        <v>385</v>
      </c>
      <c r="C635" s="65" t="s">
        <v>385</v>
      </c>
      <c r="D635" s="66" t="s">
        <v>20</v>
      </c>
      <c r="E635" s="65"/>
      <c r="F635" s="52"/>
      <c r="G635" s="52"/>
      <c r="H635" s="52"/>
      <c r="I635" s="52"/>
      <c r="J635" s="52"/>
      <c r="K635" s="52"/>
      <c r="L635" s="52"/>
      <c r="M635" s="52"/>
      <c r="N635" s="46"/>
      <c r="O635" s="46"/>
      <c r="P635" s="46"/>
      <c r="Q635" s="46"/>
      <c r="R635" s="52"/>
      <c r="S635" s="52"/>
      <c r="T635" s="46"/>
      <c r="U635" s="46"/>
      <c r="V635" s="46"/>
      <c r="W635" s="46"/>
      <c r="X635" s="52"/>
      <c r="Y635" s="52"/>
      <c r="Z635" s="46"/>
      <c r="AA635" s="46"/>
      <c r="AB635" s="46"/>
      <c r="AC635" s="46"/>
      <c r="AD635" s="52"/>
      <c r="AE635" s="52"/>
      <c r="AF635" s="46"/>
      <c r="AG635" s="46"/>
      <c r="AH635" s="46"/>
      <c r="AI635" s="46"/>
      <c r="AJ635" s="52"/>
      <c r="AK635" s="52"/>
      <c r="AL635" s="46"/>
      <c r="AM635" s="46"/>
      <c r="AN635" s="46"/>
      <c r="AO635" s="46"/>
      <c r="AP635" s="52"/>
      <c r="AQ635" s="52"/>
      <c r="AR635" s="46"/>
      <c r="AS635" s="46"/>
      <c r="AT635" s="46"/>
      <c r="AU635" s="46"/>
      <c r="AV635" s="52"/>
      <c r="AW635" s="52"/>
      <c r="AX635" s="46"/>
      <c r="AY635" s="46"/>
      <c r="AZ635" s="46"/>
      <c r="BA635" s="46"/>
      <c r="BB635" s="52"/>
      <c r="BC635" s="52"/>
    </row>
    <row r="636" spans="1:55" s="7" customFormat="1" ht="21.75" customHeight="1" hidden="1">
      <c r="A636" s="59" t="s">
        <v>517</v>
      </c>
      <c r="B636" s="65" t="s">
        <v>385</v>
      </c>
      <c r="C636" s="65" t="s">
        <v>385</v>
      </c>
      <c r="D636" s="66" t="s">
        <v>20</v>
      </c>
      <c r="E636" s="65" t="s">
        <v>457</v>
      </c>
      <c r="F636" s="52"/>
      <c r="G636" s="52"/>
      <c r="H636" s="52"/>
      <c r="I636" s="52"/>
      <c r="J636" s="52"/>
      <c r="K636" s="52"/>
      <c r="L636" s="52"/>
      <c r="M636" s="52"/>
      <c r="N636" s="46"/>
      <c r="O636" s="46"/>
      <c r="P636" s="46"/>
      <c r="Q636" s="46"/>
      <c r="R636" s="52"/>
      <c r="S636" s="52"/>
      <c r="T636" s="46"/>
      <c r="U636" s="46"/>
      <c r="V636" s="46"/>
      <c r="W636" s="46"/>
      <c r="X636" s="52"/>
      <c r="Y636" s="52"/>
      <c r="Z636" s="46"/>
      <c r="AA636" s="46"/>
      <c r="AB636" s="46"/>
      <c r="AC636" s="46"/>
      <c r="AD636" s="52"/>
      <c r="AE636" s="52"/>
      <c r="AF636" s="46"/>
      <c r="AG636" s="46"/>
      <c r="AH636" s="46"/>
      <c r="AI636" s="46"/>
      <c r="AJ636" s="52"/>
      <c r="AK636" s="52"/>
      <c r="AL636" s="46"/>
      <c r="AM636" s="46"/>
      <c r="AN636" s="46"/>
      <c r="AO636" s="46"/>
      <c r="AP636" s="52"/>
      <c r="AQ636" s="52"/>
      <c r="AR636" s="46"/>
      <c r="AS636" s="46"/>
      <c r="AT636" s="46"/>
      <c r="AU636" s="46"/>
      <c r="AV636" s="52"/>
      <c r="AW636" s="52"/>
      <c r="AX636" s="46"/>
      <c r="AY636" s="46"/>
      <c r="AZ636" s="46"/>
      <c r="BA636" s="46"/>
      <c r="BB636" s="52"/>
      <c r="BC636" s="52"/>
    </row>
    <row r="637" spans="1:55" s="7" customFormat="1" ht="25.5" customHeight="1">
      <c r="A637" s="59" t="s">
        <v>584</v>
      </c>
      <c r="B637" s="65" t="s">
        <v>385</v>
      </c>
      <c r="C637" s="65" t="s">
        <v>385</v>
      </c>
      <c r="D637" s="66" t="s">
        <v>343</v>
      </c>
      <c r="E637" s="65"/>
      <c r="F637" s="46">
        <f aca="true" t="shared" si="943" ref="F637:M637">F638+F639</f>
        <v>52527</v>
      </c>
      <c r="G637" s="46">
        <f t="shared" si="943"/>
        <v>0</v>
      </c>
      <c r="H637" s="46">
        <f t="shared" si="943"/>
        <v>0</v>
      </c>
      <c r="I637" s="46">
        <f t="shared" si="943"/>
        <v>-166</v>
      </c>
      <c r="J637" s="46">
        <f t="shared" si="943"/>
        <v>0</v>
      </c>
      <c r="K637" s="46">
        <f t="shared" si="943"/>
        <v>0</v>
      </c>
      <c r="L637" s="46">
        <f t="shared" si="943"/>
        <v>52361</v>
      </c>
      <c r="M637" s="46">
        <f t="shared" si="943"/>
        <v>0</v>
      </c>
      <c r="N637" s="46">
        <f aca="true" t="shared" si="944" ref="N637:S637">N638+N639</f>
        <v>0</v>
      </c>
      <c r="O637" s="46">
        <f t="shared" si="944"/>
        <v>0</v>
      </c>
      <c r="P637" s="46">
        <f t="shared" si="944"/>
        <v>0</v>
      </c>
      <c r="Q637" s="46">
        <f t="shared" si="944"/>
        <v>0</v>
      </c>
      <c r="R637" s="46">
        <f t="shared" si="944"/>
        <v>52361</v>
      </c>
      <c r="S637" s="46">
        <f t="shared" si="944"/>
        <v>0</v>
      </c>
      <c r="T637" s="46">
        <f aca="true" t="shared" si="945" ref="T637:Y637">T638+T639</f>
        <v>0</v>
      </c>
      <c r="U637" s="46">
        <f t="shared" si="945"/>
        <v>0</v>
      </c>
      <c r="V637" s="46">
        <f t="shared" si="945"/>
        <v>1248</v>
      </c>
      <c r="W637" s="46">
        <f t="shared" si="945"/>
        <v>0</v>
      </c>
      <c r="X637" s="46">
        <f t="shared" si="945"/>
        <v>53609</v>
      </c>
      <c r="Y637" s="46">
        <f t="shared" si="945"/>
        <v>0</v>
      </c>
      <c r="Z637" s="46">
        <f aca="true" t="shared" si="946" ref="Z637:AE637">Z638+Z639</f>
        <v>0</v>
      </c>
      <c r="AA637" s="46">
        <f t="shared" si="946"/>
        <v>0</v>
      </c>
      <c r="AB637" s="46">
        <f t="shared" si="946"/>
        <v>0</v>
      </c>
      <c r="AC637" s="46">
        <f t="shared" si="946"/>
        <v>0</v>
      </c>
      <c r="AD637" s="46">
        <f t="shared" si="946"/>
        <v>53609</v>
      </c>
      <c r="AE637" s="46">
        <f t="shared" si="946"/>
        <v>0</v>
      </c>
      <c r="AF637" s="46">
        <f aca="true" t="shared" si="947" ref="AF637:AK637">AF638+AF639</f>
        <v>0</v>
      </c>
      <c r="AG637" s="46">
        <f t="shared" si="947"/>
        <v>0</v>
      </c>
      <c r="AH637" s="46">
        <f t="shared" si="947"/>
        <v>0</v>
      </c>
      <c r="AI637" s="46">
        <f t="shared" si="947"/>
        <v>0</v>
      </c>
      <c r="AJ637" s="46">
        <f t="shared" si="947"/>
        <v>53609</v>
      </c>
      <c r="AK637" s="46">
        <f t="shared" si="947"/>
        <v>0</v>
      </c>
      <c r="AL637" s="46">
        <f aca="true" t="shared" si="948" ref="AL637:AQ637">AL638+AL639</f>
        <v>0</v>
      </c>
      <c r="AM637" s="46">
        <f t="shared" si="948"/>
        <v>0</v>
      </c>
      <c r="AN637" s="46">
        <f t="shared" si="948"/>
        <v>0</v>
      </c>
      <c r="AO637" s="46">
        <f t="shared" si="948"/>
        <v>0</v>
      </c>
      <c r="AP637" s="46">
        <f t="shared" si="948"/>
        <v>53609</v>
      </c>
      <c r="AQ637" s="46">
        <f t="shared" si="948"/>
        <v>0</v>
      </c>
      <c r="AR637" s="46">
        <f aca="true" t="shared" si="949" ref="AR637:AW637">AR638+AR639</f>
        <v>0</v>
      </c>
      <c r="AS637" s="46">
        <f>AS638+AS639</f>
        <v>0</v>
      </c>
      <c r="AT637" s="46">
        <f>AT638+AT639</f>
        <v>0</v>
      </c>
      <c r="AU637" s="46">
        <f>AU638+AU639</f>
        <v>0</v>
      </c>
      <c r="AV637" s="46">
        <f t="shared" si="949"/>
        <v>53609</v>
      </c>
      <c r="AW637" s="46">
        <f t="shared" si="949"/>
        <v>0</v>
      </c>
      <c r="AX637" s="46">
        <f aca="true" t="shared" si="950" ref="AX637:BC637">AX638+AX639</f>
        <v>0</v>
      </c>
      <c r="AY637" s="46">
        <f t="shared" si="950"/>
        <v>0</v>
      </c>
      <c r="AZ637" s="46">
        <f t="shared" si="950"/>
        <v>0</v>
      </c>
      <c r="BA637" s="46">
        <f t="shared" si="950"/>
        <v>0</v>
      </c>
      <c r="BB637" s="46">
        <f t="shared" si="950"/>
        <v>53609</v>
      </c>
      <c r="BC637" s="46">
        <f t="shared" si="950"/>
        <v>0</v>
      </c>
    </row>
    <row r="638" spans="1:55" s="7" customFormat="1" ht="87.75" customHeight="1">
      <c r="A638" s="59" t="s">
        <v>79</v>
      </c>
      <c r="B638" s="65" t="s">
        <v>385</v>
      </c>
      <c r="C638" s="65" t="s">
        <v>385</v>
      </c>
      <c r="D638" s="66" t="s">
        <v>343</v>
      </c>
      <c r="E638" s="65" t="s">
        <v>67</v>
      </c>
      <c r="F638" s="46">
        <v>52453</v>
      </c>
      <c r="G638" s="52"/>
      <c r="H638" s="52"/>
      <c r="I638" s="68">
        <v>-166</v>
      </c>
      <c r="J638" s="52"/>
      <c r="K638" s="52"/>
      <c r="L638" s="46">
        <f>F638+H638+I638+J638+K638</f>
        <v>52287</v>
      </c>
      <c r="M638" s="46">
        <f>G638+K638</f>
        <v>0</v>
      </c>
      <c r="N638" s="46"/>
      <c r="O638" s="46"/>
      <c r="P638" s="46"/>
      <c r="Q638" s="46"/>
      <c r="R638" s="46">
        <f>L638+N638+O638+P638+Q638</f>
        <v>52287</v>
      </c>
      <c r="S638" s="46">
        <f>M638+Q638</f>
        <v>0</v>
      </c>
      <c r="T638" s="46"/>
      <c r="U638" s="46"/>
      <c r="V638" s="46">
        <v>1248</v>
      </c>
      <c r="W638" s="46"/>
      <c r="X638" s="46">
        <f>R638+T638+U638+V638+W638</f>
        <v>53535</v>
      </c>
      <c r="Y638" s="46">
        <f>S638+W638</f>
        <v>0</v>
      </c>
      <c r="Z638" s="46"/>
      <c r="AA638" s="46"/>
      <c r="AB638" s="46"/>
      <c r="AC638" s="46"/>
      <c r="AD638" s="46">
        <f>X638+Z638+AA638+AB638+AC638</f>
        <v>53535</v>
      </c>
      <c r="AE638" s="46">
        <f>Y638+AC638</f>
        <v>0</v>
      </c>
      <c r="AF638" s="46"/>
      <c r="AG638" s="46"/>
      <c r="AH638" s="46"/>
      <c r="AI638" s="46"/>
      <c r="AJ638" s="46">
        <f>AD638+AF638+AG638+AH638+AI638</f>
        <v>53535</v>
      </c>
      <c r="AK638" s="46">
        <f>AE638+AI638</f>
        <v>0</v>
      </c>
      <c r="AL638" s="46"/>
      <c r="AM638" s="46"/>
      <c r="AN638" s="46"/>
      <c r="AO638" s="46"/>
      <c r="AP638" s="46">
        <f>AJ638+AL638+AM638+AN638+AO638</f>
        <v>53535</v>
      </c>
      <c r="AQ638" s="46">
        <f>AK638+AO638</f>
        <v>0</v>
      </c>
      <c r="AR638" s="46"/>
      <c r="AS638" s="46"/>
      <c r="AT638" s="46"/>
      <c r="AU638" s="46"/>
      <c r="AV638" s="46">
        <f>AP638+AR638+AS638+AT638+AU638</f>
        <v>53535</v>
      </c>
      <c r="AW638" s="46">
        <f>AQ638+AU638</f>
        <v>0</v>
      </c>
      <c r="AX638" s="46"/>
      <c r="AY638" s="46"/>
      <c r="AZ638" s="46"/>
      <c r="BA638" s="46"/>
      <c r="BB638" s="46">
        <f>AV638+AX638+AY638+AZ638+BA638</f>
        <v>53535</v>
      </c>
      <c r="BC638" s="46">
        <f>AW638+BA638</f>
        <v>0</v>
      </c>
    </row>
    <row r="639" spans="1:55" s="7" customFormat="1" ht="88.5" customHeight="1">
      <c r="A639" s="59" t="s">
        <v>216</v>
      </c>
      <c r="B639" s="65" t="s">
        <v>385</v>
      </c>
      <c r="C639" s="65" t="s">
        <v>385</v>
      </c>
      <c r="D639" s="66" t="s">
        <v>343</v>
      </c>
      <c r="E639" s="65" t="s">
        <v>66</v>
      </c>
      <c r="F639" s="46">
        <v>74</v>
      </c>
      <c r="G639" s="52"/>
      <c r="H639" s="52"/>
      <c r="I639" s="52"/>
      <c r="J639" s="52"/>
      <c r="K639" s="52"/>
      <c r="L639" s="46">
        <f>F639+H639+I639+J639+K639</f>
        <v>74</v>
      </c>
      <c r="M639" s="46">
        <f>G639+K639</f>
        <v>0</v>
      </c>
      <c r="N639" s="46"/>
      <c r="O639" s="46"/>
      <c r="P639" s="46"/>
      <c r="Q639" s="46"/>
      <c r="R639" s="46">
        <f>L639+N639+O639+P639+Q639</f>
        <v>74</v>
      </c>
      <c r="S639" s="46">
        <f>M639+Q639</f>
        <v>0</v>
      </c>
      <c r="T639" s="46"/>
      <c r="U639" s="46"/>
      <c r="V639" s="46"/>
      <c r="W639" s="46"/>
      <c r="X639" s="46">
        <f>R639+T639+U639+V639+W639</f>
        <v>74</v>
      </c>
      <c r="Y639" s="46">
        <f>S639+W639</f>
        <v>0</v>
      </c>
      <c r="Z639" s="46"/>
      <c r="AA639" s="46"/>
      <c r="AB639" s="46"/>
      <c r="AC639" s="46"/>
      <c r="AD639" s="46">
        <f>X639+Z639+AA639+AB639+AC639</f>
        <v>74</v>
      </c>
      <c r="AE639" s="46">
        <f>Y639+AC639</f>
        <v>0</v>
      </c>
      <c r="AF639" s="46"/>
      <c r="AG639" s="46"/>
      <c r="AH639" s="46"/>
      <c r="AI639" s="46"/>
      <c r="AJ639" s="46">
        <f>AD639+AF639+AG639+AH639+AI639</f>
        <v>74</v>
      </c>
      <c r="AK639" s="46">
        <f>AE639+AI639</f>
        <v>0</v>
      </c>
      <c r="AL639" s="46"/>
      <c r="AM639" s="46"/>
      <c r="AN639" s="46"/>
      <c r="AO639" s="46"/>
      <c r="AP639" s="46">
        <f>AJ639+AL639+AM639+AN639+AO639</f>
        <v>74</v>
      </c>
      <c r="AQ639" s="46">
        <f>AK639+AO639</f>
        <v>0</v>
      </c>
      <c r="AR639" s="46"/>
      <c r="AS639" s="46"/>
      <c r="AT639" s="46"/>
      <c r="AU639" s="46"/>
      <c r="AV639" s="46">
        <f>AP639+AR639+AS639+AT639+AU639</f>
        <v>74</v>
      </c>
      <c r="AW639" s="46">
        <f>AQ639+AU639</f>
        <v>0</v>
      </c>
      <c r="AX639" s="46"/>
      <c r="AY639" s="46"/>
      <c r="AZ639" s="46"/>
      <c r="BA639" s="46"/>
      <c r="BB639" s="46">
        <f>AV639+AX639+AY639+AZ639+BA639</f>
        <v>74</v>
      </c>
      <c r="BC639" s="46">
        <f>AW639+BA639</f>
        <v>0</v>
      </c>
    </row>
    <row r="640" spans="1:55" s="7" customFormat="1" ht="33">
      <c r="A640" s="59" t="s">
        <v>213</v>
      </c>
      <c r="B640" s="65" t="s">
        <v>385</v>
      </c>
      <c r="C640" s="65" t="s">
        <v>385</v>
      </c>
      <c r="D640" s="66" t="s">
        <v>211</v>
      </c>
      <c r="E640" s="65"/>
      <c r="F640" s="46">
        <f aca="true" t="shared" si="951" ref="F640:BA640">F641</f>
        <v>3651</v>
      </c>
      <c r="G640" s="46">
        <f t="shared" si="951"/>
        <v>3651</v>
      </c>
      <c r="H640" s="46">
        <f t="shared" si="951"/>
        <v>0</v>
      </c>
      <c r="I640" s="46">
        <f t="shared" si="951"/>
        <v>0</v>
      </c>
      <c r="J640" s="46">
        <f t="shared" si="951"/>
        <v>0</v>
      </c>
      <c r="K640" s="46">
        <f t="shared" si="951"/>
        <v>0</v>
      </c>
      <c r="L640" s="46">
        <f t="shared" si="951"/>
        <v>3651</v>
      </c>
      <c r="M640" s="46">
        <f t="shared" si="951"/>
        <v>3651</v>
      </c>
      <c r="N640" s="46">
        <f t="shared" si="951"/>
        <v>0</v>
      </c>
      <c r="O640" s="46">
        <f t="shared" si="951"/>
        <v>0</v>
      </c>
      <c r="P640" s="46">
        <f t="shared" si="951"/>
        <v>0</v>
      </c>
      <c r="Q640" s="46">
        <f t="shared" si="951"/>
        <v>0</v>
      </c>
      <c r="R640" s="46">
        <f t="shared" si="951"/>
        <v>3651</v>
      </c>
      <c r="S640" s="46">
        <f t="shared" si="951"/>
        <v>3651</v>
      </c>
      <c r="T640" s="46">
        <f t="shared" si="951"/>
        <v>0</v>
      </c>
      <c r="U640" s="46">
        <f t="shared" si="951"/>
        <v>0</v>
      </c>
      <c r="V640" s="46">
        <f t="shared" si="951"/>
        <v>0</v>
      </c>
      <c r="W640" s="46">
        <f t="shared" si="951"/>
        <v>0</v>
      </c>
      <c r="X640" s="46">
        <f t="shared" si="951"/>
        <v>3651</v>
      </c>
      <c r="Y640" s="46">
        <f t="shared" si="951"/>
        <v>3651</v>
      </c>
      <c r="Z640" s="46">
        <f t="shared" si="951"/>
        <v>0</v>
      </c>
      <c r="AA640" s="46">
        <f t="shared" si="951"/>
        <v>0</v>
      </c>
      <c r="AB640" s="46">
        <f t="shared" si="951"/>
        <v>0</v>
      </c>
      <c r="AC640" s="46">
        <f t="shared" si="951"/>
        <v>0</v>
      </c>
      <c r="AD640" s="46">
        <f t="shared" si="951"/>
        <v>3651</v>
      </c>
      <c r="AE640" s="46">
        <f t="shared" si="951"/>
        <v>3651</v>
      </c>
      <c r="AF640" s="46">
        <f t="shared" si="951"/>
        <v>0</v>
      </c>
      <c r="AG640" s="46">
        <f t="shared" si="951"/>
        <v>0</v>
      </c>
      <c r="AH640" s="46">
        <f t="shared" si="951"/>
        <v>0</v>
      </c>
      <c r="AI640" s="46">
        <f t="shared" si="951"/>
        <v>0</v>
      </c>
      <c r="AJ640" s="46">
        <f t="shared" si="951"/>
        <v>3651</v>
      </c>
      <c r="AK640" s="46">
        <f t="shared" si="951"/>
        <v>3651</v>
      </c>
      <c r="AL640" s="46">
        <f t="shared" si="951"/>
        <v>0</v>
      </c>
      <c r="AM640" s="46">
        <f t="shared" si="951"/>
        <v>0</v>
      </c>
      <c r="AN640" s="46">
        <f t="shared" si="951"/>
        <v>0</v>
      </c>
      <c r="AO640" s="46">
        <f t="shared" si="951"/>
        <v>0</v>
      </c>
      <c r="AP640" s="46">
        <f t="shared" si="951"/>
        <v>3651</v>
      </c>
      <c r="AQ640" s="46">
        <f t="shared" si="951"/>
        <v>3651</v>
      </c>
      <c r="AR640" s="46">
        <f t="shared" si="951"/>
        <v>0</v>
      </c>
      <c r="AS640" s="46">
        <f t="shared" si="951"/>
        <v>0</v>
      </c>
      <c r="AT640" s="46">
        <f t="shared" si="951"/>
        <v>0</v>
      </c>
      <c r="AU640" s="46">
        <f t="shared" si="951"/>
        <v>0</v>
      </c>
      <c r="AV640" s="46">
        <f t="shared" si="951"/>
        <v>3651</v>
      </c>
      <c r="AW640" s="46">
        <f t="shared" si="951"/>
        <v>3651</v>
      </c>
      <c r="AX640" s="46">
        <f t="shared" si="951"/>
        <v>0</v>
      </c>
      <c r="AY640" s="46">
        <f t="shared" si="951"/>
        <v>0</v>
      </c>
      <c r="AZ640" s="46">
        <f t="shared" si="951"/>
        <v>0</v>
      </c>
      <c r="BA640" s="46">
        <f t="shared" si="951"/>
        <v>0</v>
      </c>
      <c r="BB640" s="46">
        <f>BB641</f>
        <v>3651</v>
      </c>
      <c r="BC640" s="46">
        <f>BC641</f>
        <v>3651</v>
      </c>
    </row>
    <row r="641" spans="1:55" s="7" customFormat="1" ht="90.75" customHeight="1">
      <c r="A641" s="59" t="s">
        <v>79</v>
      </c>
      <c r="B641" s="65" t="s">
        <v>385</v>
      </c>
      <c r="C641" s="65" t="s">
        <v>385</v>
      </c>
      <c r="D641" s="66" t="s">
        <v>211</v>
      </c>
      <c r="E641" s="65" t="s">
        <v>67</v>
      </c>
      <c r="F641" s="46">
        <v>3651</v>
      </c>
      <c r="G641" s="46">
        <v>3651</v>
      </c>
      <c r="H641" s="52"/>
      <c r="I641" s="52"/>
      <c r="J641" s="52"/>
      <c r="K641" s="52"/>
      <c r="L641" s="46">
        <f>F641+H641+I641+J641+K641</f>
        <v>3651</v>
      </c>
      <c r="M641" s="46">
        <f>G641+K641</f>
        <v>3651</v>
      </c>
      <c r="N641" s="46"/>
      <c r="O641" s="46"/>
      <c r="P641" s="46"/>
      <c r="Q641" s="46"/>
      <c r="R641" s="46">
        <f>L641+N641+O641+P641+Q641</f>
        <v>3651</v>
      </c>
      <c r="S641" s="46">
        <f>M641+Q641</f>
        <v>3651</v>
      </c>
      <c r="T641" s="46"/>
      <c r="U641" s="46"/>
      <c r="V641" s="46"/>
      <c r="W641" s="46"/>
      <c r="X641" s="46">
        <f>R641+T641+U641+V641+W641</f>
        <v>3651</v>
      </c>
      <c r="Y641" s="46">
        <f>S641+W641</f>
        <v>3651</v>
      </c>
      <c r="Z641" s="46"/>
      <c r="AA641" s="46"/>
      <c r="AB641" s="46"/>
      <c r="AC641" s="46"/>
      <c r="AD641" s="46">
        <f>X641+Z641+AA641+AB641+AC641</f>
        <v>3651</v>
      </c>
      <c r="AE641" s="46">
        <f>Y641+AC641</f>
        <v>3651</v>
      </c>
      <c r="AF641" s="46"/>
      <c r="AG641" s="46"/>
      <c r="AH641" s="46"/>
      <c r="AI641" s="46"/>
      <c r="AJ641" s="46">
        <f>AD641+AF641+AG641+AH641+AI641</f>
        <v>3651</v>
      </c>
      <c r="AK641" s="46">
        <f>AE641+AI641</f>
        <v>3651</v>
      </c>
      <c r="AL641" s="46"/>
      <c r="AM641" s="46"/>
      <c r="AN641" s="46"/>
      <c r="AO641" s="46"/>
      <c r="AP641" s="46">
        <f>AJ641+AL641+AM641+AN641+AO641</f>
        <v>3651</v>
      </c>
      <c r="AQ641" s="46">
        <f>AK641+AO641</f>
        <v>3651</v>
      </c>
      <c r="AR641" s="46"/>
      <c r="AS641" s="46"/>
      <c r="AT641" s="46"/>
      <c r="AU641" s="46"/>
      <c r="AV641" s="46">
        <f>AP641+AR641+AS641+AT641+AU641</f>
        <v>3651</v>
      </c>
      <c r="AW641" s="46">
        <f>AQ641+AU641</f>
        <v>3651</v>
      </c>
      <c r="AX641" s="46"/>
      <c r="AY641" s="46"/>
      <c r="AZ641" s="46"/>
      <c r="BA641" s="46"/>
      <c r="BB641" s="46">
        <f>AV641+AX641+AY641+AZ641+BA641</f>
        <v>3651</v>
      </c>
      <c r="BC641" s="46">
        <f>AW641+BA641</f>
        <v>3651</v>
      </c>
    </row>
    <row r="642" spans="1:55" s="7" customFormat="1" ht="25.5" customHeight="1">
      <c r="A642" s="59" t="s">
        <v>359</v>
      </c>
      <c r="B642" s="65" t="s">
        <v>385</v>
      </c>
      <c r="C642" s="65" t="s">
        <v>385</v>
      </c>
      <c r="D642" s="66" t="s">
        <v>361</v>
      </c>
      <c r="E642" s="65"/>
      <c r="F642" s="46">
        <f aca="true" t="shared" si="952" ref="F642:M642">F643+F646+F648</f>
        <v>58110</v>
      </c>
      <c r="G642" s="46">
        <f t="shared" si="952"/>
        <v>0</v>
      </c>
      <c r="H642" s="46">
        <f t="shared" si="952"/>
        <v>0</v>
      </c>
      <c r="I642" s="46">
        <f t="shared" si="952"/>
        <v>0</v>
      </c>
      <c r="J642" s="46">
        <f t="shared" si="952"/>
        <v>0</v>
      </c>
      <c r="K642" s="46">
        <f t="shared" si="952"/>
        <v>0</v>
      </c>
      <c r="L642" s="46">
        <f t="shared" si="952"/>
        <v>58110</v>
      </c>
      <c r="M642" s="46">
        <f t="shared" si="952"/>
        <v>0</v>
      </c>
      <c r="N642" s="46">
        <f aca="true" t="shared" si="953" ref="N642:S642">N643+N646+N648</f>
        <v>5000</v>
      </c>
      <c r="O642" s="46">
        <f t="shared" si="953"/>
        <v>0</v>
      </c>
      <c r="P642" s="46">
        <f t="shared" si="953"/>
        <v>0</v>
      </c>
      <c r="Q642" s="46">
        <f t="shared" si="953"/>
        <v>0</v>
      </c>
      <c r="R642" s="46">
        <f t="shared" si="953"/>
        <v>63110</v>
      </c>
      <c r="S642" s="46">
        <f t="shared" si="953"/>
        <v>0</v>
      </c>
      <c r="T642" s="46">
        <f aca="true" t="shared" si="954" ref="T642:Y642">T643+T646+T648</f>
        <v>0</v>
      </c>
      <c r="U642" s="46">
        <f t="shared" si="954"/>
        <v>0</v>
      </c>
      <c r="V642" s="46">
        <f t="shared" si="954"/>
        <v>0</v>
      </c>
      <c r="W642" s="46">
        <f t="shared" si="954"/>
        <v>0</v>
      </c>
      <c r="X642" s="46">
        <f t="shared" si="954"/>
        <v>63110</v>
      </c>
      <c r="Y642" s="46">
        <f t="shared" si="954"/>
        <v>0</v>
      </c>
      <c r="Z642" s="46">
        <f aca="true" t="shared" si="955" ref="Z642:AE642">Z643+Z646+Z648</f>
        <v>8351</v>
      </c>
      <c r="AA642" s="46">
        <f t="shared" si="955"/>
        <v>0</v>
      </c>
      <c r="AB642" s="46">
        <f t="shared" si="955"/>
        <v>0</v>
      </c>
      <c r="AC642" s="46">
        <f t="shared" si="955"/>
        <v>0</v>
      </c>
      <c r="AD642" s="46">
        <f t="shared" si="955"/>
        <v>71461</v>
      </c>
      <c r="AE642" s="46">
        <f t="shared" si="955"/>
        <v>0</v>
      </c>
      <c r="AF642" s="46">
        <f aca="true" t="shared" si="956" ref="AF642:AK642">AF643+AF646+AF648</f>
        <v>0</v>
      </c>
      <c r="AG642" s="46">
        <f t="shared" si="956"/>
        <v>0</v>
      </c>
      <c r="AH642" s="46">
        <f t="shared" si="956"/>
        <v>0</v>
      </c>
      <c r="AI642" s="46">
        <f t="shared" si="956"/>
        <v>0</v>
      </c>
      <c r="AJ642" s="46">
        <f t="shared" si="956"/>
        <v>71461</v>
      </c>
      <c r="AK642" s="46">
        <f t="shared" si="956"/>
        <v>0</v>
      </c>
      <c r="AL642" s="46">
        <f aca="true" t="shared" si="957" ref="AL642:AQ642">AL643+AL646+AL648</f>
        <v>0</v>
      </c>
      <c r="AM642" s="46">
        <f t="shared" si="957"/>
        <v>0</v>
      </c>
      <c r="AN642" s="46">
        <f t="shared" si="957"/>
        <v>0</v>
      </c>
      <c r="AO642" s="46">
        <f t="shared" si="957"/>
        <v>0</v>
      </c>
      <c r="AP642" s="46">
        <f t="shared" si="957"/>
        <v>71461</v>
      </c>
      <c r="AQ642" s="46">
        <f t="shared" si="957"/>
        <v>0</v>
      </c>
      <c r="AR642" s="46">
        <f aca="true" t="shared" si="958" ref="AR642:AW642">AR643+AR646+AR648</f>
        <v>0</v>
      </c>
      <c r="AS642" s="46">
        <f>AS643+AS646+AS648</f>
        <v>535</v>
      </c>
      <c r="AT642" s="46">
        <f>AT643+AT646+AT648</f>
        <v>0</v>
      </c>
      <c r="AU642" s="46">
        <f>AU643+AU646+AU648</f>
        <v>0</v>
      </c>
      <c r="AV642" s="46">
        <f t="shared" si="958"/>
        <v>71996</v>
      </c>
      <c r="AW642" s="46">
        <f t="shared" si="958"/>
        <v>0</v>
      </c>
      <c r="AX642" s="46">
        <f aca="true" t="shared" si="959" ref="AX642:BC642">AX643+AX646+AX648</f>
        <v>2580</v>
      </c>
      <c r="AY642" s="46">
        <f t="shared" si="959"/>
        <v>0</v>
      </c>
      <c r="AZ642" s="46">
        <f t="shared" si="959"/>
        <v>-2425</v>
      </c>
      <c r="BA642" s="46">
        <f t="shared" si="959"/>
        <v>0</v>
      </c>
      <c r="BB642" s="46">
        <f t="shared" si="959"/>
        <v>72151</v>
      </c>
      <c r="BC642" s="46">
        <f t="shared" si="959"/>
        <v>0</v>
      </c>
    </row>
    <row r="643" spans="1:55" s="7" customFormat="1" ht="74.25" customHeight="1">
      <c r="A643" s="59" t="s">
        <v>71</v>
      </c>
      <c r="B643" s="65" t="s">
        <v>385</v>
      </c>
      <c r="C643" s="65" t="s">
        <v>385</v>
      </c>
      <c r="D643" s="66" t="s">
        <v>504</v>
      </c>
      <c r="E643" s="65"/>
      <c r="F643" s="46">
        <f>F644</f>
        <v>7540</v>
      </c>
      <c r="G643" s="46">
        <f aca="true" t="shared" si="960" ref="G643:K644">G644</f>
        <v>0</v>
      </c>
      <c r="H643" s="46">
        <f t="shared" si="960"/>
        <v>0</v>
      </c>
      <c r="I643" s="46">
        <f t="shared" si="960"/>
        <v>0</v>
      </c>
      <c r="J643" s="46">
        <f t="shared" si="960"/>
        <v>0</v>
      </c>
      <c r="K643" s="46">
        <f t="shared" si="960"/>
        <v>0</v>
      </c>
      <c r="L643" s="46">
        <f>L644</f>
        <v>7540</v>
      </c>
      <c r="M643" s="46">
        <f>M644</f>
        <v>0</v>
      </c>
      <c r="N643" s="46">
        <f aca="true" t="shared" si="961" ref="N643:Q644">N644</f>
        <v>0</v>
      </c>
      <c r="O643" s="46">
        <f t="shared" si="961"/>
        <v>0</v>
      </c>
      <c r="P643" s="46">
        <f t="shared" si="961"/>
        <v>0</v>
      </c>
      <c r="Q643" s="46">
        <f t="shared" si="961"/>
        <v>0</v>
      </c>
      <c r="R643" s="46">
        <f>R644</f>
        <v>7540</v>
      </c>
      <c r="S643" s="46">
        <f>S644</f>
        <v>0</v>
      </c>
      <c r="T643" s="46">
        <f aca="true" t="shared" si="962" ref="T643:W644">T644</f>
        <v>0</v>
      </c>
      <c r="U643" s="46">
        <f t="shared" si="962"/>
        <v>0</v>
      </c>
      <c r="V643" s="46">
        <f t="shared" si="962"/>
        <v>0</v>
      </c>
      <c r="W643" s="46">
        <f t="shared" si="962"/>
        <v>0</v>
      </c>
      <c r="X643" s="46">
        <f>X644</f>
        <v>7540</v>
      </c>
      <c r="Y643" s="46">
        <f>Y644</f>
        <v>0</v>
      </c>
      <c r="Z643" s="46">
        <f aca="true" t="shared" si="963" ref="Z643:AC644">Z644</f>
        <v>0</v>
      </c>
      <c r="AA643" s="46">
        <f t="shared" si="963"/>
        <v>0</v>
      </c>
      <c r="AB643" s="46">
        <f t="shared" si="963"/>
        <v>0</v>
      </c>
      <c r="AC643" s="46">
        <f t="shared" si="963"/>
        <v>0</v>
      </c>
      <c r="AD643" s="46">
        <f>AD644</f>
        <v>7540</v>
      </c>
      <c r="AE643" s="46">
        <f>AE644</f>
        <v>0</v>
      </c>
      <c r="AF643" s="46">
        <f aca="true" t="shared" si="964" ref="AF643:AI644">AF644</f>
        <v>0</v>
      </c>
      <c r="AG643" s="46">
        <f t="shared" si="964"/>
        <v>0</v>
      </c>
      <c r="AH643" s="46">
        <f t="shared" si="964"/>
        <v>0</v>
      </c>
      <c r="AI643" s="46">
        <f t="shared" si="964"/>
        <v>0</v>
      </c>
      <c r="AJ643" s="46">
        <f>AJ644</f>
        <v>7540</v>
      </c>
      <c r="AK643" s="46">
        <f>AK644</f>
        <v>0</v>
      </c>
      <c r="AL643" s="46">
        <f aca="true" t="shared" si="965" ref="AL643:AO644">AL644</f>
        <v>0</v>
      </c>
      <c r="AM643" s="46">
        <f t="shared" si="965"/>
        <v>0</v>
      </c>
      <c r="AN643" s="46">
        <f t="shared" si="965"/>
        <v>0</v>
      </c>
      <c r="AO643" s="46">
        <f t="shared" si="965"/>
        <v>0</v>
      </c>
      <c r="AP643" s="46">
        <f>AP644</f>
        <v>7540</v>
      </c>
      <c r="AQ643" s="46">
        <f>AQ644</f>
        <v>0</v>
      </c>
      <c r="AR643" s="46">
        <f aca="true" t="shared" si="966" ref="AR643:AU644">AR644</f>
        <v>0</v>
      </c>
      <c r="AS643" s="46">
        <f t="shared" si="966"/>
        <v>0</v>
      </c>
      <c r="AT643" s="46">
        <f t="shared" si="966"/>
        <v>0</v>
      </c>
      <c r="AU643" s="46">
        <f t="shared" si="966"/>
        <v>0</v>
      </c>
      <c r="AV643" s="46">
        <f>AV644</f>
        <v>7540</v>
      </c>
      <c r="AW643" s="46">
        <f>AW644</f>
        <v>0</v>
      </c>
      <c r="AX643" s="46">
        <f aca="true" t="shared" si="967" ref="AX643:BA644">AX644</f>
        <v>0</v>
      </c>
      <c r="AY643" s="46">
        <f t="shared" si="967"/>
        <v>0</v>
      </c>
      <c r="AZ643" s="46">
        <f t="shared" si="967"/>
        <v>0</v>
      </c>
      <c r="BA643" s="46">
        <f t="shared" si="967"/>
        <v>0</v>
      </c>
      <c r="BB643" s="46">
        <f>BB644</f>
        <v>7540</v>
      </c>
      <c r="BC643" s="46">
        <f>BC644</f>
        <v>0</v>
      </c>
    </row>
    <row r="644" spans="1:55" s="7" customFormat="1" ht="89.25" customHeight="1">
      <c r="A644" s="59" t="s">
        <v>72</v>
      </c>
      <c r="B644" s="65" t="s">
        <v>385</v>
      </c>
      <c r="C644" s="65" t="s">
        <v>385</v>
      </c>
      <c r="D644" s="66" t="s">
        <v>505</v>
      </c>
      <c r="E644" s="65"/>
      <c r="F644" s="46">
        <f>F645</f>
        <v>7540</v>
      </c>
      <c r="G644" s="46">
        <f t="shared" si="960"/>
        <v>0</v>
      </c>
      <c r="H644" s="46">
        <f t="shared" si="960"/>
        <v>0</v>
      </c>
      <c r="I644" s="46">
        <f t="shared" si="960"/>
        <v>0</v>
      </c>
      <c r="J644" s="46">
        <f t="shared" si="960"/>
        <v>0</v>
      </c>
      <c r="K644" s="46">
        <f t="shared" si="960"/>
        <v>0</v>
      </c>
      <c r="L644" s="46">
        <f>L645</f>
        <v>7540</v>
      </c>
      <c r="M644" s="46">
        <f>M645</f>
        <v>0</v>
      </c>
      <c r="N644" s="46">
        <f t="shared" si="961"/>
        <v>0</v>
      </c>
      <c r="O644" s="46">
        <f t="shared" si="961"/>
        <v>0</v>
      </c>
      <c r="P644" s="46">
        <f t="shared" si="961"/>
        <v>0</v>
      </c>
      <c r="Q644" s="46">
        <f t="shared" si="961"/>
        <v>0</v>
      </c>
      <c r="R644" s="46">
        <f>R645</f>
        <v>7540</v>
      </c>
      <c r="S644" s="46">
        <f>S645</f>
        <v>0</v>
      </c>
      <c r="T644" s="46">
        <f t="shared" si="962"/>
        <v>0</v>
      </c>
      <c r="U644" s="46">
        <f t="shared" si="962"/>
        <v>0</v>
      </c>
      <c r="V644" s="46">
        <f t="shared" si="962"/>
        <v>0</v>
      </c>
      <c r="W644" s="46">
        <f t="shared" si="962"/>
        <v>0</v>
      </c>
      <c r="X644" s="46">
        <f>X645</f>
        <v>7540</v>
      </c>
      <c r="Y644" s="46">
        <f>Y645</f>
        <v>0</v>
      </c>
      <c r="Z644" s="46">
        <f t="shared" si="963"/>
        <v>0</v>
      </c>
      <c r="AA644" s="46">
        <f t="shared" si="963"/>
        <v>0</v>
      </c>
      <c r="AB644" s="46">
        <f t="shared" si="963"/>
        <v>0</v>
      </c>
      <c r="AC644" s="46">
        <f t="shared" si="963"/>
        <v>0</v>
      </c>
      <c r="AD644" s="46">
        <f>AD645</f>
        <v>7540</v>
      </c>
      <c r="AE644" s="46">
        <f>AE645</f>
        <v>0</v>
      </c>
      <c r="AF644" s="46">
        <f t="shared" si="964"/>
        <v>0</v>
      </c>
      <c r="AG644" s="46">
        <f t="shared" si="964"/>
        <v>0</v>
      </c>
      <c r="AH644" s="46">
        <f t="shared" si="964"/>
        <v>0</v>
      </c>
      <c r="AI644" s="46">
        <f t="shared" si="964"/>
        <v>0</v>
      </c>
      <c r="AJ644" s="46">
        <f>AJ645</f>
        <v>7540</v>
      </c>
      <c r="AK644" s="46">
        <f>AK645</f>
        <v>0</v>
      </c>
      <c r="AL644" s="46">
        <f t="shared" si="965"/>
        <v>0</v>
      </c>
      <c r="AM644" s="46">
        <f t="shared" si="965"/>
        <v>0</v>
      </c>
      <c r="AN644" s="46">
        <f t="shared" si="965"/>
        <v>0</v>
      </c>
      <c r="AO644" s="46">
        <f t="shared" si="965"/>
        <v>0</v>
      </c>
      <c r="AP644" s="46">
        <f>AP645</f>
        <v>7540</v>
      </c>
      <c r="AQ644" s="46">
        <f>AQ645</f>
        <v>0</v>
      </c>
      <c r="AR644" s="46">
        <f t="shared" si="966"/>
        <v>0</v>
      </c>
      <c r="AS644" s="46">
        <f t="shared" si="966"/>
        <v>0</v>
      </c>
      <c r="AT644" s="46">
        <f t="shared" si="966"/>
        <v>0</v>
      </c>
      <c r="AU644" s="46">
        <f t="shared" si="966"/>
        <v>0</v>
      </c>
      <c r="AV644" s="46">
        <f>AV645</f>
        <v>7540</v>
      </c>
      <c r="AW644" s="46">
        <f>AW645</f>
        <v>0</v>
      </c>
      <c r="AX644" s="46">
        <f t="shared" si="967"/>
        <v>0</v>
      </c>
      <c r="AY644" s="46">
        <f t="shared" si="967"/>
        <v>0</v>
      </c>
      <c r="AZ644" s="46">
        <f t="shared" si="967"/>
        <v>0</v>
      </c>
      <c r="BA644" s="46">
        <f t="shared" si="967"/>
        <v>0</v>
      </c>
      <c r="BB644" s="46">
        <f>BB645</f>
        <v>7540</v>
      </c>
      <c r="BC644" s="46">
        <f>BC645</f>
        <v>0</v>
      </c>
    </row>
    <row r="645" spans="1:55" s="7" customFormat="1" ht="92.25" customHeight="1">
      <c r="A645" s="59" t="s">
        <v>216</v>
      </c>
      <c r="B645" s="65" t="s">
        <v>385</v>
      </c>
      <c r="C645" s="65" t="s">
        <v>385</v>
      </c>
      <c r="D645" s="66" t="s">
        <v>505</v>
      </c>
      <c r="E645" s="65" t="s">
        <v>66</v>
      </c>
      <c r="F645" s="46">
        <v>7540</v>
      </c>
      <c r="G645" s="46"/>
      <c r="H645" s="52"/>
      <c r="I645" s="52"/>
      <c r="J645" s="52"/>
      <c r="K645" s="52"/>
      <c r="L645" s="46">
        <f>F645+H645+I645+J645+K645</f>
        <v>7540</v>
      </c>
      <c r="M645" s="46">
        <f>G645+K645</f>
        <v>0</v>
      </c>
      <c r="N645" s="46"/>
      <c r="O645" s="46"/>
      <c r="P645" s="46"/>
      <c r="Q645" s="46"/>
      <c r="R645" s="46">
        <f>L645+N645+O645+P645+Q645</f>
        <v>7540</v>
      </c>
      <c r="S645" s="46">
        <f>M645+Q645</f>
        <v>0</v>
      </c>
      <c r="T645" s="46"/>
      <c r="U645" s="46"/>
      <c r="V645" s="46"/>
      <c r="W645" s="46"/>
      <c r="X645" s="46">
        <f>R645+T645+U645+V645+W645</f>
        <v>7540</v>
      </c>
      <c r="Y645" s="46">
        <f>S645+W645</f>
        <v>0</v>
      </c>
      <c r="Z645" s="46"/>
      <c r="AA645" s="46"/>
      <c r="AB645" s="46"/>
      <c r="AC645" s="46"/>
      <c r="AD645" s="46">
        <f>X645+Z645+AA645+AB645+AC645</f>
        <v>7540</v>
      </c>
      <c r="AE645" s="46">
        <f>Y645+AC645</f>
        <v>0</v>
      </c>
      <c r="AF645" s="46"/>
      <c r="AG645" s="46"/>
      <c r="AH645" s="46"/>
      <c r="AI645" s="46"/>
      <c r="AJ645" s="46">
        <f>AD645+AF645+AG645+AH645+AI645</f>
        <v>7540</v>
      </c>
      <c r="AK645" s="46">
        <f>AE645+AI645</f>
        <v>0</v>
      </c>
      <c r="AL645" s="46"/>
      <c r="AM645" s="46"/>
      <c r="AN645" s="46"/>
      <c r="AO645" s="46"/>
      <c r="AP645" s="46">
        <f>AJ645+AL645+AM645+AN645+AO645</f>
        <v>7540</v>
      </c>
      <c r="AQ645" s="46">
        <f>AK645+AO645</f>
        <v>0</v>
      </c>
      <c r="AR645" s="46"/>
      <c r="AS645" s="46"/>
      <c r="AT645" s="46"/>
      <c r="AU645" s="46"/>
      <c r="AV645" s="46">
        <f>AP645+AR645+AS645+AT645+AU645</f>
        <v>7540</v>
      </c>
      <c r="AW645" s="46">
        <f>AQ645+AU645</f>
        <v>0</v>
      </c>
      <c r="AX645" s="46"/>
      <c r="AY645" s="46"/>
      <c r="AZ645" s="46"/>
      <c r="BA645" s="46"/>
      <c r="BB645" s="46">
        <f>AV645+AX645+AY645+AZ645+BA645</f>
        <v>7540</v>
      </c>
      <c r="BC645" s="46">
        <f>AW645+BA645</f>
        <v>0</v>
      </c>
    </row>
    <row r="646" spans="1:55" s="7" customFormat="1" ht="70.5" customHeight="1">
      <c r="A646" s="59" t="s">
        <v>90</v>
      </c>
      <c r="B646" s="65" t="s">
        <v>385</v>
      </c>
      <c r="C646" s="65" t="s">
        <v>385</v>
      </c>
      <c r="D646" s="66" t="s">
        <v>91</v>
      </c>
      <c r="E646" s="65"/>
      <c r="F646" s="46">
        <f aca="true" t="shared" si="968" ref="F646:BA646">F647</f>
        <v>9801</v>
      </c>
      <c r="G646" s="46">
        <f t="shared" si="968"/>
        <v>0</v>
      </c>
      <c r="H646" s="46">
        <f t="shared" si="968"/>
        <v>0</v>
      </c>
      <c r="I646" s="46">
        <f t="shared" si="968"/>
        <v>0</v>
      </c>
      <c r="J646" s="46">
        <f t="shared" si="968"/>
        <v>0</v>
      </c>
      <c r="K646" s="46">
        <f t="shared" si="968"/>
        <v>0</v>
      </c>
      <c r="L646" s="46">
        <f t="shared" si="968"/>
        <v>9801</v>
      </c>
      <c r="M646" s="46">
        <f t="shared" si="968"/>
        <v>0</v>
      </c>
      <c r="N646" s="46">
        <f t="shared" si="968"/>
        <v>0</v>
      </c>
      <c r="O646" s="46">
        <f t="shared" si="968"/>
        <v>0</v>
      </c>
      <c r="P646" s="46">
        <f t="shared" si="968"/>
        <v>0</v>
      </c>
      <c r="Q646" s="46">
        <f t="shared" si="968"/>
        <v>0</v>
      </c>
      <c r="R646" s="46">
        <f t="shared" si="968"/>
        <v>9801</v>
      </c>
      <c r="S646" s="46">
        <f t="shared" si="968"/>
        <v>0</v>
      </c>
      <c r="T646" s="46">
        <f t="shared" si="968"/>
        <v>0</v>
      </c>
      <c r="U646" s="46">
        <f t="shared" si="968"/>
        <v>0</v>
      </c>
      <c r="V646" s="46">
        <f t="shared" si="968"/>
        <v>0</v>
      </c>
      <c r="W646" s="46">
        <f t="shared" si="968"/>
        <v>0</v>
      </c>
      <c r="X646" s="46">
        <f t="shared" si="968"/>
        <v>9801</v>
      </c>
      <c r="Y646" s="46">
        <f t="shared" si="968"/>
        <v>0</v>
      </c>
      <c r="Z646" s="46">
        <f t="shared" si="968"/>
        <v>0</v>
      </c>
      <c r="AA646" s="46">
        <f t="shared" si="968"/>
        <v>0</v>
      </c>
      <c r="AB646" s="46">
        <f t="shared" si="968"/>
        <v>0</v>
      </c>
      <c r="AC646" s="46">
        <f t="shared" si="968"/>
        <v>0</v>
      </c>
      <c r="AD646" s="46">
        <f t="shared" si="968"/>
        <v>9801</v>
      </c>
      <c r="AE646" s="46">
        <f t="shared" si="968"/>
        <v>0</v>
      </c>
      <c r="AF646" s="46">
        <f t="shared" si="968"/>
        <v>0</v>
      </c>
      <c r="AG646" s="46">
        <f t="shared" si="968"/>
        <v>0</v>
      </c>
      <c r="AH646" s="46">
        <f t="shared" si="968"/>
        <v>0</v>
      </c>
      <c r="AI646" s="46">
        <f t="shared" si="968"/>
        <v>0</v>
      </c>
      <c r="AJ646" s="46">
        <f t="shared" si="968"/>
        <v>9801</v>
      </c>
      <c r="AK646" s="46">
        <f t="shared" si="968"/>
        <v>0</v>
      </c>
      <c r="AL646" s="46">
        <f t="shared" si="968"/>
        <v>0</v>
      </c>
      <c r="AM646" s="46">
        <f t="shared" si="968"/>
        <v>0</v>
      </c>
      <c r="AN646" s="46">
        <f t="shared" si="968"/>
        <v>0</v>
      </c>
      <c r="AO646" s="46">
        <f t="shared" si="968"/>
        <v>0</v>
      </c>
      <c r="AP646" s="46">
        <f t="shared" si="968"/>
        <v>9801</v>
      </c>
      <c r="AQ646" s="46">
        <f t="shared" si="968"/>
        <v>0</v>
      </c>
      <c r="AR646" s="46">
        <f t="shared" si="968"/>
        <v>0</v>
      </c>
      <c r="AS646" s="46">
        <f t="shared" si="968"/>
        <v>0</v>
      </c>
      <c r="AT646" s="46">
        <f t="shared" si="968"/>
        <v>0</v>
      </c>
      <c r="AU646" s="46">
        <f t="shared" si="968"/>
        <v>0</v>
      </c>
      <c r="AV646" s="46">
        <f t="shared" si="968"/>
        <v>9801</v>
      </c>
      <c r="AW646" s="46">
        <f t="shared" si="968"/>
        <v>0</v>
      </c>
      <c r="AX646" s="46">
        <f t="shared" si="968"/>
        <v>0</v>
      </c>
      <c r="AY646" s="46">
        <f t="shared" si="968"/>
        <v>0</v>
      </c>
      <c r="AZ646" s="46">
        <f t="shared" si="968"/>
        <v>0</v>
      </c>
      <c r="BA646" s="46">
        <f t="shared" si="968"/>
        <v>0</v>
      </c>
      <c r="BB646" s="46">
        <f>BB647</f>
        <v>9801</v>
      </c>
      <c r="BC646" s="46">
        <f>BC647</f>
        <v>0</v>
      </c>
    </row>
    <row r="647" spans="1:55" s="7" customFormat="1" ht="87" customHeight="1">
      <c r="A647" s="59" t="s">
        <v>216</v>
      </c>
      <c r="B647" s="65" t="s">
        <v>385</v>
      </c>
      <c r="C647" s="65" t="s">
        <v>385</v>
      </c>
      <c r="D647" s="66" t="s">
        <v>91</v>
      </c>
      <c r="E647" s="65" t="s">
        <v>66</v>
      </c>
      <c r="F647" s="46">
        <v>9801</v>
      </c>
      <c r="G647" s="46"/>
      <c r="H647" s="52"/>
      <c r="I647" s="52"/>
      <c r="J647" s="52"/>
      <c r="K647" s="52"/>
      <c r="L647" s="46">
        <f>F647+H647+I647+J647+K647</f>
        <v>9801</v>
      </c>
      <c r="M647" s="46">
        <f>G647+K647</f>
        <v>0</v>
      </c>
      <c r="N647" s="46"/>
      <c r="O647" s="46"/>
      <c r="P647" s="46"/>
      <c r="Q647" s="46"/>
      <c r="R647" s="46">
        <f>L647+N647+O647+P647+Q647</f>
        <v>9801</v>
      </c>
      <c r="S647" s="46">
        <f>M647+Q647</f>
        <v>0</v>
      </c>
      <c r="T647" s="46"/>
      <c r="U647" s="46"/>
      <c r="V647" s="46"/>
      <c r="W647" s="46"/>
      <c r="X647" s="46">
        <f>R647+T647+U647+V647+W647</f>
        <v>9801</v>
      </c>
      <c r="Y647" s="46">
        <f>S647+W647</f>
        <v>0</v>
      </c>
      <c r="Z647" s="46"/>
      <c r="AA647" s="46"/>
      <c r="AB647" s="46"/>
      <c r="AC647" s="46"/>
      <c r="AD647" s="46">
        <f>X647+Z647+AA647+AB647+AC647</f>
        <v>9801</v>
      </c>
      <c r="AE647" s="46">
        <f>Y647+AC647</f>
        <v>0</v>
      </c>
      <c r="AF647" s="46"/>
      <c r="AG647" s="46"/>
      <c r="AH647" s="46"/>
      <c r="AI647" s="46"/>
      <c r="AJ647" s="46">
        <f>AD647+AF647+AG647+AH647+AI647</f>
        <v>9801</v>
      </c>
      <c r="AK647" s="46">
        <f>AE647+AI647</f>
        <v>0</v>
      </c>
      <c r="AL647" s="46"/>
      <c r="AM647" s="46"/>
      <c r="AN647" s="46"/>
      <c r="AO647" s="46"/>
      <c r="AP647" s="46">
        <f>AJ647+AL647+AM647+AN647+AO647</f>
        <v>9801</v>
      </c>
      <c r="AQ647" s="46">
        <f>AK647+AO647</f>
        <v>0</v>
      </c>
      <c r="AR647" s="46"/>
      <c r="AS647" s="46"/>
      <c r="AT647" s="46"/>
      <c r="AU647" s="46"/>
      <c r="AV647" s="46">
        <f>AP647+AR647+AS647+AT647+AU647</f>
        <v>9801</v>
      </c>
      <c r="AW647" s="46">
        <f>AQ647+AU647</f>
        <v>0</v>
      </c>
      <c r="AX647" s="46"/>
      <c r="AY647" s="46"/>
      <c r="AZ647" s="46"/>
      <c r="BA647" s="46"/>
      <c r="BB647" s="46">
        <f>AV647+AX647+AY647+AZ647+BA647</f>
        <v>9801</v>
      </c>
      <c r="BC647" s="46">
        <f>AW647+BA647</f>
        <v>0</v>
      </c>
    </row>
    <row r="648" spans="1:55" s="7" customFormat="1" ht="56.25" customHeight="1">
      <c r="A648" s="59" t="s">
        <v>40</v>
      </c>
      <c r="B648" s="65" t="s">
        <v>385</v>
      </c>
      <c r="C648" s="65" t="s">
        <v>385</v>
      </c>
      <c r="D648" s="66" t="s">
        <v>41</v>
      </c>
      <c r="E648" s="65"/>
      <c r="F648" s="46">
        <f aca="true" t="shared" si="969" ref="F648:M648">F649+F650</f>
        <v>40769</v>
      </c>
      <c r="G648" s="46">
        <f t="shared" si="969"/>
        <v>0</v>
      </c>
      <c r="H648" s="46">
        <f t="shared" si="969"/>
        <v>0</v>
      </c>
      <c r="I648" s="46">
        <f t="shared" si="969"/>
        <v>0</v>
      </c>
      <c r="J648" s="46">
        <f t="shared" si="969"/>
        <v>0</v>
      </c>
      <c r="K648" s="46">
        <f t="shared" si="969"/>
        <v>0</v>
      </c>
      <c r="L648" s="46">
        <f t="shared" si="969"/>
        <v>40769</v>
      </c>
      <c r="M648" s="46">
        <f t="shared" si="969"/>
        <v>0</v>
      </c>
      <c r="N648" s="46">
        <f aca="true" t="shared" si="970" ref="N648:S648">N649+N650</f>
        <v>5000</v>
      </c>
      <c r="O648" s="46">
        <f t="shared" si="970"/>
        <v>0</v>
      </c>
      <c r="P648" s="46">
        <f t="shared" si="970"/>
        <v>0</v>
      </c>
      <c r="Q648" s="46">
        <f t="shared" si="970"/>
        <v>0</v>
      </c>
      <c r="R648" s="46">
        <f t="shared" si="970"/>
        <v>45769</v>
      </c>
      <c r="S648" s="46">
        <f t="shared" si="970"/>
        <v>0</v>
      </c>
      <c r="T648" s="46">
        <f aca="true" t="shared" si="971" ref="T648:Y648">T649+T650</f>
        <v>0</v>
      </c>
      <c r="U648" s="46">
        <f t="shared" si="971"/>
        <v>0</v>
      </c>
      <c r="V648" s="46">
        <f t="shared" si="971"/>
        <v>0</v>
      </c>
      <c r="W648" s="46">
        <f t="shared" si="971"/>
        <v>0</v>
      </c>
      <c r="X648" s="46">
        <f t="shared" si="971"/>
        <v>45769</v>
      </c>
      <c r="Y648" s="46">
        <f t="shared" si="971"/>
        <v>0</v>
      </c>
      <c r="Z648" s="46">
        <f aca="true" t="shared" si="972" ref="Z648:AE648">Z649+Z650+Z651</f>
        <v>8351</v>
      </c>
      <c r="AA648" s="46">
        <f t="shared" si="972"/>
        <v>0</v>
      </c>
      <c r="AB648" s="46">
        <f t="shared" si="972"/>
        <v>0</v>
      </c>
      <c r="AC648" s="46">
        <f t="shared" si="972"/>
        <v>0</v>
      </c>
      <c r="AD648" s="46">
        <f t="shared" si="972"/>
        <v>54120</v>
      </c>
      <c r="AE648" s="46">
        <f t="shared" si="972"/>
        <v>0</v>
      </c>
      <c r="AF648" s="46">
        <f aca="true" t="shared" si="973" ref="AF648:AK648">AF649+AF650+AF651</f>
        <v>0</v>
      </c>
      <c r="AG648" s="46">
        <f t="shared" si="973"/>
        <v>0</v>
      </c>
      <c r="AH648" s="46">
        <f t="shared" si="973"/>
        <v>0</v>
      </c>
      <c r="AI648" s="46">
        <f t="shared" si="973"/>
        <v>0</v>
      </c>
      <c r="AJ648" s="46">
        <f t="shared" si="973"/>
        <v>54120</v>
      </c>
      <c r="AK648" s="46">
        <f t="shared" si="973"/>
        <v>0</v>
      </c>
      <c r="AL648" s="46">
        <f aca="true" t="shared" si="974" ref="AL648:AQ648">AL649+AL650+AL651</f>
        <v>0</v>
      </c>
      <c r="AM648" s="46">
        <f t="shared" si="974"/>
        <v>0</v>
      </c>
      <c r="AN648" s="46">
        <f t="shared" si="974"/>
        <v>0</v>
      </c>
      <c r="AO648" s="46">
        <f t="shared" si="974"/>
        <v>0</v>
      </c>
      <c r="AP648" s="46">
        <f t="shared" si="974"/>
        <v>54120</v>
      </c>
      <c r="AQ648" s="46">
        <f t="shared" si="974"/>
        <v>0</v>
      </c>
      <c r="AR648" s="46">
        <f aca="true" t="shared" si="975" ref="AR648:AW648">AR649+AR650+AR651</f>
        <v>0</v>
      </c>
      <c r="AS648" s="46">
        <f>AS649+AS650+AS651</f>
        <v>535</v>
      </c>
      <c r="AT648" s="46">
        <f>AT649+AT650+AT651</f>
        <v>0</v>
      </c>
      <c r="AU648" s="46">
        <f>AU649+AU650+AU651</f>
        <v>0</v>
      </c>
      <c r="AV648" s="46">
        <f t="shared" si="975"/>
        <v>54655</v>
      </c>
      <c r="AW648" s="46">
        <f t="shared" si="975"/>
        <v>0</v>
      </c>
      <c r="AX648" s="46">
        <f aca="true" t="shared" si="976" ref="AX648:BC648">AX649+AX650+AX651</f>
        <v>2580</v>
      </c>
      <c r="AY648" s="46">
        <f t="shared" si="976"/>
        <v>0</v>
      </c>
      <c r="AZ648" s="46">
        <f t="shared" si="976"/>
        <v>-2425</v>
      </c>
      <c r="BA648" s="46">
        <f t="shared" si="976"/>
        <v>0</v>
      </c>
      <c r="BB648" s="46">
        <f t="shared" si="976"/>
        <v>54810</v>
      </c>
      <c r="BC648" s="46">
        <f t="shared" si="976"/>
        <v>0</v>
      </c>
    </row>
    <row r="649" spans="1:55" s="7" customFormat="1" ht="33" customHeight="1" hidden="1">
      <c r="A649" s="59" t="s">
        <v>375</v>
      </c>
      <c r="B649" s="65" t="s">
        <v>385</v>
      </c>
      <c r="C649" s="65" t="s">
        <v>385</v>
      </c>
      <c r="D649" s="66" t="s">
        <v>41</v>
      </c>
      <c r="E649" s="65" t="s">
        <v>376</v>
      </c>
      <c r="F649" s="52"/>
      <c r="G649" s="52"/>
      <c r="H649" s="52"/>
      <c r="I649" s="52"/>
      <c r="J649" s="52"/>
      <c r="K649" s="52"/>
      <c r="L649" s="52"/>
      <c r="M649" s="52"/>
      <c r="N649" s="46"/>
      <c r="O649" s="46"/>
      <c r="P649" s="46"/>
      <c r="Q649" s="46"/>
      <c r="R649" s="52"/>
      <c r="S649" s="52"/>
      <c r="T649" s="46"/>
      <c r="U649" s="46"/>
      <c r="V649" s="46"/>
      <c r="W649" s="46"/>
      <c r="X649" s="52"/>
      <c r="Y649" s="52"/>
      <c r="Z649" s="46"/>
      <c r="AA649" s="46"/>
      <c r="AB649" s="46"/>
      <c r="AC649" s="46"/>
      <c r="AD649" s="52"/>
      <c r="AE649" s="52"/>
      <c r="AF649" s="46"/>
      <c r="AG649" s="46"/>
      <c r="AH649" s="46"/>
      <c r="AI649" s="46"/>
      <c r="AJ649" s="52"/>
      <c r="AK649" s="52"/>
      <c r="AL649" s="46"/>
      <c r="AM649" s="46"/>
      <c r="AN649" s="46"/>
      <c r="AO649" s="46"/>
      <c r="AP649" s="52"/>
      <c r="AQ649" s="52"/>
      <c r="AR649" s="46"/>
      <c r="AS649" s="46"/>
      <c r="AT649" s="46"/>
      <c r="AU649" s="46"/>
      <c r="AV649" s="52"/>
      <c r="AW649" s="52"/>
      <c r="AX649" s="46"/>
      <c r="AY649" s="46"/>
      <c r="AZ649" s="46"/>
      <c r="BA649" s="46"/>
      <c r="BB649" s="52"/>
      <c r="BC649" s="52"/>
    </row>
    <row r="650" spans="1:55" s="7" customFormat="1" ht="92.25" customHeight="1">
      <c r="A650" s="59" t="s">
        <v>216</v>
      </c>
      <c r="B650" s="65" t="s">
        <v>385</v>
      </c>
      <c r="C650" s="65" t="s">
        <v>385</v>
      </c>
      <c r="D650" s="66" t="s">
        <v>41</v>
      </c>
      <c r="E650" s="65" t="s">
        <v>66</v>
      </c>
      <c r="F650" s="46">
        <v>40769</v>
      </c>
      <c r="G650" s="52"/>
      <c r="H650" s="52"/>
      <c r="I650" s="52"/>
      <c r="J650" s="52"/>
      <c r="K650" s="52"/>
      <c r="L650" s="46">
        <f>F650+H650+I650+J650+K650</f>
        <v>40769</v>
      </c>
      <c r="M650" s="46">
        <f>G650+K650</f>
        <v>0</v>
      </c>
      <c r="N650" s="46">
        <v>5000</v>
      </c>
      <c r="O650" s="46"/>
      <c r="P650" s="46"/>
      <c r="Q650" s="46"/>
      <c r="R650" s="46">
        <f>L650+N650+O650+P650+Q650</f>
        <v>45769</v>
      </c>
      <c r="S650" s="46">
        <f>M650+Q650</f>
        <v>0</v>
      </c>
      <c r="T650" s="46"/>
      <c r="U650" s="46"/>
      <c r="V650" s="46"/>
      <c r="W650" s="46"/>
      <c r="X650" s="46">
        <f>R650+T650+U650+V650+W650</f>
        <v>45769</v>
      </c>
      <c r="Y650" s="46">
        <f>S650+W650</f>
        <v>0</v>
      </c>
      <c r="Z650" s="46"/>
      <c r="AA650" s="46"/>
      <c r="AB650" s="46"/>
      <c r="AC650" s="46"/>
      <c r="AD650" s="46">
        <f>X650+Z650+AA650+AB650+AC650</f>
        <v>45769</v>
      </c>
      <c r="AE650" s="46">
        <f>Y650+AC650</f>
        <v>0</v>
      </c>
      <c r="AF650" s="46"/>
      <c r="AG650" s="46"/>
      <c r="AH650" s="46"/>
      <c r="AI650" s="46"/>
      <c r="AJ650" s="46">
        <f>AD650+AF650+AG650+AH650+AI650</f>
        <v>45769</v>
      </c>
      <c r="AK650" s="46">
        <f>AE650+AI650</f>
        <v>0</v>
      </c>
      <c r="AL650" s="46"/>
      <c r="AM650" s="46"/>
      <c r="AN650" s="46"/>
      <c r="AO650" s="46"/>
      <c r="AP650" s="46">
        <f>AJ650+AL650+AM650+AN650+AO650</f>
        <v>45769</v>
      </c>
      <c r="AQ650" s="46">
        <f>AK650+AO650</f>
        <v>0</v>
      </c>
      <c r="AR650" s="46"/>
      <c r="AS650" s="46"/>
      <c r="AT650" s="46"/>
      <c r="AU650" s="46"/>
      <c r="AV650" s="46">
        <f>AP650+AR650+AS650+AT650+AU650</f>
        <v>45769</v>
      </c>
      <c r="AW650" s="46">
        <f>AQ650+AU650</f>
        <v>0</v>
      </c>
      <c r="AX650" s="71">
        <v>2580</v>
      </c>
      <c r="AY650" s="46">
        <v>8886</v>
      </c>
      <c r="AZ650" s="46">
        <v>-2425</v>
      </c>
      <c r="BA650" s="46"/>
      <c r="BB650" s="46">
        <f>AV650+AX650+AY650+AZ650+BA650</f>
        <v>54810</v>
      </c>
      <c r="BC650" s="46">
        <f>AW650+BA650</f>
        <v>0</v>
      </c>
    </row>
    <row r="651" spans="1:55" s="33" customFormat="1" ht="87" customHeight="1" hidden="1">
      <c r="A651" s="82" t="s">
        <v>215</v>
      </c>
      <c r="B651" s="83" t="s">
        <v>385</v>
      </c>
      <c r="C651" s="83" t="s">
        <v>385</v>
      </c>
      <c r="D651" s="84" t="s">
        <v>41</v>
      </c>
      <c r="E651" s="83" t="s">
        <v>73</v>
      </c>
      <c r="F651" s="85"/>
      <c r="G651" s="116"/>
      <c r="H651" s="116"/>
      <c r="I651" s="116"/>
      <c r="J651" s="116"/>
      <c r="K651" s="116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>
        <f>482+7869</f>
        <v>8351</v>
      </c>
      <c r="AA651" s="85"/>
      <c r="AB651" s="85"/>
      <c r="AC651" s="85"/>
      <c r="AD651" s="85">
        <f>X651+Z651+AA651+AB651+AC651</f>
        <v>8351</v>
      </c>
      <c r="AE651" s="85">
        <f>Y651+AC651</f>
        <v>0</v>
      </c>
      <c r="AF651" s="85"/>
      <c r="AG651" s="85"/>
      <c r="AH651" s="85"/>
      <c r="AI651" s="85"/>
      <c r="AJ651" s="85">
        <f>AD651+AF651+AG651+AH651+AI651</f>
        <v>8351</v>
      </c>
      <c r="AK651" s="85">
        <f>AE651+AI651</f>
        <v>0</v>
      </c>
      <c r="AL651" s="85"/>
      <c r="AM651" s="85"/>
      <c r="AN651" s="85"/>
      <c r="AO651" s="85"/>
      <c r="AP651" s="85">
        <f>AJ651+AL651+AM651+AN651+AO651</f>
        <v>8351</v>
      </c>
      <c r="AQ651" s="85">
        <f>AK651+AO651</f>
        <v>0</v>
      </c>
      <c r="AR651" s="85"/>
      <c r="AS651" s="85">
        <v>535</v>
      </c>
      <c r="AT651" s="85"/>
      <c r="AU651" s="85"/>
      <c r="AV651" s="85">
        <f>AP651+AR651+AS651+AT651+AU651</f>
        <v>8886</v>
      </c>
      <c r="AW651" s="85">
        <f>AQ651+AU651</f>
        <v>0</v>
      </c>
      <c r="AX651" s="85"/>
      <c r="AY651" s="85">
        <v>-8886</v>
      </c>
      <c r="AZ651" s="85"/>
      <c r="BA651" s="85"/>
      <c r="BB651" s="85">
        <f>AV651+AX651+AY651+AZ651+BA651</f>
        <v>0</v>
      </c>
      <c r="BC651" s="85">
        <f>AW651+BA651</f>
        <v>0</v>
      </c>
    </row>
    <row r="652" spans="1:55" ht="16.5">
      <c r="A652" s="117"/>
      <c r="B652" s="74"/>
      <c r="C652" s="74"/>
      <c r="D652" s="75"/>
      <c r="E652" s="74"/>
      <c r="F652" s="45"/>
      <c r="G652" s="45"/>
      <c r="H652" s="45"/>
      <c r="I652" s="45"/>
      <c r="J652" s="45"/>
      <c r="K652" s="45"/>
      <c r="L652" s="45"/>
      <c r="M652" s="45"/>
      <c r="N652" s="46"/>
      <c r="O652" s="46"/>
      <c r="P652" s="46"/>
      <c r="Q652" s="46"/>
      <c r="R652" s="45"/>
      <c r="S652" s="45"/>
      <c r="T652" s="46"/>
      <c r="U652" s="46"/>
      <c r="V652" s="46"/>
      <c r="W652" s="46"/>
      <c r="X652" s="45"/>
      <c r="Y652" s="45"/>
      <c r="Z652" s="46"/>
      <c r="AA652" s="46"/>
      <c r="AB652" s="46"/>
      <c r="AC652" s="46"/>
      <c r="AD652" s="45"/>
      <c r="AE652" s="45"/>
      <c r="AF652" s="46"/>
      <c r="AG652" s="46"/>
      <c r="AH652" s="46"/>
      <c r="AI652" s="46"/>
      <c r="AJ652" s="45"/>
      <c r="AK652" s="45"/>
      <c r="AL652" s="46"/>
      <c r="AM652" s="46"/>
      <c r="AN652" s="46"/>
      <c r="AO652" s="46"/>
      <c r="AP652" s="45"/>
      <c r="AQ652" s="45"/>
      <c r="AR652" s="46"/>
      <c r="AS652" s="46"/>
      <c r="AT652" s="46"/>
      <c r="AU652" s="46"/>
      <c r="AV652" s="45"/>
      <c r="AW652" s="45"/>
      <c r="AX652" s="46"/>
      <c r="AY652" s="46"/>
      <c r="AZ652" s="46"/>
      <c r="BA652" s="46"/>
      <c r="BB652" s="45"/>
      <c r="BC652" s="45"/>
    </row>
    <row r="653" spans="1:55" s="6" customFormat="1" ht="20.25">
      <c r="A653" s="47" t="s">
        <v>348</v>
      </c>
      <c r="B653" s="48" t="s">
        <v>349</v>
      </c>
      <c r="C653" s="48"/>
      <c r="D653" s="49"/>
      <c r="E653" s="48"/>
      <c r="F653" s="78">
        <f aca="true" t="shared" si="977" ref="F653:AW653">F655+F662+F683+F730+F743</f>
        <v>471465</v>
      </c>
      <c r="G653" s="78">
        <f t="shared" si="977"/>
        <v>240503</v>
      </c>
      <c r="H653" s="78">
        <f t="shared" si="977"/>
        <v>2572</v>
      </c>
      <c r="I653" s="78">
        <f t="shared" si="977"/>
        <v>1001</v>
      </c>
      <c r="J653" s="78">
        <f t="shared" si="977"/>
        <v>0</v>
      </c>
      <c r="K653" s="78">
        <f t="shared" si="977"/>
        <v>32940</v>
      </c>
      <c r="L653" s="78">
        <f t="shared" si="977"/>
        <v>507978</v>
      </c>
      <c r="M653" s="78">
        <f t="shared" si="977"/>
        <v>273443</v>
      </c>
      <c r="N653" s="79">
        <f t="shared" si="977"/>
        <v>65846</v>
      </c>
      <c r="O653" s="79">
        <f t="shared" si="977"/>
        <v>40298</v>
      </c>
      <c r="P653" s="79">
        <f t="shared" si="977"/>
        <v>0</v>
      </c>
      <c r="Q653" s="79">
        <f t="shared" si="977"/>
        <v>0</v>
      </c>
      <c r="R653" s="78">
        <f t="shared" si="977"/>
        <v>614122</v>
      </c>
      <c r="S653" s="78">
        <f t="shared" si="977"/>
        <v>273443</v>
      </c>
      <c r="T653" s="78">
        <f t="shared" si="977"/>
        <v>74233</v>
      </c>
      <c r="U653" s="78">
        <f t="shared" si="977"/>
        <v>0</v>
      </c>
      <c r="V653" s="78">
        <f t="shared" si="977"/>
        <v>0</v>
      </c>
      <c r="W653" s="78">
        <f t="shared" si="977"/>
        <v>0</v>
      </c>
      <c r="X653" s="78">
        <f t="shared" si="977"/>
        <v>688355</v>
      </c>
      <c r="Y653" s="78">
        <f t="shared" si="977"/>
        <v>273443</v>
      </c>
      <c r="Z653" s="78">
        <f t="shared" si="977"/>
        <v>51</v>
      </c>
      <c r="AA653" s="78">
        <f t="shared" si="977"/>
        <v>0</v>
      </c>
      <c r="AB653" s="78">
        <f t="shared" si="977"/>
        <v>0</v>
      </c>
      <c r="AC653" s="78">
        <f t="shared" si="977"/>
        <v>40919</v>
      </c>
      <c r="AD653" s="78">
        <f t="shared" si="977"/>
        <v>729325</v>
      </c>
      <c r="AE653" s="78">
        <f t="shared" si="977"/>
        <v>314362</v>
      </c>
      <c r="AF653" s="78">
        <f t="shared" si="977"/>
        <v>0</v>
      </c>
      <c r="AG653" s="78">
        <f t="shared" si="977"/>
        <v>0</v>
      </c>
      <c r="AH653" s="78">
        <f t="shared" si="977"/>
        <v>0</v>
      </c>
      <c r="AI653" s="78">
        <f t="shared" si="977"/>
        <v>0</v>
      </c>
      <c r="AJ653" s="78">
        <f t="shared" si="977"/>
        <v>729325</v>
      </c>
      <c r="AK653" s="78">
        <f t="shared" si="977"/>
        <v>314362</v>
      </c>
      <c r="AL653" s="78">
        <f t="shared" si="977"/>
        <v>0</v>
      </c>
      <c r="AM653" s="78">
        <f t="shared" si="977"/>
        <v>0</v>
      </c>
      <c r="AN653" s="78">
        <f t="shared" si="977"/>
        <v>0</v>
      </c>
      <c r="AO653" s="78">
        <f t="shared" si="977"/>
        <v>18049</v>
      </c>
      <c r="AP653" s="78">
        <f t="shared" si="977"/>
        <v>747374</v>
      </c>
      <c r="AQ653" s="78">
        <f t="shared" si="977"/>
        <v>332411</v>
      </c>
      <c r="AR653" s="78">
        <f t="shared" si="977"/>
        <v>0</v>
      </c>
      <c r="AS653" s="78">
        <f t="shared" si="977"/>
        <v>-3212</v>
      </c>
      <c r="AT653" s="78">
        <f t="shared" si="977"/>
        <v>1795</v>
      </c>
      <c r="AU653" s="78">
        <f t="shared" si="977"/>
        <v>403369</v>
      </c>
      <c r="AV653" s="78">
        <f t="shared" si="977"/>
        <v>1149326</v>
      </c>
      <c r="AW653" s="78">
        <f t="shared" si="977"/>
        <v>735780</v>
      </c>
      <c r="AX653" s="78">
        <f aca="true" t="shared" si="978" ref="AX653:BC653">AX655+AX662+AX683+AX730+AX743</f>
        <v>843</v>
      </c>
      <c r="AY653" s="78">
        <f t="shared" si="978"/>
        <v>-700</v>
      </c>
      <c r="AZ653" s="78">
        <f t="shared" si="978"/>
        <v>0</v>
      </c>
      <c r="BA653" s="78">
        <f t="shared" si="978"/>
        <v>330</v>
      </c>
      <c r="BB653" s="78">
        <f t="shared" si="978"/>
        <v>1149799</v>
      </c>
      <c r="BC653" s="78">
        <f t="shared" si="978"/>
        <v>736110</v>
      </c>
    </row>
    <row r="654" spans="1:55" s="6" customFormat="1" ht="15.75" customHeight="1">
      <c r="A654" s="47"/>
      <c r="B654" s="48"/>
      <c r="C654" s="48"/>
      <c r="D654" s="49"/>
      <c r="E654" s="48"/>
      <c r="F654" s="81"/>
      <c r="G654" s="81"/>
      <c r="H654" s="81"/>
      <c r="I654" s="81"/>
      <c r="J654" s="81"/>
      <c r="K654" s="81"/>
      <c r="L654" s="81"/>
      <c r="M654" s="81"/>
      <c r="N654" s="46"/>
      <c r="O654" s="46"/>
      <c r="P654" s="46"/>
      <c r="Q654" s="46"/>
      <c r="R654" s="81"/>
      <c r="S654" s="81"/>
      <c r="T654" s="46"/>
      <c r="U654" s="46"/>
      <c r="V654" s="46"/>
      <c r="W654" s="46"/>
      <c r="X654" s="81"/>
      <c r="Y654" s="81"/>
      <c r="Z654" s="46"/>
      <c r="AA654" s="46"/>
      <c r="AB654" s="46"/>
      <c r="AC654" s="46"/>
      <c r="AD654" s="81"/>
      <c r="AE654" s="81"/>
      <c r="AF654" s="46"/>
      <c r="AG654" s="46"/>
      <c r="AH654" s="46"/>
      <c r="AI654" s="46"/>
      <c r="AJ654" s="81"/>
      <c r="AK654" s="81"/>
      <c r="AL654" s="46"/>
      <c r="AM654" s="46"/>
      <c r="AN654" s="46"/>
      <c r="AO654" s="46"/>
      <c r="AP654" s="81"/>
      <c r="AQ654" s="81"/>
      <c r="AR654" s="46"/>
      <c r="AS654" s="46"/>
      <c r="AT654" s="46"/>
      <c r="AU654" s="46"/>
      <c r="AV654" s="81"/>
      <c r="AW654" s="81"/>
      <c r="AX654" s="46"/>
      <c r="AY654" s="46"/>
      <c r="AZ654" s="46"/>
      <c r="BA654" s="46"/>
      <c r="BB654" s="81"/>
      <c r="BC654" s="81"/>
    </row>
    <row r="655" spans="1:55" s="6" customFormat="1" ht="18.75" customHeight="1">
      <c r="A655" s="53" t="s">
        <v>407</v>
      </c>
      <c r="B655" s="54" t="s">
        <v>242</v>
      </c>
      <c r="C655" s="54" t="s">
        <v>365</v>
      </c>
      <c r="D655" s="49"/>
      <c r="E655" s="48"/>
      <c r="F655" s="80">
        <f aca="true" t="shared" si="979" ref="F655:M655">F656+F658</f>
        <v>21662</v>
      </c>
      <c r="G655" s="80">
        <f t="shared" si="979"/>
        <v>0</v>
      </c>
      <c r="H655" s="80">
        <f t="shared" si="979"/>
        <v>0</v>
      </c>
      <c r="I655" s="80">
        <f t="shared" si="979"/>
        <v>0</v>
      </c>
      <c r="J655" s="80">
        <f t="shared" si="979"/>
        <v>0</v>
      </c>
      <c r="K655" s="80">
        <f t="shared" si="979"/>
        <v>0</v>
      </c>
      <c r="L655" s="80">
        <f t="shared" si="979"/>
        <v>21662</v>
      </c>
      <c r="M655" s="80">
        <f t="shared" si="979"/>
        <v>0</v>
      </c>
      <c r="N655" s="79">
        <f aca="true" t="shared" si="980" ref="N655:S655">N656+N658</f>
        <v>0</v>
      </c>
      <c r="O655" s="79">
        <f t="shared" si="980"/>
        <v>0</v>
      </c>
      <c r="P655" s="79">
        <f t="shared" si="980"/>
        <v>0</v>
      </c>
      <c r="Q655" s="79">
        <f t="shared" si="980"/>
        <v>0</v>
      </c>
      <c r="R655" s="80">
        <f t="shared" si="980"/>
        <v>21662</v>
      </c>
      <c r="S655" s="80">
        <f t="shared" si="980"/>
        <v>0</v>
      </c>
      <c r="T655" s="79">
        <f aca="true" t="shared" si="981" ref="T655:Y655">T656+T658</f>
        <v>0</v>
      </c>
      <c r="U655" s="79">
        <f t="shared" si="981"/>
        <v>0</v>
      </c>
      <c r="V655" s="79">
        <f t="shared" si="981"/>
        <v>0</v>
      </c>
      <c r="W655" s="79">
        <f t="shared" si="981"/>
        <v>0</v>
      </c>
      <c r="X655" s="80">
        <f t="shared" si="981"/>
        <v>21662</v>
      </c>
      <c r="Y655" s="80">
        <f t="shared" si="981"/>
        <v>0</v>
      </c>
      <c r="Z655" s="79">
        <f aca="true" t="shared" si="982" ref="Z655:AE655">Z656+Z658</f>
        <v>0</v>
      </c>
      <c r="AA655" s="79">
        <f t="shared" si="982"/>
        <v>0</v>
      </c>
      <c r="AB655" s="79">
        <f t="shared" si="982"/>
        <v>0</v>
      </c>
      <c r="AC655" s="79">
        <f t="shared" si="982"/>
        <v>0</v>
      </c>
      <c r="AD655" s="80">
        <f t="shared" si="982"/>
        <v>21662</v>
      </c>
      <c r="AE655" s="80">
        <f t="shared" si="982"/>
        <v>0</v>
      </c>
      <c r="AF655" s="79">
        <f aca="true" t="shared" si="983" ref="AF655:AK655">AF656+AF658</f>
        <v>0</v>
      </c>
      <c r="AG655" s="79">
        <f t="shared" si="983"/>
        <v>0</v>
      </c>
      <c r="AH655" s="79">
        <f t="shared" si="983"/>
        <v>0</v>
      </c>
      <c r="AI655" s="79">
        <f t="shared" si="983"/>
        <v>0</v>
      </c>
      <c r="AJ655" s="80">
        <f t="shared" si="983"/>
        <v>21662</v>
      </c>
      <c r="AK655" s="80">
        <f t="shared" si="983"/>
        <v>0</v>
      </c>
      <c r="AL655" s="79">
        <f aca="true" t="shared" si="984" ref="AL655:AQ655">AL656+AL658</f>
        <v>0</v>
      </c>
      <c r="AM655" s="79">
        <f t="shared" si="984"/>
        <v>0</v>
      </c>
      <c r="AN655" s="79">
        <f t="shared" si="984"/>
        <v>0</v>
      </c>
      <c r="AO655" s="79">
        <f t="shared" si="984"/>
        <v>0</v>
      </c>
      <c r="AP655" s="80">
        <f t="shared" si="984"/>
        <v>21662</v>
      </c>
      <c r="AQ655" s="80">
        <f t="shared" si="984"/>
        <v>0</v>
      </c>
      <c r="AR655" s="79">
        <f aca="true" t="shared" si="985" ref="AR655:AW655">AR656+AR658</f>
        <v>0</v>
      </c>
      <c r="AS655" s="79">
        <f>AS656+AS658</f>
        <v>0</v>
      </c>
      <c r="AT655" s="79">
        <f>AT656+AT658</f>
        <v>0</v>
      </c>
      <c r="AU655" s="79">
        <f>AU656+AU658</f>
        <v>0</v>
      </c>
      <c r="AV655" s="80">
        <f t="shared" si="985"/>
        <v>21662</v>
      </c>
      <c r="AW655" s="80">
        <f t="shared" si="985"/>
        <v>0</v>
      </c>
      <c r="AX655" s="79">
        <f aca="true" t="shared" si="986" ref="AX655:BC655">AX656+AX658</f>
        <v>0</v>
      </c>
      <c r="AY655" s="80">
        <f t="shared" si="986"/>
        <v>-799</v>
      </c>
      <c r="AZ655" s="79">
        <f t="shared" si="986"/>
        <v>0</v>
      </c>
      <c r="BA655" s="79">
        <f t="shared" si="986"/>
        <v>0</v>
      </c>
      <c r="BB655" s="80">
        <f t="shared" si="986"/>
        <v>20863</v>
      </c>
      <c r="BC655" s="80">
        <f t="shared" si="986"/>
        <v>0</v>
      </c>
    </row>
    <row r="656" spans="1:55" s="6" customFormat="1" ht="20.25" customHeight="1" hidden="1">
      <c r="A656" s="59" t="s">
        <v>408</v>
      </c>
      <c r="B656" s="65" t="s">
        <v>242</v>
      </c>
      <c r="C656" s="65" t="s">
        <v>365</v>
      </c>
      <c r="D656" s="104" t="s">
        <v>425</v>
      </c>
      <c r="E656" s="48"/>
      <c r="F656" s="81"/>
      <c r="G656" s="81"/>
      <c r="H656" s="81"/>
      <c r="I656" s="81"/>
      <c r="J656" s="81"/>
      <c r="K656" s="81"/>
      <c r="L656" s="81"/>
      <c r="M656" s="81"/>
      <c r="N656" s="46"/>
      <c r="O656" s="46"/>
      <c r="P656" s="46"/>
      <c r="Q656" s="46"/>
      <c r="R656" s="81"/>
      <c r="S656" s="81"/>
      <c r="T656" s="46"/>
      <c r="U656" s="46"/>
      <c r="V656" s="46"/>
      <c r="W656" s="46"/>
      <c r="X656" s="81"/>
      <c r="Y656" s="81"/>
      <c r="Z656" s="46"/>
      <c r="AA656" s="46"/>
      <c r="AB656" s="46"/>
      <c r="AC656" s="46"/>
      <c r="AD656" s="81"/>
      <c r="AE656" s="81"/>
      <c r="AF656" s="46"/>
      <c r="AG656" s="46"/>
      <c r="AH656" s="46"/>
      <c r="AI656" s="46"/>
      <c r="AJ656" s="81"/>
      <c r="AK656" s="81"/>
      <c r="AL656" s="46"/>
      <c r="AM656" s="46"/>
      <c r="AN656" s="46"/>
      <c r="AO656" s="46"/>
      <c r="AP656" s="81"/>
      <c r="AQ656" s="81"/>
      <c r="AR656" s="46"/>
      <c r="AS656" s="46"/>
      <c r="AT656" s="46"/>
      <c r="AU656" s="46"/>
      <c r="AV656" s="81"/>
      <c r="AW656" s="81"/>
      <c r="AX656" s="46"/>
      <c r="AY656" s="46"/>
      <c r="AZ656" s="46"/>
      <c r="BA656" s="46"/>
      <c r="BB656" s="81"/>
      <c r="BC656" s="81"/>
    </row>
    <row r="657" spans="1:55" s="6" customFormat="1" ht="20.25" customHeight="1" hidden="1">
      <c r="A657" s="59" t="s">
        <v>248</v>
      </c>
      <c r="B657" s="65" t="s">
        <v>242</v>
      </c>
      <c r="C657" s="65" t="s">
        <v>365</v>
      </c>
      <c r="D657" s="104" t="s">
        <v>425</v>
      </c>
      <c r="E657" s="65" t="s">
        <v>255</v>
      </c>
      <c r="F657" s="81"/>
      <c r="G657" s="81"/>
      <c r="H657" s="81"/>
      <c r="I657" s="81"/>
      <c r="J657" s="81"/>
      <c r="K657" s="81"/>
      <c r="L657" s="81"/>
      <c r="M657" s="81"/>
      <c r="N657" s="46"/>
      <c r="O657" s="46"/>
      <c r="P657" s="46"/>
      <c r="Q657" s="46"/>
      <c r="R657" s="81"/>
      <c r="S657" s="81"/>
      <c r="T657" s="46"/>
      <c r="U657" s="46"/>
      <c r="V657" s="46"/>
      <c r="W657" s="46"/>
      <c r="X657" s="81"/>
      <c r="Y657" s="81"/>
      <c r="Z657" s="46"/>
      <c r="AA657" s="46"/>
      <c r="AB657" s="46"/>
      <c r="AC657" s="46"/>
      <c r="AD657" s="81"/>
      <c r="AE657" s="81"/>
      <c r="AF657" s="46"/>
      <c r="AG657" s="46"/>
      <c r="AH657" s="46"/>
      <c r="AI657" s="46"/>
      <c r="AJ657" s="81"/>
      <c r="AK657" s="81"/>
      <c r="AL657" s="46"/>
      <c r="AM657" s="46"/>
      <c r="AN657" s="46"/>
      <c r="AO657" s="46"/>
      <c r="AP657" s="81"/>
      <c r="AQ657" s="81"/>
      <c r="AR657" s="46"/>
      <c r="AS657" s="46"/>
      <c r="AT657" s="46"/>
      <c r="AU657" s="46"/>
      <c r="AV657" s="81"/>
      <c r="AW657" s="81"/>
      <c r="AX657" s="46"/>
      <c r="AY657" s="46"/>
      <c r="AZ657" s="46"/>
      <c r="BA657" s="46"/>
      <c r="BB657" s="81"/>
      <c r="BC657" s="81"/>
    </row>
    <row r="658" spans="1:55" s="6" customFormat="1" ht="32.25" customHeight="1">
      <c r="A658" s="59" t="s">
        <v>408</v>
      </c>
      <c r="B658" s="65" t="s">
        <v>242</v>
      </c>
      <c r="C658" s="65" t="s">
        <v>365</v>
      </c>
      <c r="D658" s="104" t="s">
        <v>481</v>
      </c>
      <c r="E658" s="65"/>
      <c r="F658" s="46">
        <f aca="true" t="shared" si="987" ref="F658:M658">F659+F660</f>
        <v>21662</v>
      </c>
      <c r="G658" s="46">
        <f t="shared" si="987"/>
        <v>0</v>
      </c>
      <c r="H658" s="46">
        <f t="shared" si="987"/>
        <v>0</v>
      </c>
      <c r="I658" s="46">
        <f t="shared" si="987"/>
        <v>0</v>
      </c>
      <c r="J658" s="46">
        <f t="shared" si="987"/>
        <v>0</v>
      </c>
      <c r="K658" s="46">
        <f t="shared" si="987"/>
        <v>0</v>
      </c>
      <c r="L658" s="46">
        <f t="shared" si="987"/>
        <v>21662</v>
      </c>
      <c r="M658" s="46">
        <f t="shared" si="987"/>
        <v>0</v>
      </c>
      <c r="N658" s="46">
        <f aca="true" t="shared" si="988" ref="N658:S658">N659+N660</f>
        <v>0</v>
      </c>
      <c r="O658" s="46">
        <f t="shared" si="988"/>
        <v>0</v>
      </c>
      <c r="P658" s="46">
        <f t="shared" si="988"/>
        <v>0</v>
      </c>
      <c r="Q658" s="46">
        <f t="shared" si="988"/>
        <v>0</v>
      </c>
      <c r="R658" s="46">
        <f t="shared" si="988"/>
        <v>21662</v>
      </c>
      <c r="S658" s="46">
        <f t="shared" si="988"/>
        <v>0</v>
      </c>
      <c r="T658" s="46">
        <f aca="true" t="shared" si="989" ref="T658:Y658">T659+T660</f>
        <v>0</v>
      </c>
      <c r="U658" s="46">
        <f t="shared" si="989"/>
        <v>0</v>
      </c>
      <c r="V658" s="46">
        <f t="shared" si="989"/>
        <v>0</v>
      </c>
      <c r="W658" s="46">
        <f t="shared" si="989"/>
        <v>0</v>
      </c>
      <c r="X658" s="46">
        <f t="shared" si="989"/>
        <v>21662</v>
      </c>
      <c r="Y658" s="46">
        <f t="shared" si="989"/>
        <v>0</v>
      </c>
      <c r="Z658" s="46">
        <f aca="true" t="shared" si="990" ref="Z658:AE658">Z659+Z660</f>
        <v>0</v>
      </c>
      <c r="AA658" s="46">
        <f t="shared" si="990"/>
        <v>0</v>
      </c>
      <c r="AB658" s="46">
        <f t="shared" si="990"/>
        <v>0</v>
      </c>
      <c r="AC658" s="46">
        <f t="shared" si="990"/>
        <v>0</v>
      </c>
      <c r="AD658" s="46">
        <f t="shared" si="990"/>
        <v>21662</v>
      </c>
      <c r="AE658" s="46">
        <f t="shared" si="990"/>
        <v>0</v>
      </c>
      <c r="AF658" s="46">
        <f aca="true" t="shared" si="991" ref="AF658:AK658">AF659+AF660</f>
        <v>0</v>
      </c>
      <c r="AG658" s="46">
        <f t="shared" si="991"/>
        <v>0</v>
      </c>
      <c r="AH658" s="46">
        <f t="shared" si="991"/>
        <v>0</v>
      </c>
      <c r="AI658" s="46">
        <f t="shared" si="991"/>
        <v>0</v>
      </c>
      <c r="AJ658" s="46">
        <f t="shared" si="991"/>
        <v>21662</v>
      </c>
      <c r="AK658" s="46">
        <f t="shared" si="991"/>
        <v>0</v>
      </c>
      <c r="AL658" s="46">
        <f aca="true" t="shared" si="992" ref="AL658:AQ658">AL659+AL660</f>
        <v>0</v>
      </c>
      <c r="AM658" s="46">
        <f t="shared" si="992"/>
        <v>0</v>
      </c>
      <c r="AN658" s="46">
        <f t="shared" si="992"/>
        <v>0</v>
      </c>
      <c r="AO658" s="46">
        <f t="shared" si="992"/>
        <v>0</v>
      </c>
      <c r="AP658" s="46">
        <f t="shared" si="992"/>
        <v>21662</v>
      </c>
      <c r="AQ658" s="46">
        <f t="shared" si="992"/>
        <v>0</v>
      </c>
      <c r="AR658" s="46">
        <f aca="true" t="shared" si="993" ref="AR658:AW658">AR659+AR660</f>
        <v>0</v>
      </c>
      <c r="AS658" s="46">
        <f>AS659+AS660</f>
        <v>0</v>
      </c>
      <c r="AT658" s="46">
        <f>AT659+AT660</f>
        <v>0</v>
      </c>
      <c r="AU658" s="46">
        <f>AU659+AU660</f>
        <v>0</v>
      </c>
      <c r="AV658" s="46">
        <f t="shared" si="993"/>
        <v>21662</v>
      </c>
      <c r="AW658" s="46">
        <f t="shared" si="993"/>
        <v>0</v>
      </c>
      <c r="AX658" s="46">
        <f aca="true" t="shared" si="994" ref="AX658:BC658">AX659+AX660</f>
        <v>0</v>
      </c>
      <c r="AY658" s="46">
        <f t="shared" si="994"/>
        <v>-799</v>
      </c>
      <c r="AZ658" s="46">
        <f t="shared" si="994"/>
        <v>0</v>
      </c>
      <c r="BA658" s="46">
        <f t="shared" si="994"/>
        <v>0</v>
      </c>
      <c r="BB658" s="46">
        <f t="shared" si="994"/>
        <v>20863</v>
      </c>
      <c r="BC658" s="46">
        <f t="shared" si="994"/>
        <v>0</v>
      </c>
    </row>
    <row r="659" spans="1:55" s="6" customFormat="1" ht="20.25" customHeight="1" hidden="1">
      <c r="A659" s="59" t="s">
        <v>248</v>
      </c>
      <c r="B659" s="65" t="s">
        <v>242</v>
      </c>
      <c r="C659" s="65" t="s">
        <v>365</v>
      </c>
      <c r="D659" s="104" t="s">
        <v>481</v>
      </c>
      <c r="E659" s="65" t="s">
        <v>255</v>
      </c>
      <c r="F659" s="81"/>
      <c r="G659" s="81"/>
      <c r="H659" s="81"/>
      <c r="I659" s="81"/>
      <c r="J659" s="81"/>
      <c r="K659" s="81"/>
      <c r="L659" s="81"/>
      <c r="M659" s="81"/>
      <c r="N659" s="46"/>
      <c r="O659" s="46"/>
      <c r="P659" s="46"/>
      <c r="Q659" s="46"/>
      <c r="R659" s="81"/>
      <c r="S659" s="81"/>
      <c r="T659" s="46"/>
      <c r="U659" s="46"/>
      <c r="V659" s="46"/>
      <c r="W659" s="46"/>
      <c r="X659" s="81"/>
      <c r="Y659" s="81"/>
      <c r="Z659" s="46"/>
      <c r="AA659" s="46"/>
      <c r="AB659" s="46"/>
      <c r="AC659" s="46"/>
      <c r="AD659" s="81"/>
      <c r="AE659" s="81"/>
      <c r="AF659" s="46"/>
      <c r="AG659" s="46"/>
      <c r="AH659" s="46"/>
      <c r="AI659" s="46"/>
      <c r="AJ659" s="81"/>
      <c r="AK659" s="81"/>
      <c r="AL659" s="46"/>
      <c r="AM659" s="46"/>
      <c r="AN659" s="46"/>
      <c r="AO659" s="46"/>
      <c r="AP659" s="81"/>
      <c r="AQ659" s="81"/>
      <c r="AR659" s="46"/>
      <c r="AS659" s="46"/>
      <c r="AT659" s="46"/>
      <c r="AU659" s="46"/>
      <c r="AV659" s="81"/>
      <c r="AW659" s="81"/>
      <c r="AX659" s="46"/>
      <c r="AY659" s="46"/>
      <c r="AZ659" s="46"/>
      <c r="BA659" s="46"/>
      <c r="BB659" s="81"/>
      <c r="BC659" s="81"/>
    </row>
    <row r="660" spans="1:55" s="6" customFormat="1" ht="83.25">
      <c r="A660" s="59" t="s">
        <v>216</v>
      </c>
      <c r="B660" s="65" t="s">
        <v>242</v>
      </c>
      <c r="C660" s="65" t="s">
        <v>365</v>
      </c>
      <c r="D660" s="104" t="s">
        <v>481</v>
      </c>
      <c r="E660" s="65" t="s">
        <v>66</v>
      </c>
      <c r="F660" s="46">
        <v>21662</v>
      </c>
      <c r="G660" s="81"/>
      <c r="H660" s="81"/>
      <c r="I660" s="81"/>
      <c r="J660" s="81"/>
      <c r="K660" s="81"/>
      <c r="L660" s="46">
        <f>F660+H660+I660+J660+K660</f>
        <v>21662</v>
      </c>
      <c r="M660" s="46">
        <f>G660+K660</f>
        <v>0</v>
      </c>
      <c r="N660" s="46"/>
      <c r="O660" s="46"/>
      <c r="P660" s="46"/>
      <c r="Q660" s="46"/>
      <c r="R660" s="46">
        <f>L660+N660+O660+P660+Q660</f>
        <v>21662</v>
      </c>
      <c r="S660" s="46">
        <f>M660+Q660</f>
        <v>0</v>
      </c>
      <c r="T660" s="46"/>
      <c r="U660" s="46"/>
      <c r="V660" s="46"/>
      <c r="W660" s="46"/>
      <c r="X660" s="46">
        <f>R660+T660+U660+V660+W660</f>
        <v>21662</v>
      </c>
      <c r="Y660" s="46">
        <f>S660+W660</f>
        <v>0</v>
      </c>
      <c r="Z660" s="46"/>
      <c r="AA660" s="46"/>
      <c r="AB660" s="46"/>
      <c r="AC660" s="46"/>
      <c r="AD660" s="46">
        <f>X660+Z660+AA660+AB660+AC660</f>
        <v>21662</v>
      </c>
      <c r="AE660" s="46">
        <f>Y660+AC660</f>
        <v>0</v>
      </c>
      <c r="AF660" s="46"/>
      <c r="AG660" s="46"/>
      <c r="AH660" s="46"/>
      <c r="AI660" s="46"/>
      <c r="AJ660" s="46">
        <f>AD660+AF660+AG660+AH660+AI660</f>
        <v>21662</v>
      </c>
      <c r="AK660" s="46">
        <f>AE660+AI660</f>
        <v>0</v>
      </c>
      <c r="AL660" s="46"/>
      <c r="AM660" s="46"/>
      <c r="AN660" s="46"/>
      <c r="AO660" s="46"/>
      <c r="AP660" s="46">
        <f>AJ660+AL660+AM660+AN660+AO660</f>
        <v>21662</v>
      </c>
      <c r="AQ660" s="46">
        <f>AK660+AO660</f>
        <v>0</v>
      </c>
      <c r="AR660" s="46"/>
      <c r="AS660" s="46"/>
      <c r="AT660" s="46"/>
      <c r="AU660" s="46"/>
      <c r="AV660" s="46">
        <f>AP660+AR660+AS660+AT660+AU660</f>
        <v>21662</v>
      </c>
      <c r="AW660" s="46">
        <f>AQ660+AU660</f>
        <v>0</v>
      </c>
      <c r="AX660" s="46"/>
      <c r="AY660" s="46">
        <f>-99-700</f>
        <v>-799</v>
      </c>
      <c r="AZ660" s="46"/>
      <c r="BA660" s="46"/>
      <c r="BB660" s="46">
        <f>AV660+AX660+AY660+AZ660+BA660</f>
        <v>20863</v>
      </c>
      <c r="BC660" s="46">
        <f>AW660+BA660</f>
        <v>0</v>
      </c>
    </row>
    <row r="661" spans="1:55" s="10" customFormat="1" ht="16.5">
      <c r="A661" s="118"/>
      <c r="B661" s="119"/>
      <c r="C661" s="119"/>
      <c r="D661" s="120"/>
      <c r="E661" s="119"/>
      <c r="F661" s="72"/>
      <c r="G661" s="72"/>
      <c r="H661" s="72"/>
      <c r="I661" s="72"/>
      <c r="J661" s="72"/>
      <c r="K661" s="72"/>
      <c r="L661" s="72"/>
      <c r="M661" s="72"/>
      <c r="N661" s="51"/>
      <c r="O661" s="51"/>
      <c r="P661" s="51"/>
      <c r="Q661" s="51"/>
      <c r="R661" s="72"/>
      <c r="S661" s="72"/>
      <c r="T661" s="51"/>
      <c r="U661" s="51"/>
      <c r="V661" s="51"/>
      <c r="W661" s="51"/>
      <c r="X661" s="72"/>
      <c r="Y661" s="72"/>
      <c r="Z661" s="51"/>
      <c r="AA661" s="51"/>
      <c r="AB661" s="51"/>
      <c r="AC661" s="51"/>
      <c r="AD661" s="72"/>
      <c r="AE661" s="72"/>
      <c r="AF661" s="51"/>
      <c r="AG661" s="51"/>
      <c r="AH661" s="51"/>
      <c r="AI661" s="51"/>
      <c r="AJ661" s="72"/>
      <c r="AK661" s="72"/>
      <c r="AL661" s="51"/>
      <c r="AM661" s="51"/>
      <c r="AN661" s="51"/>
      <c r="AO661" s="51"/>
      <c r="AP661" s="72"/>
      <c r="AQ661" s="72"/>
      <c r="AR661" s="51"/>
      <c r="AS661" s="51"/>
      <c r="AT661" s="51"/>
      <c r="AU661" s="51"/>
      <c r="AV661" s="72"/>
      <c r="AW661" s="72"/>
      <c r="AX661" s="51"/>
      <c r="AY661" s="51"/>
      <c r="AZ661" s="51"/>
      <c r="BA661" s="51"/>
      <c r="BB661" s="72"/>
      <c r="BC661" s="72"/>
    </row>
    <row r="662" spans="1:55" s="11" customFormat="1" ht="18.75">
      <c r="A662" s="53" t="s">
        <v>350</v>
      </c>
      <c r="B662" s="54" t="s">
        <v>242</v>
      </c>
      <c r="C662" s="54" t="s">
        <v>366</v>
      </c>
      <c r="D662" s="62"/>
      <c r="E662" s="54"/>
      <c r="F662" s="63">
        <f aca="true" t="shared" si="995" ref="F662:M662">F663+F674+F676</f>
        <v>98129</v>
      </c>
      <c r="G662" s="63">
        <f t="shared" si="995"/>
        <v>30631</v>
      </c>
      <c r="H662" s="63">
        <f t="shared" si="995"/>
        <v>0</v>
      </c>
      <c r="I662" s="63">
        <f t="shared" si="995"/>
        <v>1001</v>
      </c>
      <c r="J662" s="63">
        <f t="shared" si="995"/>
        <v>0</v>
      </c>
      <c r="K662" s="63">
        <f t="shared" si="995"/>
        <v>0</v>
      </c>
      <c r="L662" s="63">
        <f t="shared" si="995"/>
        <v>99130</v>
      </c>
      <c r="M662" s="63">
        <f t="shared" si="995"/>
        <v>30631</v>
      </c>
      <c r="N662" s="64">
        <f aca="true" t="shared" si="996" ref="N662:S662">N663+N674+N676</f>
        <v>0</v>
      </c>
      <c r="O662" s="64">
        <f t="shared" si="996"/>
        <v>38393</v>
      </c>
      <c r="P662" s="64">
        <f t="shared" si="996"/>
        <v>0</v>
      </c>
      <c r="Q662" s="64">
        <f t="shared" si="996"/>
        <v>0</v>
      </c>
      <c r="R662" s="63">
        <f t="shared" si="996"/>
        <v>137523</v>
      </c>
      <c r="S662" s="63">
        <f t="shared" si="996"/>
        <v>30631</v>
      </c>
      <c r="T662" s="64">
        <f aca="true" t="shared" si="997" ref="T662:Y662">T663+T674+T676</f>
        <v>0</v>
      </c>
      <c r="U662" s="64">
        <f t="shared" si="997"/>
        <v>0</v>
      </c>
      <c r="V662" s="64">
        <f t="shared" si="997"/>
        <v>0</v>
      </c>
      <c r="W662" s="64">
        <f t="shared" si="997"/>
        <v>0</v>
      </c>
      <c r="X662" s="63">
        <f t="shared" si="997"/>
        <v>137523</v>
      </c>
      <c r="Y662" s="63">
        <f t="shared" si="997"/>
        <v>30631</v>
      </c>
      <c r="Z662" s="63">
        <f aca="true" t="shared" si="998" ref="Z662:AE662">Z663+Z669+Z674+Z676</f>
        <v>51</v>
      </c>
      <c r="AA662" s="64">
        <f t="shared" si="998"/>
        <v>0</v>
      </c>
      <c r="AB662" s="64">
        <f t="shared" si="998"/>
        <v>0</v>
      </c>
      <c r="AC662" s="63">
        <f t="shared" si="998"/>
        <v>40919</v>
      </c>
      <c r="AD662" s="63">
        <f t="shared" si="998"/>
        <v>178493</v>
      </c>
      <c r="AE662" s="63">
        <f t="shared" si="998"/>
        <v>71550</v>
      </c>
      <c r="AF662" s="63">
        <f aca="true" t="shared" si="999" ref="AF662:AK662">AF663+AF669+AF674+AF676</f>
        <v>0</v>
      </c>
      <c r="AG662" s="64">
        <f t="shared" si="999"/>
        <v>0</v>
      </c>
      <c r="AH662" s="64">
        <f t="shared" si="999"/>
        <v>0</v>
      </c>
      <c r="AI662" s="63">
        <f t="shared" si="999"/>
        <v>0</v>
      </c>
      <c r="AJ662" s="63">
        <f t="shared" si="999"/>
        <v>178493</v>
      </c>
      <c r="AK662" s="63">
        <f t="shared" si="999"/>
        <v>71550</v>
      </c>
      <c r="AL662" s="63">
        <f>AL663+AL669+AL674+AL676</f>
        <v>0</v>
      </c>
      <c r="AM662" s="64">
        <f>AM663+AM669+AM674+AM676</f>
        <v>0</v>
      </c>
      <c r="AN662" s="64">
        <f>AN663+AN669+AN674+AN676</f>
        <v>0</v>
      </c>
      <c r="AO662" s="63">
        <f>AO663+AO669+AO674+AO676</f>
        <v>0</v>
      </c>
      <c r="AP662" s="63">
        <f aca="true" t="shared" si="1000" ref="AP662:AW662">AP663+AP669+AP674+AP676+AP679</f>
        <v>178493</v>
      </c>
      <c r="AQ662" s="63">
        <f t="shared" si="1000"/>
        <v>71550</v>
      </c>
      <c r="AR662" s="63">
        <f t="shared" si="1000"/>
        <v>0</v>
      </c>
      <c r="AS662" s="63">
        <f t="shared" si="1000"/>
        <v>0</v>
      </c>
      <c r="AT662" s="63">
        <f t="shared" si="1000"/>
        <v>0</v>
      </c>
      <c r="AU662" s="63">
        <f t="shared" si="1000"/>
        <v>919</v>
      </c>
      <c r="AV662" s="63">
        <f t="shared" si="1000"/>
        <v>179412</v>
      </c>
      <c r="AW662" s="63">
        <f t="shared" si="1000"/>
        <v>72469</v>
      </c>
      <c r="AX662" s="63">
        <f aca="true" t="shared" si="1001" ref="AX662:BC662">AX663+AX669+AX674+AX676+AX679</f>
        <v>0</v>
      </c>
      <c r="AY662" s="63">
        <f t="shared" si="1001"/>
        <v>11</v>
      </c>
      <c r="AZ662" s="63">
        <f t="shared" si="1001"/>
        <v>0</v>
      </c>
      <c r="BA662" s="63">
        <f t="shared" si="1001"/>
        <v>330</v>
      </c>
      <c r="BB662" s="63">
        <f t="shared" si="1001"/>
        <v>179753</v>
      </c>
      <c r="BC662" s="63">
        <f t="shared" si="1001"/>
        <v>72799</v>
      </c>
    </row>
    <row r="663" spans="1:55" s="8" customFormat="1" ht="26.25" customHeight="1">
      <c r="A663" s="59" t="s">
        <v>351</v>
      </c>
      <c r="B663" s="65" t="s">
        <v>242</v>
      </c>
      <c r="C663" s="65" t="s">
        <v>366</v>
      </c>
      <c r="D663" s="66" t="s">
        <v>480</v>
      </c>
      <c r="E663" s="65"/>
      <c r="F663" s="46">
        <f aca="true" t="shared" si="1002" ref="F663:M663">F664+F665+F666+F667</f>
        <v>67498</v>
      </c>
      <c r="G663" s="46">
        <f t="shared" si="1002"/>
        <v>0</v>
      </c>
      <c r="H663" s="46">
        <f t="shared" si="1002"/>
        <v>0</v>
      </c>
      <c r="I663" s="46">
        <f t="shared" si="1002"/>
        <v>1001</v>
      </c>
      <c r="J663" s="46">
        <f t="shared" si="1002"/>
        <v>0</v>
      </c>
      <c r="K663" s="46">
        <f t="shared" si="1002"/>
        <v>0</v>
      </c>
      <c r="L663" s="46">
        <f t="shared" si="1002"/>
        <v>68499</v>
      </c>
      <c r="M663" s="46">
        <f t="shared" si="1002"/>
        <v>0</v>
      </c>
      <c r="N663" s="46">
        <f aca="true" t="shared" si="1003" ref="N663:S663">N664+N665+N666+N667</f>
        <v>0</v>
      </c>
      <c r="O663" s="46">
        <f t="shared" si="1003"/>
        <v>38393</v>
      </c>
      <c r="P663" s="46">
        <f t="shared" si="1003"/>
        <v>0</v>
      </c>
      <c r="Q663" s="46">
        <f t="shared" si="1003"/>
        <v>0</v>
      </c>
      <c r="R663" s="46">
        <f t="shared" si="1003"/>
        <v>106892</v>
      </c>
      <c r="S663" s="46">
        <f t="shared" si="1003"/>
        <v>0</v>
      </c>
      <c r="T663" s="46">
        <f aca="true" t="shared" si="1004" ref="T663:Y663">T664+T665+T666+T667</f>
        <v>0</v>
      </c>
      <c r="U663" s="46">
        <f t="shared" si="1004"/>
        <v>0</v>
      </c>
      <c r="V663" s="46">
        <f t="shared" si="1004"/>
        <v>0</v>
      </c>
      <c r="W663" s="46">
        <f t="shared" si="1004"/>
        <v>0</v>
      </c>
      <c r="X663" s="46">
        <f t="shared" si="1004"/>
        <v>106892</v>
      </c>
      <c r="Y663" s="46">
        <f t="shared" si="1004"/>
        <v>0</v>
      </c>
      <c r="Z663" s="46">
        <f aca="true" t="shared" si="1005" ref="Z663:AE663">Z664+Z665+Z666+Z667</f>
        <v>0</v>
      </c>
      <c r="AA663" s="46">
        <f t="shared" si="1005"/>
        <v>0</v>
      </c>
      <c r="AB663" s="46">
        <f t="shared" si="1005"/>
        <v>0</v>
      </c>
      <c r="AC663" s="46">
        <f t="shared" si="1005"/>
        <v>0</v>
      </c>
      <c r="AD663" s="46">
        <f t="shared" si="1005"/>
        <v>106892</v>
      </c>
      <c r="AE663" s="46">
        <f t="shared" si="1005"/>
        <v>0</v>
      </c>
      <c r="AF663" s="46">
        <f aca="true" t="shared" si="1006" ref="AF663:AK663">AF664+AF665+AF666+AF667</f>
        <v>0</v>
      </c>
      <c r="AG663" s="46">
        <f t="shared" si="1006"/>
        <v>0</v>
      </c>
      <c r="AH663" s="46">
        <f t="shared" si="1006"/>
        <v>0</v>
      </c>
      <c r="AI663" s="46">
        <f t="shared" si="1006"/>
        <v>0</v>
      </c>
      <c r="AJ663" s="46">
        <f t="shared" si="1006"/>
        <v>106892</v>
      </c>
      <c r="AK663" s="46">
        <f t="shared" si="1006"/>
        <v>0</v>
      </c>
      <c r="AL663" s="46">
        <f aca="true" t="shared" si="1007" ref="AL663:AQ663">AL664+AL665+AL666+AL667</f>
        <v>0</v>
      </c>
      <c r="AM663" s="46">
        <f t="shared" si="1007"/>
        <v>0</v>
      </c>
      <c r="AN663" s="46">
        <f t="shared" si="1007"/>
        <v>0</v>
      </c>
      <c r="AO663" s="46">
        <f t="shared" si="1007"/>
        <v>0</v>
      </c>
      <c r="AP663" s="46">
        <f t="shared" si="1007"/>
        <v>106892</v>
      </c>
      <c r="AQ663" s="46">
        <f t="shared" si="1007"/>
        <v>0</v>
      </c>
      <c r="AR663" s="46">
        <f aca="true" t="shared" si="1008" ref="AR663:AW663">AR664+AR665+AR666+AR667</f>
        <v>0</v>
      </c>
      <c r="AS663" s="46">
        <f>AS664+AS665+AS666+AS667</f>
        <v>0</v>
      </c>
      <c r="AT663" s="46">
        <f>AT664+AT665+AT666+AT667</f>
        <v>0</v>
      </c>
      <c r="AU663" s="46">
        <f>AU664+AU665+AU666+AU667</f>
        <v>0</v>
      </c>
      <c r="AV663" s="46">
        <f t="shared" si="1008"/>
        <v>106892</v>
      </c>
      <c r="AW663" s="46">
        <f t="shared" si="1008"/>
        <v>0</v>
      </c>
      <c r="AX663" s="46">
        <f aca="true" t="shared" si="1009" ref="AX663:BC663">AX664+AX665+AX666+AX667</f>
        <v>0</v>
      </c>
      <c r="AY663" s="46">
        <f t="shared" si="1009"/>
        <v>11</v>
      </c>
      <c r="AZ663" s="46">
        <f t="shared" si="1009"/>
        <v>0</v>
      </c>
      <c r="BA663" s="46">
        <f t="shared" si="1009"/>
        <v>0</v>
      </c>
      <c r="BB663" s="46">
        <f t="shared" si="1009"/>
        <v>106903</v>
      </c>
      <c r="BC663" s="46">
        <f t="shared" si="1009"/>
        <v>0</v>
      </c>
    </row>
    <row r="664" spans="1:55" s="8" customFormat="1" ht="41.25" customHeight="1">
      <c r="A664" s="59" t="s">
        <v>256</v>
      </c>
      <c r="B664" s="65" t="s">
        <v>242</v>
      </c>
      <c r="C664" s="65" t="s">
        <v>366</v>
      </c>
      <c r="D664" s="66" t="s">
        <v>480</v>
      </c>
      <c r="E664" s="65" t="s">
        <v>368</v>
      </c>
      <c r="F664" s="46">
        <v>5135</v>
      </c>
      <c r="G664" s="46"/>
      <c r="H664" s="46"/>
      <c r="I664" s="46">
        <v>-9</v>
      </c>
      <c r="J664" s="46"/>
      <c r="K664" s="46"/>
      <c r="L664" s="46">
        <f>F664+H664+I664+J664+K664</f>
        <v>5126</v>
      </c>
      <c r="M664" s="46">
        <f>G664+K664</f>
        <v>0</v>
      </c>
      <c r="N664" s="46"/>
      <c r="O664" s="46"/>
      <c r="P664" s="46"/>
      <c r="Q664" s="46"/>
      <c r="R664" s="46">
        <f>L664+N664+O664+P664+Q664</f>
        <v>5126</v>
      </c>
      <c r="S664" s="46">
        <f>M664+Q664</f>
        <v>0</v>
      </c>
      <c r="T664" s="46"/>
      <c r="U664" s="46"/>
      <c r="V664" s="46"/>
      <c r="W664" s="46"/>
      <c r="X664" s="46">
        <f>R664+T664+U664+V664+W664</f>
        <v>5126</v>
      </c>
      <c r="Y664" s="46">
        <f>S664+W664</f>
        <v>0</v>
      </c>
      <c r="Z664" s="46"/>
      <c r="AA664" s="46"/>
      <c r="AB664" s="46"/>
      <c r="AC664" s="46"/>
      <c r="AD664" s="46">
        <f>X664+Z664+AA664+AB664+AC664</f>
        <v>5126</v>
      </c>
      <c r="AE664" s="46">
        <f>Y664+AC664</f>
        <v>0</v>
      </c>
      <c r="AF664" s="46"/>
      <c r="AG664" s="46"/>
      <c r="AH664" s="46"/>
      <c r="AI664" s="46"/>
      <c r="AJ664" s="46">
        <f>AD664+AF664+AG664+AH664+AI664</f>
        <v>5126</v>
      </c>
      <c r="AK664" s="46">
        <f>AE664+AI664</f>
        <v>0</v>
      </c>
      <c r="AL664" s="46"/>
      <c r="AM664" s="46"/>
      <c r="AN664" s="46"/>
      <c r="AO664" s="46"/>
      <c r="AP664" s="46">
        <f>AJ664+AL664+AM664+AN664+AO664</f>
        <v>5126</v>
      </c>
      <c r="AQ664" s="46">
        <f>AK664+AO664</f>
        <v>0</v>
      </c>
      <c r="AR664" s="46"/>
      <c r="AS664" s="46"/>
      <c r="AT664" s="46"/>
      <c r="AU664" s="46"/>
      <c r="AV664" s="46">
        <f>AP664+AR664+AS664+AT664+AU664</f>
        <v>5126</v>
      </c>
      <c r="AW664" s="46">
        <f>AQ664+AU664</f>
        <v>0</v>
      </c>
      <c r="AX664" s="46"/>
      <c r="AY664" s="46"/>
      <c r="AZ664" s="46"/>
      <c r="BA664" s="46"/>
      <c r="BB664" s="46">
        <f>AV664+AX664+AY664+AZ664+BA664</f>
        <v>5126</v>
      </c>
      <c r="BC664" s="46">
        <f>AW664+BA664</f>
        <v>0</v>
      </c>
    </row>
    <row r="665" spans="1:55" s="8" customFormat="1" ht="92.25" customHeight="1">
      <c r="A665" s="59" t="s">
        <v>79</v>
      </c>
      <c r="B665" s="65" t="s">
        <v>242</v>
      </c>
      <c r="C665" s="65" t="s">
        <v>366</v>
      </c>
      <c r="D665" s="66" t="s">
        <v>480</v>
      </c>
      <c r="E665" s="65" t="s">
        <v>67</v>
      </c>
      <c r="F665" s="46">
        <f>37868-5793</f>
        <v>32075</v>
      </c>
      <c r="G665" s="90"/>
      <c r="H665" s="90"/>
      <c r="I665" s="68">
        <v>5</v>
      </c>
      <c r="J665" s="90"/>
      <c r="K665" s="90"/>
      <c r="L665" s="46">
        <f>F665+H665+I665+J665+K665</f>
        <v>32080</v>
      </c>
      <c r="M665" s="46">
        <f>G665+K665</f>
        <v>0</v>
      </c>
      <c r="N665" s="46"/>
      <c r="O665" s="46">
        <v>38393</v>
      </c>
      <c r="P665" s="46"/>
      <c r="Q665" s="46"/>
      <c r="R665" s="46">
        <f>L665+N665+O665+P665+Q665</f>
        <v>70473</v>
      </c>
      <c r="S665" s="46">
        <f>M665+Q665</f>
        <v>0</v>
      </c>
      <c r="T665" s="46"/>
      <c r="U665" s="46"/>
      <c r="V665" s="46"/>
      <c r="W665" s="46"/>
      <c r="X665" s="46">
        <f>R665+T665+U665+V665+W665</f>
        <v>70473</v>
      </c>
      <c r="Y665" s="46">
        <f>S665+W665</f>
        <v>0</v>
      </c>
      <c r="Z665" s="46"/>
      <c r="AA665" s="46"/>
      <c r="AB665" s="46"/>
      <c r="AC665" s="46"/>
      <c r="AD665" s="46">
        <f>X665+Z665+AA665+AB665+AC665</f>
        <v>70473</v>
      </c>
      <c r="AE665" s="46">
        <f>Y665+AC665</f>
        <v>0</v>
      </c>
      <c r="AF665" s="46"/>
      <c r="AG665" s="46"/>
      <c r="AH665" s="46"/>
      <c r="AI665" s="46"/>
      <c r="AJ665" s="46">
        <f>AD665+AF665+AG665+AH665+AI665</f>
        <v>70473</v>
      </c>
      <c r="AK665" s="46">
        <f>AE665+AI665</f>
        <v>0</v>
      </c>
      <c r="AL665" s="46"/>
      <c r="AM665" s="46"/>
      <c r="AN665" s="46"/>
      <c r="AO665" s="46"/>
      <c r="AP665" s="46">
        <f>AJ665+AL665+AM665+AN665+AO665</f>
        <v>70473</v>
      </c>
      <c r="AQ665" s="46">
        <f>AK665+AO665</f>
        <v>0</v>
      </c>
      <c r="AR665" s="46"/>
      <c r="AS665" s="46"/>
      <c r="AT665" s="46"/>
      <c r="AU665" s="46"/>
      <c r="AV665" s="46">
        <f>AP665+AR665+AS665+AT665+AU665</f>
        <v>70473</v>
      </c>
      <c r="AW665" s="46">
        <f>AQ665+AU665</f>
        <v>0</v>
      </c>
      <c r="AX665" s="46"/>
      <c r="AY665" s="46"/>
      <c r="AZ665" s="46"/>
      <c r="BA665" s="46"/>
      <c r="BB665" s="46">
        <f>AV665+AX665+AY665+AZ665+BA665</f>
        <v>70473</v>
      </c>
      <c r="BC665" s="46">
        <f>AW665+BA665</f>
        <v>0</v>
      </c>
    </row>
    <row r="666" spans="1:55" s="8" customFormat="1" ht="90" customHeight="1">
      <c r="A666" s="59" t="s">
        <v>216</v>
      </c>
      <c r="B666" s="65" t="s">
        <v>242</v>
      </c>
      <c r="C666" s="65" t="s">
        <v>366</v>
      </c>
      <c r="D666" s="66" t="s">
        <v>480</v>
      </c>
      <c r="E666" s="65" t="s">
        <v>66</v>
      </c>
      <c r="F666" s="46">
        <v>46</v>
      </c>
      <c r="G666" s="90"/>
      <c r="H666" s="90"/>
      <c r="I666" s="90"/>
      <c r="J666" s="90"/>
      <c r="K666" s="90"/>
      <c r="L666" s="46">
        <f>F666+H666+I666+J666+K666</f>
        <v>46</v>
      </c>
      <c r="M666" s="46">
        <f>G666+K666</f>
        <v>0</v>
      </c>
      <c r="N666" s="46"/>
      <c r="O666" s="46"/>
      <c r="P666" s="46"/>
      <c r="Q666" s="46"/>
      <c r="R666" s="46">
        <f>L666+N666+O666+P666+Q666</f>
        <v>46</v>
      </c>
      <c r="S666" s="46">
        <f>M666+Q666</f>
        <v>0</v>
      </c>
      <c r="T666" s="46"/>
      <c r="U666" s="46"/>
      <c r="V666" s="46"/>
      <c r="W666" s="46"/>
      <c r="X666" s="46">
        <f>R666+T666+U666+V666+W666</f>
        <v>46</v>
      </c>
      <c r="Y666" s="46">
        <f>S666+W666</f>
        <v>0</v>
      </c>
      <c r="Z666" s="46"/>
      <c r="AA666" s="46"/>
      <c r="AB666" s="46"/>
      <c r="AC666" s="46"/>
      <c r="AD666" s="46">
        <f>X666+Z666+AA666+AB666+AC666</f>
        <v>46</v>
      </c>
      <c r="AE666" s="46">
        <f>Y666+AC666</f>
        <v>0</v>
      </c>
      <c r="AF666" s="46"/>
      <c r="AG666" s="46"/>
      <c r="AH666" s="46"/>
      <c r="AI666" s="46"/>
      <c r="AJ666" s="46">
        <f>AD666+AF666+AG666+AH666+AI666</f>
        <v>46</v>
      </c>
      <c r="AK666" s="46">
        <f>AE666+AI666</f>
        <v>0</v>
      </c>
      <c r="AL666" s="46"/>
      <c r="AM666" s="46"/>
      <c r="AN666" s="46"/>
      <c r="AO666" s="46"/>
      <c r="AP666" s="46">
        <f>AJ666+AL666+AM666+AN666+AO666</f>
        <v>46</v>
      </c>
      <c r="AQ666" s="46">
        <f>AK666+AO666</f>
        <v>0</v>
      </c>
      <c r="AR666" s="46"/>
      <c r="AS666" s="46"/>
      <c r="AT666" s="46"/>
      <c r="AU666" s="46"/>
      <c r="AV666" s="46">
        <f>AP666+AR666+AS666+AT666+AU666</f>
        <v>46</v>
      </c>
      <c r="AW666" s="46">
        <f>AQ666+AU666</f>
        <v>0</v>
      </c>
      <c r="AX666" s="46"/>
      <c r="AY666" s="46">
        <v>11</v>
      </c>
      <c r="AZ666" s="46"/>
      <c r="BA666" s="46"/>
      <c r="BB666" s="46">
        <f>AV666+AX666+AY666+AZ666+BA666</f>
        <v>57</v>
      </c>
      <c r="BC666" s="46">
        <f>AW666+BA666</f>
        <v>0</v>
      </c>
    </row>
    <row r="667" spans="1:55" s="8" customFormat="1" ht="100.5" customHeight="1">
      <c r="A667" s="97" t="s">
        <v>83</v>
      </c>
      <c r="B667" s="65" t="s">
        <v>242</v>
      </c>
      <c r="C667" s="65" t="s">
        <v>366</v>
      </c>
      <c r="D667" s="66" t="s">
        <v>212</v>
      </c>
      <c r="E667" s="65"/>
      <c r="F667" s="46">
        <f aca="true" t="shared" si="1010" ref="F667:BA667">F668</f>
        <v>30242</v>
      </c>
      <c r="G667" s="46">
        <f t="shared" si="1010"/>
        <v>0</v>
      </c>
      <c r="H667" s="46">
        <f t="shared" si="1010"/>
        <v>0</v>
      </c>
      <c r="I667" s="46">
        <f t="shared" si="1010"/>
        <v>1005</v>
      </c>
      <c r="J667" s="46">
        <f t="shared" si="1010"/>
        <v>0</v>
      </c>
      <c r="K667" s="46">
        <f t="shared" si="1010"/>
        <v>0</v>
      </c>
      <c r="L667" s="46">
        <f t="shared" si="1010"/>
        <v>31247</v>
      </c>
      <c r="M667" s="46">
        <f t="shared" si="1010"/>
        <v>0</v>
      </c>
      <c r="N667" s="46">
        <f t="shared" si="1010"/>
        <v>0</v>
      </c>
      <c r="O667" s="46">
        <f t="shared" si="1010"/>
        <v>0</v>
      </c>
      <c r="P667" s="46">
        <f t="shared" si="1010"/>
        <v>0</v>
      </c>
      <c r="Q667" s="46">
        <f t="shared" si="1010"/>
        <v>0</v>
      </c>
      <c r="R667" s="46">
        <f t="shared" si="1010"/>
        <v>31247</v>
      </c>
      <c r="S667" s="46">
        <f t="shared" si="1010"/>
        <v>0</v>
      </c>
      <c r="T667" s="46">
        <f t="shared" si="1010"/>
        <v>0</v>
      </c>
      <c r="U667" s="46">
        <f t="shared" si="1010"/>
        <v>0</v>
      </c>
      <c r="V667" s="46">
        <f t="shared" si="1010"/>
        <v>0</v>
      </c>
      <c r="W667" s="46">
        <f t="shared" si="1010"/>
        <v>0</v>
      </c>
      <c r="X667" s="46">
        <f t="shared" si="1010"/>
        <v>31247</v>
      </c>
      <c r="Y667" s="46">
        <f t="shared" si="1010"/>
        <v>0</v>
      </c>
      <c r="Z667" s="46">
        <f t="shared" si="1010"/>
        <v>0</v>
      </c>
      <c r="AA667" s="46">
        <f t="shared" si="1010"/>
        <v>0</v>
      </c>
      <c r="AB667" s="46">
        <f t="shared" si="1010"/>
        <v>0</v>
      </c>
      <c r="AC667" s="46">
        <f t="shared" si="1010"/>
        <v>0</v>
      </c>
      <c r="AD667" s="46">
        <f t="shared" si="1010"/>
        <v>31247</v>
      </c>
      <c r="AE667" s="46">
        <f t="shared" si="1010"/>
        <v>0</v>
      </c>
      <c r="AF667" s="46">
        <f t="shared" si="1010"/>
        <v>0</v>
      </c>
      <c r="AG667" s="46">
        <f t="shared" si="1010"/>
        <v>0</v>
      </c>
      <c r="AH667" s="46">
        <f t="shared" si="1010"/>
        <v>0</v>
      </c>
      <c r="AI667" s="46">
        <f t="shared" si="1010"/>
        <v>0</v>
      </c>
      <c r="AJ667" s="46">
        <f t="shared" si="1010"/>
        <v>31247</v>
      </c>
      <c r="AK667" s="46">
        <f t="shared" si="1010"/>
        <v>0</v>
      </c>
      <c r="AL667" s="46">
        <f t="shared" si="1010"/>
        <v>0</v>
      </c>
      <c r="AM667" s="46">
        <f t="shared" si="1010"/>
        <v>0</v>
      </c>
      <c r="AN667" s="46">
        <f t="shared" si="1010"/>
        <v>0</v>
      </c>
      <c r="AO667" s="46">
        <f t="shared" si="1010"/>
        <v>0</v>
      </c>
      <c r="AP667" s="46">
        <f t="shared" si="1010"/>
        <v>31247</v>
      </c>
      <c r="AQ667" s="46">
        <f t="shared" si="1010"/>
        <v>0</v>
      </c>
      <c r="AR667" s="46">
        <f t="shared" si="1010"/>
        <v>0</v>
      </c>
      <c r="AS667" s="46">
        <f t="shared" si="1010"/>
        <v>0</v>
      </c>
      <c r="AT667" s="46">
        <f t="shared" si="1010"/>
        <v>0</v>
      </c>
      <c r="AU667" s="46">
        <f t="shared" si="1010"/>
        <v>0</v>
      </c>
      <c r="AV667" s="46">
        <f t="shared" si="1010"/>
        <v>31247</v>
      </c>
      <c r="AW667" s="46">
        <f t="shared" si="1010"/>
        <v>0</v>
      </c>
      <c r="AX667" s="46">
        <f t="shared" si="1010"/>
        <v>0</v>
      </c>
      <c r="AY667" s="46">
        <f t="shared" si="1010"/>
        <v>0</v>
      </c>
      <c r="AZ667" s="46">
        <f t="shared" si="1010"/>
        <v>0</v>
      </c>
      <c r="BA667" s="46">
        <f t="shared" si="1010"/>
        <v>0</v>
      </c>
      <c r="BB667" s="46">
        <f>BB668</f>
        <v>31247</v>
      </c>
      <c r="BC667" s="46">
        <f>BC668</f>
        <v>0</v>
      </c>
    </row>
    <row r="668" spans="1:55" s="8" customFormat="1" ht="92.25" customHeight="1">
      <c r="A668" s="59" t="s">
        <v>80</v>
      </c>
      <c r="B668" s="65" t="s">
        <v>242</v>
      </c>
      <c r="C668" s="65" t="s">
        <v>366</v>
      </c>
      <c r="D668" s="66" t="s">
        <v>212</v>
      </c>
      <c r="E668" s="65" t="s">
        <v>457</v>
      </c>
      <c r="F668" s="46">
        <v>30242</v>
      </c>
      <c r="G668" s="90"/>
      <c r="H668" s="90"/>
      <c r="I668" s="46">
        <v>1005</v>
      </c>
      <c r="J668" s="90"/>
      <c r="K668" s="90"/>
      <c r="L668" s="46">
        <f>F668+H668+I668+J668+K668</f>
        <v>31247</v>
      </c>
      <c r="M668" s="46">
        <f>G668+K668</f>
        <v>0</v>
      </c>
      <c r="N668" s="46"/>
      <c r="O668" s="46"/>
      <c r="P668" s="46"/>
      <c r="Q668" s="46"/>
      <c r="R668" s="46">
        <f>L668+N668+O668+P668+Q668</f>
        <v>31247</v>
      </c>
      <c r="S668" s="46">
        <f>M668+Q668</f>
        <v>0</v>
      </c>
      <c r="T668" s="46"/>
      <c r="U668" s="46"/>
      <c r="V668" s="46"/>
      <c r="W668" s="46"/>
      <c r="X668" s="46">
        <f>R668+T668+U668+V668+W668</f>
        <v>31247</v>
      </c>
      <c r="Y668" s="46">
        <f>S668+W668</f>
        <v>0</v>
      </c>
      <c r="Z668" s="46"/>
      <c r="AA668" s="46"/>
      <c r="AB668" s="46"/>
      <c r="AC668" s="46"/>
      <c r="AD668" s="46">
        <f>X668+Z668+AA668+AB668+AC668</f>
        <v>31247</v>
      </c>
      <c r="AE668" s="46">
        <f>Y668+AC668</f>
        <v>0</v>
      </c>
      <c r="AF668" s="46"/>
      <c r="AG668" s="46"/>
      <c r="AH668" s="46"/>
      <c r="AI668" s="46"/>
      <c r="AJ668" s="46">
        <f>AD668+AF668+AG668+AH668+AI668</f>
        <v>31247</v>
      </c>
      <c r="AK668" s="46">
        <f>AE668+AI668</f>
        <v>0</v>
      </c>
      <c r="AL668" s="46"/>
      <c r="AM668" s="46"/>
      <c r="AN668" s="46"/>
      <c r="AO668" s="46"/>
      <c r="AP668" s="46">
        <f>AJ668+AL668+AM668+AN668+AO668</f>
        <v>31247</v>
      </c>
      <c r="AQ668" s="46">
        <f>AK668+AO668</f>
        <v>0</v>
      </c>
      <c r="AR668" s="46"/>
      <c r="AS668" s="46"/>
      <c r="AT668" s="46"/>
      <c r="AU668" s="46"/>
      <c r="AV668" s="46">
        <f>AP668+AR668+AS668+AT668+AU668</f>
        <v>31247</v>
      </c>
      <c r="AW668" s="46">
        <f>AQ668+AU668</f>
        <v>0</v>
      </c>
      <c r="AX668" s="46"/>
      <c r="AY668" s="46"/>
      <c r="AZ668" s="46"/>
      <c r="BA668" s="46"/>
      <c r="BB668" s="46">
        <f>AV668+AX668+AY668+AZ668+BA668</f>
        <v>31247</v>
      </c>
      <c r="BC668" s="46">
        <f>AW668+BA668</f>
        <v>0</v>
      </c>
    </row>
    <row r="669" spans="1:55" s="8" customFormat="1" ht="27.75" customHeight="1">
      <c r="A669" s="59" t="s">
        <v>557</v>
      </c>
      <c r="B669" s="65" t="s">
        <v>242</v>
      </c>
      <c r="C669" s="65" t="s">
        <v>366</v>
      </c>
      <c r="D669" s="66" t="s">
        <v>558</v>
      </c>
      <c r="E669" s="65"/>
      <c r="F669" s="46"/>
      <c r="G669" s="90"/>
      <c r="H669" s="90"/>
      <c r="I669" s="46"/>
      <c r="J669" s="90"/>
      <c r="K669" s="90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>
        <f aca="true" t="shared" si="1011" ref="Z669:BA669">Z670</f>
        <v>51</v>
      </c>
      <c r="AA669" s="46">
        <f t="shared" si="1011"/>
        <v>0</v>
      </c>
      <c r="AB669" s="46">
        <f t="shared" si="1011"/>
        <v>0</v>
      </c>
      <c r="AC669" s="46">
        <f t="shared" si="1011"/>
        <v>40919</v>
      </c>
      <c r="AD669" s="46">
        <f t="shared" si="1011"/>
        <v>40970</v>
      </c>
      <c r="AE669" s="46">
        <f t="shared" si="1011"/>
        <v>40919</v>
      </c>
      <c r="AF669" s="46">
        <f t="shared" si="1011"/>
        <v>0</v>
      </c>
      <c r="AG669" s="46">
        <f t="shared" si="1011"/>
        <v>0</v>
      </c>
      <c r="AH669" s="46">
        <f t="shared" si="1011"/>
        <v>0</v>
      </c>
      <c r="AI669" s="46">
        <f t="shared" si="1011"/>
        <v>0</v>
      </c>
      <c r="AJ669" s="46">
        <f t="shared" si="1011"/>
        <v>40970</v>
      </c>
      <c r="AK669" s="46">
        <f t="shared" si="1011"/>
        <v>40919</v>
      </c>
      <c r="AL669" s="46">
        <f t="shared" si="1011"/>
        <v>0</v>
      </c>
      <c r="AM669" s="46">
        <f t="shared" si="1011"/>
        <v>0</v>
      </c>
      <c r="AN669" s="46">
        <f t="shared" si="1011"/>
        <v>0</v>
      </c>
      <c r="AO669" s="46">
        <f t="shared" si="1011"/>
        <v>0</v>
      </c>
      <c r="AP669" s="46">
        <f t="shared" si="1011"/>
        <v>40970</v>
      </c>
      <c r="AQ669" s="46">
        <f t="shared" si="1011"/>
        <v>40919</v>
      </c>
      <c r="AR669" s="46">
        <f t="shared" si="1011"/>
        <v>0</v>
      </c>
      <c r="AS669" s="46">
        <f t="shared" si="1011"/>
        <v>0</v>
      </c>
      <c r="AT669" s="46">
        <f t="shared" si="1011"/>
        <v>0</v>
      </c>
      <c r="AU669" s="46">
        <f t="shared" si="1011"/>
        <v>0</v>
      </c>
      <c r="AV669" s="46">
        <f t="shared" si="1011"/>
        <v>40970</v>
      </c>
      <c r="AW669" s="46">
        <f t="shared" si="1011"/>
        <v>40919</v>
      </c>
      <c r="AX669" s="46">
        <f t="shared" si="1011"/>
        <v>0</v>
      </c>
      <c r="AY669" s="46">
        <f t="shared" si="1011"/>
        <v>0</v>
      </c>
      <c r="AZ669" s="46">
        <f t="shared" si="1011"/>
        <v>0</v>
      </c>
      <c r="BA669" s="46">
        <f t="shared" si="1011"/>
        <v>0</v>
      </c>
      <c r="BB669" s="46">
        <f>BB670</f>
        <v>40970</v>
      </c>
      <c r="BC669" s="46">
        <f>BC670</f>
        <v>40919</v>
      </c>
    </row>
    <row r="670" spans="1:55" s="8" customFormat="1" ht="60" customHeight="1">
      <c r="A670" s="59" t="s">
        <v>441</v>
      </c>
      <c r="B670" s="65" t="s">
        <v>242</v>
      </c>
      <c r="C670" s="65" t="s">
        <v>366</v>
      </c>
      <c r="D670" s="66" t="s">
        <v>442</v>
      </c>
      <c r="E670" s="65"/>
      <c r="F670" s="46"/>
      <c r="G670" s="90"/>
      <c r="H670" s="90"/>
      <c r="I670" s="46"/>
      <c r="J670" s="90"/>
      <c r="K670" s="90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>
        <f aca="true" t="shared" si="1012" ref="Z670:AE670">Z671+Z672+Z673</f>
        <v>51</v>
      </c>
      <c r="AA670" s="46">
        <f t="shared" si="1012"/>
        <v>0</v>
      </c>
      <c r="AB670" s="46">
        <f t="shared" si="1012"/>
        <v>0</v>
      </c>
      <c r="AC670" s="46">
        <f t="shared" si="1012"/>
        <v>40919</v>
      </c>
      <c r="AD670" s="46">
        <f t="shared" si="1012"/>
        <v>40970</v>
      </c>
      <c r="AE670" s="46">
        <f t="shared" si="1012"/>
        <v>40919</v>
      </c>
      <c r="AF670" s="46">
        <f aca="true" t="shared" si="1013" ref="AF670:AK670">AF671+AF672+AF673</f>
        <v>0</v>
      </c>
      <c r="AG670" s="46">
        <f t="shared" si="1013"/>
        <v>0</v>
      </c>
      <c r="AH670" s="46">
        <f t="shared" si="1013"/>
        <v>0</v>
      </c>
      <c r="AI670" s="46">
        <f t="shared" si="1013"/>
        <v>0</v>
      </c>
      <c r="AJ670" s="46">
        <f t="shared" si="1013"/>
        <v>40970</v>
      </c>
      <c r="AK670" s="46">
        <f t="shared" si="1013"/>
        <v>40919</v>
      </c>
      <c r="AL670" s="46">
        <f aca="true" t="shared" si="1014" ref="AL670:AQ670">AL671+AL672+AL673</f>
        <v>0</v>
      </c>
      <c r="AM670" s="46">
        <f t="shared" si="1014"/>
        <v>0</v>
      </c>
      <c r="AN670" s="46">
        <f t="shared" si="1014"/>
        <v>0</v>
      </c>
      <c r="AO670" s="46">
        <f t="shared" si="1014"/>
        <v>0</v>
      </c>
      <c r="AP670" s="46">
        <f t="shared" si="1014"/>
        <v>40970</v>
      </c>
      <c r="AQ670" s="46">
        <f t="shared" si="1014"/>
        <v>40919</v>
      </c>
      <c r="AR670" s="46">
        <f aca="true" t="shared" si="1015" ref="AR670:AW670">AR671+AR672+AR673</f>
        <v>0</v>
      </c>
      <c r="AS670" s="46">
        <f>AS671+AS672+AS673</f>
        <v>0</v>
      </c>
      <c r="AT670" s="46">
        <f>AT671+AT672+AT673</f>
        <v>0</v>
      </c>
      <c r="AU670" s="46">
        <f>AU671+AU672+AU673</f>
        <v>0</v>
      </c>
      <c r="AV670" s="46">
        <f t="shared" si="1015"/>
        <v>40970</v>
      </c>
      <c r="AW670" s="46">
        <f t="shared" si="1015"/>
        <v>40919</v>
      </c>
      <c r="AX670" s="46">
        <f aca="true" t="shared" si="1016" ref="AX670:BC670">AX671+AX672+AX673</f>
        <v>0</v>
      </c>
      <c r="AY670" s="46">
        <f t="shared" si="1016"/>
        <v>0</v>
      </c>
      <c r="AZ670" s="46">
        <f t="shared" si="1016"/>
        <v>0</v>
      </c>
      <c r="BA670" s="46">
        <f t="shared" si="1016"/>
        <v>0</v>
      </c>
      <c r="BB670" s="46">
        <f t="shared" si="1016"/>
        <v>40970</v>
      </c>
      <c r="BC670" s="46">
        <f t="shared" si="1016"/>
        <v>40919</v>
      </c>
    </row>
    <row r="671" spans="1:55" s="8" customFormat="1" ht="87.75" customHeight="1" hidden="1">
      <c r="A671" s="59" t="s">
        <v>79</v>
      </c>
      <c r="B671" s="65" t="s">
        <v>242</v>
      </c>
      <c r="C671" s="65" t="s">
        <v>366</v>
      </c>
      <c r="D671" s="66" t="s">
        <v>442</v>
      </c>
      <c r="E671" s="65" t="s">
        <v>67</v>
      </c>
      <c r="F671" s="46"/>
      <c r="G671" s="90"/>
      <c r="H671" s="90"/>
      <c r="I671" s="46"/>
      <c r="J671" s="90"/>
      <c r="K671" s="90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>
        <f>X671+Z671+AA671+AB671+AC671</f>
        <v>0</v>
      </c>
      <c r="AE671" s="46">
        <f>Y671+AC671</f>
        <v>0</v>
      </c>
      <c r="AF671" s="46"/>
      <c r="AG671" s="46"/>
      <c r="AH671" s="46"/>
      <c r="AI671" s="46"/>
      <c r="AJ671" s="46">
        <f>AD671+AF671+AG671+AH671+AI671</f>
        <v>0</v>
      </c>
      <c r="AK671" s="46">
        <f>AE671+AI671</f>
        <v>0</v>
      </c>
      <c r="AL671" s="46"/>
      <c r="AM671" s="46"/>
      <c r="AN671" s="46"/>
      <c r="AO671" s="46"/>
      <c r="AP671" s="46">
        <f>AJ671+AL671+AM671+AN671+AO671</f>
        <v>0</v>
      </c>
      <c r="AQ671" s="46">
        <f>AK671+AO671</f>
        <v>0</v>
      </c>
      <c r="AR671" s="46"/>
      <c r="AS671" s="46"/>
      <c r="AT671" s="46"/>
      <c r="AU671" s="46"/>
      <c r="AV671" s="46">
        <f>AP671+AR671+AS671+AT671+AU671</f>
        <v>0</v>
      </c>
      <c r="AW671" s="46">
        <f>AQ671+AU671</f>
        <v>0</v>
      </c>
      <c r="AX671" s="46"/>
      <c r="AY671" s="46"/>
      <c r="AZ671" s="46"/>
      <c r="BA671" s="46"/>
      <c r="BB671" s="46">
        <f>AV671+AX671+AY671+AZ671+BA671</f>
        <v>0</v>
      </c>
      <c r="BC671" s="46">
        <f>AW671+BA671</f>
        <v>0</v>
      </c>
    </row>
    <row r="672" spans="1:55" s="8" customFormat="1" ht="87.75" customHeight="1">
      <c r="A672" s="59" t="s">
        <v>216</v>
      </c>
      <c r="B672" s="65" t="s">
        <v>242</v>
      </c>
      <c r="C672" s="65" t="s">
        <v>366</v>
      </c>
      <c r="D672" s="66" t="s">
        <v>442</v>
      </c>
      <c r="E672" s="65" t="s">
        <v>66</v>
      </c>
      <c r="F672" s="46"/>
      <c r="G672" s="90"/>
      <c r="H672" s="90"/>
      <c r="I672" s="46"/>
      <c r="J672" s="90"/>
      <c r="K672" s="90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>
        <v>51</v>
      </c>
      <c r="AA672" s="46"/>
      <c r="AB672" s="46"/>
      <c r="AC672" s="46">
        <f>40402+517</f>
        <v>40919</v>
      </c>
      <c r="AD672" s="46">
        <f>X672+Z672+AA672+AB672+AC672</f>
        <v>40970</v>
      </c>
      <c r="AE672" s="46">
        <f>Y672+AC672</f>
        <v>40919</v>
      </c>
      <c r="AF672" s="46"/>
      <c r="AG672" s="46"/>
      <c r="AH672" s="46"/>
      <c r="AI672" s="46"/>
      <c r="AJ672" s="46">
        <f>AD672+AF672+AG672+AH672+AI672</f>
        <v>40970</v>
      </c>
      <c r="AK672" s="46">
        <f>AE672+AI672</f>
        <v>40919</v>
      </c>
      <c r="AL672" s="46"/>
      <c r="AM672" s="46"/>
      <c r="AN672" s="46"/>
      <c r="AO672" s="46"/>
      <c r="AP672" s="46">
        <f>AJ672+AL672+AM672+AN672+AO672</f>
        <v>40970</v>
      </c>
      <c r="AQ672" s="46">
        <f>AK672+AO672</f>
        <v>40919</v>
      </c>
      <c r="AR672" s="46"/>
      <c r="AS672" s="46"/>
      <c r="AT672" s="46"/>
      <c r="AU672" s="46"/>
      <c r="AV672" s="46">
        <f>AP672+AR672+AS672+AT672+AU672</f>
        <v>40970</v>
      </c>
      <c r="AW672" s="46">
        <f>AQ672+AU672</f>
        <v>40919</v>
      </c>
      <c r="AX672" s="46"/>
      <c r="AY672" s="46"/>
      <c r="AZ672" s="46"/>
      <c r="BA672" s="46"/>
      <c r="BB672" s="46">
        <f>AV672+AX672+AY672+AZ672+BA672</f>
        <v>40970</v>
      </c>
      <c r="BC672" s="46">
        <f>AW672+BA672</f>
        <v>40919</v>
      </c>
    </row>
    <row r="673" spans="1:55" s="8" customFormat="1" ht="87.75" customHeight="1" hidden="1">
      <c r="A673" s="59" t="s">
        <v>215</v>
      </c>
      <c r="B673" s="65" t="s">
        <v>242</v>
      </c>
      <c r="C673" s="65" t="s">
        <v>366</v>
      </c>
      <c r="D673" s="66" t="s">
        <v>442</v>
      </c>
      <c r="E673" s="65" t="s">
        <v>73</v>
      </c>
      <c r="F673" s="46"/>
      <c r="G673" s="90"/>
      <c r="H673" s="90"/>
      <c r="I673" s="46"/>
      <c r="J673" s="90"/>
      <c r="K673" s="90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>
        <f>X673+Z673+AA673+AB673+AC673</f>
        <v>0</v>
      </c>
      <c r="AE673" s="46">
        <f>Y673+AC673</f>
        <v>0</v>
      </c>
      <c r="AF673" s="46"/>
      <c r="AG673" s="46"/>
      <c r="AH673" s="46"/>
      <c r="AI673" s="46"/>
      <c r="AJ673" s="46">
        <f>AD673+AF673+AG673+AH673+AI673</f>
        <v>0</v>
      </c>
      <c r="AK673" s="46">
        <f>AE673+AI673</f>
        <v>0</v>
      </c>
      <c r="AL673" s="46"/>
      <c r="AM673" s="46"/>
      <c r="AN673" s="46"/>
      <c r="AO673" s="46"/>
      <c r="AP673" s="46">
        <f>AJ673+AL673+AM673+AN673+AO673</f>
        <v>0</v>
      </c>
      <c r="AQ673" s="46">
        <f>AK673+AO673</f>
        <v>0</v>
      </c>
      <c r="AR673" s="46"/>
      <c r="AS673" s="46"/>
      <c r="AT673" s="46"/>
      <c r="AU673" s="46"/>
      <c r="AV673" s="46">
        <f>AP673+AR673+AS673+AT673+AU673</f>
        <v>0</v>
      </c>
      <c r="AW673" s="46">
        <f>AQ673+AU673</f>
        <v>0</v>
      </c>
      <c r="AX673" s="46"/>
      <c r="AY673" s="46"/>
      <c r="AZ673" s="46"/>
      <c r="BA673" s="46"/>
      <c r="BB673" s="46">
        <f>AV673+AX673+AY673+AZ673+BA673</f>
        <v>0</v>
      </c>
      <c r="BC673" s="46">
        <f>AW673+BA673</f>
        <v>0</v>
      </c>
    </row>
    <row r="674" spans="1:55" s="8" customFormat="1" ht="76.5" customHeight="1">
      <c r="A674" s="59" t="s">
        <v>70</v>
      </c>
      <c r="B674" s="65" t="s">
        <v>242</v>
      </c>
      <c r="C674" s="65" t="s">
        <v>366</v>
      </c>
      <c r="D674" s="66" t="s">
        <v>69</v>
      </c>
      <c r="E674" s="65"/>
      <c r="F674" s="46">
        <f aca="true" t="shared" si="1017" ref="F674:BA674">F675</f>
        <v>23387</v>
      </c>
      <c r="G674" s="46">
        <f t="shared" si="1017"/>
        <v>23387</v>
      </c>
      <c r="H674" s="46">
        <f t="shared" si="1017"/>
        <v>0</v>
      </c>
      <c r="I674" s="46">
        <f t="shared" si="1017"/>
        <v>0</v>
      </c>
      <c r="J674" s="46">
        <f t="shared" si="1017"/>
        <v>0</v>
      </c>
      <c r="K674" s="46">
        <f t="shared" si="1017"/>
        <v>0</v>
      </c>
      <c r="L674" s="46">
        <f t="shared" si="1017"/>
        <v>23387</v>
      </c>
      <c r="M674" s="46">
        <f t="shared" si="1017"/>
        <v>23387</v>
      </c>
      <c r="N674" s="46">
        <f t="shared" si="1017"/>
        <v>0</v>
      </c>
      <c r="O674" s="46">
        <f t="shared" si="1017"/>
        <v>0</v>
      </c>
      <c r="P674" s="46">
        <f t="shared" si="1017"/>
        <v>0</v>
      </c>
      <c r="Q674" s="46">
        <f t="shared" si="1017"/>
        <v>0</v>
      </c>
      <c r="R674" s="46">
        <f t="shared" si="1017"/>
        <v>23387</v>
      </c>
      <c r="S674" s="46">
        <f t="shared" si="1017"/>
        <v>23387</v>
      </c>
      <c r="T674" s="46">
        <f t="shared" si="1017"/>
        <v>0</v>
      </c>
      <c r="U674" s="46">
        <f t="shared" si="1017"/>
        <v>0</v>
      </c>
      <c r="V674" s="46">
        <f t="shared" si="1017"/>
        <v>0</v>
      </c>
      <c r="W674" s="46">
        <f t="shared" si="1017"/>
        <v>0</v>
      </c>
      <c r="X674" s="46">
        <f t="shared" si="1017"/>
        <v>23387</v>
      </c>
      <c r="Y674" s="46">
        <f t="shared" si="1017"/>
        <v>23387</v>
      </c>
      <c r="Z674" s="46">
        <f t="shared" si="1017"/>
        <v>0</v>
      </c>
      <c r="AA674" s="46">
        <f t="shared" si="1017"/>
        <v>0</v>
      </c>
      <c r="AB674" s="46">
        <f t="shared" si="1017"/>
        <v>0</v>
      </c>
      <c r="AC674" s="46">
        <f t="shared" si="1017"/>
        <v>0</v>
      </c>
      <c r="AD674" s="46">
        <f t="shared" si="1017"/>
        <v>23387</v>
      </c>
      <c r="AE674" s="46">
        <f t="shared" si="1017"/>
        <v>23387</v>
      </c>
      <c r="AF674" s="46">
        <f t="shared" si="1017"/>
        <v>0</v>
      </c>
      <c r="AG674" s="46">
        <f t="shared" si="1017"/>
        <v>0</v>
      </c>
      <c r="AH674" s="46">
        <f t="shared" si="1017"/>
        <v>0</v>
      </c>
      <c r="AI674" s="46">
        <f t="shared" si="1017"/>
        <v>0</v>
      </c>
      <c r="AJ674" s="46">
        <f t="shared" si="1017"/>
        <v>23387</v>
      </c>
      <c r="AK674" s="46">
        <f t="shared" si="1017"/>
        <v>23387</v>
      </c>
      <c r="AL674" s="46">
        <f t="shared" si="1017"/>
        <v>0</v>
      </c>
      <c r="AM674" s="46">
        <f t="shared" si="1017"/>
        <v>0</v>
      </c>
      <c r="AN674" s="46">
        <f t="shared" si="1017"/>
        <v>0</v>
      </c>
      <c r="AO674" s="46">
        <f t="shared" si="1017"/>
        <v>0</v>
      </c>
      <c r="AP674" s="46">
        <f t="shared" si="1017"/>
        <v>23387</v>
      </c>
      <c r="AQ674" s="46">
        <f t="shared" si="1017"/>
        <v>23387</v>
      </c>
      <c r="AR674" s="46">
        <f t="shared" si="1017"/>
        <v>0</v>
      </c>
      <c r="AS674" s="46">
        <f t="shared" si="1017"/>
        <v>0</v>
      </c>
      <c r="AT674" s="46">
        <f t="shared" si="1017"/>
        <v>0</v>
      </c>
      <c r="AU674" s="46">
        <f t="shared" si="1017"/>
        <v>0</v>
      </c>
      <c r="AV674" s="46">
        <f t="shared" si="1017"/>
        <v>23387</v>
      </c>
      <c r="AW674" s="46">
        <f t="shared" si="1017"/>
        <v>23387</v>
      </c>
      <c r="AX674" s="46">
        <f t="shared" si="1017"/>
        <v>0</v>
      </c>
      <c r="AY674" s="46">
        <f t="shared" si="1017"/>
        <v>0</v>
      </c>
      <c r="AZ674" s="46">
        <f t="shared" si="1017"/>
        <v>0</v>
      </c>
      <c r="BA674" s="46">
        <f t="shared" si="1017"/>
        <v>0</v>
      </c>
      <c r="BB674" s="46">
        <f>BB675</f>
        <v>23387</v>
      </c>
      <c r="BC674" s="46">
        <f>BC675</f>
        <v>23387</v>
      </c>
    </row>
    <row r="675" spans="1:55" s="8" customFormat="1" ht="43.5" customHeight="1">
      <c r="A675" s="59" t="s">
        <v>256</v>
      </c>
      <c r="B675" s="65" t="s">
        <v>242</v>
      </c>
      <c r="C675" s="65" t="s">
        <v>366</v>
      </c>
      <c r="D675" s="66" t="s">
        <v>69</v>
      </c>
      <c r="E675" s="65" t="s">
        <v>368</v>
      </c>
      <c r="F675" s="46">
        <v>23387</v>
      </c>
      <c r="G675" s="46">
        <v>23387</v>
      </c>
      <c r="H675" s="90"/>
      <c r="I675" s="90"/>
      <c r="J675" s="90"/>
      <c r="K675" s="90"/>
      <c r="L675" s="46">
        <f>F675+H675+I675+J675+K675</f>
        <v>23387</v>
      </c>
      <c r="M675" s="46">
        <f>G675+K675</f>
        <v>23387</v>
      </c>
      <c r="N675" s="46"/>
      <c r="O675" s="46"/>
      <c r="P675" s="46"/>
      <c r="Q675" s="46"/>
      <c r="R675" s="46">
        <f>L675+N675+O675+P675+Q675</f>
        <v>23387</v>
      </c>
      <c r="S675" s="46">
        <f>M675+Q675</f>
        <v>23387</v>
      </c>
      <c r="T675" s="46"/>
      <c r="U675" s="46"/>
      <c r="V675" s="46"/>
      <c r="W675" s="46"/>
      <c r="X675" s="46">
        <f>R675+T675+U675+V675+W675</f>
        <v>23387</v>
      </c>
      <c r="Y675" s="46">
        <f>S675+W675</f>
        <v>23387</v>
      </c>
      <c r="Z675" s="46"/>
      <c r="AA675" s="46"/>
      <c r="AB675" s="46"/>
      <c r="AC675" s="46"/>
      <c r="AD675" s="46">
        <f>X675+Z675+AA675+AB675+AC675</f>
        <v>23387</v>
      </c>
      <c r="AE675" s="46">
        <f>Y675+AC675</f>
        <v>23387</v>
      </c>
      <c r="AF675" s="46"/>
      <c r="AG675" s="46"/>
      <c r="AH675" s="46"/>
      <c r="AI675" s="46"/>
      <c r="AJ675" s="46">
        <f>AD675+AF675+AG675+AH675+AI675</f>
        <v>23387</v>
      </c>
      <c r="AK675" s="46">
        <f>AE675+AI675</f>
        <v>23387</v>
      </c>
      <c r="AL675" s="46"/>
      <c r="AM675" s="46"/>
      <c r="AN675" s="46"/>
      <c r="AO675" s="46"/>
      <c r="AP675" s="46">
        <f>AJ675+AL675+AM675+AN675+AO675</f>
        <v>23387</v>
      </c>
      <c r="AQ675" s="46">
        <f>AK675+AO675</f>
        <v>23387</v>
      </c>
      <c r="AR675" s="46"/>
      <c r="AS675" s="46"/>
      <c r="AT675" s="46"/>
      <c r="AU675" s="46"/>
      <c r="AV675" s="46">
        <f>AP675+AR675+AS675+AT675+AU675</f>
        <v>23387</v>
      </c>
      <c r="AW675" s="46">
        <f>AQ675+AU675</f>
        <v>23387</v>
      </c>
      <c r="AX675" s="46"/>
      <c r="AY675" s="46"/>
      <c r="AZ675" s="46"/>
      <c r="BA675" s="46"/>
      <c r="BB675" s="46">
        <f>AV675+AX675+AY675+AZ675+BA675</f>
        <v>23387</v>
      </c>
      <c r="BC675" s="46">
        <f>AW675+BA675</f>
        <v>23387</v>
      </c>
    </row>
    <row r="676" spans="1:55" s="8" customFormat="1" ht="109.5" customHeight="1">
      <c r="A676" s="59" t="s">
        <v>94</v>
      </c>
      <c r="B676" s="65" t="s">
        <v>242</v>
      </c>
      <c r="C676" s="65" t="s">
        <v>366</v>
      </c>
      <c r="D676" s="66" t="s">
        <v>95</v>
      </c>
      <c r="E676" s="65"/>
      <c r="F676" s="46">
        <f aca="true" t="shared" si="1018" ref="F676:AW676">F677</f>
        <v>7244</v>
      </c>
      <c r="G676" s="46">
        <f t="shared" si="1018"/>
        <v>7244</v>
      </c>
      <c r="H676" s="46">
        <f t="shared" si="1018"/>
        <v>0</v>
      </c>
      <c r="I676" s="46">
        <f t="shared" si="1018"/>
        <v>0</v>
      </c>
      <c r="J676" s="46">
        <f t="shared" si="1018"/>
        <v>0</v>
      </c>
      <c r="K676" s="46">
        <f t="shared" si="1018"/>
        <v>0</v>
      </c>
      <c r="L676" s="46">
        <f t="shared" si="1018"/>
        <v>7244</v>
      </c>
      <c r="M676" s="46">
        <f t="shared" si="1018"/>
        <v>7244</v>
      </c>
      <c r="N676" s="46">
        <f t="shared" si="1018"/>
        <v>0</v>
      </c>
      <c r="O676" s="46">
        <f t="shared" si="1018"/>
        <v>0</v>
      </c>
      <c r="P676" s="46">
        <f t="shared" si="1018"/>
        <v>0</v>
      </c>
      <c r="Q676" s="46">
        <f t="shared" si="1018"/>
        <v>0</v>
      </c>
      <c r="R676" s="46">
        <f t="shared" si="1018"/>
        <v>7244</v>
      </c>
      <c r="S676" s="46">
        <f t="shared" si="1018"/>
        <v>7244</v>
      </c>
      <c r="T676" s="46">
        <f t="shared" si="1018"/>
        <v>0</v>
      </c>
      <c r="U676" s="46">
        <f t="shared" si="1018"/>
        <v>0</v>
      </c>
      <c r="V676" s="46">
        <f t="shared" si="1018"/>
        <v>0</v>
      </c>
      <c r="W676" s="46">
        <f t="shared" si="1018"/>
        <v>0</v>
      </c>
      <c r="X676" s="46">
        <f t="shared" si="1018"/>
        <v>7244</v>
      </c>
      <c r="Y676" s="46">
        <f t="shared" si="1018"/>
        <v>7244</v>
      </c>
      <c r="Z676" s="46">
        <f t="shared" si="1018"/>
        <v>0</v>
      </c>
      <c r="AA676" s="46">
        <f t="shared" si="1018"/>
        <v>0</v>
      </c>
      <c r="AB676" s="46">
        <f t="shared" si="1018"/>
        <v>0</v>
      </c>
      <c r="AC676" s="46">
        <f t="shared" si="1018"/>
        <v>0</v>
      </c>
      <c r="AD676" s="46">
        <f t="shared" si="1018"/>
        <v>7244</v>
      </c>
      <c r="AE676" s="46">
        <f t="shared" si="1018"/>
        <v>7244</v>
      </c>
      <c r="AF676" s="46">
        <f t="shared" si="1018"/>
        <v>0</v>
      </c>
      <c r="AG676" s="46">
        <f t="shared" si="1018"/>
        <v>0</v>
      </c>
      <c r="AH676" s="46">
        <f t="shared" si="1018"/>
        <v>0</v>
      </c>
      <c r="AI676" s="46">
        <f t="shared" si="1018"/>
        <v>0</v>
      </c>
      <c r="AJ676" s="46">
        <f t="shared" si="1018"/>
        <v>7244</v>
      </c>
      <c r="AK676" s="46">
        <f t="shared" si="1018"/>
        <v>7244</v>
      </c>
      <c r="AL676" s="46">
        <f t="shared" si="1018"/>
        <v>0</v>
      </c>
      <c r="AM676" s="46">
        <f t="shared" si="1018"/>
        <v>0</v>
      </c>
      <c r="AN676" s="46">
        <f t="shared" si="1018"/>
        <v>0</v>
      </c>
      <c r="AO676" s="46">
        <f t="shared" si="1018"/>
        <v>0</v>
      </c>
      <c r="AP676" s="46">
        <f t="shared" si="1018"/>
        <v>7244</v>
      </c>
      <c r="AQ676" s="46">
        <f t="shared" si="1018"/>
        <v>7244</v>
      </c>
      <c r="AR676" s="46">
        <f t="shared" si="1018"/>
        <v>0</v>
      </c>
      <c r="AS676" s="46">
        <f t="shared" si="1018"/>
        <v>0</v>
      </c>
      <c r="AT676" s="46">
        <f t="shared" si="1018"/>
        <v>0</v>
      </c>
      <c r="AU676" s="46">
        <f t="shared" si="1018"/>
        <v>0</v>
      </c>
      <c r="AV676" s="46">
        <f t="shared" si="1018"/>
        <v>7244</v>
      </c>
      <c r="AW676" s="46">
        <f t="shared" si="1018"/>
        <v>7244</v>
      </c>
      <c r="AX676" s="46">
        <f aca="true" t="shared" si="1019" ref="AX676:BC676">AX677+AX678</f>
        <v>0</v>
      </c>
      <c r="AY676" s="46">
        <f t="shared" si="1019"/>
        <v>0</v>
      </c>
      <c r="AZ676" s="46">
        <f t="shared" si="1019"/>
        <v>0</v>
      </c>
      <c r="BA676" s="46">
        <f t="shared" si="1019"/>
        <v>330</v>
      </c>
      <c r="BB676" s="46">
        <f t="shared" si="1019"/>
        <v>7574</v>
      </c>
      <c r="BC676" s="46">
        <f t="shared" si="1019"/>
        <v>7574</v>
      </c>
    </row>
    <row r="677" spans="1:55" s="8" customFormat="1" ht="90" customHeight="1">
      <c r="A677" s="59" t="s">
        <v>79</v>
      </c>
      <c r="B677" s="65" t="s">
        <v>242</v>
      </c>
      <c r="C677" s="65" t="s">
        <v>366</v>
      </c>
      <c r="D677" s="66" t="s">
        <v>95</v>
      </c>
      <c r="E677" s="65" t="s">
        <v>67</v>
      </c>
      <c r="F677" s="46">
        <v>7244</v>
      </c>
      <c r="G677" s="46">
        <v>7244</v>
      </c>
      <c r="H677" s="90"/>
      <c r="I677" s="90"/>
      <c r="J677" s="90"/>
      <c r="K677" s="90"/>
      <c r="L677" s="46">
        <f>F677+H677+I677+J677+K677</f>
        <v>7244</v>
      </c>
      <c r="M677" s="46">
        <f>G677+K677</f>
        <v>7244</v>
      </c>
      <c r="N677" s="46"/>
      <c r="O677" s="46"/>
      <c r="P677" s="46"/>
      <c r="Q677" s="46"/>
      <c r="R677" s="46">
        <f>L677+N677+O677+P677+Q677</f>
        <v>7244</v>
      </c>
      <c r="S677" s="46">
        <f>M677+Q677</f>
        <v>7244</v>
      </c>
      <c r="T677" s="46"/>
      <c r="U677" s="46"/>
      <c r="V677" s="46"/>
      <c r="W677" s="46"/>
      <c r="X677" s="46">
        <f>R677+T677+U677+V677+W677</f>
        <v>7244</v>
      </c>
      <c r="Y677" s="46">
        <f>S677+W677</f>
        <v>7244</v>
      </c>
      <c r="Z677" s="46"/>
      <c r="AA677" s="46"/>
      <c r="AB677" s="46"/>
      <c r="AC677" s="46"/>
      <c r="AD677" s="46">
        <f>X677+Z677+AA677+AB677+AC677</f>
        <v>7244</v>
      </c>
      <c r="AE677" s="46">
        <f>Y677+AC677</f>
        <v>7244</v>
      </c>
      <c r="AF677" s="46"/>
      <c r="AG677" s="46"/>
      <c r="AH677" s="46"/>
      <c r="AI677" s="46"/>
      <c r="AJ677" s="46">
        <f>AD677+AF677+AG677+AH677+AI677</f>
        <v>7244</v>
      </c>
      <c r="AK677" s="46">
        <f>AE677+AI677</f>
        <v>7244</v>
      </c>
      <c r="AL677" s="46"/>
      <c r="AM677" s="46"/>
      <c r="AN677" s="46"/>
      <c r="AO677" s="46"/>
      <c r="AP677" s="46">
        <f>AJ677+AL677+AM677+AN677+AO677</f>
        <v>7244</v>
      </c>
      <c r="AQ677" s="46">
        <f>AK677+AO677</f>
        <v>7244</v>
      </c>
      <c r="AR677" s="46"/>
      <c r="AS677" s="46"/>
      <c r="AT677" s="46"/>
      <c r="AU677" s="46"/>
      <c r="AV677" s="46">
        <f>AP677+AR677+AS677+AT677+AU677</f>
        <v>7244</v>
      </c>
      <c r="AW677" s="46">
        <f>AQ677+AU677</f>
        <v>7244</v>
      </c>
      <c r="AX677" s="46"/>
      <c r="AY677" s="46"/>
      <c r="AZ677" s="46"/>
      <c r="BA677" s="46"/>
      <c r="BB677" s="46">
        <f>AV677+AX677+AY677+AZ677+BA677</f>
        <v>7244</v>
      </c>
      <c r="BC677" s="46">
        <f>AW677+BA677</f>
        <v>7244</v>
      </c>
    </row>
    <row r="678" spans="1:55" s="8" customFormat="1" ht="90" customHeight="1">
      <c r="A678" s="59" t="s">
        <v>216</v>
      </c>
      <c r="B678" s="65" t="s">
        <v>242</v>
      </c>
      <c r="C678" s="65" t="s">
        <v>366</v>
      </c>
      <c r="D678" s="66" t="s">
        <v>95</v>
      </c>
      <c r="E678" s="65" t="s">
        <v>66</v>
      </c>
      <c r="F678" s="46"/>
      <c r="G678" s="46"/>
      <c r="H678" s="90"/>
      <c r="I678" s="90"/>
      <c r="J678" s="90"/>
      <c r="K678" s="90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>
        <v>330</v>
      </c>
      <c r="BB678" s="46">
        <f>AV678+AX678+AY678+AZ678+BA678</f>
        <v>330</v>
      </c>
      <c r="BC678" s="46">
        <f>AW678+BA678</f>
        <v>330</v>
      </c>
    </row>
    <row r="679" spans="1:55" s="8" customFormat="1" ht="18.75">
      <c r="A679" s="59" t="s">
        <v>435</v>
      </c>
      <c r="B679" s="65" t="s">
        <v>242</v>
      </c>
      <c r="C679" s="65" t="s">
        <v>366</v>
      </c>
      <c r="D679" s="66" t="s">
        <v>434</v>
      </c>
      <c r="E679" s="65"/>
      <c r="F679" s="46"/>
      <c r="G679" s="46"/>
      <c r="H679" s="90"/>
      <c r="I679" s="90"/>
      <c r="J679" s="90"/>
      <c r="K679" s="90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>
        <f aca="true" t="shared" si="1020" ref="AP679:BA679">AP680</f>
        <v>0</v>
      </c>
      <c r="AQ679" s="46">
        <f t="shared" si="1020"/>
        <v>0</v>
      </c>
      <c r="AR679" s="46">
        <f t="shared" si="1020"/>
        <v>0</v>
      </c>
      <c r="AS679" s="46">
        <f t="shared" si="1020"/>
        <v>0</v>
      </c>
      <c r="AT679" s="46">
        <f t="shared" si="1020"/>
        <v>0</v>
      </c>
      <c r="AU679" s="46">
        <f t="shared" si="1020"/>
        <v>919</v>
      </c>
      <c r="AV679" s="46">
        <f t="shared" si="1020"/>
        <v>919</v>
      </c>
      <c r="AW679" s="46">
        <f t="shared" si="1020"/>
        <v>919</v>
      </c>
      <c r="AX679" s="46">
        <f t="shared" si="1020"/>
        <v>0</v>
      </c>
      <c r="AY679" s="46">
        <f t="shared" si="1020"/>
        <v>0</v>
      </c>
      <c r="AZ679" s="46">
        <f t="shared" si="1020"/>
        <v>0</v>
      </c>
      <c r="BA679" s="46">
        <f t="shared" si="1020"/>
        <v>0</v>
      </c>
      <c r="BB679" s="46">
        <f>BB680</f>
        <v>919</v>
      </c>
      <c r="BC679" s="46">
        <f>BC680</f>
        <v>919</v>
      </c>
    </row>
    <row r="680" spans="1:55" s="8" customFormat="1" ht="83.25">
      <c r="A680" s="59" t="s">
        <v>180</v>
      </c>
      <c r="B680" s="65" t="s">
        <v>242</v>
      </c>
      <c r="C680" s="65" t="s">
        <v>366</v>
      </c>
      <c r="D680" s="66" t="s">
        <v>181</v>
      </c>
      <c r="E680" s="65"/>
      <c r="F680" s="46">
        <f aca="true" t="shared" si="1021" ref="F680:BA680">F681</f>
        <v>7244</v>
      </c>
      <c r="G680" s="46">
        <f t="shared" si="1021"/>
        <v>7244</v>
      </c>
      <c r="H680" s="46">
        <f t="shared" si="1021"/>
        <v>0</v>
      </c>
      <c r="I680" s="46">
        <f t="shared" si="1021"/>
        <v>0</v>
      </c>
      <c r="J680" s="46">
        <f t="shared" si="1021"/>
        <v>0</v>
      </c>
      <c r="K680" s="46">
        <f t="shared" si="1021"/>
        <v>0</v>
      </c>
      <c r="L680" s="46">
        <f t="shared" si="1021"/>
        <v>7244</v>
      </c>
      <c r="M680" s="46">
        <f t="shared" si="1021"/>
        <v>7244</v>
      </c>
      <c r="N680" s="46">
        <f t="shared" si="1021"/>
        <v>0</v>
      </c>
      <c r="O680" s="46">
        <f t="shared" si="1021"/>
        <v>0</v>
      </c>
      <c r="P680" s="46">
        <f t="shared" si="1021"/>
        <v>0</v>
      </c>
      <c r="Q680" s="46">
        <f t="shared" si="1021"/>
        <v>0</v>
      </c>
      <c r="R680" s="46">
        <f t="shared" si="1021"/>
        <v>7244</v>
      </c>
      <c r="S680" s="46">
        <f t="shared" si="1021"/>
        <v>7244</v>
      </c>
      <c r="T680" s="46">
        <f t="shared" si="1021"/>
        <v>0</v>
      </c>
      <c r="U680" s="46">
        <f t="shared" si="1021"/>
        <v>0</v>
      </c>
      <c r="V680" s="46">
        <f t="shared" si="1021"/>
        <v>0</v>
      </c>
      <c r="W680" s="46">
        <f t="shared" si="1021"/>
        <v>0</v>
      </c>
      <c r="X680" s="46">
        <f t="shared" si="1021"/>
        <v>7244</v>
      </c>
      <c r="Y680" s="46">
        <f t="shared" si="1021"/>
        <v>7244</v>
      </c>
      <c r="Z680" s="46">
        <f t="shared" si="1021"/>
        <v>0</v>
      </c>
      <c r="AA680" s="46">
        <f t="shared" si="1021"/>
        <v>0</v>
      </c>
      <c r="AB680" s="46">
        <f t="shared" si="1021"/>
        <v>0</v>
      </c>
      <c r="AC680" s="46">
        <f t="shared" si="1021"/>
        <v>0</v>
      </c>
      <c r="AD680" s="46">
        <f t="shared" si="1021"/>
        <v>7244</v>
      </c>
      <c r="AE680" s="46">
        <f t="shared" si="1021"/>
        <v>7244</v>
      </c>
      <c r="AF680" s="46">
        <f t="shared" si="1021"/>
        <v>0</v>
      </c>
      <c r="AG680" s="46">
        <f t="shared" si="1021"/>
        <v>0</v>
      </c>
      <c r="AH680" s="46">
        <f t="shared" si="1021"/>
        <v>0</v>
      </c>
      <c r="AI680" s="46">
        <f t="shared" si="1021"/>
        <v>0</v>
      </c>
      <c r="AJ680" s="46">
        <f t="shared" si="1021"/>
        <v>7244</v>
      </c>
      <c r="AK680" s="46">
        <f t="shared" si="1021"/>
        <v>7244</v>
      </c>
      <c r="AL680" s="46">
        <f t="shared" si="1021"/>
        <v>0</v>
      </c>
      <c r="AM680" s="46">
        <f t="shared" si="1021"/>
        <v>0</v>
      </c>
      <c r="AN680" s="46">
        <f t="shared" si="1021"/>
        <v>0</v>
      </c>
      <c r="AO680" s="46">
        <f t="shared" si="1021"/>
        <v>0</v>
      </c>
      <c r="AP680" s="46">
        <f t="shared" si="1021"/>
        <v>0</v>
      </c>
      <c r="AQ680" s="46">
        <f t="shared" si="1021"/>
        <v>0</v>
      </c>
      <c r="AR680" s="46">
        <f t="shared" si="1021"/>
        <v>0</v>
      </c>
      <c r="AS680" s="46">
        <f t="shared" si="1021"/>
        <v>0</v>
      </c>
      <c r="AT680" s="46">
        <f t="shared" si="1021"/>
        <v>0</v>
      </c>
      <c r="AU680" s="46">
        <f t="shared" si="1021"/>
        <v>919</v>
      </c>
      <c r="AV680" s="46">
        <f t="shared" si="1021"/>
        <v>919</v>
      </c>
      <c r="AW680" s="46">
        <f t="shared" si="1021"/>
        <v>919</v>
      </c>
      <c r="AX680" s="46">
        <f t="shared" si="1021"/>
        <v>0</v>
      </c>
      <c r="AY680" s="46">
        <f t="shared" si="1021"/>
        <v>0</v>
      </c>
      <c r="AZ680" s="46">
        <f t="shared" si="1021"/>
        <v>0</v>
      </c>
      <c r="BA680" s="46">
        <f t="shared" si="1021"/>
        <v>0</v>
      </c>
      <c r="BB680" s="46">
        <f>BB681</f>
        <v>919</v>
      </c>
      <c r="BC680" s="46">
        <f>BC681</f>
        <v>919</v>
      </c>
    </row>
    <row r="681" spans="1:55" s="8" customFormat="1" ht="90" customHeight="1">
      <c r="A681" s="59" t="s">
        <v>80</v>
      </c>
      <c r="B681" s="65" t="s">
        <v>242</v>
      </c>
      <c r="C681" s="65" t="s">
        <v>366</v>
      </c>
      <c r="D681" s="66" t="s">
        <v>181</v>
      </c>
      <c r="E681" s="65" t="s">
        <v>457</v>
      </c>
      <c r="F681" s="46">
        <v>7244</v>
      </c>
      <c r="G681" s="46">
        <v>7244</v>
      </c>
      <c r="H681" s="90"/>
      <c r="I681" s="90"/>
      <c r="J681" s="90"/>
      <c r="K681" s="90"/>
      <c r="L681" s="46">
        <f>F681+H681+I681+J681+K681</f>
        <v>7244</v>
      </c>
      <c r="M681" s="46">
        <f>G681+K681</f>
        <v>7244</v>
      </c>
      <c r="N681" s="46"/>
      <c r="O681" s="46"/>
      <c r="P681" s="46"/>
      <c r="Q681" s="46"/>
      <c r="R681" s="46">
        <f>L681+N681+O681+P681+Q681</f>
        <v>7244</v>
      </c>
      <c r="S681" s="46">
        <f>M681+Q681</f>
        <v>7244</v>
      </c>
      <c r="T681" s="46"/>
      <c r="U681" s="46"/>
      <c r="V681" s="46"/>
      <c r="W681" s="46"/>
      <c r="X681" s="46">
        <f>R681+T681+U681+V681+W681</f>
        <v>7244</v>
      </c>
      <c r="Y681" s="46">
        <f>S681+W681</f>
        <v>7244</v>
      </c>
      <c r="Z681" s="46"/>
      <c r="AA681" s="46"/>
      <c r="AB681" s="46"/>
      <c r="AC681" s="46"/>
      <c r="AD681" s="46">
        <f>X681+Z681+AA681+AB681+AC681</f>
        <v>7244</v>
      </c>
      <c r="AE681" s="46">
        <f>Y681+AC681</f>
        <v>7244</v>
      </c>
      <c r="AF681" s="46"/>
      <c r="AG681" s="46"/>
      <c r="AH681" s="46"/>
      <c r="AI681" s="46"/>
      <c r="AJ681" s="46">
        <f>AD681+AF681+AG681+AH681+AI681</f>
        <v>7244</v>
      </c>
      <c r="AK681" s="46">
        <f>AE681+AI681</f>
        <v>7244</v>
      </c>
      <c r="AL681" s="46"/>
      <c r="AM681" s="46"/>
      <c r="AN681" s="46"/>
      <c r="AO681" s="46"/>
      <c r="AP681" s="46"/>
      <c r="AQ681" s="46"/>
      <c r="AR681" s="46"/>
      <c r="AS681" s="46"/>
      <c r="AT681" s="46"/>
      <c r="AU681" s="46">
        <v>919</v>
      </c>
      <c r="AV681" s="46">
        <f>AP681+AR681+AS681+AT681+AU681</f>
        <v>919</v>
      </c>
      <c r="AW681" s="46">
        <f>AQ681+AU681</f>
        <v>919</v>
      </c>
      <c r="AX681" s="46"/>
      <c r="AY681" s="46"/>
      <c r="AZ681" s="46"/>
      <c r="BA681" s="46"/>
      <c r="BB681" s="46">
        <f>AV681+AX681+AY681+AZ681+BA681</f>
        <v>919</v>
      </c>
      <c r="BC681" s="46">
        <f>AW681+BA681</f>
        <v>919</v>
      </c>
    </row>
    <row r="682" spans="1:55" s="8" customFormat="1" ht="19.5" customHeight="1">
      <c r="A682" s="53"/>
      <c r="B682" s="54"/>
      <c r="C682" s="54"/>
      <c r="D682" s="55"/>
      <c r="E682" s="54"/>
      <c r="F682" s="90"/>
      <c r="G682" s="90"/>
      <c r="H682" s="90"/>
      <c r="I682" s="90"/>
      <c r="J682" s="90"/>
      <c r="K682" s="90"/>
      <c r="L682" s="90"/>
      <c r="M682" s="90"/>
      <c r="N682" s="46"/>
      <c r="O682" s="46"/>
      <c r="P682" s="46"/>
      <c r="Q682" s="46"/>
      <c r="R682" s="90"/>
      <c r="S682" s="90"/>
      <c r="T682" s="46"/>
      <c r="U682" s="46"/>
      <c r="V682" s="46"/>
      <c r="W682" s="46"/>
      <c r="X682" s="90"/>
      <c r="Y682" s="90"/>
      <c r="Z682" s="46"/>
      <c r="AA682" s="46"/>
      <c r="AB682" s="46"/>
      <c r="AC682" s="46"/>
      <c r="AD682" s="90"/>
      <c r="AE682" s="90"/>
      <c r="AF682" s="46"/>
      <c r="AG682" s="46"/>
      <c r="AH682" s="46"/>
      <c r="AI682" s="46"/>
      <c r="AJ682" s="90"/>
      <c r="AK682" s="90"/>
      <c r="AL682" s="46"/>
      <c r="AM682" s="46"/>
      <c r="AN682" s="46"/>
      <c r="AO682" s="46"/>
      <c r="AP682" s="90"/>
      <c r="AQ682" s="90"/>
      <c r="AR682" s="46"/>
      <c r="AS682" s="46"/>
      <c r="AT682" s="46"/>
      <c r="AU682" s="46"/>
      <c r="AV682" s="90"/>
      <c r="AW682" s="90"/>
      <c r="AX682" s="46"/>
      <c r="AY682" s="46"/>
      <c r="AZ682" s="46"/>
      <c r="BA682" s="46"/>
      <c r="BB682" s="90"/>
      <c r="BC682" s="90"/>
    </row>
    <row r="683" spans="1:55" s="8" customFormat="1" ht="18.75">
      <c r="A683" s="53" t="s">
        <v>352</v>
      </c>
      <c r="B683" s="54" t="s">
        <v>242</v>
      </c>
      <c r="C683" s="54" t="s">
        <v>370</v>
      </c>
      <c r="D683" s="62"/>
      <c r="E683" s="54"/>
      <c r="F683" s="63">
        <f aca="true" t="shared" si="1022" ref="F683:M683">F690+F707+F712+F718</f>
        <v>133638</v>
      </c>
      <c r="G683" s="63">
        <f t="shared" si="1022"/>
        <v>51664</v>
      </c>
      <c r="H683" s="63">
        <f t="shared" si="1022"/>
        <v>2572</v>
      </c>
      <c r="I683" s="63">
        <f t="shared" si="1022"/>
        <v>0</v>
      </c>
      <c r="J683" s="63">
        <f t="shared" si="1022"/>
        <v>0</v>
      </c>
      <c r="K683" s="63">
        <f t="shared" si="1022"/>
        <v>32940</v>
      </c>
      <c r="L683" s="63">
        <f t="shared" si="1022"/>
        <v>169150</v>
      </c>
      <c r="M683" s="63">
        <f t="shared" si="1022"/>
        <v>84604</v>
      </c>
      <c r="N683" s="64">
        <f aca="true" t="shared" si="1023" ref="N683:S683">N690+N707+N712+N718+N715</f>
        <v>65846</v>
      </c>
      <c r="O683" s="64">
        <f t="shared" si="1023"/>
        <v>1897</v>
      </c>
      <c r="P683" s="64">
        <f t="shared" si="1023"/>
        <v>0</v>
      </c>
      <c r="Q683" s="64">
        <f t="shared" si="1023"/>
        <v>0</v>
      </c>
      <c r="R683" s="64">
        <f t="shared" si="1023"/>
        <v>236893</v>
      </c>
      <c r="S683" s="64">
        <f t="shared" si="1023"/>
        <v>84604</v>
      </c>
      <c r="T683" s="63">
        <f aca="true" t="shared" si="1024" ref="T683:AQ683">T684+T690+T707+T712+T718+T715</f>
        <v>74031</v>
      </c>
      <c r="U683" s="64">
        <f t="shared" si="1024"/>
        <v>0</v>
      </c>
      <c r="V683" s="64">
        <f t="shared" si="1024"/>
        <v>0</v>
      </c>
      <c r="W683" s="63">
        <f t="shared" si="1024"/>
        <v>0</v>
      </c>
      <c r="X683" s="63">
        <f t="shared" si="1024"/>
        <v>310924</v>
      </c>
      <c r="Y683" s="63">
        <f t="shared" si="1024"/>
        <v>84604</v>
      </c>
      <c r="Z683" s="63">
        <f t="shared" si="1024"/>
        <v>0</v>
      </c>
      <c r="AA683" s="63">
        <f t="shared" si="1024"/>
        <v>-3</v>
      </c>
      <c r="AB683" s="64">
        <f t="shared" si="1024"/>
        <v>0</v>
      </c>
      <c r="AC683" s="63">
        <f t="shared" si="1024"/>
        <v>0</v>
      </c>
      <c r="AD683" s="63">
        <f t="shared" si="1024"/>
        <v>310921</v>
      </c>
      <c r="AE683" s="63">
        <f t="shared" si="1024"/>
        <v>84604</v>
      </c>
      <c r="AF683" s="63">
        <f t="shared" si="1024"/>
        <v>0</v>
      </c>
      <c r="AG683" s="63">
        <f t="shared" si="1024"/>
        <v>0</v>
      </c>
      <c r="AH683" s="64">
        <f t="shared" si="1024"/>
        <v>0</v>
      </c>
      <c r="AI683" s="63">
        <f t="shared" si="1024"/>
        <v>0</v>
      </c>
      <c r="AJ683" s="63">
        <f t="shared" si="1024"/>
        <v>310921</v>
      </c>
      <c r="AK683" s="63">
        <f t="shared" si="1024"/>
        <v>84604</v>
      </c>
      <c r="AL683" s="63">
        <f t="shared" si="1024"/>
        <v>0</v>
      </c>
      <c r="AM683" s="63">
        <f t="shared" si="1024"/>
        <v>-3431</v>
      </c>
      <c r="AN683" s="64">
        <f t="shared" si="1024"/>
        <v>0</v>
      </c>
      <c r="AO683" s="63">
        <f t="shared" si="1024"/>
        <v>3584</v>
      </c>
      <c r="AP683" s="63">
        <f t="shared" si="1024"/>
        <v>311074</v>
      </c>
      <c r="AQ683" s="63">
        <f t="shared" si="1024"/>
        <v>88188</v>
      </c>
      <c r="AR683" s="63">
        <f aca="true" t="shared" si="1025" ref="AR683:AW683">AR684+AR686+AR690+AR707+AR712+AR718+AR715</f>
        <v>0</v>
      </c>
      <c r="AS683" s="63">
        <f t="shared" si="1025"/>
        <v>-3212</v>
      </c>
      <c r="AT683" s="63">
        <f t="shared" si="1025"/>
        <v>0</v>
      </c>
      <c r="AU683" s="63">
        <f t="shared" si="1025"/>
        <v>402450</v>
      </c>
      <c r="AV683" s="63">
        <f t="shared" si="1025"/>
        <v>710312</v>
      </c>
      <c r="AW683" s="63">
        <f t="shared" si="1025"/>
        <v>490638</v>
      </c>
      <c r="AX683" s="63">
        <f aca="true" t="shared" si="1026" ref="AX683:BC683">AX684+AX686+AX690+AX707+AX712+AX718+AX715</f>
        <v>793</v>
      </c>
      <c r="AY683" s="63">
        <f t="shared" si="1026"/>
        <v>88</v>
      </c>
      <c r="AZ683" s="63">
        <f t="shared" si="1026"/>
        <v>0</v>
      </c>
      <c r="BA683" s="63">
        <f t="shared" si="1026"/>
        <v>0</v>
      </c>
      <c r="BB683" s="63">
        <f t="shared" si="1026"/>
        <v>711193</v>
      </c>
      <c r="BC683" s="63">
        <f t="shared" si="1026"/>
        <v>490638</v>
      </c>
    </row>
    <row r="684" spans="1:55" s="8" customFormat="1" ht="50.25" hidden="1">
      <c r="A684" s="59" t="s">
        <v>472</v>
      </c>
      <c r="B684" s="65" t="s">
        <v>242</v>
      </c>
      <c r="C684" s="65" t="s">
        <v>370</v>
      </c>
      <c r="D684" s="66" t="s">
        <v>473</v>
      </c>
      <c r="E684" s="65"/>
      <c r="F684" s="63"/>
      <c r="G684" s="63"/>
      <c r="H684" s="63"/>
      <c r="I684" s="63"/>
      <c r="J684" s="63"/>
      <c r="K684" s="63"/>
      <c r="L684" s="63"/>
      <c r="M684" s="63"/>
      <c r="N684" s="64"/>
      <c r="O684" s="64"/>
      <c r="P684" s="64"/>
      <c r="Q684" s="64"/>
      <c r="R684" s="64"/>
      <c r="S684" s="64"/>
      <c r="T684" s="67">
        <f aca="true" t="shared" si="1027" ref="T684:BA684">T685</f>
        <v>3431</v>
      </c>
      <c r="U684" s="64">
        <f t="shared" si="1027"/>
        <v>0</v>
      </c>
      <c r="V684" s="64">
        <f t="shared" si="1027"/>
        <v>0</v>
      </c>
      <c r="W684" s="67">
        <f t="shared" si="1027"/>
        <v>0</v>
      </c>
      <c r="X684" s="67">
        <f t="shared" si="1027"/>
        <v>3431</v>
      </c>
      <c r="Y684" s="67">
        <f t="shared" si="1027"/>
        <v>0</v>
      </c>
      <c r="Z684" s="67">
        <f t="shared" si="1027"/>
        <v>0</v>
      </c>
      <c r="AA684" s="64">
        <f t="shared" si="1027"/>
        <v>0</v>
      </c>
      <c r="AB684" s="64">
        <f t="shared" si="1027"/>
        <v>0</v>
      </c>
      <c r="AC684" s="67">
        <f t="shared" si="1027"/>
        <v>0</v>
      </c>
      <c r="AD684" s="67">
        <f t="shared" si="1027"/>
        <v>3431</v>
      </c>
      <c r="AE684" s="67">
        <f t="shared" si="1027"/>
        <v>0</v>
      </c>
      <c r="AF684" s="67">
        <f t="shared" si="1027"/>
        <v>0</v>
      </c>
      <c r="AG684" s="64">
        <f t="shared" si="1027"/>
        <v>0</v>
      </c>
      <c r="AH684" s="64">
        <f t="shared" si="1027"/>
        <v>0</v>
      </c>
      <c r="AI684" s="67">
        <f t="shared" si="1027"/>
        <v>0</v>
      </c>
      <c r="AJ684" s="67">
        <f t="shared" si="1027"/>
        <v>3431</v>
      </c>
      <c r="AK684" s="67">
        <f t="shared" si="1027"/>
        <v>0</v>
      </c>
      <c r="AL684" s="67">
        <f t="shared" si="1027"/>
        <v>0</v>
      </c>
      <c r="AM684" s="67">
        <f t="shared" si="1027"/>
        <v>-3431</v>
      </c>
      <c r="AN684" s="64">
        <f t="shared" si="1027"/>
        <v>0</v>
      </c>
      <c r="AO684" s="67">
        <f t="shared" si="1027"/>
        <v>0</v>
      </c>
      <c r="AP684" s="67">
        <f t="shared" si="1027"/>
        <v>0</v>
      </c>
      <c r="AQ684" s="67">
        <f t="shared" si="1027"/>
        <v>0</v>
      </c>
      <c r="AR684" s="67">
        <f t="shared" si="1027"/>
        <v>0</v>
      </c>
      <c r="AS684" s="67">
        <f t="shared" si="1027"/>
        <v>0</v>
      </c>
      <c r="AT684" s="67">
        <f t="shared" si="1027"/>
        <v>0</v>
      </c>
      <c r="AU684" s="67">
        <f t="shared" si="1027"/>
        <v>0</v>
      </c>
      <c r="AV684" s="67">
        <f t="shared" si="1027"/>
        <v>0</v>
      </c>
      <c r="AW684" s="67">
        <f t="shared" si="1027"/>
        <v>0</v>
      </c>
      <c r="AX684" s="67">
        <f t="shared" si="1027"/>
        <v>0</v>
      </c>
      <c r="AY684" s="67">
        <f t="shared" si="1027"/>
        <v>0</v>
      </c>
      <c r="AZ684" s="67">
        <f t="shared" si="1027"/>
        <v>0</v>
      </c>
      <c r="BA684" s="67">
        <f t="shared" si="1027"/>
        <v>0</v>
      </c>
      <c r="BB684" s="67">
        <f>BB685</f>
        <v>0</v>
      </c>
      <c r="BC684" s="67">
        <f>BC685</f>
        <v>0</v>
      </c>
    </row>
    <row r="685" spans="1:55" s="8" customFormat="1" ht="83.25" hidden="1">
      <c r="A685" s="59" t="s">
        <v>216</v>
      </c>
      <c r="B685" s="65" t="s">
        <v>242</v>
      </c>
      <c r="C685" s="65" t="s">
        <v>370</v>
      </c>
      <c r="D685" s="66" t="s">
        <v>473</v>
      </c>
      <c r="E685" s="65" t="s">
        <v>66</v>
      </c>
      <c r="F685" s="63"/>
      <c r="G685" s="63"/>
      <c r="H685" s="63"/>
      <c r="I685" s="63"/>
      <c r="J685" s="63"/>
      <c r="K685" s="63"/>
      <c r="L685" s="63"/>
      <c r="M685" s="63"/>
      <c r="N685" s="64"/>
      <c r="O685" s="64"/>
      <c r="P685" s="64"/>
      <c r="Q685" s="64"/>
      <c r="R685" s="64"/>
      <c r="S685" s="64"/>
      <c r="T685" s="67">
        <v>3431</v>
      </c>
      <c r="U685" s="64"/>
      <c r="V685" s="64"/>
      <c r="W685" s="67"/>
      <c r="X685" s="46">
        <f>R685+T685+U685+V685+W685</f>
        <v>3431</v>
      </c>
      <c r="Y685" s="46">
        <f>S685+W685</f>
        <v>0</v>
      </c>
      <c r="Z685" s="67"/>
      <c r="AA685" s="64"/>
      <c r="AB685" s="64"/>
      <c r="AC685" s="67"/>
      <c r="AD685" s="46">
        <f>X685+Z685+AA685+AB685+AC685</f>
        <v>3431</v>
      </c>
      <c r="AE685" s="46">
        <f>Y685+AC685</f>
        <v>0</v>
      </c>
      <c r="AF685" s="67"/>
      <c r="AG685" s="64"/>
      <c r="AH685" s="64"/>
      <c r="AI685" s="67"/>
      <c r="AJ685" s="46">
        <f>AD685+AF685+AG685+AH685+AI685</f>
        <v>3431</v>
      </c>
      <c r="AK685" s="46">
        <f>AE685+AI685</f>
        <v>0</v>
      </c>
      <c r="AL685" s="67"/>
      <c r="AM685" s="67">
        <v>-3431</v>
      </c>
      <c r="AN685" s="64"/>
      <c r="AO685" s="67"/>
      <c r="AP685" s="46">
        <f>AJ685+AL685+AM685+AN685+AO685</f>
        <v>0</v>
      </c>
      <c r="AQ685" s="46">
        <f>AK685+AO685</f>
        <v>0</v>
      </c>
      <c r="AR685" s="67"/>
      <c r="AS685" s="67"/>
      <c r="AT685" s="67"/>
      <c r="AU685" s="67"/>
      <c r="AV685" s="46">
        <f>AP685+AR685+AS685+AT685+AU685</f>
        <v>0</v>
      </c>
      <c r="AW685" s="46">
        <f>AQ685+AU685</f>
        <v>0</v>
      </c>
      <c r="AX685" s="67"/>
      <c r="AY685" s="67"/>
      <c r="AZ685" s="67"/>
      <c r="BA685" s="67"/>
      <c r="BB685" s="46">
        <f>AV685+AX685+AY685+AZ685+BA685</f>
        <v>0</v>
      </c>
      <c r="BC685" s="46">
        <f>AW685+BA685</f>
        <v>0</v>
      </c>
    </row>
    <row r="686" spans="1:55" s="8" customFormat="1" ht="18.75">
      <c r="A686" s="59" t="s">
        <v>184</v>
      </c>
      <c r="B686" s="65" t="s">
        <v>242</v>
      </c>
      <c r="C686" s="65" t="s">
        <v>370</v>
      </c>
      <c r="D686" s="66" t="s">
        <v>183</v>
      </c>
      <c r="E686" s="65"/>
      <c r="F686" s="63"/>
      <c r="G686" s="63"/>
      <c r="H686" s="63"/>
      <c r="I686" s="63"/>
      <c r="J686" s="63"/>
      <c r="K686" s="63"/>
      <c r="L686" s="63"/>
      <c r="M686" s="63"/>
      <c r="N686" s="64"/>
      <c r="O686" s="64"/>
      <c r="P686" s="64"/>
      <c r="Q686" s="64"/>
      <c r="R686" s="64"/>
      <c r="S686" s="64"/>
      <c r="T686" s="67"/>
      <c r="U686" s="64"/>
      <c r="V686" s="64"/>
      <c r="W686" s="67"/>
      <c r="X686" s="46"/>
      <c r="Y686" s="46"/>
      <c r="Z686" s="67"/>
      <c r="AA686" s="64"/>
      <c r="AB686" s="64"/>
      <c r="AC686" s="67"/>
      <c r="AD686" s="46"/>
      <c r="AE686" s="46"/>
      <c r="AF686" s="67"/>
      <c r="AG686" s="64"/>
      <c r="AH686" s="64"/>
      <c r="AI686" s="67"/>
      <c r="AJ686" s="46"/>
      <c r="AK686" s="46"/>
      <c r="AL686" s="67"/>
      <c r="AM686" s="67"/>
      <c r="AN686" s="64"/>
      <c r="AO686" s="67"/>
      <c r="AP686" s="46"/>
      <c r="AQ686" s="46"/>
      <c r="AR686" s="67">
        <f aca="true" t="shared" si="1028" ref="AR686:BA688">AR687</f>
        <v>0</v>
      </c>
      <c r="AS686" s="67">
        <f t="shared" si="1028"/>
        <v>0</v>
      </c>
      <c r="AT686" s="67">
        <f t="shared" si="1028"/>
        <v>0</v>
      </c>
      <c r="AU686" s="67">
        <f t="shared" si="1028"/>
        <v>123405</v>
      </c>
      <c r="AV686" s="46">
        <f t="shared" si="1028"/>
        <v>123405</v>
      </c>
      <c r="AW686" s="46">
        <f t="shared" si="1028"/>
        <v>123405</v>
      </c>
      <c r="AX686" s="67">
        <f t="shared" si="1028"/>
        <v>0</v>
      </c>
      <c r="AY686" s="67">
        <f t="shared" si="1028"/>
        <v>0</v>
      </c>
      <c r="AZ686" s="67">
        <f t="shared" si="1028"/>
        <v>0</v>
      </c>
      <c r="BA686" s="67">
        <f t="shared" si="1028"/>
        <v>0</v>
      </c>
      <c r="BB686" s="46">
        <f aca="true" t="shared" si="1029" ref="BB686:BC688">BB687</f>
        <v>123405</v>
      </c>
      <c r="BC686" s="46">
        <f t="shared" si="1029"/>
        <v>123405</v>
      </c>
    </row>
    <row r="687" spans="1:55" s="8" customFormat="1" ht="33.75">
      <c r="A687" s="59" t="s">
        <v>578</v>
      </c>
      <c r="B687" s="65" t="s">
        <v>242</v>
      </c>
      <c r="C687" s="65" t="s">
        <v>370</v>
      </c>
      <c r="D687" s="66" t="s">
        <v>185</v>
      </c>
      <c r="E687" s="65"/>
      <c r="F687" s="63"/>
      <c r="G687" s="63"/>
      <c r="H687" s="63"/>
      <c r="I687" s="63"/>
      <c r="J687" s="63"/>
      <c r="K687" s="63"/>
      <c r="L687" s="63"/>
      <c r="M687" s="63"/>
      <c r="N687" s="64"/>
      <c r="O687" s="64"/>
      <c r="P687" s="64"/>
      <c r="Q687" s="64"/>
      <c r="R687" s="64"/>
      <c r="S687" s="64"/>
      <c r="T687" s="67"/>
      <c r="U687" s="64"/>
      <c r="V687" s="64"/>
      <c r="W687" s="67"/>
      <c r="X687" s="46"/>
      <c r="Y687" s="46"/>
      <c r="Z687" s="67"/>
      <c r="AA687" s="64"/>
      <c r="AB687" s="64"/>
      <c r="AC687" s="67"/>
      <c r="AD687" s="46"/>
      <c r="AE687" s="46"/>
      <c r="AF687" s="67"/>
      <c r="AG687" s="64"/>
      <c r="AH687" s="64"/>
      <c r="AI687" s="67"/>
      <c r="AJ687" s="46"/>
      <c r="AK687" s="46"/>
      <c r="AL687" s="67"/>
      <c r="AM687" s="67"/>
      <c r="AN687" s="64"/>
      <c r="AO687" s="67"/>
      <c r="AP687" s="46"/>
      <c r="AQ687" s="46"/>
      <c r="AR687" s="67">
        <f t="shared" si="1028"/>
        <v>0</v>
      </c>
      <c r="AS687" s="67">
        <f t="shared" si="1028"/>
        <v>0</v>
      </c>
      <c r="AT687" s="67">
        <f t="shared" si="1028"/>
        <v>0</v>
      </c>
      <c r="AU687" s="67">
        <f t="shared" si="1028"/>
        <v>123405</v>
      </c>
      <c r="AV687" s="46">
        <f t="shared" si="1028"/>
        <v>123405</v>
      </c>
      <c r="AW687" s="46">
        <f t="shared" si="1028"/>
        <v>123405</v>
      </c>
      <c r="AX687" s="67">
        <f t="shared" si="1028"/>
        <v>0</v>
      </c>
      <c r="AY687" s="67">
        <f t="shared" si="1028"/>
        <v>0</v>
      </c>
      <c r="AZ687" s="67">
        <f t="shared" si="1028"/>
        <v>0</v>
      </c>
      <c r="BA687" s="67">
        <f t="shared" si="1028"/>
        <v>0</v>
      </c>
      <c r="BB687" s="46">
        <f t="shared" si="1029"/>
        <v>123405</v>
      </c>
      <c r="BC687" s="46">
        <f t="shared" si="1029"/>
        <v>123405</v>
      </c>
    </row>
    <row r="688" spans="1:55" s="8" customFormat="1" ht="33.75">
      <c r="A688" s="59" t="s">
        <v>186</v>
      </c>
      <c r="B688" s="65" t="s">
        <v>242</v>
      </c>
      <c r="C688" s="65" t="s">
        <v>370</v>
      </c>
      <c r="D688" s="66" t="s">
        <v>187</v>
      </c>
      <c r="E688" s="65"/>
      <c r="F688" s="63"/>
      <c r="G688" s="63"/>
      <c r="H688" s="63"/>
      <c r="I688" s="63"/>
      <c r="J688" s="63"/>
      <c r="K688" s="63"/>
      <c r="L688" s="63"/>
      <c r="M688" s="63"/>
      <c r="N688" s="64"/>
      <c r="O688" s="64"/>
      <c r="P688" s="64"/>
      <c r="Q688" s="64"/>
      <c r="R688" s="64"/>
      <c r="S688" s="64"/>
      <c r="T688" s="67"/>
      <c r="U688" s="64"/>
      <c r="V688" s="64"/>
      <c r="W688" s="67"/>
      <c r="X688" s="46"/>
      <c r="Y688" s="46"/>
      <c r="Z688" s="67"/>
      <c r="AA688" s="64"/>
      <c r="AB688" s="64"/>
      <c r="AC688" s="67"/>
      <c r="AD688" s="46"/>
      <c r="AE688" s="46"/>
      <c r="AF688" s="67"/>
      <c r="AG688" s="64"/>
      <c r="AH688" s="64"/>
      <c r="AI688" s="67"/>
      <c r="AJ688" s="46"/>
      <c r="AK688" s="46"/>
      <c r="AL688" s="67"/>
      <c r="AM688" s="67"/>
      <c r="AN688" s="64"/>
      <c r="AO688" s="67"/>
      <c r="AP688" s="46"/>
      <c r="AQ688" s="46"/>
      <c r="AR688" s="67">
        <f t="shared" si="1028"/>
        <v>0</v>
      </c>
      <c r="AS688" s="67">
        <f t="shared" si="1028"/>
        <v>0</v>
      </c>
      <c r="AT688" s="67">
        <f t="shared" si="1028"/>
        <v>0</v>
      </c>
      <c r="AU688" s="67">
        <f t="shared" si="1028"/>
        <v>123405</v>
      </c>
      <c r="AV688" s="46">
        <f t="shared" si="1028"/>
        <v>123405</v>
      </c>
      <c r="AW688" s="46">
        <f t="shared" si="1028"/>
        <v>123405</v>
      </c>
      <c r="AX688" s="67">
        <f t="shared" si="1028"/>
        <v>0</v>
      </c>
      <c r="AY688" s="67">
        <f t="shared" si="1028"/>
        <v>0</v>
      </c>
      <c r="AZ688" s="67">
        <f t="shared" si="1028"/>
        <v>0</v>
      </c>
      <c r="BA688" s="67">
        <f t="shared" si="1028"/>
        <v>0</v>
      </c>
      <c r="BB688" s="46">
        <f t="shared" si="1029"/>
        <v>123405</v>
      </c>
      <c r="BC688" s="46">
        <f t="shared" si="1029"/>
        <v>123405</v>
      </c>
    </row>
    <row r="689" spans="1:55" s="8" customFormat="1" ht="18.75">
      <c r="A689" s="59" t="s">
        <v>248</v>
      </c>
      <c r="B689" s="65" t="s">
        <v>242</v>
      </c>
      <c r="C689" s="65" t="s">
        <v>370</v>
      </c>
      <c r="D689" s="66" t="s">
        <v>187</v>
      </c>
      <c r="E689" s="65" t="s">
        <v>255</v>
      </c>
      <c r="F689" s="63"/>
      <c r="G689" s="63"/>
      <c r="H689" s="63"/>
      <c r="I689" s="63"/>
      <c r="J689" s="63"/>
      <c r="K689" s="63"/>
      <c r="L689" s="63"/>
      <c r="M689" s="63"/>
      <c r="N689" s="64"/>
      <c r="O689" s="64"/>
      <c r="P689" s="64"/>
      <c r="Q689" s="64"/>
      <c r="R689" s="64"/>
      <c r="S689" s="64"/>
      <c r="T689" s="67"/>
      <c r="U689" s="64"/>
      <c r="V689" s="64"/>
      <c r="W689" s="67"/>
      <c r="X689" s="46"/>
      <c r="Y689" s="46"/>
      <c r="Z689" s="67"/>
      <c r="AA689" s="64"/>
      <c r="AB689" s="64"/>
      <c r="AC689" s="67"/>
      <c r="AD689" s="46"/>
      <c r="AE689" s="46"/>
      <c r="AF689" s="67"/>
      <c r="AG689" s="64"/>
      <c r="AH689" s="64"/>
      <c r="AI689" s="67"/>
      <c r="AJ689" s="46"/>
      <c r="AK689" s="46"/>
      <c r="AL689" s="67"/>
      <c r="AM689" s="67"/>
      <c r="AN689" s="64"/>
      <c r="AO689" s="67"/>
      <c r="AP689" s="46"/>
      <c r="AQ689" s="46"/>
      <c r="AR689" s="67"/>
      <c r="AS689" s="67"/>
      <c r="AT689" s="67"/>
      <c r="AU689" s="67">
        <v>123405</v>
      </c>
      <c r="AV689" s="46">
        <f>AP689+AR689+AS689+AT689+AU689</f>
        <v>123405</v>
      </c>
      <c r="AW689" s="46">
        <f>AQ689+AU689</f>
        <v>123405</v>
      </c>
      <c r="AX689" s="67"/>
      <c r="AY689" s="67"/>
      <c r="AZ689" s="67"/>
      <c r="BA689" s="67"/>
      <c r="BB689" s="46">
        <f>AV689+AX689+AY689+AZ689+BA689</f>
        <v>123405</v>
      </c>
      <c r="BC689" s="46">
        <f>AW689+BA689</f>
        <v>123405</v>
      </c>
    </row>
    <row r="690" spans="1:55" s="8" customFormat="1" ht="19.5" customHeight="1">
      <c r="A690" s="59" t="s">
        <v>246</v>
      </c>
      <c r="B690" s="65" t="s">
        <v>242</v>
      </c>
      <c r="C690" s="65" t="s">
        <v>370</v>
      </c>
      <c r="D690" s="66" t="s">
        <v>353</v>
      </c>
      <c r="E690" s="65"/>
      <c r="F690" s="67">
        <f>F692+F691+F693+F694+F700+F702</f>
        <v>103290</v>
      </c>
      <c r="G690" s="67">
        <f>G692+G691+G693+G694+G700+G702</f>
        <v>51664</v>
      </c>
      <c r="H690" s="67">
        <f aca="true" t="shared" si="1030" ref="H690:M690">H692+H691+H693+H694+H696+H698+H700+H702</f>
        <v>0</v>
      </c>
      <c r="I690" s="67">
        <f t="shared" si="1030"/>
        <v>0</v>
      </c>
      <c r="J690" s="67">
        <f t="shared" si="1030"/>
        <v>0</v>
      </c>
      <c r="K690" s="67">
        <f t="shared" si="1030"/>
        <v>32940</v>
      </c>
      <c r="L690" s="67">
        <f t="shared" si="1030"/>
        <v>136230</v>
      </c>
      <c r="M690" s="67">
        <f t="shared" si="1030"/>
        <v>84604</v>
      </c>
      <c r="N690" s="67">
        <f aca="true" t="shared" si="1031" ref="N690:S690">N692+N691+N693+N694+N696+N698+N700+N702</f>
        <v>0</v>
      </c>
      <c r="O690" s="67">
        <f t="shared" si="1031"/>
        <v>0</v>
      </c>
      <c r="P690" s="67">
        <f t="shared" si="1031"/>
        <v>0</v>
      </c>
      <c r="Q690" s="67">
        <f t="shared" si="1031"/>
        <v>0</v>
      </c>
      <c r="R690" s="67">
        <f t="shared" si="1031"/>
        <v>136230</v>
      </c>
      <c r="S690" s="67">
        <f t="shared" si="1031"/>
        <v>84604</v>
      </c>
      <c r="T690" s="67">
        <f aca="true" t="shared" si="1032" ref="T690:Y690">T692+T691+T693+T694+T696+T698+T700+T702</f>
        <v>0</v>
      </c>
      <c r="U690" s="67">
        <f t="shared" si="1032"/>
        <v>0</v>
      </c>
      <c r="V690" s="67">
        <f t="shared" si="1032"/>
        <v>0</v>
      </c>
      <c r="W690" s="67">
        <f t="shared" si="1032"/>
        <v>0</v>
      </c>
      <c r="X690" s="67">
        <f t="shared" si="1032"/>
        <v>136230</v>
      </c>
      <c r="Y690" s="67">
        <f t="shared" si="1032"/>
        <v>84604</v>
      </c>
      <c r="Z690" s="67">
        <f aca="true" t="shared" si="1033" ref="Z690:AE690">Z692+Z691+Z693+Z694+Z696+Z698+Z700+Z702</f>
        <v>0</v>
      </c>
      <c r="AA690" s="67">
        <f t="shared" si="1033"/>
        <v>0</v>
      </c>
      <c r="AB690" s="67">
        <f t="shared" si="1033"/>
        <v>0</v>
      </c>
      <c r="AC690" s="67">
        <f t="shared" si="1033"/>
        <v>0</v>
      </c>
      <c r="AD690" s="67">
        <f t="shared" si="1033"/>
        <v>136230</v>
      </c>
      <c r="AE690" s="67">
        <f t="shared" si="1033"/>
        <v>84604</v>
      </c>
      <c r="AF690" s="67">
        <f aca="true" t="shared" si="1034" ref="AF690:AK690">AF692+AF691+AF693+AF694+AF696+AF698+AF700+AF702</f>
        <v>0</v>
      </c>
      <c r="AG690" s="67">
        <f t="shared" si="1034"/>
        <v>0</v>
      </c>
      <c r="AH690" s="67">
        <f t="shared" si="1034"/>
        <v>0</v>
      </c>
      <c r="AI690" s="67">
        <f t="shared" si="1034"/>
        <v>0</v>
      </c>
      <c r="AJ690" s="67">
        <f t="shared" si="1034"/>
        <v>136230</v>
      </c>
      <c r="AK690" s="67">
        <f t="shared" si="1034"/>
        <v>84604</v>
      </c>
      <c r="AL690" s="67">
        <f aca="true" t="shared" si="1035" ref="AL690:AQ690">AL692+AL691+AL693+AL694+AL696+AL698+AL700+AL702</f>
        <v>0</v>
      </c>
      <c r="AM690" s="67">
        <f t="shared" si="1035"/>
        <v>0</v>
      </c>
      <c r="AN690" s="67">
        <f t="shared" si="1035"/>
        <v>0</v>
      </c>
      <c r="AO690" s="67">
        <f t="shared" si="1035"/>
        <v>-2958</v>
      </c>
      <c r="AP690" s="67">
        <f t="shared" si="1035"/>
        <v>133272</v>
      </c>
      <c r="AQ690" s="67">
        <f t="shared" si="1035"/>
        <v>81646</v>
      </c>
      <c r="AR690" s="67">
        <f aca="true" t="shared" si="1036" ref="AR690:AW690">AR692+AR691+AR693+AR694+AR696+AR698+AR700+AR702</f>
        <v>0</v>
      </c>
      <c r="AS690" s="67">
        <f>AS692+AS691+AS693+AS694+AS696+AS698+AS700+AS702</f>
        <v>0</v>
      </c>
      <c r="AT690" s="67">
        <f>AT692+AT691+AT693+AT694+AT696+AT698+AT700+AT702</f>
        <v>0</v>
      </c>
      <c r="AU690" s="67">
        <f>AU692+AU691+AU693+AU694+AU696+AU698+AU700+AU702</f>
        <v>3240</v>
      </c>
      <c r="AV690" s="67">
        <f t="shared" si="1036"/>
        <v>136512</v>
      </c>
      <c r="AW690" s="67">
        <f t="shared" si="1036"/>
        <v>84886</v>
      </c>
      <c r="AX690" s="67">
        <f aca="true" t="shared" si="1037" ref="AX690:BC690">AX692+AX691+AX693+AX694+AX696+AX698+AX700+AX702</f>
        <v>0</v>
      </c>
      <c r="AY690" s="67">
        <f t="shared" si="1037"/>
        <v>0</v>
      </c>
      <c r="AZ690" s="67">
        <f t="shared" si="1037"/>
        <v>0</v>
      </c>
      <c r="BA690" s="67">
        <f t="shared" si="1037"/>
        <v>0</v>
      </c>
      <c r="BB690" s="67">
        <f t="shared" si="1037"/>
        <v>136512</v>
      </c>
      <c r="BC690" s="67">
        <f t="shared" si="1037"/>
        <v>84886</v>
      </c>
    </row>
    <row r="691" spans="1:55" s="8" customFormat="1" ht="0.75" customHeight="1" hidden="1">
      <c r="A691" s="59" t="s">
        <v>375</v>
      </c>
      <c r="B691" s="65" t="s">
        <v>242</v>
      </c>
      <c r="C691" s="65" t="s">
        <v>370</v>
      </c>
      <c r="D691" s="66" t="s">
        <v>247</v>
      </c>
      <c r="E691" s="65" t="s">
        <v>376</v>
      </c>
      <c r="F691" s="90"/>
      <c r="G691" s="90"/>
      <c r="H691" s="90"/>
      <c r="I691" s="90"/>
      <c r="J691" s="90"/>
      <c r="K691" s="90"/>
      <c r="L691" s="90"/>
      <c r="M691" s="90"/>
      <c r="N691" s="46"/>
      <c r="O691" s="46"/>
      <c r="P691" s="46"/>
      <c r="Q691" s="46"/>
      <c r="R691" s="90"/>
      <c r="S691" s="90"/>
      <c r="T691" s="46"/>
      <c r="U691" s="46"/>
      <c r="V691" s="46"/>
      <c r="W691" s="46"/>
      <c r="X691" s="90"/>
      <c r="Y691" s="90"/>
      <c r="Z691" s="46"/>
      <c r="AA691" s="46"/>
      <c r="AB691" s="46"/>
      <c r="AC691" s="46"/>
      <c r="AD691" s="90"/>
      <c r="AE691" s="90"/>
      <c r="AF691" s="46"/>
      <c r="AG691" s="46"/>
      <c r="AH691" s="46"/>
      <c r="AI691" s="46"/>
      <c r="AJ691" s="90"/>
      <c r="AK691" s="90"/>
      <c r="AL691" s="46"/>
      <c r="AM691" s="46"/>
      <c r="AN691" s="46"/>
      <c r="AO691" s="46"/>
      <c r="AP691" s="90"/>
      <c r="AQ691" s="90"/>
      <c r="AR691" s="46"/>
      <c r="AS691" s="46"/>
      <c r="AT691" s="46"/>
      <c r="AU691" s="46"/>
      <c r="AV691" s="90"/>
      <c r="AW691" s="90"/>
      <c r="AX691" s="46"/>
      <c r="AY691" s="46"/>
      <c r="AZ691" s="46"/>
      <c r="BA691" s="46"/>
      <c r="BB691" s="90"/>
      <c r="BC691" s="90"/>
    </row>
    <row r="692" spans="1:55" s="8" customFormat="1" ht="30.75" customHeight="1">
      <c r="A692" s="59" t="s">
        <v>248</v>
      </c>
      <c r="B692" s="65" t="s">
        <v>242</v>
      </c>
      <c r="C692" s="65" t="s">
        <v>370</v>
      </c>
      <c r="D692" s="66" t="s">
        <v>247</v>
      </c>
      <c r="E692" s="65" t="s">
        <v>255</v>
      </c>
      <c r="F692" s="46">
        <v>51626</v>
      </c>
      <c r="G692" s="90"/>
      <c r="H692" s="90"/>
      <c r="I692" s="90"/>
      <c r="J692" s="90"/>
      <c r="K692" s="90"/>
      <c r="L692" s="46">
        <f>F692+H692+I692+J692+K692</f>
        <v>51626</v>
      </c>
      <c r="M692" s="46">
        <f>G692+K692</f>
        <v>0</v>
      </c>
      <c r="N692" s="46"/>
      <c r="O692" s="46"/>
      <c r="P692" s="46"/>
      <c r="Q692" s="46"/>
      <c r="R692" s="46">
        <f>L692+N692+O692+P692+Q692</f>
        <v>51626</v>
      </c>
      <c r="S692" s="46">
        <f>M692+Q692</f>
        <v>0</v>
      </c>
      <c r="T692" s="46"/>
      <c r="U692" s="46"/>
      <c r="V692" s="46"/>
      <c r="W692" s="46"/>
      <c r="X692" s="46">
        <f>R692+T692+U692+V692+W692</f>
        <v>51626</v>
      </c>
      <c r="Y692" s="46">
        <f>S692+W692</f>
        <v>0</v>
      </c>
      <c r="Z692" s="46"/>
      <c r="AA692" s="46"/>
      <c r="AB692" s="46"/>
      <c r="AC692" s="46"/>
      <c r="AD692" s="46">
        <f>X692+Z692+AA692+AB692+AC692</f>
        <v>51626</v>
      </c>
      <c r="AE692" s="46">
        <f>Y692+AC692</f>
        <v>0</v>
      </c>
      <c r="AF692" s="46"/>
      <c r="AG692" s="46"/>
      <c r="AH692" s="46"/>
      <c r="AI692" s="46"/>
      <c r="AJ692" s="46">
        <f>AD692+AF692+AG692+AH692+AI692</f>
        <v>51626</v>
      </c>
      <c r="AK692" s="46">
        <f>AE692+AI692</f>
        <v>0</v>
      </c>
      <c r="AL692" s="46"/>
      <c r="AM692" s="46"/>
      <c r="AN692" s="46"/>
      <c r="AO692" s="46"/>
      <c r="AP692" s="46">
        <f>AJ692+AL692+AM692+AN692+AO692</f>
        <v>51626</v>
      </c>
      <c r="AQ692" s="46">
        <f>AK692+AO692</f>
        <v>0</v>
      </c>
      <c r="AR692" s="46"/>
      <c r="AS692" s="46"/>
      <c r="AT692" s="46"/>
      <c r="AU692" s="46"/>
      <c r="AV692" s="46">
        <f>AP692+AR692+AS692+AT692+AU692</f>
        <v>51626</v>
      </c>
      <c r="AW692" s="46">
        <f>AQ692+AU692</f>
        <v>0</v>
      </c>
      <c r="AX692" s="46"/>
      <c r="AY692" s="46"/>
      <c r="AZ692" s="46"/>
      <c r="BA692" s="46"/>
      <c r="BB692" s="46">
        <f>AV692+AX692+AY692+AZ692+BA692</f>
        <v>51626</v>
      </c>
      <c r="BC692" s="46">
        <f>AW692+BA692</f>
        <v>0</v>
      </c>
    </row>
    <row r="693" spans="1:55" s="8" customFormat="1" ht="66.75" customHeight="1" hidden="1">
      <c r="A693" s="59" t="s">
        <v>258</v>
      </c>
      <c r="B693" s="65" t="s">
        <v>242</v>
      </c>
      <c r="C693" s="65" t="s">
        <v>370</v>
      </c>
      <c r="D693" s="66" t="s">
        <v>247</v>
      </c>
      <c r="E693" s="65" t="s">
        <v>66</v>
      </c>
      <c r="F693" s="46">
        <f>51626-51626</f>
        <v>0</v>
      </c>
      <c r="G693" s="90"/>
      <c r="H693" s="90"/>
      <c r="I693" s="90"/>
      <c r="J693" s="90"/>
      <c r="K693" s="90"/>
      <c r="L693" s="46">
        <f>51626-51626</f>
        <v>0</v>
      </c>
      <c r="M693" s="90"/>
      <c r="N693" s="46"/>
      <c r="O693" s="46"/>
      <c r="P693" s="46"/>
      <c r="Q693" s="46"/>
      <c r="R693" s="46">
        <f>51626-51626</f>
        <v>0</v>
      </c>
      <c r="S693" s="90"/>
      <c r="T693" s="46"/>
      <c r="U693" s="46"/>
      <c r="V693" s="46"/>
      <c r="W693" s="46"/>
      <c r="X693" s="46">
        <f>51626-51626</f>
        <v>0</v>
      </c>
      <c r="Y693" s="90"/>
      <c r="Z693" s="46"/>
      <c r="AA693" s="46"/>
      <c r="AB693" s="46"/>
      <c r="AC693" s="46"/>
      <c r="AD693" s="46">
        <f>51626-51626</f>
        <v>0</v>
      </c>
      <c r="AE693" s="90"/>
      <c r="AF693" s="46"/>
      <c r="AG693" s="46"/>
      <c r="AH693" s="46"/>
      <c r="AI693" s="46"/>
      <c r="AJ693" s="46">
        <f>51626-51626</f>
        <v>0</v>
      </c>
      <c r="AK693" s="90"/>
      <c r="AL693" s="46"/>
      <c r="AM693" s="46"/>
      <c r="AN693" s="46"/>
      <c r="AO693" s="46"/>
      <c r="AP693" s="46">
        <f>51626-51626</f>
        <v>0</v>
      </c>
      <c r="AQ693" s="90"/>
      <c r="AR693" s="46"/>
      <c r="AS693" s="46"/>
      <c r="AT693" s="46"/>
      <c r="AU693" s="46"/>
      <c r="AV693" s="46">
        <f>51626-51626</f>
        <v>0</v>
      </c>
      <c r="AW693" s="90"/>
      <c r="AX693" s="46"/>
      <c r="AY693" s="46"/>
      <c r="AZ693" s="46"/>
      <c r="BA693" s="46"/>
      <c r="BB693" s="46">
        <f>51626-51626</f>
        <v>0</v>
      </c>
      <c r="BC693" s="90"/>
    </row>
    <row r="694" spans="1:55" s="8" customFormat="1" ht="41.25" customHeight="1">
      <c r="A694" s="59" t="s">
        <v>153</v>
      </c>
      <c r="B694" s="65" t="s">
        <v>242</v>
      </c>
      <c r="C694" s="65" t="s">
        <v>370</v>
      </c>
      <c r="D694" s="66" t="s">
        <v>154</v>
      </c>
      <c r="E694" s="65"/>
      <c r="F694" s="46">
        <f aca="true" t="shared" si="1038" ref="F694:BA694">F695</f>
        <v>26792</v>
      </c>
      <c r="G694" s="46">
        <f t="shared" si="1038"/>
        <v>26792</v>
      </c>
      <c r="H694" s="46">
        <f t="shared" si="1038"/>
        <v>0</v>
      </c>
      <c r="I694" s="46">
        <f t="shared" si="1038"/>
        <v>0</v>
      </c>
      <c r="J694" s="46">
        <f t="shared" si="1038"/>
        <v>0</v>
      </c>
      <c r="K694" s="46">
        <f t="shared" si="1038"/>
        <v>0</v>
      </c>
      <c r="L694" s="46">
        <f t="shared" si="1038"/>
        <v>26792</v>
      </c>
      <c r="M694" s="46">
        <f t="shared" si="1038"/>
        <v>26792</v>
      </c>
      <c r="N694" s="46">
        <f t="shared" si="1038"/>
        <v>0</v>
      </c>
      <c r="O694" s="46">
        <f t="shared" si="1038"/>
        <v>0</v>
      </c>
      <c r="P694" s="46">
        <f t="shared" si="1038"/>
        <v>0</v>
      </c>
      <c r="Q694" s="46">
        <f t="shared" si="1038"/>
        <v>0</v>
      </c>
      <c r="R694" s="46">
        <f t="shared" si="1038"/>
        <v>26792</v>
      </c>
      <c r="S694" s="46">
        <f t="shared" si="1038"/>
        <v>26792</v>
      </c>
      <c r="T694" s="46">
        <f t="shared" si="1038"/>
        <v>0</v>
      </c>
      <c r="U694" s="46">
        <f t="shared" si="1038"/>
        <v>0</v>
      </c>
      <c r="V694" s="46">
        <f t="shared" si="1038"/>
        <v>0</v>
      </c>
      <c r="W694" s="46">
        <f t="shared" si="1038"/>
        <v>0</v>
      </c>
      <c r="X694" s="46">
        <f t="shared" si="1038"/>
        <v>26792</v>
      </c>
      <c r="Y694" s="46">
        <f t="shared" si="1038"/>
        <v>26792</v>
      </c>
      <c r="Z694" s="46">
        <f t="shared" si="1038"/>
        <v>0</v>
      </c>
      <c r="AA694" s="46">
        <f t="shared" si="1038"/>
        <v>0</v>
      </c>
      <c r="AB694" s="46">
        <f t="shared" si="1038"/>
        <v>0</v>
      </c>
      <c r="AC694" s="46">
        <f t="shared" si="1038"/>
        <v>0</v>
      </c>
      <c r="AD694" s="46">
        <f t="shared" si="1038"/>
        <v>26792</v>
      </c>
      <c r="AE694" s="46">
        <f t="shared" si="1038"/>
        <v>26792</v>
      </c>
      <c r="AF694" s="46">
        <f t="shared" si="1038"/>
        <v>0</v>
      </c>
      <c r="AG694" s="46">
        <f t="shared" si="1038"/>
        <v>0</v>
      </c>
      <c r="AH694" s="46">
        <f t="shared" si="1038"/>
        <v>0</v>
      </c>
      <c r="AI694" s="46">
        <f t="shared" si="1038"/>
        <v>0</v>
      </c>
      <c r="AJ694" s="46">
        <f t="shared" si="1038"/>
        <v>26792</v>
      </c>
      <c r="AK694" s="46">
        <f t="shared" si="1038"/>
        <v>26792</v>
      </c>
      <c r="AL694" s="46">
        <f t="shared" si="1038"/>
        <v>0</v>
      </c>
      <c r="AM694" s="46">
        <f t="shared" si="1038"/>
        <v>0</v>
      </c>
      <c r="AN694" s="46">
        <f t="shared" si="1038"/>
        <v>0</v>
      </c>
      <c r="AO694" s="46">
        <f t="shared" si="1038"/>
        <v>-3213</v>
      </c>
      <c r="AP694" s="46">
        <f t="shared" si="1038"/>
        <v>23579</v>
      </c>
      <c r="AQ694" s="46">
        <f t="shared" si="1038"/>
        <v>23579</v>
      </c>
      <c r="AR694" s="46">
        <f t="shared" si="1038"/>
        <v>0</v>
      </c>
      <c r="AS694" s="46">
        <f t="shared" si="1038"/>
        <v>0</v>
      </c>
      <c r="AT694" s="46">
        <f t="shared" si="1038"/>
        <v>0</v>
      </c>
      <c r="AU694" s="46">
        <f t="shared" si="1038"/>
        <v>0</v>
      </c>
      <c r="AV694" s="46">
        <f t="shared" si="1038"/>
        <v>23579</v>
      </c>
      <c r="AW694" s="46">
        <f t="shared" si="1038"/>
        <v>23579</v>
      </c>
      <c r="AX694" s="46">
        <f t="shared" si="1038"/>
        <v>0</v>
      </c>
      <c r="AY694" s="46">
        <f t="shared" si="1038"/>
        <v>0</v>
      </c>
      <c r="AZ694" s="46">
        <f t="shared" si="1038"/>
        <v>0</v>
      </c>
      <c r="BA694" s="46">
        <f t="shared" si="1038"/>
        <v>0</v>
      </c>
      <c r="BB694" s="46">
        <f>BB695</f>
        <v>23579</v>
      </c>
      <c r="BC694" s="46">
        <f>BC695</f>
        <v>23579</v>
      </c>
    </row>
    <row r="695" spans="1:55" s="8" customFormat="1" ht="21" customHeight="1">
      <c r="A695" s="59" t="s">
        <v>248</v>
      </c>
      <c r="B695" s="65" t="s">
        <v>242</v>
      </c>
      <c r="C695" s="65" t="s">
        <v>370</v>
      </c>
      <c r="D695" s="66" t="s">
        <v>154</v>
      </c>
      <c r="E695" s="65" t="s">
        <v>255</v>
      </c>
      <c r="F695" s="46">
        <v>26792</v>
      </c>
      <c r="G695" s="46">
        <v>26792</v>
      </c>
      <c r="H695" s="90"/>
      <c r="I695" s="90"/>
      <c r="J695" s="90"/>
      <c r="K695" s="90"/>
      <c r="L695" s="46">
        <f>F695+H695+I695+J695+K695</f>
        <v>26792</v>
      </c>
      <c r="M695" s="46">
        <f>G695+K695</f>
        <v>26792</v>
      </c>
      <c r="N695" s="46"/>
      <c r="O695" s="46"/>
      <c r="P695" s="46"/>
      <c r="Q695" s="46"/>
      <c r="R695" s="46">
        <f>L695+N695+O695+P695+Q695</f>
        <v>26792</v>
      </c>
      <c r="S695" s="46">
        <f>M695+Q695</f>
        <v>26792</v>
      </c>
      <c r="T695" s="46"/>
      <c r="U695" s="46"/>
      <c r="V695" s="46"/>
      <c r="W695" s="46"/>
      <c r="X695" s="46">
        <f>R695+T695+U695+V695+W695</f>
        <v>26792</v>
      </c>
      <c r="Y695" s="46">
        <f>S695+W695</f>
        <v>26792</v>
      </c>
      <c r="Z695" s="46"/>
      <c r="AA695" s="46"/>
      <c r="AB695" s="46"/>
      <c r="AC695" s="46"/>
      <c r="AD695" s="46">
        <f>X695+Z695+AA695+AB695+AC695</f>
        <v>26792</v>
      </c>
      <c r="AE695" s="46">
        <f>Y695+AC695</f>
        <v>26792</v>
      </c>
      <c r="AF695" s="46"/>
      <c r="AG695" s="46"/>
      <c r="AH695" s="46"/>
      <c r="AI695" s="46"/>
      <c r="AJ695" s="46">
        <f>AD695+AF695+AG695+AH695+AI695</f>
        <v>26792</v>
      </c>
      <c r="AK695" s="46">
        <f>AE695+AI695</f>
        <v>26792</v>
      </c>
      <c r="AL695" s="46"/>
      <c r="AM695" s="46"/>
      <c r="AN695" s="46"/>
      <c r="AO695" s="46">
        <v>-3213</v>
      </c>
      <c r="AP695" s="46">
        <f>AJ695+AL695+AM695+AN695+AO695</f>
        <v>23579</v>
      </c>
      <c r="AQ695" s="46">
        <f>AK695+AO695</f>
        <v>23579</v>
      </c>
      <c r="AR695" s="46"/>
      <c r="AS695" s="46"/>
      <c r="AT695" s="46"/>
      <c r="AU695" s="46"/>
      <c r="AV695" s="46">
        <f>AP695+AR695+AS695+AT695+AU695</f>
        <v>23579</v>
      </c>
      <c r="AW695" s="46">
        <f>AQ695+AU695</f>
        <v>23579</v>
      </c>
      <c r="AX695" s="46"/>
      <c r="AY695" s="46"/>
      <c r="AZ695" s="46"/>
      <c r="BA695" s="46"/>
      <c r="BB695" s="46">
        <f>AV695+AX695+AY695+AZ695+BA695</f>
        <v>23579</v>
      </c>
      <c r="BC695" s="46">
        <f>AW695+BA695</f>
        <v>23579</v>
      </c>
    </row>
    <row r="696" spans="1:55" s="8" customFormat="1" ht="107.25" customHeight="1">
      <c r="A696" s="97" t="s">
        <v>583</v>
      </c>
      <c r="B696" s="65" t="s">
        <v>242</v>
      </c>
      <c r="C696" s="65" t="s">
        <v>370</v>
      </c>
      <c r="D696" s="66" t="s">
        <v>474</v>
      </c>
      <c r="E696" s="65"/>
      <c r="F696" s="46"/>
      <c r="G696" s="46"/>
      <c r="H696" s="46">
        <f aca="true" t="shared" si="1039" ref="H696:BA696">H697</f>
        <v>0</v>
      </c>
      <c r="I696" s="46">
        <f t="shared" si="1039"/>
        <v>0</v>
      </c>
      <c r="J696" s="46">
        <f t="shared" si="1039"/>
        <v>0</v>
      </c>
      <c r="K696" s="46">
        <f t="shared" si="1039"/>
        <v>15120</v>
      </c>
      <c r="L696" s="46">
        <f t="shared" si="1039"/>
        <v>15120</v>
      </c>
      <c r="M696" s="46">
        <f t="shared" si="1039"/>
        <v>15120</v>
      </c>
      <c r="N696" s="46">
        <f t="shared" si="1039"/>
        <v>0</v>
      </c>
      <c r="O696" s="46">
        <f t="shared" si="1039"/>
        <v>0</v>
      </c>
      <c r="P696" s="46">
        <f t="shared" si="1039"/>
        <v>0</v>
      </c>
      <c r="Q696" s="46">
        <f t="shared" si="1039"/>
        <v>0</v>
      </c>
      <c r="R696" s="46">
        <f t="shared" si="1039"/>
        <v>15120</v>
      </c>
      <c r="S696" s="46">
        <f t="shared" si="1039"/>
        <v>15120</v>
      </c>
      <c r="T696" s="46">
        <f t="shared" si="1039"/>
        <v>0</v>
      </c>
      <c r="U696" s="46">
        <f t="shared" si="1039"/>
        <v>0</v>
      </c>
      <c r="V696" s="46">
        <f t="shared" si="1039"/>
        <v>0</v>
      </c>
      <c r="W696" s="46">
        <f t="shared" si="1039"/>
        <v>0</v>
      </c>
      <c r="X696" s="46">
        <f t="shared" si="1039"/>
        <v>15120</v>
      </c>
      <c r="Y696" s="46">
        <f t="shared" si="1039"/>
        <v>15120</v>
      </c>
      <c r="Z696" s="46">
        <f t="shared" si="1039"/>
        <v>0</v>
      </c>
      <c r="AA696" s="46">
        <f t="shared" si="1039"/>
        <v>0</v>
      </c>
      <c r="AB696" s="46">
        <f t="shared" si="1039"/>
        <v>0</v>
      </c>
      <c r="AC696" s="46">
        <f t="shared" si="1039"/>
        <v>0</v>
      </c>
      <c r="AD696" s="46">
        <f t="shared" si="1039"/>
        <v>15120</v>
      </c>
      <c r="AE696" s="46">
        <f t="shared" si="1039"/>
        <v>15120</v>
      </c>
      <c r="AF696" s="46">
        <f t="shared" si="1039"/>
        <v>0</v>
      </c>
      <c r="AG696" s="46">
        <f t="shared" si="1039"/>
        <v>0</v>
      </c>
      <c r="AH696" s="46">
        <f t="shared" si="1039"/>
        <v>0</v>
      </c>
      <c r="AI696" s="46">
        <f t="shared" si="1039"/>
        <v>0</v>
      </c>
      <c r="AJ696" s="46">
        <f t="shared" si="1039"/>
        <v>15120</v>
      </c>
      <c r="AK696" s="46">
        <f t="shared" si="1039"/>
        <v>15120</v>
      </c>
      <c r="AL696" s="46">
        <f t="shared" si="1039"/>
        <v>0</v>
      </c>
      <c r="AM696" s="46">
        <f t="shared" si="1039"/>
        <v>0</v>
      </c>
      <c r="AN696" s="46">
        <f t="shared" si="1039"/>
        <v>0</v>
      </c>
      <c r="AO696" s="46">
        <f t="shared" si="1039"/>
        <v>-2160</v>
      </c>
      <c r="AP696" s="46">
        <f t="shared" si="1039"/>
        <v>12960</v>
      </c>
      <c r="AQ696" s="46">
        <f t="shared" si="1039"/>
        <v>12960</v>
      </c>
      <c r="AR696" s="46">
        <f t="shared" si="1039"/>
        <v>0</v>
      </c>
      <c r="AS696" s="46">
        <f t="shared" si="1039"/>
        <v>0</v>
      </c>
      <c r="AT696" s="46">
        <f t="shared" si="1039"/>
        <v>0</v>
      </c>
      <c r="AU696" s="46">
        <f t="shared" si="1039"/>
        <v>3240</v>
      </c>
      <c r="AV696" s="46">
        <f t="shared" si="1039"/>
        <v>16200</v>
      </c>
      <c r="AW696" s="46">
        <f t="shared" si="1039"/>
        <v>16200</v>
      </c>
      <c r="AX696" s="46">
        <f t="shared" si="1039"/>
        <v>0</v>
      </c>
      <c r="AY696" s="46">
        <f t="shared" si="1039"/>
        <v>0</v>
      </c>
      <c r="AZ696" s="46">
        <f t="shared" si="1039"/>
        <v>0</v>
      </c>
      <c r="BA696" s="46">
        <f t="shared" si="1039"/>
        <v>0</v>
      </c>
      <c r="BB696" s="46">
        <f>BB697</f>
        <v>16200</v>
      </c>
      <c r="BC696" s="46">
        <f>BC697</f>
        <v>16200</v>
      </c>
    </row>
    <row r="697" spans="1:55" s="8" customFormat="1" ht="27" customHeight="1">
      <c r="A697" s="59" t="s">
        <v>248</v>
      </c>
      <c r="B697" s="65" t="s">
        <v>242</v>
      </c>
      <c r="C697" s="65" t="s">
        <v>370</v>
      </c>
      <c r="D697" s="66" t="s">
        <v>474</v>
      </c>
      <c r="E697" s="65" t="s">
        <v>255</v>
      </c>
      <c r="F697" s="46"/>
      <c r="G697" s="46"/>
      <c r="H697" s="90"/>
      <c r="I697" s="90"/>
      <c r="J697" s="90"/>
      <c r="K697" s="46">
        <v>15120</v>
      </c>
      <c r="L697" s="46">
        <f>F697+H697+I697+J697+K697</f>
        <v>15120</v>
      </c>
      <c r="M697" s="46">
        <f>G697+K697</f>
        <v>15120</v>
      </c>
      <c r="N697" s="46"/>
      <c r="O697" s="46"/>
      <c r="P697" s="46"/>
      <c r="Q697" s="46"/>
      <c r="R697" s="46">
        <f>L697+N697+O697+P697+Q697</f>
        <v>15120</v>
      </c>
      <c r="S697" s="46">
        <f>M697+Q697</f>
        <v>15120</v>
      </c>
      <c r="T697" s="46"/>
      <c r="U697" s="46"/>
      <c r="V697" s="46"/>
      <c r="W697" s="46"/>
      <c r="X697" s="46">
        <f>R697+T697+U697+V697+W697</f>
        <v>15120</v>
      </c>
      <c r="Y697" s="46">
        <f>S697+W697</f>
        <v>15120</v>
      </c>
      <c r="Z697" s="46"/>
      <c r="AA697" s="46"/>
      <c r="AB697" s="46"/>
      <c r="AC697" s="46"/>
      <c r="AD697" s="46">
        <f>X697+Z697+AA697+AB697+AC697</f>
        <v>15120</v>
      </c>
      <c r="AE697" s="46">
        <f>Y697+AC697</f>
        <v>15120</v>
      </c>
      <c r="AF697" s="46"/>
      <c r="AG697" s="46"/>
      <c r="AH697" s="46"/>
      <c r="AI697" s="46"/>
      <c r="AJ697" s="46">
        <f>AD697+AF697+AG697+AH697+AI697</f>
        <v>15120</v>
      </c>
      <c r="AK697" s="46">
        <f>AE697+AI697</f>
        <v>15120</v>
      </c>
      <c r="AL697" s="46"/>
      <c r="AM697" s="46"/>
      <c r="AN697" s="46"/>
      <c r="AO697" s="46">
        <v>-2160</v>
      </c>
      <c r="AP697" s="46">
        <f>AJ697+AL697+AM697+AN697+AO697</f>
        <v>12960</v>
      </c>
      <c r="AQ697" s="46">
        <f>AK697+AO697</f>
        <v>12960</v>
      </c>
      <c r="AR697" s="46"/>
      <c r="AS697" s="46"/>
      <c r="AT697" s="46"/>
      <c r="AU697" s="46">
        <v>3240</v>
      </c>
      <c r="AV697" s="46">
        <f>AP697+AR697+AS697+AT697+AU697</f>
        <v>16200</v>
      </c>
      <c r="AW697" s="46">
        <f>AQ697+AU697</f>
        <v>16200</v>
      </c>
      <c r="AX697" s="46"/>
      <c r="AY697" s="46"/>
      <c r="AZ697" s="46"/>
      <c r="BA697" s="46"/>
      <c r="BB697" s="46">
        <f>AV697+AX697+AY697+AZ697+BA697</f>
        <v>16200</v>
      </c>
      <c r="BC697" s="46">
        <f>AW697+BA697</f>
        <v>16200</v>
      </c>
    </row>
    <row r="698" spans="1:55" s="8" customFormat="1" ht="88.5" customHeight="1">
      <c r="A698" s="59" t="s">
        <v>587</v>
      </c>
      <c r="B698" s="65" t="s">
        <v>242</v>
      </c>
      <c r="C698" s="65" t="s">
        <v>370</v>
      </c>
      <c r="D698" s="66" t="s">
        <v>475</v>
      </c>
      <c r="E698" s="65"/>
      <c r="F698" s="46"/>
      <c r="G698" s="46"/>
      <c r="H698" s="90">
        <f aca="true" t="shared" si="1040" ref="H698:BA698">H699</f>
        <v>0</v>
      </c>
      <c r="I698" s="90">
        <f t="shared" si="1040"/>
        <v>0</v>
      </c>
      <c r="J698" s="90">
        <f t="shared" si="1040"/>
        <v>0</v>
      </c>
      <c r="K698" s="46">
        <f t="shared" si="1040"/>
        <v>17820</v>
      </c>
      <c r="L698" s="46">
        <f t="shared" si="1040"/>
        <v>17820</v>
      </c>
      <c r="M698" s="46">
        <f t="shared" si="1040"/>
        <v>17820</v>
      </c>
      <c r="N698" s="46">
        <f t="shared" si="1040"/>
        <v>0</v>
      </c>
      <c r="O698" s="46">
        <f t="shared" si="1040"/>
        <v>0</v>
      </c>
      <c r="P698" s="46">
        <f t="shared" si="1040"/>
        <v>0</v>
      </c>
      <c r="Q698" s="46">
        <f t="shared" si="1040"/>
        <v>0</v>
      </c>
      <c r="R698" s="46">
        <f t="shared" si="1040"/>
        <v>17820</v>
      </c>
      <c r="S698" s="46">
        <f t="shared" si="1040"/>
        <v>17820</v>
      </c>
      <c r="T698" s="46">
        <f t="shared" si="1040"/>
        <v>0</v>
      </c>
      <c r="U698" s="46">
        <f t="shared" si="1040"/>
        <v>0</v>
      </c>
      <c r="V698" s="46">
        <f t="shared" si="1040"/>
        <v>0</v>
      </c>
      <c r="W698" s="46">
        <f t="shared" si="1040"/>
        <v>0</v>
      </c>
      <c r="X698" s="46">
        <f t="shared" si="1040"/>
        <v>17820</v>
      </c>
      <c r="Y698" s="46">
        <f t="shared" si="1040"/>
        <v>17820</v>
      </c>
      <c r="Z698" s="46">
        <f t="shared" si="1040"/>
        <v>0</v>
      </c>
      <c r="AA698" s="46">
        <f t="shared" si="1040"/>
        <v>0</v>
      </c>
      <c r="AB698" s="46">
        <f t="shared" si="1040"/>
        <v>0</v>
      </c>
      <c r="AC698" s="46">
        <f t="shared" si="1040"/>
        <v>0</v>
      </c>
      <c r="AD698" s="46">
        <f t="shared" si="1040"/>
        <v>17820</v>
      </c>
      <c r="AE698" s="46">
        <f t="shared" si="1040"/>
        <v>17820</v>
      </c>
      <c r="AF698" s="46">
        <f t="shared" si="1040"/>
        <v>0</v>
      </c>
      <c r="AG698" s="46">
        <f t="shared" si="1040"/>
        <v>0</v>
      </c>
      <c r="AH698" s="46">
        <f t="shared" si="1040"/>
        <v>0</v>
      </c>
      <c r="AI698" s="46">
        <f t="shared" si="1040"/>
        <v>0</v>
      </c>
      <c r="AJ698" s="46">
        <f t="shared" si="1040"/>
        <v>17820</v>
      </c>
      <c r="AK698" s="46">
        <f t="shared" si="1040"/>
        <v>17820</v>
      </c>
      <c r="AL698" s="46">
        <f t="shared" si="1040"/>
        <v>0</v>
      </c>
      <c r="AM698" s="46">
        <f t="shared" si="1040"/>
        <v>0</v>
      </c>
      <c r="AN698" s="46">
        <f t="shared" si="1040"/>
        <v>0</v>
      </c>
      <c r="AO698" s="46">
        <f t="shared" si="1040"/>
        <v>0</v>
      </c>
      <c r="AP698" s="46">
        <f t="shared" si="1040"/>
        <v>17820</v>
      </c>
      <c r="AQ698" s="46">
        <f t="shared" si="1040"/>
        <v>17820</v>
      </c>
      <c r="AR698" s="46">
        <f t="shared" si="1040"/>
        <v>0</v>
      </c>
      <c r="AS698" s="46">
        <f t="shared" si="1040"/>
        <v>0</v>
      </c>
      <c r="AT698" s="46">
        <f t="shared" si="1040"/>
        <v>0</v>
      </c>
      <c r="AU698" s="46">
        <f t="shared" si="1040"/>
        <v>0</v>
      </c>
      <c r="AV698" s="46">
        <f t="shared" si="1040"/>
        <v>17820</v>
      </c>
      <c r="AW698" s="46">
        <f t="shared" si="1040"/>
        <v>17820</v>
      </c>
      <c r="AX698" s="46">
        <f t="shared" si="1040"/>
        <v>0</v>
      </c>
      <c r="AY698" s="46">
        <f t="shared" si="1040"/>
        <v>0</v>
      </c>
      <c r="AZ698" s="46">
        <f t="shared" si="1040"/>
        <v>0</v>
      </c>
      <c r="BA698" s="46">
        <f t="shared" si="1040"/>
        <v>0</v>
      </c>
      <c r="BB698" s="46">
        <f>BB699</f>
        <v>17820</v>
      </c>
      <c r="BC698" s="46">
        <f>BC699</f>
        <v>17820</v>
      </c>
    </row>
    <row r="699" spans="1:55" s="8" customFormat="1" ht="24" customHeight="1">
      <c r="A699" s="59" t="s">
        <v>248</v>
      </c>
      <c r="B699" s="65" t="s">
        <v>242</v>
      </c>
      <c r="C699" s="65" t="s">
        <v>370</v>
      </c>
      <c r="D699" s="66" t="s">
        <v>475</v>
      </c>
      <c r="E699" s="65" t="s">
        <v>255</v>
      </c>
      <c r="F699" s="46"/>
      <c r="G699" s="46"/>
      <c r="H699" s="90"/>
      <c r="I699" s="90"/>
      <c r="J699" s="90"/>
      <c r="K699" s="46">
        <v>17820</v>
      </c>
      <c r="L699" s="46">
        <f>F699+H699+I699+J699+K699</f>
        <v>17820</v>
      </c>
      <c r="M699" s="46">
        <f>G699+K699</f>
        <v>17820</v>
      </c>
      <c r="N699" s="46"/>
      <c r="O699" s="46"/>
      <c r="P699" s="46"/>
      <c r="Q699" s="46"/>
      <c r="R699" s="46">
        <f>L699+N699+O699+P699+Q699</f>
        <v>17820</v>
      </c>
      <c r="S699" s="46">
        <f>M699+Q699</f>
        <v>17820</v>
      </c>
      <c r="T699" s="46"/>
      <c r="U699" s="46"/>
      <c r="V699" s="46"/>
      <c r="W699" s="46"/>
      <c r="X699" s="46">
        <f>R699+T699+U699+V699+W699</f>
        <v>17820</v>
      </c>
      <c r="Y699" s="46">
        <f>S699+W699</f>
        <v>17820</v>
      </c>
      <c r="Z699" s="46"/>
      <c r="AA699" s="46"/>
      <c r="AB699" s="46"/>
      <c r="AC699" s="46"/>
      <c r="AD699" s="46">
        <f>X699+Z699+AA699+AB699+AC699</f>
        <v>17820</v>
      </c>
      <c r="AE699" s="46">
        <f>Y699+AC699</f>
        <v>17820</v>
      </c>
      <c r="AF699" s="46"/>
      <c r="AG699" s="46"/>
      <c r="AH699" s="46"/>
      <c r="AI699" s="46"/>
      <c r="AJ699" s="46">
        <f>AD699+AF699+AG699+AH699+AI699</f>
        <v>17820</v>
      </c>
      <c r="AK699" s="46">
        <f>AE699+AI699</f>
        <v>17820</v>
      </c>
      <c r="AL699" s="46"/>
      <c r="AM699" s="46"/>
      <c r="AN699" s="46"/>
      <c r="AO699" s="46"/>
      <c r="AP699" s="46">
        <f>AJ699+AL699+AM699+AN699+AO699</f>
        <v>17820</v>
      </c>
      <c r="AQ699" s="46">
        <f>AK699+AO699</f>
        <v>17820</v>
      </c>
      <c r="AR699" s="46"/>
      <c r="AS699" s="46"/>
      <c r="AT699" s="46"/>
      <c r="AU699" s="46"/>
      <c r="AV699" s="46">
        <f>AP699+AR699+AS699+AT699+AU699</f>
        <v>17820</v>
      </c>
      <c r="AW699" s="46">
        <f>AQ699+AU699</f>
        <v>17820</v>
      </c>
      <c r="AX699" s="46"/>
      <c r="AY699" s="46"/>
      <c r="AZ699" s="46"/>
      <c r="BA699" s="46"/>
      <c r="BB699" s="46">
        <f>AV699+AX699+AY699+AZ699+BA699</f>
        <v>17820</v>
      </c>
      <c r="BC699" s="46">
        <f>AW699+BA699</f>
        <v>17820</v>
      </c>
    </row>
    <row r="700" spans="1:55" s="8" customFormat="1" ht="51.75" customHeight="1">
      <c r="A700" s="59" t="s">
        <v>143</v>
      </c>
      <c r="B700" s="65" t="s">
        <v>242</v>
      </c>
      <c r="C700" s="65" t="s">
        <v>370</v>
      </c>
      <c r="D700" s="66" t="s">
        <v>146</v>
      </c>
      <c r="E700" s="65"/>
      <c r="F700" s="46">
        <f aca="true" t="shared" si="1041" ref="F700:BA700">F701</f>
        <v>4659</v>
      </c>
      <c r="G700" s="46">
        <f t="shared" si="1041"/>
        <v>4659</v>
      </c>
      <c r="H700" s="46">
        <f t="shared" si="1041"/>
        <v>0</v>
      </c>
      <c r="I700" s="46">
        <f t="shared" si="1041"/>
        <v>0</v>
      </c>
      <c r="J700" s="46">
        <f t="shared" si="1041"/>
        <v>0</v>
      </c>
      <c r="K700" s="46">
        <f t="shared" si="1041"/>
        <v>0</v>
      </c>
      <c r="L700" s="46">
        <f t="shared" si="1041"/>
        <v>4659</v>
      </c>
      <c r="M700" s="46">
        <f t="shared" si="1041"/>
        <v>4659</v>
      </c>
      <c r="N700" s="46">
        <f t="shared" si="1041"/>
        <v>0</v>
      </c>
      <c r="O700" s="46">
        <f t="shared" si="1041"/>
        <v>0</v>
      </c>
      <c r="P700" s="46">
        <f t="shared" si="1041"/>
        <v>0</v>
      </c>
      <c r="Q700" s="46">
        <f t="shared" si="1041"/>
        <v>0</v>
      </c>
      <c r="R700" s="46">
        <f t="shared" si="1041"/>
        <v>4659</v>
      </c>
      <c r="S700" s="46">
        <f t="shared" si="1041"/>
        <v>4659</v>
      </c>
      <c r="T700" s="46">
        <f t="shared" si="1041"/>
        <v>0</v>
      </c>
      <c r="U700" s="46">
        <f t="shared" si="1041"/>
        <v>0</v>
      </c>
      <c r="V700" s="46">
        <f t="shared" si="1041"/>
        <v>0</v>
      </c>
      <c r="W700" s="46">
        <f t="shared" si="1041"/>
        <v>0</v>
      </c>
      <c r="X700" s="46">
        <f t="shared" si="1041"/>
        <v>4659</v>
      </c>
      <c r="Y700" s="46">
        <f t="shared" si="1041"/>
        <v>4659</v>
      </c>
      <c r="Z700" s="46">
        <f t="shared" si="1041"/>
        <v>0</v>
      </c>
      <c r="AA700" s="46">
        <f t="shared" si="1041"/>
        <v>0</v>
      </c>
      <c r="AB700" s="46">
        <f t="shared" si="1041"/>
        <v>0</v>
      </c>
      <c r="AC700" s="46">
        <f t="shared" si="1041"/>
        <v>0</v>
      </c>
      <c r="AD700" s="46">
        <f t="shared" si="1041"/>
        <v>4659</v>
      </c>
      <c r="AE700" s="46">
        <f t="shared" si="1041"/>
        <v>4659</v>
      </c>
      <c r="AF700" s="46">
        <f t="shared" si="1041"/>
        <v>0</v>
      </c>
      <c r="AG700" s="46">
        <f t="shared" si="1041"/>
        <v>0</v>
      </c>
      <c r="AH700" s="46">
        <f t="shared" si="1041"/>
        <v>0</v>
      </c>
      <c r="AI700" s="46">
        <f t="shared" si="1041"/>
        <v>0</v>
      </c>
      <c r="AJ700" s="46">
        <f t="shared" si="1041"/>
        <v>4659</v>
      </c>
      <c r="AK700" s="46">
        <f t="shared" si="1041"/>
        <v>4659</v>
      </c>
      <c r="AL700" s="46">
        <f t="shared" si="1041"/>
        <v>0</v>
      </c>
      <c r="AM700" s="46">
        <f t="shared" si="1041"/>
        <v>0</v>
      </c>
      <c r="AN700" s="46">
        <f t="shared" si="1041"/>
        <v>0</v>
      </c>
      <c r="AO700" s="46">
        <f t="shared" si="1041"/>
        <v>2415</v>
      </c>
      <c r="AP700" s="46">
        <f t="shared" si="1041"/>
        <v>7074</v>
      </c>
      <c r="AQ700" s="46">
        <f t="shared" si="1041"/>
        <v>7074</v>
      </c>
      <c r="AR700" s="46">
        <f t="shared" si="1041"/>
        <v>0</v>
      </c>
      <c r="AS700" s="46">
        <f t="shared" si="1041"/>
        <v>0</v>
      </c>
      <c r="AT700" s="46">
        <f t="shared" si="1041"/>
        <v>0</v>
      </c>
      <c r="AU700" s="46">
        <f t="shared" si="1041"/>
        <v>0</v>
      </c>
      <c r="AV700" s="46">
        <f t="shared" si="1041"/>
        <v>7074</v>
      </c>
      <c r="AW700" s="46">
        <f t="shared" si="1041"/>
        <v>7074</v>
      </c>
      <c r="AX700" s="46">
        <f t="shared" si="1041"/>
        <v>0</v>
      </c>
      <c r="AY700" s="46">
        <f t="shared" si="1041"/>
        <v>0</v>
      </c>
      <c r="AZ700" s="46">
        <f t="shared" si="1041"/>
        <v>0</v>
      </c>
      <c r="BA700" s="46">
        <f t="shared" si="1041"/>
        <v>0</v>
      </c>
      <c r="BB700" s="46">
        <f>BB701</f>
        <v>7074</v>
      </c>
      <c r="BC700" s="46">
        <f>BC701</f>
        <v>7074</v>
      </c>
    </row>
    <row r="701" spans="1:55" s="8" customFormat="1" ht="27" customHeight="1">
      <c r="A701" s="59" t="s">
        <v>248</v>
      </c>
      <c r="B701" s="65" t="s">
        <v>242</v>
      </c>
      <c r="C701" s="65" t="s">
        <v>370</v>
      </c>
      <c r="D701" s="66" t="s">
        <v>146</v>
      </c>
      <c r="E701" s="65" t="s">
        <v>255</v>
      </c>
      <c r="F701" s="46">
        <v>4659</v>
      </c>
      <c r="G701" s="46">
        <v>4659</v>
      </c>
      <c r="H701" s="90"/>
      <c r="I701" s="90"/>
      <c r="J701" s="90"/>
      <c r="K701" s="90"/>
      <c r="L701" s="46">
        <f>F701+H701+I701+J701+K701</f>
        <v>4659</v>
      </c>
      <c r="M701" s="46">
        <f>G701+K701</f>
        <v>4659</v>
      </c>
      <c r="N701" s="46"/>
      <c r="O701" s="46"/>
      <c r="P701" s="46"/>
      <c r="Q701" s="46"/>
      <c r="R701" s="46">
        <f>L701+N701+O701+P701+Q701</f>
        <v>4659</v>
      </c>
      <c r="S701" s="46">
        <f>M701+Q701</f>
        <v>4659</v>
      </c>
      <c r="T701" s="46"/>
      <c r="U701" s="46"/>
      <c r="V701" s="46"/>
      <c r="W701" s="46"/>
      <c r="X701" s="46">
        <f>R701+T701+U701+V701+W701</f>
        <v>4659</v>
      </c>
      <c r="Y701" s="46">
        <f>S701+W701</f>
        <v>4659</v>
      </c>
      <c r="Z701" s="46"/>
      <c r="AA701" s="46"/>
      <c r="AB701" s="46"/>
      <c r="AC701" s="46"/>
      <c r="AD701" s="46">
        <f>X701+Z701+AA701+AB701+AC701</f>
        <v>4659</v>
      </c>
      <c r="AE701" s="46">
        <f>Y701+AC701</f>
        <v>4659</v>
      </c>
      <c r="AF701" s="46"/>
      <c r="AG701" s="46"/>
      <c r="AH701" s="46"/>
      <c r="AI701" s="46"/>
      <c r="AJ701" s="46">
        <f>AD701+AF701+AG701+AH701+AI701</f>
        <v>4659</v>
      </c>
      <c r="AK701" s="46">
        <f>AE701+AI701</f>
        <v>4659</v>
      </c>
      <c r="AL701" s="46"/>
      <c r="AM701" s="46"/>
      <c r="AN701" s="46"/>
      <c r="AO701" s="46">
        <v>2415</v>
      </c>
      <c r="AP701" s="46">
        <f>AJ701+AL701+AM701+AN701+AO701</f>
        <v>7074</v>
      </c>
      <c r="AQ701" s="46">
        <f>AK701+AO701</f>
        <v>7074</v>
      </c>
      <c r="AR701" s="46"/>
      <c r="AS701" s="46"/>
      <c r="AT701" s="46"/>
      <c r="AU701" s="46"/>
      <c r="AV701" s="46">
        <f>AP701+AR701+AS701+AT701+AU701</f>
        <v>7074</v>
      </c>
      <c r="AW701" s="46">
        <f>AQ701+AU701</f>
        <v>7074</v>
      </c>
      <c r="AX701" s="46"/>
      <c r="AY701" s="46"/>
      <c r="AZ701" s="46"/>
      <c r="BA701" s="46"/>
      <c r="BB701" s="46">
        <f>AV701+AX701+AY701+AZ701+BA701</f>
        <v>7074</v>
      </c>
      <c r="BC701" s="46">
        <f>AW701+BA701</f>
        <v>7074</v>
      </c>
    </row>
    <row r="702" spans="1:55" s="8" customFormat="1" ht="36" customHeight="1">
      <c r="A702" s="59" t="s">
        <v>141</v>
      </c>
      <c r="B702" s="65" t="s">
        <v>242</v>
      </c>
      <c r="C702" s="65" t="s">
        <v>370</v>
      </c>
      <c r="D702" s="66" t="s">
        <v>142</v>
      </c>
      <c r="E702" s="65"/>
      <c r="F702" s="46">
        <f aca="true" t="shared" si="1042" ref="F702:M702">F703+F705</f>
        <v>20213</v>
      </c>
      <c r="G702" s="46">
        <f t="shared" si="1042"/>
        <v>20213</v>
      </c>
      <c r="H702" s="46">
        <f t="shared" si="1042"/>
        <v>0</v>
      </c>
      <c r="I702" s="46">
        <f t="shared" si="1042"/>
        <v>0</v>
      </c>
      <c r="J702" s="46">
        <f t="shared" si="1042"/>
        <v>0</v>
      </c>
      <c r="K702" s="46">
        <f t="shared" si="1042"/>
        <v>0</v>
      </c>
      <c r="L702" s="46">
        <f t="shared" si="1042"/>
        <v>20213</v>
      </c>
      <c r="M702" s="46">
        <f t="shared" si="1042"/>
        <v>20213</v>
      </c>
      <c r="N702" s="46">
        <f aca="true" t="shared" si="1043" ref="N702:S702">N703+N705</f>
        <v>0</v>
      </c>
      <c r="O702" s="46">
        <f t="shared" si="1043"/>
        <v>0</v>
      </c>
      <c r="P702" s="46">
        <f t="shared" si="1043"/>
        <v>0</v>
      </c>
      <c r="Q702" s="46">
        <f t="shared" si="1043"/>
        <v>0</v>
      </c>
      <c r="R702" s="46">
        <f t="shared" si="1043"/>
        <v>20213</v>
      </c>
      <c r="S702" s="46">
        <f t="shared" si="1043"/>
        <v>20213</v>
      </c>
      <c r="T702" s="46">
        <f aca="true" t="shared" si="1044" ref="T702:Y702">T703+T705</f>
        <v>0</v>
      </c>
      <c r="U702" s="46">
        <f t="shared" si="1044"/>
        <v>0</v>
      </c>
      <c r="V702" s="46">
        <f t="shared" si="1044"/>
        <v>0</v>
      </c>
      <c r="W702" s="46">
        <f t="shared" si="1044"/>
        <v>0</v>
      </c>
      <c r="X702" s="46">
        <f t="shared" si="1044"/>
        <v>20213</v>
      </c>
      <c r="Y702" s="46">
        <f t="shared" si="1044"/>
        <v>20213</v>
      </c>
      <c r="Z702" s="46">
        <f aca="true" t="shared" si="1045" ref="Z702:AE702">Z703+Z705</f>
        <v>0</v>
      </c>
      <c r="AA702" s="46">
        <f t="shared" si="1045"/>
        <v>0</v>
      </c>
      <c r="AB702" s="46">
        <f t="shared" si="1045"/>
        <v>0</v>
      </c>
      <c r="AC702" s="46">
        <f t="shared" si="1045"/>
        <v>0</v>
      </c>
      <c r="AD702" s="46">
        <f t="shared" si="1045"/>
        <v>20213</v>
      </c>
      <c r="AE702" s="46">
        <f t="shared" si="1045"/>
        <v>20213</v>
      </c>
      <c r="AF702" s="46">
        <f aca="true" t="shared" si="1046" ref="AF702:AK702">AF703+AF705</f>
        <v>0</v>
      </c>
      <c r="AG702" s="46">
        <f t="shared" si="1046"/>
        <v>0</v>
      </c>
      <c r="AH702" s="46">
        <f t="shared" si="1046"/>
        <v>0</v>
      </c>
      <c r="AI702" s="46">
        <f t="shared" si="1046"/>
        <v>0</v>
      </c>
      <c r="AJ702" s="46">
        <f t="shared" si="1046"/>
        <v>20213</v>
      </c>
      <c r="AK702" s="46">
        <f t="shared" si="1046"/>
        <v>20213</v>
      </c>
      <c r="AL702" s="46">
        <f aca="true" t="shared" si="1047" ref="AL702:AQ702">AL703+AL705</f>
        <v>0</v>
      </c>
      <c r="AM702" s="46">
        <f t="shared" si="1047"/>
        <v>0</v>
      </c>
      <c r="AN702" s="46">
        <f t="shared" si="1047"/>
        <v>0</v>
      </c>
      <c r="AO702" s="46">
        <f t="shared" si="1047"/>
        <v>0</v>
      </c>
      <c r="AP702" s="46">
        <f t="shared" si="1047"/>
        <v>20213</v>
      </c>
      <c r="AQ702" s="46">
        <f t="shared" si="1047"/>
        <v>20213</v>
      </c>
      <c r="AR702" s="46">
        <f aca="true" t="shared" si="1048" ref="AR702:AW702">AR703+AR705</f>
        <v>0</v>
      </c>
      <c r="AS702" s="46">
        <f>AS703+AS705</f>
        <v>0</v>
      </c>
      <c r="AT702" s="46">
        <f>AT703+AT705</f>
        <v>0</v>
      </c>
      <c r="AU702" s="46">
        <f>AU703+AU705</f>
        <v>0</v>
      </c>
      <c r="AV702" s="46">
        <f t="shared" si="1048"/>
        <v>20213</v>
      </c>
      <c r="AW702" s="46">
        <f t="shared" si="1048"/>
        <v>20213</v>
      </c>
      <c r="AX702" s="46">
        <f aca="true" t="shared" si="1049" ref="AX702:BC702">AX703+AX705</f>
        <v>0</v>
      </c>
      <c r="AY702" s="46">
        <f t="shared" si="1049"/>
        <v>0</v>
      </c>
      <c r="AZ702" s="46">
        <f t="shared" si="1049"/>
        <v>0</v>
      </c>
      <c r="BA702" s="46">
        <f t="shared" si="1049"/>
        <v>0</v>
      </c>
      <c r="BB702" s="46">
        <f t="shared" si="1049"/>
        <v>20213</v>
      </c>
      <c r="BC702" s="46">
        <f t="shared" si="1049"/>
        <v>20213</v>
      </c>
    </row>
    <row r="703" spans="1:55" s="8" customFormat="1" ht="37.5" customHeight="1">
      <c r="A703" s="59" t="s">
        <v>140</v>
      </c>
      <c r="B703" s="65" t="s">
        <v>242</v>
      </c>
      <c r="C703" s="65" t="s">
        <v>370</v>
      </c>
      <c r="D703" s="66" t="s">
        <v>138</v>
      </c>
      <c r="E703" s="65"/>
      <c r="F703" s="46">
        <f aca="true" t="shared" si="1050" ref="F703:BA703">F704</f>
        <v>19754</v>
      </c>
      <c r="G703" s="46">
        <f t="shared" si="1050"/>
        <v>19754</v>
      </c>
      <c r="H703" s="46">
        <f t="shared" si="1050"/>
        <v>0</v>
      </c>
      <c r="I703" s="46">
        <f t="shared" si="1050"/>
        <v>0</v>
      </c>
      <c r="J703" s="46">
        <f t="shared" si="1050"/>
        <v>0</v>
      </c>
      <c r="K703" s="46">
        <f t="shared" si="1050"/>
        <v>0</v>
      </c>
      <c r="L703" s="46">
        <f t="shared" si="1050"/>
        <v>19754</v>
      </c>
      <c r="M703" s="46">
        <f t="shared" si="1050"/>
        <v>19754</v>
      </c>
      <c r="N703" s="46">
        <f t="shared" si="1050"/>
        <v>0</v>
      </c>
      <c r="O703" s="46">
        <f t="shared" si="1050"/>
        <v>0</v>
      </c>
      <c r="P703" s="46">
        <f t="shared" si="1050"/>
        <v>0</v>
      </c>
      <c r="Q703" s="46">
        <f t="shared" si="1050"/>
        <v>0</v>
      </c>
      <c r="R703" s="46">
        <f t="shared" si="1050"/>
        <v>19754</v>
      </c>
      <c r="S703" s="46">
        <f t="shared" si="1050"/>
        <v>19754</v>
      </c>
      <c r="T703" s="46">
        <f t="shared" si="1050"/>
        <v>0</v>
      </c>
      <c r="U703" s="46">
        <f t="shared" si="1050"/>
        <v>0</v>
      </c>
      <c r="V703" s="46">
        <f t="shared" si="1050"/>
        <v>0</v>
      </c>
      <c r="W703" s="46">
        <f t="shared" si="1050"/>
        <v>0</v>
      </c>
      <c r="X703" s="46">
        <f t="shared" si="1050"/>
        <v>19754</v>
      </c>
      <c r="Y703" s="46">
        <f t="shared" si="1050"/>
        <v>19754</v>
      </c>
      <c r="Z703" s="46">
        <f t="shared" si="1050"/>
        <v>0</v>
      </c>
      <c r="AA703" s="46">
        <f t="shared" si="1050"/>
        <v>0</v>
      </c>
      <c r="AB703" s="46">
        <f t="shared" si="1050"/>
        <v>0</v>
      </c>
      <c r="AC703" s="46">
        <f t="shared" si="1050"/>
        <v>0</v>
      </c>
      <c r="AD703" s="46">
        <f t="shared" si="1050"/>
        <v>19754</v>
      </c>
      <c r="AE703" s="46">
        <f t="shared" si="1050"/>
        <v>19754</v>
      </c>
      <c r="AF703" s="46">
        <f t="shared" si="1050"/>
        <v>0</v>
      </c>
      <c r="AG703" s="46">
        <f t="shared" si="1050"/>
        <v>0</v>
      </c>
      <c r="AH703" s="46">
        <f t="shared" si="1050"/>
        <v>0</v>
      </c>
      <c r="AI703" s="46">
        <f t="shared" si="1050"/>
        <v>0</v>
      </c>
      <c r="AJ703" s="46">
        <f t="shared" si="1050"/>
        <v>19754</v>
      </c>
      <c r="AK703" s="46">
        <f t="shared" si="1050"/>
        <v>19754</v>
      </c>
      <c r="AL703" s="46">
        <f t="shared" si="1050"/>
        <v>0</v>
      </c>
      <c r="AM703" s="46">
        <f t="shared" si="1050"/>
        <v>0</v>
      </c>
      <c r="AN703" s="46">
        <f t="shared" si="1050"/>
        <v>0</v>
      </c>
      <c r="AO703" s="46">
        <f t="shared" si="1050"/>
        <v>0</v>
      </c>
      <c r="AP703" s="46">
        <f t="shared" si="1050"/>
        <v>19754</v>
      </c>
      <c r="AQ703" s="46">
        <f t="shared" si="1050"/>
        <v>19754</v>
      </c>
      <c r="AR703" s="46">
        <f t="shared" si="1050"/>
        <v>0</v>
      </c>
      <c r="AS703" s="46">
        <f t="shared" si="1050"/>
        <v>0</v>
      </c>
      <c r="AT703" s="46">
        <f t="shared" si="1050"/>
        <v>0</v>
      </c>
      <c r="AU703" s="46">
        <f t="shared" si="1050"/>
        <v>0</v>
      </c>
      <c r="AV703" s="46">
        <f t="shared" si="1050"/>
        <v>19754</v>
      </c>
      <c r="AW703" s="46">
        <f t="shared" si="1050"/>
        <v>19754</v>
      </c>
      <c r="AX703" s="46">
        <f t="shared" si="1050"/>
        <v>0</v>
      </c>
      <c r="AY703" s="46">
        <f t="shared" si="1050"/>
        <v>0</v>
      </c>
      <c r="AZ703" s="46">
        <f t="shared" si="1050"/>
        <v>0</v>
      </c>
      <c r="BA703" s="46">
        <f t="shared" si="1050"/>
        <v>0</v>
      </c>
      <c r="BB703" s="46">
        <f>BB704</f>
        <v>19754</v>
      </c>
      <c r="BC703" s="46">
        <f>BC704</f>
        <v>19754</v>
      </c>
    </row>
    <row r="704" spans="1:55" s="8" customFormat="1" ht="93.75" customHeight="1">
      <c r="A704" s="59" t="s">
        <v>79</v>
      </c>
      <c r="B704" s="65" t="s">
        <v>242</v>
      </c>
      <c r="C704" s="65" t="s">
        <v>370</v>
      </c>
      <c r="D704" s="66" t="s">
        <v>138</v>
      </c>
      <c r="E704" s="65" t="s">
        <v>67</v>
      </c>
      <c r="F704" s="46">
        <v>19754</v>
      </c>
      <c r="G704" s="46">
        <v>19754</v>
      </c>
      <c r="H704" s="90"/>
      <c r="I704" s="90"/>
      <c r="J704" s="90"/>
      <c r="K704" s="90"/>
      <c r="L704" s="46">
        <f>F704+H704+I704+J704+K704</f>
        <v>19754</v>
      </c>
      <c r="M704" s="46">
        <f>G704+K704</f>
        <v>19754</v>
      </c>
      <c r="N704" s="46"/>
      <c r="O704" s="46"/>
      <c r="P704" s="46"/>
      <c r="Q704" s="46"/>
      <c r="R704" s="46">
        <f>L704+N704+O704+P704+Q704</f>
        <v>19754</v>
      </c>
      <c r="S704" s="46">
        <f>M704+Q704</f>
        <v>19754</v>
      </c>
      <c r="T704" s="46"/>
      <c r="U704" s="46"/>
      <c r="V704" s="46"/>
      <c r="W704" s="46"/>
      <c r="X704" s="46">
        <f>R704+T704+U704+V704+W704</f>
        <v>19754</v>
      </c>
      <c r="Y704" s="46">
        <f>S704+W704</f>
        <v>19754</v>
      </c>
      <c r="Z704" s="46"/>
      <c r="AA704" s="46"/>
      <c r="AB704" s="46"/>
      <c r="AC704" s="46"/>
      <c r="AD704" s="46">
        <f>X704+Z704+AA704+AB704+AC704</f>
        <v>19754</v>
      </c>
      <c r="AE704" s="46">
        <f>Y704+AC704</f>
        <v>19754</v>
      </c>
      <c r="AF704" s="46"/>
      <c r="AG704" s="46"/>
      <c r="AH704" s="46"/>
      <c r="AI704" s="46"/>
      <c r="AJ704" s="46">
        <f>AD704+AF704+AG704+AH704+AI704</f>
        <v>19754</v>
      </c>
      <c r="AK704" s="46">
        <f>AE704+AI704</f>
        <v>19754</v>
      </c>
      <c r="AL704" s="46"/>
      <c r="AM704" s="46"/>
      <c r="AN704" s="46"/>
      <c r="AO704" s="46"/>
      <c r="AP704" s="46">
        <f>AJ704+AL704+AM704+AN704+AO704</f>
        <v>19754</v>
      </c>
      <c r="AQ704" s="46">
        <f>AK704+AO704</f>
        <v>19754</v>
      </c>
      <c r="AR704" s="46"/>
      <c r="AS704" s="46"/>
      <c r="AT704" s="46"/>
      <c r="AU704" s="46"/>
      <c r="AV704" s="46">
        <f>AP704+AR704+AS704+AT704+AU704</f>
        <v>19754</v>
      </c>
      <c r="AW704" s="46">
        <f>AQ704+AU704</f>
        <v>19754</v>
      </c>
      <c r="AX704" s="46"/>
      <c r="AY704" s="46"/>
      <c r="AZ704" s="46"/>
      <c r="BA704" s="46"/>
      <c r="BB704" s="46">
        <f>AV704+AX704+AY704+AZ704+BA704</f>
        <v>19754</v>
      </c>
      <c r="BC704" s="46">
        <f>AW704+BA704</f>
        <v>19754</v>
      </c>
    </row>
    <row r="705" spans="1:55" s="8" customFormat="1" ht="57.75" customHeight="1">
      <c r="A705" s="59" t="s">
        <v>143</v>
      </c>
      <c r="B705" s="65" t="s">
        <v>242</v>
      </c>
      <c r="C705" s="65" t="s">
        <v>370</v>
      </c>
      <c r="D705" s="66" t="s">
        <v>139</v>
      </c>
      <c r="E705" s="65"/>
      <c r="F705" s="46">
        <f aca="true" t="shared" si="1051" ref="F705:BA705">F706</f>
        <v>459</v>
      </c>
      <c r="G705" s="46">
        <f t="shared" si="1051"/>
        <v>459</v>
      </c>
      <c r="H705" s="46">
        <f t="shared" si="1051"/>
        <v>0</v>
      </c>
      <c r="I705" s="46">
        <f t="shared" si="1051"/>
        <v>0</v>
      </c>
      <c r="J705" s="46">
        <f t="shared" si="1051"/>
        <v>0</v>
      </c>
      <c r="K705" s="46">
        <f t="shared" si="1051"/>
        <v>0</v>
      </c>
      <c r="L705" s="46">
        <f t="shared" si="1051"/>
        <v>459</v>
      </c>
      <c r="M705" s="46">
        <f t="shared" si="1051"/>
        <v>459</v>
      </c>
      <c r="N705" s="46">
        <f t="shared" si="1051"/>
        <v>0</v>
      </c>
      <c r="O705" s="46">
        <f t="shared" si="1051"/>
        <v>0</v>
      </c>
      <c r="P705" s="46">
        <f t="shared" si="1051"/>
        <v>0</v>
      </c>
      <c r="Q705" s="46">
        <f t="shared" si="1051"/>
        <v>0</v>
      </c>
      <c r="R705" s="46">
        <f t="shared" si="1051"/>
        <v>459</v>
      </c>
      <c r="S705" s="46">
        <f t="shared" si="1051"/>
        <v>459</v>
      </c>
      <c r="T705" s="46">
        <f t="shared" si="1051"/>
        <v>0</v>
      </c>
      <c r="U705" s="46">
        <f t="shared" si="1051"/>
        <v>0</v>
      </c>
      <c r="V705" s="46">
        <f t="shared" si="1051"/>
        <v>0</v>
      </c>
      <c r="W705" s="46">
        <f t="shared" si="1051"/>
        <v>0</v>
      </c>
      <c r="X705" s="46">
        <f t="shared" si="1051"/>
        <v>459</v>
      </c>
      <c r="Y705" s="46">
        <f t="shared" si="1051"/>
        <v>459</v>
      </c>
      <c r="Z705" s="46">
        <f t="shared" si="1051"/>
        <v>0</v>
      </c>
      <c r="AA705" s="46">
        <f t="shared" si="1051"/>
        <v>0</v>
      </c>
      <c r="AB705" s="46">
        <f t="shared" si="1051"/>
        <v>0</v>
      </c>
      <c r="AC705" s="46">
        <f t="shared" si="1051"/>
        <v>0</v>
      </c>
      <c r="AD705" s="46">
        <f t="shared" si="1051"/>
        <v>459</v>
      </c>
      <c r="AE705" s="46">
        <f t="shared" si="1051"/>
        <v>459</v>
      </c>
      <c r="AF705" s="46">
        <f t="shared" si="1051"/>
        <v>0</v>
      </c>
      <c r="AG705" s="46">
        <f t="shared" si="1051"/>
        <v>0</v>
      </c>
      <c r="AH705" s="46">
        <f t="shared" si="1051"/>
        <v>0</v>
      </c>
      <c r="AI705" s="46">
        <f t="shared" si="1051"/>
        <v>0</v>
      </c>
      <c r="AJ705" s="46">
        <f t="shared" si="1051"/>
        <v>459</v>
      </c>
      <c r="AK705" s="46">
        <f t="shared" si="1051"/>
        <v>459</v>
      </c>
      <c r="AL705" s="46">
        <f t="shared" si="1051"/>
        <v>0</v>
      </c>
      <c r="AM705" s="46">
        <f t="shared" si="1051"/>
        <v>0</v>
      </c>
      <c r="AN705" s="46">
        <f t="shared" si="1051"/>
        <v>0</v>
      </c>
      <c r="AO705" s="46">
        <f t="shared" si="1051"/>
        <v>0</v>
      </c>
      <c r="AP705" s="46">
        <f t="shared" si="1051"/>
        <v>459</v>
      </c>
      <c r="AQ705" s="46">
        <f t="shared" si="1051"/>
        <v>459</v>
      </c>
      <c r="AR705" s="46">
        <f t="shared" si="1051"/>
        <v>0</v>
      </c>
      <c r="AS705" s="46">
        <f t="shared" si="1051"/>
        <v>0</v>
      </c>
      <c r="AT705" s="46">
        <f t="shared" si="1051"/>
        <v>0</v>
      </c>
      <c r="AU705" s="46">
        <f t="shared" si="1051"/>
        <v>0</v>
      </c>
      <c r="AV705" s="46">
        <f t="shared" si="1051"/>
        <v>459</v>
      </c>
      <c r="AW705" s="46">
        <f t="shared" si="1051"/>
        <v>459</v>
      </c>
      <c r="AX705" s="46">
        <f t="shared" si="1051"/>
        <v>0</v>
      </c>
      <c r="AY705" s="46">
        <f t="shared" si="1051"/>
        <v>0</v>
      </c>
      <c r="AZ705" s="46">
        <f t="shared" si="1051"/>
        <v>0</v>
      </c>
      <c r="BA705" s="46">
        <f t="shared" si="1051"/>
        <v>0</v>
      </c>
      <c r="BB705" s="46">
        <f>BB706</f>
        <v>459</v>
      </c>
      <c r="BC705" s="46">
        <f>BC706</f>
        <v>459</v>
      </c>
    </row>
    <row r="706" spans="1:55" s="8" customFormat="1" ht="83.25">
      <c r="A706" s="59" t="s">
        <v>79</v>
      </c>
      <c r="B706" s="65" t="s">
        <v>242</v>
      </c>
      <c r="C706" s="65" t="s">
        <v>370</v>
      </c>
      <c r="D706" s="66" t="s">
        <v>139</v>
      </c>
      <c r="E706" s="65" t="s">
        <v>67</v>
      </c>
      <c r="F706" s="46">
        <v>459</v>
      </c>
      <c r="G706" s="68">
        <v>459</v>
      </c>
      <c r="H706" s="90"/>
      <c r="I706" s="90"/>
      <c r="J706" s="90"/>
      <c r="K706" s="90"/>
      <c r="L706" s="46">
        <f>F706+H706+I706+J706+K706</f>
        <v>459</v>
      </c>
      <c r="M706" s="46">
        <f>G706+K706</f>
        <v>459</v>
      </c>
      <c r="N706" s="46"/>
      <c r="O706" s="46"/>
      <c r="P706" s="46"/>
      <c r="Q706" s="46"/>
      <c r="R706" s="46">
        <f>L706+N706+O706+P706+Q706</f>
        <v>459</v>
      </c>
      <c r="S706" s="46">
        <f>M706+Q706</f>
        <v>459</v>
      </c>
      <c r="T706" s="46"/>
      <c r="U706" s="46"/>
      <c r="V706" s="46"/>
      <c r="W706" s="46"/>
      <c r="X706" s="46">
        <f>R706+T706+U706+V706+W706</f>
        <v>459</v>
      </c>
      <c r="Y706" s="46">
        <f>S706+W706</f>
        <v>459</v>
      </c>
      <c r="Z706" s="46"/>
      <c r="AA706" s="46"/>
      <c r="AB706" s="46"/>
      <c r="AC706" s="46"/>
      <c r="AD706" s="46">
        <f>X706+Z706+AA706+AB706+AC706</f>
        <v>459</v>
      </c>
      <c r="AE706" s="46">
        <f>Y706+AC706</f>
        <v>459</v>
      </c>
      <c r="AF706" s="46"/>
      <c r="AG706" s="46"/>
      <c r="AH706" s="46"/>
      <c r="AI706" s="46"/>
      <c r="AJ706" s="46">
        <f>AD706+AF706+AG706+AH706+AI706</f>
        <v>459</v>
      </c>
      <c r="AK706" s="46">
        <f>AE706+AI706</f>
        <v>459</v>
      </c>
      <c r="AL706" s="46"/>
      <c r="AM706" s="46"/>
      <c r="AN706" s="46"/>
      <c r="AO706" s="46"/>
      <c r="AP706" s="46">
        <f>AJ706+AL706+AM706+AN706+AO706</f>
        <v>459</v>
      </c>
      <c r="AQ706" s="46">
        <f>AK706+AO706</f>
        <v>459</v>
      </c>
      <c r="AR706" s="46"/>
      <c r="AS706" s="46"/>
      <c r="AT706" s="46"/>
      <c r="AU706" s="46"/>
      <c r="AV706" s="46">
        <f>AP706+AR706+AS706+AT706+AU706</f>
        <v>459</v>
      </c>
      <c r="AW706" s="46">
        <f>AQ706+AU706</f>
        <v>459</v>
      </c>
      <c r="AX706" s="46"/>
      <c r="AY706" s="46"/>
      <c r="AZ706" s="46"/>
      <c r="BA706" s="46"/>
      <c r="BB706" s="46">
        <f>AV706+AX706+AY706+AZ706+BA706</f>
        <v>459</v>
      </c>
      <c r="BC706" s="46">
        <f>AW706+BA706</f>
        <v>459</v>
      </c>
    </row>
    <row r="707" spans="1:55" s="8" customFormat="1" ht="33.75" customHeight="1">
      <c r="A707" s="59" t="s">
        <v>557</v>
      </c>
      <c r="B707" s="65" t="s">
        <v>242</v>
      </c>
      <c r="C707" s="65" t="s">
        <v>370</v>
      </c>
      <c r="D707" s="66" t="s">
        <v>558</v>
      </c>
      <c r="E707" s="65"/>
      <c r="F707" s="90"/>
      <c r="G707" s="90"/>
      <c r="H707" s="90"/>
      <c r="I707" s="90"/>
      <c r="J707" s="90"/>
      <c r="K707" s="90"/>
      <c r="L707" s="90"/>
      <c r="M707" s="90"/>
      <c r="N707" s="46"/>
      <c r="O707" s="46"/>
      <c r="P707" s="46"/>
      <c r="Q707" s="46"/>
      <c r="R707" s="90"/>
      <c r="S707" s="90"/>
      <c r="T707" s="46">
        <f aca="true" t="shared" si="1052" ref="T707:Y707">T710</f>
        <v>695</v>
      </c>
      <c r="U707" s="46">
        <f t="shared" si="1052"/>
        <v>0</v>
      </c>
      <c r="V707" s="46">
        <f t="shared" si="1052"/>
        <v>0</v>
      </c>
      <c r="W707" s="46">
        <f t="shared" si="1052"/>
        <v>0</v>
      </c>
      <c r="X707" s="46">
        <f t="shared" si="1052"/>
        <v>695</v>
      </c>
      <c r="Y707" s="46">
        <f t="shared" si="1052"/>
        <v>0</v>
      </c>
      <c r="Z707" s="46">
        <f aca="true" t="shared" si="1053" ref="Z707:AE707">Z710</f>
        <v>0</v>
      </c>
      <c r="AA707" s="46">
        <f t="shared" si="1053"/>
        <v>0</v>
      </c>
      <c r="AB707" s="46">
        <f t="shared" si="1053"/>
        <v>0</v>
      </c>
      <c r="AC707" s="46">
        <f t="shared" si="1053"/>
        <v>0</v>
      </c>
      <c r="AD707" s="46">
        <f t="shared" si="1053"/>
        <v>695</v>
      </c>
      <c r="AE707" s="46">
        <f t="shared" si="1053"/>
        <v>0</v>
      </c>
      <c r="AF707" s="46">
        <f aca="true" t="shared" si="1054" ref="AF707:AK707">AF710</f>
        <v>0</v>
      </c>
      <c r="AG707" s="46">
        <f t="shared" si="1054"/>
        <v>0</v>
      </c>
      <c r="AH707" s="46">
        <f t="shared" si="1054"/>
        <v>0</v>
      </c>
      <c r="AI707" s="46">
        <f t="shared" si="1054"/>
        <v>0</v>
      </c>
      <c r="AJ707" s="46">
        <f t="shared" si="1054"/>
        <v>695</v>
      </c>
      <c r="AK707" s="46">
        <f t="shared" si="1054"/>
        <v>0</v>
      </c>
      <c r="AL707" s="46">
        <f aca="true" t="shared" si="1055" ref="AL707:AQ707">AL710</f>
        <v>0</v>
      </c>
      <c r="AM707" s="46">
        <f t="shared" si="1055"/>
        <v>0</v>
      </c>
      <c r="AN707" s="46">
        <f t="shared" si="1055"/>
        <v>0</v>
      </c>
      <c r="AO707" s="46">
        <f t="shared" si="1055"/>
        <v>6542</v>
      </c>
      <c r="AP707" s="46">
        <f t="shared" si="1055"/>
        <v>7237</v>
      </c>
      <c r="AQ707" s="46">
        <f t="shared" si="1055"/>
        <v>6542</v>
      </c>
      <c r="AR707" s="46">
        <f aca="true" t="shared" si="1056" ref="AR707:AW707">AR710</f>
        <v>0</v>
      </c>
      <c r="AS707" s="46">
        <f>AS710</f>
        <v>0</v>
      </c>
      <c r="AT707" s="46">
        <f>AT710</f>
        <v>0</v>
      </c>
      <c r="AU707" s="46">
        <f>AU710</f>
        <v>4924</v>
      </c>
      <c r="AV707" s="46">
        <f t="shared" si="1056"/>
        <v>12161</v>
      </c>
      <c r="AW707" s="46">
        <f t="shared" si="1056"/>
        <v>11466</v>
      </c>
      <c r="AX707" s="46">
        <f aca="true" t="shared" si="1057" ref="AX707:BC707">AX710</f>
        <v>0</v>
      </c>
      <c r="AY707" s="46">
        <f t="shared" si="1057"/>
        <v>0</v>
      </c>
      <c r="AZ707" s="46">
        <f t="shared" si="1057"/>
        <v>0</v>
      </c>
      <c r="BA707" s="46">
        <f t="shared" si="1057"/>
        <v>0</v>
      </c>
      <c r="BB707" s="46">
        <f t="shared" si="1057"/>
        <v>12161</v>
      </c>
      <c r="BC707" s="46">
        <f t="shared" si="1057"/>
        <v>11466</v>
      </c>
    </row>
    <row r="708" spans="1:55" s="8" customFormat="1" ht="99.75" customHeight="1" hidden="1">
      <c r="A708" s="59" t="s">
        <v>555</v>
      </c>
      <c r="B708" s="65" t="s">
        <v>242</v>
      </c>
      <c r="C708" s="65" t="s">
        <v>370</v>
      </c>
      <c r="D708" s="66" t="s">
        <v>556</v>
      </c>
      <c r="E708" s="65"/>
      <c r="F708" s="90"/>
      <c r="G708" s="90"/>
      <c r="H708" s="90"/>
      <c r="I708" s="90"/>
      <c r="J708" s="90"/>
      <c r="K708" s="90"/>
      <c r="L708" s="90"/>
      <c r="M708" s="90"/>
      <c r="N708" s="46"/>
      <c r="O708" s="46"/>
      <c r="P708" s="46"/>
      <c r="Q708" s="46"/>
      <c r="R708" s="90"/>
      <c r="S708" s="90"/>
      <c r="T708" s="46"/>
      <c r="U708" s="46"/>
      <c r="V708" s="46"/>
      <c r="W708" s="46"/>
      <c r="X708" s="90"/>
      <c r="Y708" s="90"/>
      <c r="Z708" s="46"/>
      <c r="AA708" s="46"/>
      <c r="AB708" s="46"/>
      <c r="AC708" s="46"/>
      <c r="AD708" s="90"/>
      <c r="AE708" s="90"/>
      <c r="AF708" s="46"/>
      <c r="AG708" s="46"/>
      <c r="AH708" s="46"/>
      <c r="AI708" s="46"/>
      <c r="AJ708" s="90"/>
      <c r="AK708" s="90"/>
      <c r="AL708" s="46"/>
      <c r="AM708" s="46"/>
      <c r="AN708" s="46"/>
      <c r="AO708" s="46"/>
      <c r="AP708" s="90"/>
      <c r="AQ708" s="90"/>
      <c r="AR708" s="46"/>
      <c r="AS708" s="46"/>
      <c r="AT708" s="46"/>
      <c r="AU708" s="46"/>
      <c r="AV708" s="90"/>
      <c r="AW708" s="90"/>
      <c r="AX708" s="46"/>
      <c r="AY708" s="46"/>
      <c r="AZ708" s="46"/>
      <c r="BA708" s="46"/>
      <c r="BB708" s="90"/>
      <c r="BC708" s="90"/>
    </row>
    <row r="709" spans="1:55" s="8" customFormat="1" ht="18.75" customHeight="1" hidden="1">
      <c r="A709" s="59" t="s">
        <v>248</v>
      </c>
      <c r="B709" s="65" t="s">
        <v>242</v>
      </c>
      <c r="C709" s="65" t="s">
        <v>370</v>
      </c>
      <c r="D709" s="66" t="s">
        <v>556</v>
      </c>
      <c r="E709" s="65" t="s">
        <v>255</v>
      </c>
      <c r="F709" s="90"/>
      <c r="G709" s="90"/>
      <c r="H709" s="90"/>
      <c r="I709" s="90"/>
      <c r="J709" s="90"/>
      <c r="K709" s="90"/>
      <c r="L709" s="90"/>
      <c r="M709" s="90"/>
      <c r="N709" s="46"/>
      <c r="O709" s="46"/>
      <c r="P709" s="46"/>
      <c r="Q709" s="46"/>
      <c r="R709" s="90"/>
      <c r="S709" s="90"/>
      <c r="T709" s="46"/>
      <c r="U709" s="46"/>
      <c r="V709" s="46"/>
      <c r="W709" s="46"/>
      <c r="X709" s="90"/>
      <c r="Y709" s="90"/>
      <c r="Z709" s="46"/>
      <c r="AA709" s="46"/>
      <c r="AB709" s="46"/>
      <c r="AC709" s="46"/>
      <c r="AD709" s="90"/>
      <c r="AE709" s="90"/>
      <c r="AF709" s="46"/>
      <c r="AG709" s="46"/>
      <c r="AH709" s="46"/>
      <c r="AI709" s="46"/>
      <c r="AJ709" s="90"/>
      <c r="AK709" s="90"/>
      <c r="AL709" s="46"/>
      <c r="AM709" s="46"/>
      <c r="AN709" s="46"/>
      <c r="AO709" s="46"/>
      <c r="AP709" s="90"/>
      <c r="AQ709" s="90"/>
      <c r="AR709" s="46"/>
      <c r="AS709" s="46"/>
      <c r="AT709" s="46"/>
      <c r="AU709" s="46"/>
      <c r="AV709" s="90"/>
      <c r="AW709" s="90"/>
      <c r="AX709" s="46"/>
      <c r="AY709" s="46"/>
      <c r="AZ709" s="46"/>
      <c r="BA709" s="46"/>
      <c r="BB709" s="90"/>
      <c r="BC709" s="90"/>
    </row>
    <row r="710" spans="1:55" s="8" customFormat="1" ht="168" customHeight="1">
      <c r="A710" s="59" t="s">
        <v>579</v>
      </c>
      <c r="B710" s="65" t="s">
        <v>242</v>
      </c>
      <c r="C710" s="65" t="s">
        <v>370</v>
      </c>
      <c r="D710" s="66" t="s">
        <v>217</v>
      </c>
      <c r="E710" s="65"/>
      <c r="F710" s="90"/>
      <c r="G710" s="90"/>
      <c r="H710" s="90"/>
      <c r="I710" s="90"/>
      <c r="J710" s="90"/>
      <c r="K710" s="90"/>
      <c r="L710" s="90"/>
      <c r="M710" s="90"/>
      <c r="N710" s="46"/>
      <c r="O710" s="46"/>
      <c r="P710" s="46"/>
      <c r="Q710" s="46"/>
      <c r="R710" s="90"/>
      <c r="S710" s="90"/>
      <c r="T710" s="46">
        <f aca="true" t="shared" si="1058" ref="T710:BA710">T711</f>
        <v>695</v>
      </c>
      <c r="U710" s="46">
        <f t="shared" si="1058"/>
        <v>0</v>
      </c>
      <c r="V710" s="46">
        <f t="shared" si="1058"/>
        <v>0</v>
      </c>
      <c r="W710" s="46">
        <f t="shared" si="1058"/>
        <v>0</v>
      </c>
      <c r="X710" s="46">
        <f t="shared" si="1058"/>
        <v>695</v>
      </c>
      <c r="Y710" s="46">
        <f t="shared" si="1058"/>
        <v>0</v>
      </c>
      <c r="Z710" s="46">
        <f t="shared" si="1058"/>
        <v>0</v>
      </c>
      <c r="AA710" s="46">
        <f t="shared" si="1058"/>
        <v>0</v>
      </c>
      <c r="AB710" s="46">
        <f t="shared" si="1058"/>
        <v>0</v>
      </c>
      <c r="AC710" s="46">
        <f t="shared" si="1058"/>
        <v>0</v>
      </c>
      <c r="AD710" s="46">
        <f t="shared" si="1058"/>
        <v>695</v>
      </c>
      <c r="AE710" s="46">
        <f t="shared" si="1058"/>
        <v>0</v>
      </c>
      <c r="AF710" s="46">
        <f t="shared" si="1058"/>
        <v>0</v>
      </c>
      <c r="AG710" s="46">
        <f t="shared" si="1058"/>
        <v>0</v>
      </c>
      <c r="AH710" s="46">
        <f t="shared" si="1058"/>
        <v>0</v>
      </c>
      <c r="AI710" s="46">
        <f t="shared" si="1058"/>
        <v>0</v>
      </c>
      <c r="AJ710" s="46">
        <f t="shared" si="1058"/>
        <v>695</v>
      </c>
      <c r="AK710" s="46">
        <f t="shared" si="1058"/>
        <v>0</v>
      </c>
      <c r="AL710" s="46">
        <f t="shared" si="1058"/>
        <v>0</v>
      </c>
      <c r="AM710" s="46">
        <f t="shared" si="1058"/>
        <v>0</v>
      </c>
      <c r="AN710" s="46">
        <f t="shared" si="1058"/>
        <v>0</v>
      </c>
      <c r="AO710" s="46">
        <f t="shared" si="1058"/>
        <v>6542</v>
      </c>
      <c r="AP710" s="46">
        <f t="shared" si="1058"/>
        <v>7237</v>
      </c>
      <c r="AQ710" s="46">
        <f t="shared" si="1058"/>
        <v>6542</v>
      </c>
      <c r="AR710" s="46">
        <f t="shared" si="1058"/>
        <v>0</v>
      </c>
      <c r="AS710" s="46">
        <f t="shared" si="1058"/>
        <v>0</v>
      </c>
      <c r="AT710" s="46">
        <f t="shared" si="1058"/>
        <v>0</v>
      </c>
      <c r="AU710" s="46">
        <f t="shared" si="1058"/>
        <v>4924</v>
      </c>
      <c r="AV710" s="46">
        <f t="shared" si="1058"/>
        <v>12161</v>
      </c>
      <c r="AW710" s="46">
        <f t="shared" si="1058"/>
        <v>11466</v>
      </c>
      <c r="AX710" s="46">
        <f t="shared" si="1058"/>
        <v>0</v>
      </c>
      <c r="AY710" s="46">
        <f t="shared" si="1058"/>
        <v>0</v>
      </c>
      <c r="AZ710" s="46">
        <f t="shared" si="1058"/>
        <v>0</v>
      </c>
      <c r="BA710" s="46">
        <f t="shared" si="1058"/>
        <v>0</v>
      </c>
      <c r="BB710" s="46">
        <f>BB711</f>
        <v>12161</v>
      </c>
      <c r="BC710" s="46">
        <f>BC711</f>
        <v>11466</v>
      </c>
    </row>
    <row r="711" spans="1:55" s="8" customFormat="1" ht="18.75" customHeight="1">
      <c r="A711" s="59" t="s">
        <v>248</v>
      </c>
      <c r="B711" s="65" t="s">
        <v>242</v>
      </c>
      <c r="C711" s="65" t="s">
        <v>370</v>
      </c>
      <c r="D711" s="66" t="s">
        <v>217</v>
      </c>
      <c r="E711" s="65" t="s">
        <v>255</v>
      </c>
      <c r="F711" s="90"/>
      <c r="G711" s="90"/>
      <c r="H711" s="90"/>
      <c r="I711" s="90"/>
      <c r="J711" s="90"/>
      <c r="K711" s="90"/>
      <c r="L711" s="90"/>
      <c r="M711" s="90"/>
      <c r="N711" s="46"/>
      <c r="O711" s="46"/>
      <c r="P711" s="46"/>
      <c r="Q711" s="46"/>
      <c r="R711" s="90"/>
      <c r="S711" s="90"/>
      <c r="T711" s="46">
        <f>436+259</f>
        <v>695</v>
      </c>
      <c r="U711" s="46"/>
      <c r="V711" s="46"/>
      <c r="W711" s="46"/>
      <c r="X711" s="46">
        <f>R711+T711+U711+V711+W711</f>
        <v>695</v>
      </c>
      <c r="Y711" s="46">
        <f>S711+W711</f>
        <v>0</v>
      </c>
      <c r="Z711" s="46"/>
      <c r="AA711" s="46"/>
      <c r="AB711" s="46"/>
      <c r="AC711" s="46"/>
      <c r="AD711" s="46">
        <f>X711+Z711+AA711+AB711+AC711</f>
        <v>695</v>
      </c>
      <c r="AE711" s="46">
        <f>Y711+AC711</f>
        <v>0</v>
      </c>
      <c r="AF711" s="46"/>
      <c r="AG711" s="46"/>
      <c r="AH711" s="46"/>
      <c r="AI711" s="46"/>
      <c r="AJ711" s="46">
        <f>AD711+AF711+AG711+AH711+AI711</f>
        <v>695</v>
      </c>
      <c r="AK711" s="46">
        <f>AE711+AI711</f>
        <v>0</v>
      </c>
      <c r="AL711" s="46"/>
      <c r="AM711" s="46"/>
      <c r="AN711" s="46"/>
      <c r="AO711" s="46">
        <v>6542</v>
      </c>
      <c r="AP711" s="46">
        <f>AJ711+AL711+AM711+AN711+AO711</f>
        <v>7237</v>
      </c>
      <c r="AQ711" s="46">
        <f>AK711+AO711</f>
        <v>6542</v>
      </c>
      <c r="AR711" s="46"/>
      <c r="AS711" s="46"/>
      <c r="AT711" s="46"/>
      <c r="AU711" s="46">
        <v>4924</v>
      </c>
      <c r="AV711" s="46">
        <f>AP711+AR711+AS711+AT711+AU711</f>
        <v>12161</v>
      </c>
      <c r="AW711" s="46">
        <f>AQ711+AU711</f>
        <v>11466</v>
      </c>
      <c r="AX711" s="46"/>
      <c r="AY711" s="46"/>
      <c r="AZ711" s="46"/>
      <c r="BA711" s="46"/>
      <c r="BB711" s="46">
        <f>AV711+AX711+AY711+AZ711+BA711</f>
        <v>12161</v>
      </c>
      <c r="BC711" s="46">
        <f>AW711+BA711</f>
        <v>11466</v>
      </c>
    </row>
    <row r="712" spans="1:55" s="8" customFormat="1" ht="18.75" customHeight="1" hidden="1">
      <c r="A712" s="59" t="s">
        <v>435</v>
      </c>
      <c r="B712" s="65" t="s">
        <v>242</v>
      </c>
      <c r="C712" s="65" t="s">
        <v>370</v>
      </c>
      <c r="D712" s="66" t="s">
        <v>434</v>
      </c>
      <c r="E712" s="65"/>
      <c r="F712" s="46">
        <f>F713</f>
        <v>0</v>
      </c>
      <c r="G712" s="46">
        <f>G713</f>
        <v>0</v>
      </c>
      <c r="H712" s="90"/>
      <c r="I712" s="90"/>
      <c r="J712" s="90"/>
      <c r="K712" s="90"/>
      <c r="L712" s="46">
        <f>L713</f>
        <v>0</v>
      </c>
      <c r="M712" s="46">
        <f>M713</f>
        <v>0</v>
      </c>
      <c r="N712" s="46"/>
      <c r="O712" s="46"/>
      <c r="P712" s="46"/>
      <c r="Q712" s="46"/>
      <c r="R712" s="46">
        <f>R713</f>
        <v>0</v>
      </c>
      <c r="S712" s="46">
        <f>S713</f>
        <v>0</v>
      </c>
      <c r="T712" s="46"/>
      <c r="U712" s="46"/>
      <c r="V712" s="46"/>
      <c r="W712" s="46"/>
      <c r="X712" s="46">
        <f>X713</f>
        <v>0</v>
      </c>
      <c r="Y712" s="46">
        <f>Y713</f>
        <v>0</v>
      </c>
      <c r="Z712" s="46"/>
      <c r="AA712" s="46"/>
      <c r="AB712" s="46"/>
      <c r="AC712" s="46"/>
      <c r="AD712" s="46">
        <f>AD713</f>
        <v>0</v>
      </c>
      <c r="AE712" s="46">
        <f>AE713</f>
        <v>0</v>
      </c>
      <c r="AF712" s="46"/>
      <c r="AG712" s="46"/>
      <c r="AH712" s="46"/>
      <c r="AI712" s="46"/>
      <c r="AJ712" s="46">
        <f>AJ713</f>
        <v>0</v>
      </c>
      <c r="AK712" s="46">
        <f>AK713</f>
        <v>0</v>
      </c>
      <c r="AL712" s="46"/>
      <c r="AM712" s="46"/>
      <c r="AN712" s="46"/>
      <c r="AO712" s="46"/>
      <c r="AP712" s="46">
        <f>AP713</f>
        <v>0</v>
      </c>
      <c r="AQ712" s="46">
        <f>AQ713</f>
        <v>0</v>
      </c>
      <c r="AR712" s="46"/>
      <c r="AS712" s="46"/>
      <c r="AT712" s="46"/>
      <c r="AU712" s="46"/>
      <c r="AV712" s="46">
        <f>AV713</f>
        <v>0</v>
      </c>
      <c r="AW712" s="46">
        <f>AW713</f>
        <v>0</v>
      </c>
      <c r="AX712" s="46"/>
      <c r="AY712" s="46"/>
      <c r="AZ712" s="46"/>
      <c r="BA712" s="46"/>
      <c r="BB712" s="46">
        <f>BB713</f>
        <v>0</v>
      </c>
      <c r="BC712" s="46">
        <f>BC713</f>
        <v>0</v>
      </c>
    </row>
    <row r="713" spans="1:55" s="8" customFormat="1" ht="83.25" customHeight="1" hidden="1">
      <c r="A713" s="59" t="s">
        <v>581</v>
      </c>
      <c r="B713" s="65" t="s">
        <v>242</v>
      </c>
      <c r="C713" s="65" t="s">
        <v>370</v>
      </c>
      <c r="D713" s="66" t="s">
        <v>530</v>
      </c>
      <c r="E713" s="65"/>
      <c r="F713" s="46">
        <f>F714</f>
        <v>0</v>
      </c>
      <c r="G713" s="46">
        <f>G714</f>
        <v>0</v>
      </c>
      <c r="H713" s="90"/>
      <c r="I713" s="90"/>
      <c r="J713" s="90"/>
      <c r="K713" s="90"/>
      <c r="L713" s="46">
        <f>L714</f>
        <v>0</v>
      </c>
      <c r="M713" s="46">
        <f>M714</f>
        <v>0</v>
      </c>
      <c r="N713" s="46"/>
      <c r="O713" s="46"/>
      <c r="P713" s="46"/>
      <c r="Q713" s="46"/>
      <c r="R713" s="46">
        <f>R714</f>
        <v>0</v>
      </c>
      <c r="S713" s="46">
        <f>S714</f>
        <v>0</v>
      </c>
      <c r="T713" s="46"/>
      <c r="U713" s="46"/>
      <c r="V713" s="46"/>
      <c r="W713" s="46"/>
      <c r="X713" s="46">
        <f>X714</f>
        <v>0</v>
      </c>
      <c r="Y713" s="46">
        <f>Y714</f>
        <v>0</v>
      </c>
      <c r="Z713" s="46"/>
      <c r="AA713" s="46"/>
      <c r="AB713" s="46"/>
      <c r="AC713" s="46"/>
      <c r="AD713" s="46">
        <f>AD714</f>
        <v>0</v>
      </c>
      <c r="AE713" s="46">
        <f>AE714</f>
        <v>0</v>
      </c>
      <c r="AF713" s="46"/>
      <c r="AG713" s="46"/>
      <c r="AH713" s="46"/>
      <c r="AI713" s="46"/>
      <c r="AJ713" s="46">
        <f>AJ714</f>
        <v>0</v>
      </c>
      <c r="AK713" s="46">
        <f>AK714</f>
        <v>0</v>
      </c>
      <c r="AL713" s="46"/>
      <c r="AM713" s="46"/>
      <c r="AN713" s="46"/>
      <c r="AO713" s="46"/>
      <c r="AP713" s="46">
        <f>AP714</f>
        <v>0</v>
      </c>
      <c r="AQ713" s="46">
        <f>AQ714</f>
        <v>0</v>
      </c>
      <c r="AR713" s="46"/>
      <c r="AS713" s="46"/>
      <c r="AT713" s="46"/>
      <c r="AU713" s="46"/>
      <c r="AV713" s="46">
        <f>AV714</f>
        <v>0</v>
      </c>
      <c r="AW713" s="46">
        <f>AW714</f>
        <v>0</v>
      </c>
      <c r="AX713" s="46"/>
      <c r="AY713" s="46"/>
      <c r="AZ713" s="46"/>
      <c r="BA713" s="46"/>
      <c r="BB713" s="46">
        <f>BB714</f>
        <v>0</v>
      </c>
      <c r="BC713" s="46">
        <f>BC714</f>
        <v>0</v>
      </c>
    </row>
    <row r="714" spans="1:55" s="8" customFormat="1" ht="18.75" customHeight="1" hidden="1">
      <c r="A714" s="59" t="s">
        <v>248</v>
      </c>
      <c r="B714" s="65" t="s">
        <v>242</v>
      </c>
      <c r="C714" s="65" t="s">
        <v>370</v>
      </c>
      <c r="D714" s="66" t="s">
        <v>530</v>
      </c>
      <c r="E714" s="65" t="s">
        <v>255</v>
      </c>
      <c r="F714" s="90"/>
      <c r="G714" s="90"/>
      <c r="H714" s="90"/>
      <c r="I714" s="90"/>
      <c r="J714" s="90"/>
      <c r="K714" s="90"/>
      <c r="L714" s="90"/>
      <c r="M714" s="90"/>
      <c r="N714" s="46"/>
      <c r="O714" s="46"/>
      <c r="P714" s="46"/>
      <c r="Q714" s="46"/>
      <c r="R714" s="90"/>
      <c r="S714" s="90"/>
      <c r="T714" s="46"/>
      <c r="U714" s="46"/>
      <c r="V714" s="46"/>
      <c r="W714" s="46"/>
      <c r="X714" s="90"/>
      <c r="Y714" s="90"/>
      <c r="Z714" s="46"/>
      <c r="AA714" s="46"/>
      <c r="AB714" s="46"/>
      <c r="AC714" s="46"/>
      <c r="AD714" s="90"/>
      <c r="AE714" s="90"/>
      <c r="AF714" s="46"/>
      <c r="AG714" s="46"/>
      <c r="AH714" s="46"/>
      <c r="AI714" s="46"/>
      <c r="AJ714" s="90"/>
      <c r="AK714" s="90"/>
      <c r="AL714" s="46"/>
      <c r="AM714" s="46"/>
      <c r="AN714" s="46"/>
      <c r="AO714" s="46"/>
      <c r="AP714" s="90"/>
      <c r="AQ714" s="90"/>
      <c r="AR714" s="46"/>
      <c r="AS714" s="46"/>
      <c r="AT714" s="46"/>
      <c r="AU714" s="46"/>
      <c r="AV714" s="90"/>
      <c r="AW714" s="90"/>
      <c r="AX714" s="46"/>
      <c r="AY714" s="46"/>
      <c r="AZ714" s="46"/>
      <c r="BA714" s="46"/>
      <c r="BB714" s="90"/>
      <c r="BC714" s="90"/>
    </row>
    <row r="715" spans="1:55" s="8" customFormat="1" ht="18.75" customHeight="1">
      <c r="A715" s="59" t="s">
        <v>435</v>
      </c>
      <c r="B715" s="65" t="s">
        <v>242</v>
      </c>
      <c r="C715" s="65" t="s">
        <v>370</v>
      </c>
      <c r="D715" s="66" t="s">
        <v>434</v>
      </c>
      <c r="E715" s="65"/>
      <c r="F715" s="90"/>
      <c r="G715" s="90"/>
      <c r="H715" s="90"/>
      <c r="I715" s="90"/>
      <c r="J715" s="90"/>
      <c r="K715" s="90"/>
      <c r="L715" s="90"/>
      <c r="M715" s="90"/>
      <c r="N715" s="46">
        <f>N716</f>
        <v>65846</v>
      </c>
      <c r="O715" s="46">
        <f aca="true" t="shared" si="1059" ref="O715:R716">O716</f>
        <v>0</v>
      </c>
      <c r="P715" s="46">
        <f t="shared" si="1059"/>
        <v>0</v>
      </c>
      <c r="Q715" s="46">
        <f t="shared" si="1059"/>
        <v>0</v>
      </c>
      <c r="R715" s="46">
        <f t="shared" si="1059"/>
        <v>65846</v>
      </c>
      <c r="S715" s="90"/>
      <c r="T715" s="46">
        <f>T716</f>
        <v>65846</v>
      </c>
      <c r="U715" s="46">
        <f aca="true" t="shared" si="1060" ref="U715:X716">U716</f>
        <v>0</v>
      </c>
      <c r="V715" s="46">
        <f t="shared" si="1060"/>
        <v>0</v>
      </c>
      <c r="W715" s="46">
        <f t="shared" si="1060"/>
        <v>0</v>
      </c>
      <c r="X715" s="46">
        <f t="shared" si="1060"/>
        <v>131692</v>
      </c>
      <c r="Y715" s="90"/>
      <c r="Z715" s="46">
        <f>Z716</f>
        <v>0</v>
      </c>
      <c r="AA715" s="46">
        <f aca="true" t="shared" si="1061" ref="AA715:AD716">AA716</f>
        <v>0</v>
      </c>
      <c r="AB715" s="46">
        <f t="shared" si="1061"/>
        <v>0</v>
      </c>
      <c r="AC715" s="46">
        <f t="shared" si="1061"/>
        <v>0</v>
      </c>
      <c r="AD715" s="46">
        <f t="shared" si="1061"/>
        <v>131692</v>
      </c>
      <c r="AE715" s="90"/>
      <c r="AF715" s="46">
        <f>AF716</f>
        <v>0</v>
      </c>
      <c r="AG715" s="46">
        <f aca="true" t="shared" si="1062" ref="AG715:AJ716">AG716</f>
        <v>0</v>
      </c>
      <c r="AH715" s="46">
        <f t="shared" si="1062"/>
        <v>0</v>
      </c>
      <c r="AI715" s="46">
        <f t="shared" si="1062"/>
        <v>0</v>
      </c>
      <c r="AJ715" s="46">
        <f t="shared" si="1062"/>
        <v>131692</v>
      </c>
      <c r="AK715" s="90"/>
      <c r="AL715" s="46">
        <f>AL716</f>
        <v>0</v>
      </c>
      <c r="AM715" s="46">
        <f aca="true" t="shared" si="1063" ref="AM715:AP716">AM716</f>
        <v>0</v>
      </c>
      <c r="AN715" s="46">
        <f t="shared" si="1063"/>
        <v>0</v>
      </c>
      <c r="AO715" s="46">
        <f t="shared" si="1063"/>
        <v>0</v>
      </c>
      <c r="AP715" s="46">
        <f t="shared" si="1063"/>
        <v>131692</v>
      </c>
      <c r="AQ715" s="90"/>
      <c r="AR715" s="46">
        <f aca="true" t="shared" si="1064" ref="AR715:AU716">AR716</f>
        <v>0</v>
      </c>
      <c r="AS715" s="46">
        <f t="shared" si="1064"/>
        <v>0</v>
      </c>
      <c r="AT715" s="46">
        <f t="shared" si="1064"/>
        <v>0</v>
      </c>
      <c r="AU715" s="46">
        <f t="shared" si="1064"/>
        <v>270881</v>
      </c>
      <c r="AV715" s="46">
        <f>AV716</f>
        <v>402573</v>
      </c>
      <c r="AW715" s="46">
        <f>AW716</f>
        <v>270881</v>
      </c>
      <c r="AX715" s="46">
        <f aca="true" t="shared" si="1065" ref="AX715:BA716">AX716</f>
        <v>793</v>
      </c>
      <c r="AY715" s="46">
        <f t="shared" si="1065"/>
        <v>0</v>
      </c>
      <c r="AZ715" s="46">
        <f t="shared" si="1065"/>
        <v>0</v>
      </c>
      <c r="BA715" s="46">
        <f t="shared" si="1065"/>
        <v>0</v>
      </c>
      <c r="BB715" s="46">
        <f>BB716</f>
        <v>403366</v>
      </c>
      <c r="BC715" s="46">
        <f>BC716</f>
        <v>270881</v>
      </c>
    </row>
    <row r="716" spans="1:55" s="8" customFormat="1" ht="95.25" customHeight="1">
      <c r="A716" s="59" t="s">
        <v>582</v>
      </c>
      <c r="B716" s="65" t="s">
        <v>242</v>
      </c>
      <c r="C716" s="65" t="s">
        <v>370</v>
      </c>
      <c r="D716" s="66" t="s">
        <v>530</v>
      </c>
      <c r="E716" s="65"/>
      <c r="F716" s="90"/>
      <c r="G716" s="90"/>
      <c r="H716" s="90"/>
      <c r="I716" s="90"/>
      <c r="J716" s="90"/>
      <c r="K716" s="90"/>
      <c r="L716" s="90"/>
      <c r="M716" s="90"/>
      <c r="N716" s="46">
        <f>N717</f>
        <v>65846</v>
      </c>
      <c r="O716" s="46">
        <f t="shared" si="1059"/>
        <v>0</v>
      </c>
      <c r="P716" s="46">
        <f t="shared" si="1059"/>
        <v>0</v>
      </c>
      <c r="Q716" s="46">
        <f t="shared" si="1059"/>
        <v>0</v>
      </c>
      <c r="R716" s="46">
        <f t="shared" si="1059"/>
        <v>65846</v>
      </c>
      <c r="S716" s="90"/>
      <c r="T716" s="46">
        <f>T717</f>
        <v>65846</v>
      </c>
      <c r="U716" s="46">
        <f t="shared" si="1060"/>
        <v>0</v>
      </c>
      <c r="V716" s="46">
        <f t="shared" si="1060"/>
        <v>0</v>
      </c>
      <c r="W716" s="46">
        <f t="shared" si="1060"/>
        <v>0</v>
      </c>
      <c r="X716" s="46">
        <f t="shared" si="1060"/>
        <v>131692</v>
      </c>
      <c r="Y716" s="90"/>
      <c r="Z716" s="46">
        <f>Z717</f>
        <v>0</v>
      </c>
      <c r="AA716" s="46">
        <f t="shared" si="1061"/>
        <v>0</v>
      </c>
      <c r="AB716" s="46">
        <f t="shared" si="1061"/>
        <v>0</v>
      </c>
      <c r="AC716" s="46">
        <f t="shared" si="1061"/>
        <v>0</v>
      </c>
      <c r="AD716" s="46">
        <f t="shared" si="1061"/>
        <v>131692</v>
      </c>
      <c r="AE716" s="90"/>
      <c r="AF716" s="46">
        <f>AF717</f>
        <v>0</v>
      </c>
      <c r="AG716" s="46">
        <f t="shared" si="1062"/>
        <v>0</v>
      </c>
      <c r="AH716" s="46">
        <f t="shared" si="1062"/>
        <v>0</v>
      </c>
      <c r="AI716" s="46">
        <f t="shared" si="1062"/>
        <v>0</v>
      </c>
      <c r="AJ716" s="46">
        <f t="shared" si="1062"/>
        <v>131692</v>
      </c>
      <c r="AK716" s="90"/>
      <c r="AL716" s="46">
        <f>AL717</f>
        <v>0</v>
      </c>
      <c r="AM716" s="46">
        <f t="shared" si="1063"/>
        <v>0</v>
      </c>
      <c r="AN716" s="46">
        <f t="shared" si="1063"/>
        <v>0</v>
      </c>
      <c r="AO716" s="46">
        <f t="shared" si="1063"/>
        <v>0</v>
      </c>
      <c r="AP716" s="46">
        <f t="shared" si="1063"/>
        <v>131692</v>
      </c>
      <c r="AQ716" s="90"/>
      <c r="AR716" s="46">
        <f t="shared" si="1064"/>
        <v>0</v>
      </c>
      <c r="AS716" s="46">
        <f t="shared" si="1064"/>
        <v>0</v>
      </c>
      <c r="AT716" s="46">
        <f t="shared" si="1064"/>
        <v>0</v>
      </c>
      <c r="AU716" s="46">
        <f t="shared" si="1064"/>
        <v>270881</v>
      </c>
      <c r="AV716" s="46">
        <f>AV717</f>
        <v>402573</v>
      </c>
      <c r="AW716" s="46">
        <f>AW717</f>
        <v>270881</v>
      </c>
      <c r="AX716" s="46">
        <f t="shared" si="1065"/>
        <v>793</v>
      </c>
      <c r="AY716" s="46">
        <f t="shared" si="1065"/>
        <v>0</v>
      </c>
      <c r="AZ716" s="46">
        <f t="shared" si="1065"/>
        <v>0</v>
      </c>
      <c r="BA716" s="46">
        <f t="shared" si="1065"/>
        <v>0</v>
      </c>
      <c r="BB716" s="46">
        <f>BB717</f>
        <v>403366</v>
      </c>
      <c r="BC716" s="46">
        <f>BC717</f>
        <v>270881</v>
      </c>
    </row>
    <row r="717" spans="1:55" s="8" customFormat="1" ht="18.75" customHeight="1">
      <c r="A717" s="59" t="s">
        <v>248</v>
      </c>
      <c r="B717" s="65" t="s">
        <v>242</v>
      </c>
      <c r="C717" s="65" t="s">
        <v>370</v>
      </c>
      <c r="D717" s="66" t="s">
        <v>530</v>
      </c>
      <c r="E717" s="65" t="s">
        <v>255</v>
      </c>
      <c r="F717" s="90"/>
      <c r="G717" s="90"/>
      <c r="H717" s="90"/>
      <c r="I717" s="90"/>
      <c r="J717" s="90"/>
      <c r="K717" s="90"/>
      <c r="L717" s="90"/>
      <c r="M717" s="90"/>
      <c r="N717" s="46">
        <v>65846</v>
      </c>
      <c r="O717" s="46"/>
      <c r="P717" s="46"/>
      <c r="Q717" s="46"/>
      <c r="R717" s="46">
        <f>L717+N717+O717+P717+Q717</f>
        <v>65846</v>
      </c>
      <c r="S717" s="46">
        <f>M717+Q717</f>
        <v>0</v>
      </c>
      <c r="T717" s="46">
        <v>65846</v>
      </c>
      <c r="U717" s="46"/>
      <c r="V717" s="46"/>
      <c r="W717" s="46"/>
      <c r="X717" s="46">
        <f>R717+T717+U717+V717+W717</f>
        <v>131692</v>
      </c>
      <c r="Y717" s="46">
        <f>S717+W717</f>
        <v>0</v>
      </c>
      <c r="Z717" s="46"/>
      <c r="AA717" s="46"/>
      <c r="AB717" s="46"/>
      <c r="AC717" s="46"/>
      <c r="AD717" s="46">
        <f>X717+Z717+AA717+AB717+AC717</f>
        <v>131692</v>
      </c>
      <c r="AE717" s="46">
        <f>Y717+AC717</f>
        <v>0</v>
      </c>
      <c r="AF717" s="46"/>
      <c r="AG717" s="46"/>
      <c r="AH717" s="46"/>
      <c r="AI717" s="46"/>
      <c r="AJ717" s="46">
        <f>AD717+AF717+AG717+AH717+AI717</f>
        <v>131692</v>
      </c>
      <c r="AK717" s="46">
        <f>AE717+AI717</f>
        <v>0</v>
      </c>
      <c r="AL717" s="46"/>
      <c r="AM717" s="46"/>
      <c r="AN717" s="46"/>
      <c r="AO717" s="46"/>
      <c r="AP717" s="46">
        <f>AJ717+AL717+AM717+AN717+AO717</f>
        <v>131692</v>
      </c>
      <c r="AQ717" s="46">
        <f>AK717+AO717</f>
        <v>0</v>
      </c>
      <c r="AR717" s="46"/>
      <c r="AS717" s="46"/>
      <c r="AT717" s="46"/>
      <c r="AU717" s="46">
        <v>270881</v>
      </c>
      <c r="AV717" s="46">
        <f>AP717+AR717+AS717+AT717+AU717</f>
        <v>402573</v>
      </c>
      <c r="AW717" s="46">
        <f>AQ717+AU717</f>
        <v>270881</v>
      </c>
      <c r="AX717" s="71">
        <v>793</v>
      </c>
      <c r="AY717" s="46"/>
      <c r="AZ717" s="46"/>
      <c r="BA717" s="46"/>
      <c r="BB717" s="46">
        <f>AV717+AX717+AY717+AZ717+BA717</f>
        <v>403366</v>
      </c>
      <c r="BC717" s="46">
        <f>AW717+BA717</f>
        <v>270881</v>
      </c>
    </row>
    <row r="718" spans="1:55" s="16" customFormat="1" ht="21" customHeight="1">
      <c r="A718" s="59" t="s">
        <v>359</v>
      </c>
      <c r="B718" s="65" t="s">
        <v>242</v>
      </c>
      <c r="C718" s="65" t="s">
        <v>370</v>
      </c>
      <c r="D718" s="66" t="s">
        <v>360</v>
      </c>
      <c r="E718" s="65"/>
      <c r="F718" s="46">
        <f>F719+F723</f>
        <v>30348</v>
      </c>
      <c r="G718" s="46">
        <f>G719+G723</f>
        <v>0</v>
      </c>
      <c r="H718" s="46">
        <f aca="true" t="shared" si="1066" ref="H718:M718">H719+H723+H726</f>
        <v>2572</v>
      </c>
      <c r="I718" s="46">
        <f t="shared" si="1066"/>
        <v>0</v>
      </c>
      <c r="J718" s="46">
        <f t="shared" si="1066"/>
        <v>0</v>
      </c>
      <c r="K718" s="46">
        <f t="shared" si="1066"/>
        <v>0</v>
      </c>
      <c r="L718" s="46">
        <f t="shared" si="1066"/>
        <v>32920</v>
      </c>
      <c r="M718" s="46">
        <f t="shared" si="1066"/>
        <v>0</v>
      </c>
      <c r="N718" s="46">
        <f aca="true" t="shared" si="1067" ref="N718:S718">N719+N723+N726</f>
        <v>0</v>
      </c>
      <c r="O718" s="46">
        <f t="shared" si="1067"/>
        <v>1897</v>
      </c>
      <c r="P718" s="46">
        <f t="shared" si="1067"/>
        <v>0</v>
      </c>
      <c r="Q718" s="46">
        <f t="shared" si="1067"/>
        <v>0</v>
      </c>
      <c r="R718" s="46">
        <f t="shared" si="1067"/>
        <v>34817</v>
      </c>
      <c r="S718" s="46">
        <f t="shared" si="1067"/>
        <v>0</v>
      </c>
      <c r="T718" s="46">
        <f aca="true" t="shared" si="1068" ref="T718:Y718">T719+T723+T726</f>
        <v>4059</v>
      </c>
      <c r="U718" s="46">
        <f t="shared" si="1068"/>
        <v>0</v>
      </c>
      <c r="V718" s="46">
        <f t="shared" si="1068"/>
        <v>0</v>
      </c>
      <c r="W718" s="46">
        <f t="shared" si="1068"/>
        <v>0</v>
      </c>
      <c r="X718" s="46">
        <f t="shared" si="1068"/>
        <v>38876</v>
      </c>
      <c r="Y718" s="46">
        <f t="shared" si="1068"/>
        <v>0</v>
      </c>
      <c r="Z718" s="46">
        <f aca="true" t="shared" si="1069" ref="Z718:AE718">Z719+Z723+Z726</f>
        <v>0</v>
      </c>
      <c r="AA718" s="46">
        <f t="shared" si="1069"/>
        <v>-3</v>
      </c>
      <c r="AB718" s="46">
        <f t="shared" si="1069"/>
        <v>0</v>
      </c>
      <c r="AC718" s="46">
        <f t="shared" si="1069"/>
        <v>0</v>
      </c>
      <c r="AD718" s="46">
        <f t="shared" si="1069"/>
        <v>38873</v>
      </c>
      <c r="AE718" s="46">
        <f t="shared" si="1069"/>
        <v>0</v>
      </c>
      <c r="AF718" s="46">
        <f aca="true" t="shared" si="1070" ref="AF718:AK718">AF719+AF723+AF726</f>
        <v>0</v>
      </c>
      <c r="AG718" s="46">
        <f t="shared" si="1070"/>
        <v>0</v>
      </c>
      <c r="AH718" s="46">
        <f t="shared" si="1070"/>
        <v>0</v>
      </c>
      <c r="AI718" s="46">
        <f t="shared" si="1070"/>
        <v>0</v>
      </c>
      <c r="AJ718" s="46">
        <f t="shared" si="1070"/>
        <v>38873</v>
      </c>
      <c r="AK718" s="46">
        <f t="shared" si="1070"/>
        <v>0</v>
      </c>
      <c r="AL718" s="46">
        <f aca="true" t="shared" si="1071" ref="AL718:AQ718">AL719+AL723+AL726</f>
        <v>0</v>
      </c>
      <c r="AM718" s="46">
        <f t="shared" si="1071"/>
        <v>0</v>
      </c>
      <c r="AN718" s="46">
        <f t="shared" si="1071"/>
        <v>0</v>
      </c>
      <c r="AO718" s="46">
        <f t="shared" si="1071"/>
        <v>0</v>
      </c>
      <c r="AP718" s="46">
        <f t="shared" si="1071"/>
        <v>38873</v>
      </c>
      <c r="AQ718" s="46">
        <f t="shared" si="1071"/>
        <v>0</v>
      </c>
      <c r="AR718" s="46">
        <f aca="true" t="shared" si="1072" ref="AR718:AW718">AR719+AR723+AR726</f>
        <v>0</v>
      </c>
      <c r="AS718" s="46">
        <f>AS719+AS723+AS726</f>
        <v>-3212</v>
      </c>
      <c r="AT718" s="46">
        <f>AT719+AT723+AT726</f>
        <v>0</v>
      </c>
      <c r="AU718" s="46">
        <f>AU719+AU723+AU726</f>
        <v>0</v>
      </c>
      <c r="AV718" s="46">
        <f t="shared" si="1072"/>
        <v>35661</v>
      </c>
      <c r="AW718" s="46">
        <f t="shared" si="1072"/>
        <v>0</v>
      </c>
      <c r="AX718" s="46">
        <f aca="true" t="shared" si="1073" ref="AX718:BC718">AX719+AX723+AX726</f>
        <v>0</v>
      </c>
      <c r="AY718" s="46">
        <f t="shared" si="1073"/>
        <v>88</v>
      </c>
      <c r="AZ718" s="46">
        <f t="shared" si="1073"/>
        <v>0</v>
      </c>
      <c r="BA718" s="46">
        <f t="shared" si="1073"/>
        <v>0</v>
      </c>
      <c r="BB718" s="46">
        <f t="shared" si="1073"/>
        <v>35749</v>
      </c>
      <c r="BC718" s="46">
        <f t="shared" si="1073"/>
        <v>0</v>
      </c>
    </row>
    <row r="719" spans="1:55" s="8" customFormat="1" ht="75.75" customHeight="1">
      <c r="A719" s="59" t="s">
        <v>68</v>
      </c>
      <c r="B719" s="65" t="s">
        <v>242</v>
      </c>
      <c r="C719" s="65" t="s">
        <v>370</v>
      </c>
      <c r="D719" s="66" t="s">
        <v>495</v>
      </c>
      <c r="E719" s="65"/>
      <c r="F719" s="46">
        <f aca="true" t="shared" si="1074" ref="F719:BA719">F720</f>
        <v>24925</v>
      </c>
      <c r="G719" s="46">
        <f t="shared" si="1074"/>
        <v>0</v>
      </c>
      <c r="H719" s="46">
        <f t="shared" si="1074"/>
        <v>0</v>
      </c>
      <c r="I719" s="46">
        <f t="shared" si="1074"/>
        <v>0</v>
      </c>
      <c r="J719" s="46">
        <f t="shared" si="1074"/>
        <v>0</v>
      </c>
      <c r="K719" s="46">
        <f t="shared" si="1074"/>
        <v>0</v>
      </c>
      <c r="L719" s="46">
        <f t="shared" si="1074"/>
        <v>24925</v>
      </c>
      <c r="M719" s="90">
        <f t="shared" si="1074"/>
        <v>0</v>
      </c>
      <c r="N719" s="46">
        <f t="shared" si="1074"/>
        <v>0</v>
      </c>
      <c r="O719" s="46">
        <f t="shared" si="1074"/>
        <v>1897</v>
      </c>
      <c r="P719" s="46">
        <f t="shared" si="1074"/>
        <v>0</v>
      </c>
      <c r="Q719" s="46">
        <f t="shared" si="1074"/>
        <v>0</v>
      </c>
      <c r="R719" s="46">
        <f t="shared" si="1074"/>
        <v>26822</v>
      </c>
      <c r="S719" s="90">
        <f t="shared" si="1074"/>
        <v>0</v>
      </c>
      <c r="T719" s="46">
        <f t="shared" si="1074"/>
        <v>0</v>
      </c>
      <c r="U719" s="46">
        <f t="shared" si="1074"/>
        <v>0</v>
      </c>
      <c r="V719" s="46">
        <f t="shared" si="1074"/>
        <v>0</v>
      </c>
      <c r="W719" s="46">
        <f t="shared" si="1074"/>
        <v>0</v>
      </c>
      <c r="X719" s="46">
        <f t="shared" si="1074"/>
        <v>26822</v>
      </c>
      <c r="Y719" s="90">
        <f t="shared" si="1074"/>
        <v>0</v>
      </c>
      <c r="Z719" s="46">
        <f t="shared" si="1074"/>
        <v>0</v>
      </c>
      <c r="AA719" s="46">
        <f t="shared" si="1074"/>
        <v>-1</v>
      </c>
      <c r="AB719" s="46">
        <f t="shared" si="1074"/>
        <v>0</v>
      </c>
      <c r="AC719" s="46">
        <f t="shared" si="1074"/>
        <v>0</v>
      </c>
      <c r="AD719" s="46">
        <f t="shared" si="1074"/>
        <v>26821</v>
      </c>
      <c r="AE719" s="90">
        <f t="shared" si="1074"/>
        <v>0</v>
      </c>
      <c r="AF719" s="46">
        <f t="shared" si="1074"/>
        <v>0</v>
      </c>
      <c r="AG719" s="46">
        <f t="shared" si="1074"/>
        <v>0</v>
      </c>
      <c r="AH719" s="46">
        <f t="shared" si="1074"/>
        <v>0</v>
      </c>
      <c r="AI719" s="46">
        <f t="shared" si="1074"/>
        <v>0</v>
      </c>
      <c r="AJ719" s="46">
        <f t="shared" si="1074"/>
        <v>26821</v>
      </c>
      <c r="AK719" s="90">
        <f t="shared" si="1074"/>
        <v>0</v>
      </c>
      <c r="AL719" s="46">
        <f t="shared" si="1074"/>
        <v>0</v>
      </c>
      <c r="AM719" s="46">
        <f t="shared" si="1074"/>
        <v>0</v>
      </c>
      <c r="AN719" s="46">
        <f t="shared" si="1074"/>
        <v>0</v>
      </c>
      <c r="AO719" s="46">
        <f t="shared" si="1074"/>
        <v>0</v>
      </c>
      <c r="AP719" s="46">
        <f t="shared" si="1074"/>
        <v>26821</v>
      </c>
      <c r="AQ719" s="90">
        <f t="shared" si="1074"/>
        <v>0</v>
      </c>
      <c r="AR719" s="46">
        <f t="shared" si="1074"/>
        <v>0</v>
      </c>
      <c r="AS719" s="46">
        <f t="shared" si="1074"/>
        <v>0</v>
      </c>
      <c r="AT719" s="46">
        <f t="shared" si="1074"/>
        <v>0</v>
      </c>
      <c r="AU719" s="46">
        <f t="shared" si="1074"/>
        <v>0</v>
      </c>
      <c r="AV719" s="46">
        <f t="shared" si="1074"/>
        <v>26821</v>
      </c>
      <c r="AW719" s="90">
        <f t="shared" si="1074"/>
        <v>0</v>
      </c>
      <c r="AX719" s="46">
        <f t="shared" si="1074"/>
        <v>0</v>
      </c>
      <c r="AY719" s="46">
        <f t="shared" si="1074"/>
        <v>88</v>
      </c>
      <c r="AZ719" s="46">
        <f t="shared" si="1074"/>
        <v>0</v>
      </c>
      <c r="BA719" s="46">
        <f t="shared" si="1074"/>
        <v>0</v>
      </c>
      <c r="BB719" s="46">
        <f>BB720</f>
        <v>26909</v>
      </c>
      <c r="BC719" s="90">
        <f>BC720</f>
        <v>0</v>
      </c>
    </row>
    <row r="720" spans="1:55" s="8" customFormat="1" ht="57" customHeight="1">
      <c r="A720" s="59" t="s">
        <v>501</v>
      </c>
      <c r="B720" s="65" t="s">
        <v>242</v>
      </c>
      <c r="C720" s="65" t="s">
        <v>370</v>
      </c>
      <c r="D720" s="66" t="s">
        <v>496</v>
      </c>
      <c r="E720" s="65"/>
      <c r="F720" s="46">
        <f aca="true" t="shared" si="1075" ref="F720:M720">F721+F722</f>
        <v>24925</v>
      </c>
      <c r="G720" s="46">
        <f t="shared" si="1075"/>
        <v>0</v>
      </c>
      <c r="H720" s="46">
        <f t="shared" si="1075"/>
        <v>0</v>
      </c>
      <c r="I720" s="46">
        <f t="shared" si="1075"/>
        <v>0</v>
      </c>
      <c r="J720" s="46">
        <f t="shared" si="1075"/>
        <v>0</v>
      </c>
      <c r="K720" s="46">
        <f t="shared" si="1075"/>
        <v>0</v>
      </c>
      <c r="L720" s="46">
        <f t="shared" si="1075"/>
        <v>24925</v>
      </c>
      <c r="M720" s="46">
        <f t="shared" si="1075"/>
        <v>0</v>
      </c>
      <c r="N720" s="46">
        <f aca="true" t="shared" si="1076" ref="N720:S720">N721+N722</f>
        <v>0</v>
      </c>
      <c r="O720" s="46">
        <f t="shared" si="1076"/>
        <v>1897</v>
      </c>
      <c r="P720" s="46">
        <f t="shared" si="1076"/>
        <v>0</v>
      </c>
      <c r="Q720" s="46">
        <f t="shared" si="1076"/>
        <v>0</v>
      </c>
      <c r="R720" s="46">
        <f t="shared" si="1076"/>
        <v>26822</v>
      </c>
      <c r="S720" s="46">
        <f t="shared" si="1076"/>
        <v>0</v>
      </c>
      <c r="T720" s="46">
        <f aca="true" t="shared" si="1077" ref="T720:Y720">T721+T722</f>
        <v>0</v>
      </c>
      <c r="U720" s="46">
        <f t="shared" si="1077"/>
        <v>0</v>
      </c>
      <c r="V720" s="46">
        <f t="shared" si="1077"/>
        <v>0</v>
      </c>
      <c r="W720" s="46">
        <f t="shared" si="1077"/>
        <v>0</v>
      </c>
      <c r="X720" s="46">
        <f t="shared" si="1077"/>
        <v>26822</v>
      </c>
      <c r="Y720" s="46">
        <f t="shared" si="1077"/>
        <v>0</v>
      </c>
      <c r="Z720" s="46">
        <f aca="true" t="shared" si="1078" ref="Z720:AE720">Z721+Z722</f>
        <v>0</v>
      </c>
      <c r="AA720" s="46">
        <f t="shared" si="1078"/>
        <v>-1</v>
      </c>
      <c r="AB720" s="46">
        <f t="shared" si="1078"/>
        <v>0</v>
      </c>
      <c r="AC720" s="46">
        <f t="shared" si="1078"/>
        <v>0</v>
      </c>
      <c r="AD720" s="46">
        <f t="shared" si="1078"/>
        <v>26821</v>
      </c>
      <c r="AE720" s="46">
        <f t="shared" si="1078"/>
        <v>0</v>
      </c>
      <c r="AF720" s="46">
        <f aca="true" t="shared" si="1079" ref="AF720:AK720">AF721+AF722</f>
        <v>0</v>
      </c>
      <c r="AG720" s="46">
        <f t="shared" si="1079"/>
        <v>0</v>
      </c>
      <c r="AH720" s="46">
        <f t="shared" si="1079"/>
        <v>0</v>
      </c>
      <c r="AI720" s="46">
        <f t="shared" si="1079"/>
        <v>0</v>
      </c>
      <c r="AJ720" s="46">
        <f t="shared" si="1079"/>
        <v>26821</v>
      </c>
      <c r="AK720" s="46">
        <f t="shared" si="1079"/>
        <v>0</v>
      </c>
      <c r="AL720" s="46">
        <f aca="true" t="shared" si="1080" ref="AL720:AQ720">AL721+AL722</f>
        <v>0</v>
      </c>
      <c r="AM720" s="46">
        <f t="shared" si="1080"/>
        <v>0</v>
      </c>
      <c r="AN720" s="46">
        <f t="shared" si="1080"/>
        <v>0</v>
      </c>
      <c r="AO720" s="46">
        <f t="shared" si="1080"/>
        <v>0</v>
      </c>
      <c r="AP720" s="46">
        <f t="shared" si="1080"/>
        <v>26821</v>
      </c>
      <c r="AQ720" s="46">
        <f t="shared" si="1080"/>
        <v>0</v>
      </c>
      <c r="AR720" s="46">
        <f aca="true" t="shared" si="1081" ref="AR720:AW720">AR721+AR722</f>
        <v>0</v>
      </c>
      <c r="AS720" s="46">
        <f>AS721+AS722</f>
        <v>0</v>
      </c>
      <c r="AT720" s="46">
        <f>AT721+AT722</f>
        <v>0</v>
      </c>
      <c r="AU720" s="46">
        <f>AU721+AU722</f>
        <v>0</v>
      </c>
      <c r="AV720" s="46">
        <f t="shared" si="1081"/>
        <v>26821</v>
      </c>
      <c r="AW720" s="46">
        <f t="shared" si="1081"/>
        <v>0</v>
      </c>
      <c r="AX720" s="46">
        <f aca="true" t="shared" si="1082" ref="AX720:BC720">AX721+AX722</f>
        <v>0</v>
      </c>
      <c r="AY720" s="46">
        <f t="shared" si="1082"/>
        <v>88</v>
      </c>
      <c r="AZ720" s="46">
        <f t="shared" si="1082"/>
        <v>0</v>
      </c>
      <c r="BA720" s="46">
        <f t="shared" si="1082"/>
        <v>0</v>
      </c>
      <c r="BB720" s="46">
        <f t="shared" si="1082"/>
        <v>26909</v>
      </c>
      <c r="BC720" s="46">
        <f t="shared" si="1082"/>
        <v>0</v>
      </c>
    </row>
    <row r="721" spans="1:55" s="8" customFormat="1" ht="21.75" customHeight="1">
      <c r="A721" s="59" t="s">
        <v>248</v>
      </c>
      <c r="B721" s="65" t="s">
        <v>242</v>
      </c>
      <c r="C721" s="65" t="s">
        <v>370</v>
      </c>
      <c r="D721" s="66" t="s">
        <v>496</v>
      </c>
      <c r="E721" s="65" t="s">
        <v>255</v>
      </c>
      <c r="F721" s="46">
        <f>23645-23645</f>
        <v>0</v>
      </c>
      <c r="G721" s="90"/>
      <c r="H721" s="90"/>
      <c r="I721" s="90"/>
      <c r="J721" s="90"/>
      <c r="K721" s="90"/>
      <c r="L721" s="46">
        <f>23645-23645</f>
        <v>0</v>
      </c>
      <c r="M721" s="90"/>
      <c r="N721" s="46"/>
      <c r="O721" s="46"/>
      <c r="P721" s="46"/>
      <c r="Q721" s="46"/>
      <c r="R721" s="46">
        <f>23645-23645</f>
        <v>0</v>
      </c>
      <c r="S721" s="90"/>
      <c r="T721" s="46"/>
      <c r="U721" s="46">
        <v>25533</v>
      </c>
      <c r="V721" s="46"/>
      <c r="W721" s="46"/>
      <c r="X721" s="46">
        <f>R721+T721+U721+V721+W721</f>
        <v>25533</v>
      </c>
      <c r="Y721" s="46">
        <f>S721+W721</f>
        <v>0</v>
      </c>
      <c r="Z721" s="46"/>
      <c r="AA721" s="46">
        <v>-1</v>
      </c>
      <c r="AB721" s="46"/>
      <c r="AC721" s="46"/>
      <c r="AD721" s="46">
        <f>X721+Z721+AA721+AB721+AC721</f>
        <v>25532</v>
      </c>
      <c r="AE721" s="46">
        <f>Y721+AC721</f>
        <v>0</v>
      </c>
      <c r="AF721" s="46"/>
      <c r="AG721" s="46"/>
      <c r="AH721" s="46"/>
      <c r="AI721" s="46"/>
      <c r="AJ721" s="46">
        <f>AD721+AF721+AG721+AH721+AI721</f>
        <v>25532</v>
      </c>
      <c r="AK721" s="46">
        <f>AE721+AI721</f>
        <v>0</v>
      </c>
      <c r="AL721" s="46"/>
      <c r="AM721" s="46"/>
      <c r="AN721" s="46"/>
      <c r="AO721" s="46"/>
      <c r="AP721" s="46">
        <f>AJ721+AL721+AM721+AN721+AO721</f>
        <v>25532</v>
      </c>
      <c r="AQ721" s="46">
        <f>AK721+AO721</f>
        <v>0</v>
      </c>
      <c r="AR721" s="46"/>
      <c r="AS721" s="46"/>
      <c r="AT721" s="46"/>
      <c r="AU721" s="46"/>
      <c r="AV721" s="46">
        <f>AP721+AR721+AS721+AT721+AU721</f>
        <v>25532</v>
      </c>
      <c r="AW721" s="46">
        <f>AQ721+AU721</f>
        <v>0</v>
      </c>
      <c r="AX721" s="46"/>
      <c r="AY721" s="46">
        <v>88</v>
      </c>
      <c r="AZ721" s="46"/>
      <c r="BA721" s="46"/>
      <c r="BB721" s="46">
        <f>AV721+AX721+AY721+AZ721+BA721</f>
        <v>25620</v>
      </c>
      <c r="BC721" s="46">
        <f>AW721+BA721</f>
        <v>0</v>
      </c>
    </row>
    <row r="722" spans="1:55" s="8" customFormat="1" ht="96" customHeight="1">
      <c r="A722" s="59" t="s">
        <v>216</v>
      </c>
      <c r="B722" s="65" t="s">
        <v>242</v>
      </c>
      <c r="C722" s="65" t="s">
        <v>370</v>
      </c>
      <c r="D722" s="66" t="s">
        <v>496</v>
      </c>
      <c r="E722" s="65" t="s">
        <v>66</v>
      </c>
      <c r="F722" s="46">
        <f>1280+23645</f>
        <v>24925</v>
      </c>
      <c r="G722" s="90"/>
      <c r="H722" s="90"/>
      <c r="I722" s="90"/>
      <c r="J722" s="90"/>
      <c r="K722" s="90"/>
      <c r="L722" s="46">
        <f>F722+H722+I722+J722+K722</f>
        <v>24925</v>
      </c>
      <c r="M722" s="46">
        <f>G722+K722</f>
        <v>0</v>
      </c>
      <c r="N722" s="46"/>
      <c r="O722" s="46">
        <v>1897</v>
      </c>
      <c r="P722" s="46"/>
      <c r="Q722" s="46"/>
      <c r="R722" s="46">
        <f>L722+N722+O722+P722+Q722</f>
        <v>26822</v>
      </c>
      <c r="S722" s="46">
        <f>M722+Q722</f>
        <v>0</v>
      </c>
      <c r="T722" s="46"/>
      <c r="U722" s="46">
        <v>-25533</v>
      </c>
      <c r="V722" s="46"/>
      <c r="W722" s="46"/>
      <c r="X722" s="46">
        <f>R722+T722+U722+V722+W722</f>
        <v>1289</v>
      </c>
      <c r="Y722" s="46">
        <f>S722+W722</f>
        <v>0</v>
      </c>
      <c r="Z722" s="46"/>
      <c r="AA722" s="46"/>
      <c r="AB722" s="46"/>
      <c r="AC722" s="46"/>
      <c r="AD722" s="46">
        <f>X722+Z722+AA722+AB722+AC722</f>
        <v>1289</v>
      </c>
      <c r="AE722" s="46">
        <f>Y722+AC722</f>
        <v>0</v>
      </c>
      <c r="AF722" s="46"/>
      <c r="AG722" s="46"/>
      <c r="AH722" s="46"/>
      <c r="AI722" s="46"/>
      <c r="AJ722" s="46">
        <f>AD722+AF722+AG722+AH722+AI722</f>
        <v>1289</v>
      </c>
      <c r="AK722" s="46">
        <f>AE722+AI722</f>
        <v>0</v>
      </c>
      <c r="AL722" s="46"/>
      <c r="AM722" s="46"/>
      <c r="AN722" s="46"/>
      <c r="AO722" s="46"/>
      <c r="AP722" s="46">
        <f>AJ722+AL722+AM722+AN722+AO722</f>
        <v>1289</v>
      </c>
      <c r="AQ722" s="46">
        <f>AK722+AO722</f>
        <v>0</v>
      </c>
      <c r="AR722" s="46"/>
      <c r="AS722" s="46"/>
      <c r="AT722" s="46"/>
      <c r="AU722" s="46"/>
      <c r="AV722" s="46">
        <f>AP722+AR722+AS722+AT722+AU722</f>
        <v>1289</v>
      </c>
      <c r="AW722" s="46">
        <f>AQ722+AU722</f>
        <v>0</v>
      </c>
      <c r="AX722" s="46"/>
      <c r="AY722" s="46"/>
      <c r="AZ722" s="46"/>
      <c r="BA722" s="46"/>
      <c r="BB722" s="46">
        <f>AV722+AX722+AY722+AZ722+BA722</f>
        <v>1289</v>
      </c>
      <c r="BC722" s="46">
        <f>AW722+BA722</f>
        <v>0</v>
      </c>
    </row>
    <row r="723" spans="1:55" s="8" customFormat="1" ht="54" customHeight="1">
      <c r="A723" s="59" t="s">
        <v>89</v>
      </c>
      <c r="B723" s="65" t="s">
        <v>242</v>
      </c>
      <c r="C723" s="65" t="s">
        <v>370</v>
      </c>
      <c r="D723" s="66" t="s">
        <v>515</v>
      </c>
      <c r="E723" s="65"/>
      <c r="F723" s="46">
        <f>F724</f>
        <v>5423</v>
      </c>
      <c r="G723" s="46">
        <f aca="true" t="shared" si="1083" ref="G723:K724">G724</f>
        <v>0</v>
      </c>
      <c r="H723" s="46">
        <f t="shared" si="1083"/>
        <v>0</v>
      </c>
      <c r="I723" s="46">
        <f t="shared" si="1083"/>
        <v>0</v>
      </c>
      <c r="J723" s="46">
        <f t="shared" si="1083"/>
        <v>0</v>
      </c>
      <c r="K723" s="46">
        <f t="shared" si="1083"/>
        <v>0</v>
      </c>
      <c r="L723" s="46">
        <f>L724</f>
        <v>5423</v>
      </c>
      <c r="M723" s="121">
        <f>M724</f>
        <v>0</v>
      </c>
      <c r="N723" s="46">
        <f aca="true" t="shared" si="1084" ref="N723:Q724">N724</f>
        <v>0</v>
      </c>
      <c r="O723" s="46">
        <f t="shared" si="1084"/>
        <v>0</v>
      </c>
      <c r="P723" s="46">
        <f t="shared" si="1084"/>
        <v>0</v>
      </c>
      <c r="Q723" s="46">
        <f t="shared" si="1084"/>
        <v>0</v>
      </c>
      <c r="R723" s="46">
        <f>R724</f>
        <v>5423</v>
      </c>
      <c r="S723" s="121">
        <f>S724</f>
        <v>0</v>
      </c>
      <c r="T723" s="46">
        <f aca="true" t="shared" si="1085" ref="T723:W724">T724</f>
        <v>0</v>
      </c>
      <c r="U723" s="46">
        <f t="shared" si="1085"/>
        <v>0</v>
      </c>
      <c r="V723" s="46">
        <f t="shared" si="1085"/>
        <v>0</v>
      </c>
      <c r="W723" s="46">
        <f t="shared" si="1085"/>
        <v>0</v>
      </c>
      <c r="X723" s="46">
        <f>X724</f>
        <v>5423</v>
      </c>
      <c r="Y723" s="121">
        <f>Y724</f>
        <v>0</v>
      </c>
      <c r="Z723" s="46">
        <f aca="true" t="shared" si="1086" ref="Z723:AC724">Z724</f>
        <v>0</v>
      </c>
      <c r="AA723" s="46">
        <f t="shared" si="1086"/>
        <v>0</v>
      </c>
      <c r="AB723" s="46">
        <f t="shared" si="1086"/>
        <v>0</v>
      </c>
      <c r="AC723" s="46">
        <f t="shared" si="1086"/>
        <v>0</v>
      </c>
      <c r="AD723" s="46">
        <f>AD724</f>
        <v>5423</v>
      </c>
      <c r="AE723" s="121">
        <f>AE724</f>
        <v>0</v>
      </c>
      <c r="AF723" s="46">
        <f aca="true" t="shared" si="1087" ref="AF723:AI724">AF724</f>
        <v>0</v>
      </c>
      <c r="AG723" s="46">
        <f t="shared" si="1087"/>
        <v>0</v>
      </c>
      <c r="AH723" s="46">
        <f t="shared" si="1087"/>
        <v>0</v>
      </c>
      <c r="AI723" s="46">
        <f t="shared" si="1087"/>
        <v>0</v>
      </c>
      <c r="AJ723" s="46">
        <f>AJ724</f>
        <v>5423</v>
      </c>
      <c r="AK723" s="121">
        <f>AK724</f>
        <v>0</v>
      </c>
      <c r="AL723" s="46">
        <f aca="true" t="shared" si="1088" ref="AL723:AO724">AL724</f>
        <v>0</v>
      </c>
      <c r="AM723" s="46">
        <f t="shared" si="1088"/>
        <v>0</v>
      </c>
      <c r="AN723" s="46">
        <f t="shared" si="1088"/>
        <v>0</v>
      </c>
      <c r="AO723" s="46">
        <f t="shared" si="1088"/>
        <v>0</v>
      </c>
      <c r="AP723" s="46">
        <f>AP724</f>
        <v>5423</v>
      </c>
      <c r="AQ723" s="121">
        <f>AQ724</f>
        <v>0</v>
      </c>
      <c r="AR723" s="46">
        <f aca="true" t="shared" si="1089" ref="AR723:AU724">AR724</f>
        <v>0</v>
      </c>
      <c r="AS723" s="46">
        <f t="shared" si="1089"/>
        <v>0</v>
      </c>
      <c r="AT723" s="46">
        <f t="shared" si="1089"/>
        <v>0</v>
      </c>
      <c r="AU723" s="46">
        <f t="shared" si="1089"/>
        <v>0</v>
      </c>
      <c r="AV723" s="46">
        <f>AV724</f>
        <v>5423</v>
      </c>
      <c r="AW723" s="121">
        <f>AW724</f>
        <v>0</v>
      </c>
      <c r="AX723" s="46">
        <f aca="true" t="shared" si="1090" ref="AX723:BA724">AX724</f>
        <v>0</v>
      </c>
      <c r="AY723" s="46">
        <f t="shared" si="1090"/>
        <v>0</v>
      </c>
      <c r="AZ723" s="46">
        <f t="shared" si="1090"/>
        <v>0</v>
      </c>
      <c r="BA723" s="46">
        <f t="shared" si="1090"/>
        <v>0</v>
      </c>
      <c r="BB723" s="46">
        <f>BB724</f>
        <v>5423</v>
      </c>
      <c r="BC723" s="121">
        <f>BC724</f>
        <v>0</v>
      </c>
    </row>
    <row r="724" spans="1:55" s="8" customFormat="1" ht="75.75" customHeight="1">
      <c r="A724" s="59" t="s">
        <v>166</v>
      </c>
      <c r="B724" s="65" t="s">
        <v>242</v>
      </c>
      <c r="C724" s="65" t="s">
        <v>370</v>
      </c>
      <c r="D724" s="66" t="s">
        <v>538</v>
      </c>
      <c r="E724" s="65"/>
      <c r="F724" s="46">
        <f>F725</f>
        <v>5423</v>
      </c>
      <c r="G724" s="46">
        <f t="shared" si="1083"/>
        <v>0</v>
      </c>
      <c r="H724" s="46">
        <f t="shared" si="1083"/>
        <v>0</v>
      </c>
      <c r="I724" s="46">
        <f t="shared" si="1083"/>
        <v>0</v>
      </c>
      <c r="J724" s="46">
        <f t="shared" si="1083"/>
        <v>0</v>
      </c>
      <c r="K724" s="46">
        <f t="shared" si="1083"/>
        <v>0</v>
      </c>
      <c r="L724" s="46">
        <f>L725</f>
        <v>5423</v>
      </c>
      <c r="M724" s="121">
        <f>M725</f>
        <v>0</v>
      </c>
      <c r="N724" s="46">
        <f t="shared" si="1084"/>
        <v>0</v>
      </c>
      <c r="O724" s="46">
        <f t="shared" si="1084"/>
        <v>0</v>
      </c>
      <c r="P724" s="46">
        <f t="shared" si="1084"/>
        <v>0</v>
      </c>
      <c r="Q724" s="46">
        <f t="shared" si="1084"/>
        <v>0</v>
      </c>
      <c r="R724" s="46">
        <f>R725</f>
        <v>5423</v>
      </c>
      <c r="S724" s="121">
        <f>S725</f>
        <v>0</v>
      </c>
      <c r="T724" s="46">
        <f t="shared" si="1085"/>
        <v>0</v>
      </c>
      <c r="U724" s="46">
        <f t="shared" si="1085"/>
        <v>0</v>
      </c>
      <c r="V724" s="46">
        <f t="shared" si="1085"/>
        <v>0</v>
      </c>
      <c r="W724" s="46">
        <f t="shared" si="1085"/>
        <v>0</v>
      </c>
      <c r="X724" s="46">
        <f>X725</f>
        <v>5423</v>
      </c>
      <c r="Y724" s="121">
        <f>Y725</f>
        <v>0</v>
      </c>
      <c r="Z724" s="46">
        <f t="shared" si="1086"/>
        <v>0</v>
      </c>
      <c r="AA724" s="46">
        <f t="shared" si="1086"/>
        <v>0</v>
      </c>
      <c r="AB724" s="46">
        <f t="shared" si="1086"/>
        <v>0</v>
      </c>
      <c r="AC724" s="46">
        <f t="shared" si="1086"/>
        <v>0</v>
      </c>
      <c r="AD724" s="46">
        <f>AD725</f>
        <v>5423</v>
      </c>
      <c r="AE724" s="121">
        <f>AE725</f>
        <v>0</v>
      </c>
      <c r="AF724" s="46">
        <f t="shared" si="1087"/>
        <v>0</v>
      </c>
      <c r="AG724" s="46">
        <f t="shared" si="1087"/>
        <v>0</v>
      </c>
      <c r="AH724" s="46">
        <f t="shared" si="1087"/>
        <v>0</v>
      </c>
      <c r="AI724" s="46">
        <f t="shared" si="1087"/>
        <v>0</v>
      </c>
      <c r="AJ724" s="46">
        <f>AJ725</f>
        <v>5423</v>
      </c>
      <c r="AK724" s="121">
        <f>AK725</f>
        <v>0</v>
      </c>
      <c r="AL724" s="46">
        <f t="shared" si="1088"/>
        <v>0</v>
      </c>
      <c r="AM724" s="46">
        <f t="shared" si="1088"/>
        <v>0</v>
      </c>
      <c r="AN724" s="46">
        <f t="shared" si="1088"/>
        <v>0</v>
      </c>
      <c r="AO724" s="46">
        <f t="shared" si="1088"/>
        <v>0</v>
      </c>
      <c r="AP724" s="46">
        <f>AP725</f>
        <v>5423</v>
      </c>
      <c r="AQ724" s="121">
        <f>AQ725</f>
        <v>0</v>
      </c>
      <c r="AR724" s="46">
        <f t="shared" si="1089"/>
        <v>0</v>
      </c>
      <c r="AS724" s="46">
        <f t="shared" si="1089"/>
        <v>0</v>
      </c>
      <c r="AT724" s="46">
        <f t="shared" si="1089"/>
        <v>0</v>
      </c>
      <c r="AU724" s="46">
        <f t="shared" si="1089"/>
        <v>0</v>
      </c>
      <c r="AV724" s="46">
        <f>AV725</f>
        <v>5423</v>
      </c>
      <c r="AW724" s="121">
        <f>AW725</f>
        <v>0</v>
      </c>
      <c r="AX724" s="46">
        <f t="shared" si="1090"/>
        <v>0</v>
      </c>
      <c r="AY724" s="46">
        <f t="shared" si="1090"/>
        <v>0</v>
      </c>
      <c r="AZ724" s="46">
        <f t="shared" si="1090"/>
        <v>0</v>
      </c>
      <c r="BA724" s="46">
        <f t="shared" si="1090"/>
        <v>0</v>
      </c>
      <c r="BB724" s="46">
        <f>BB725</f>
        <v>5423</v>
      </c>
      <c r="BC724" s="121">
        <f>BC725</f>
        <v>0</v>
      </c>
    </row>
    <row r="725" spans="1:55" s="8" customFormat="1" ht="18.75">
      <c r="A725" s="59" t="s">
        <v>248</v>
      </c>
      <c r="B725" s="65" t="s">
        <v>242</v>
      </c>
      <c r="C725" s="65" t="s">
        <v>370</v>
      </c>
      <c r="D725" s="66" t="s">
        <v>538</v>
      </c>
      <c r="E725" s="65" t="s">
        <v>255</v>
      </c>
      <c r="F725" s="46">
        <v>5423</v>
      </c>
      <c r="G725" s="90"/>
      <c r="H725" s="90"/>
      <c r="I725" s="90"/>
      <c r="J725" s="90"/>
      <c r="K725" s="90"/>
      <c r="L725" s="46">
        <f>F725+H725+I725+J725+K725</f>
        <v>5423</v>
      </c>
      <c r="M725" s="46">
        <f>G725+K725</f>
        <v>0</v>
      </c>
      <c r="N725" s="46"/>
      <c r="O725" s="46"/>
      <c r="P725" s="46"/>
      <c r="Q725" s="46"/>
      <c r="R725" s="46">
        <f>L725+N725+O725+P725+Q725</f>
        <v>5423</v>
      </c>
      <c r="S725" s="46">
        <f>M725+Q725</f>
        <v>0</v>
      </c>
      <c r="T725" s="46"/>
      <c r="U725" s="46"/>
      <c r="V725" s="46"/>
      <c r="W725" s="46"/>
      <c r="X725" s="46">
        <f>R725+T725+U725+V725+W725</f>
        <v>5423</v>
      </c>
      <c r="Y725" s="46">
        <f>S725+W725</f>
        <v>0</v>
      </c>
      <c r="Z725" s="46"/>
      <c r="AA725" s="46"/>
      <c r="AB725" s="46"/>
      <c r="AC725" s="46"/>
      <c r="AD725" s="46">
        <f>X725+Z725+AA725+AB725+AC725</f>
        <v>5423</v>
      </c>
      <c r="AE725" s="46">
        <f>Y725+AC725</f>
        <v>0</v>
      </c>
      <c r="AF725" s="46"/>
      <c r="AG725" s="46"/>
      <c r="AH725" s="46"/>
      <c r="AI725" s="46"/>
      <c r="AJ725" s="46">
        <f>AD725+AF725+AG725+AH725+AI725</f>
        <v>5423</v>
      </c>
      <c r="AK725" s="46">
        <f>AE725+AI725</f>
        <v>0</v>
      </c>
      <c r="AL725" s="46"/>
      <c r="AM725" s="46"/>
      <c r="AN725" s="46"/>
      <c r="AO725" s="46"/>
      <c r="AP725" s="46">
        <f>AJ725+AL725+AM725+AN725+AO725</f>
        <v>5423</v>
      </c>
      <c r="AQ725" s="46">
        <f>AK725+AO725</f>
        <v>0</v>
      </c>
      <c r="AR725" s="46"/>
      <c r="AS725" s="46"/>
      <c r="AT725" s="46"/>
      <c r="AU725" s="46"/>
      <c r="AV725" s="46">
        <f>AP725+AR725+AS725+AT725+AU725</f>
        <v>5423</v>
      </c>
      <c r="AW725" s="46">
        <f>AQ725+AU725</f>
        <v>0</v>
      </c>
      <c r="AX725" s="46"/>
      <c r="AY725" s="46"/>
      <c r="AZ725" s="46"/>
      <c r="BA725" s="46"/>
      <c r="BB725" s="46">
        <f>AV725+AX725+AY725+AZ725+BA725</f>
        <v>5423</v>
      </c>
      <c r="BC725" s="46">
        <f>AW725+BA725</f>
        <v>0</v>
      </c>
    </row>
    <row r="726" spans="1:55" s="8" customFormat="1" ht="59.25" customHeight="1">
      <c r="A726" s="59" t="s">
        <v>112</v>
      </c>
      <c r="B726" s="65" t="s">
        <v>242</v>
      </c>
      <c r="C726" s="65" t="s">
        <v>370</v>
      </c>
      <c r="D726" s="66" t="s">
        <v>111</v>
      </c>
      <c r="E726" s="65"/>
      <c r="F726" s="90"/>
      <c r="G726" s="90"/>
      <c r="H726" s="46">
        <f aca="true" t="shared" si="1091" ref="H726:S726">H728</f>
        <v>2572</v>
      </c>
      <c r="I726" s="46">
        <f t="shared" si="1091"/>
        <v>0</v>
      </c>
      <c r="J726" s="46">
        <f t="shared" si="1091"/>
        <v>0</v>
      </c>
      <c r="K726" s="46">
        <f t="shared" si="1091"/>
        <v>0</v>
      </c>
      <c r="L726" s="46">
        <f t="shared" si="1091"/>
        <v>2572</v>
      </c>
      <c r="M726" s="46">
        <f t="shared" si="1091"/>
        <v>0</v>
      </c>
      <c r="N726" s="46">
        <f t="shared" si="1091"/>
        <v>0</v>
      </c>
      <c r="O726" s="46">
        <f t="shared" si="1091"/>
        <v>0</v>
      </c>
      <c r="P726" s="46">
        <f t="shared" si="1091"/>
        <v>0</v>
      </c>
      <c r="Q726" s="46">
        <f t="shared" si="1091"/>
        <v>0</v>
      </c>
      <c r="R726" s="46">
        <f t="shared" si="1091"/>
        <v>2572</v>
      </c>
      <c r="S726" s="46">
        <f t="shared" si="1091"/>
        <v>0</v>
      </c>
      <c r="T726" s="46">
        <f aca="true" t="shared" si="1092" ref="T726:Y726">T727+T728</f>
        <v>4059</v>
      </c>
      <c r="U726" s="46">
        <f t="shared" si="1092"/>
        <v>0</v>
      </c>
      <c r="V726" s="46">
        <f t="shared" si="1092"/>
        <v>0</v>
      </c>
      <c r="W726" s="46">
        <f t="shared" si="1092"/>
        <v>0</v>
      </c>
      <c r="X726" s="46">
        <f t="shared" si="1092"/>
        <v>6631</v>
      </c>
      <c r="Y726" s="46">
        <f t="shared" si="1092"/>
        <v>0</v>
      </c>
      <c r="Z726" s="46">
        <f aca="true" t="shared" si="1093" ref="Z726:AE726">Z727+Z728</f>
        <v>0</v>
      </c>
      <c r="AA726" s="46">
        <f t="shared" si="1093"/>
        <v>-2</v>
      </c>
      <c r="AB726" s="46">
        <f t="shared" si="1093"/>
        <v>0</v>
      </c>
      <c r="AC726" s="46">
        <f t="shared" si="1093"/>
        <v>0</v>
      </c>
      <c r="AD726" s="46">
        <f t="shared" si="1093"/>
        <v>6629</v>
      </c>
      <c r="AE726" s="46">
        <f t="shared" si="1093"/>
        <v>0</v>
      </c>
      <c r="AF726" s="46">
        <f aca="true" t="shared" si="1094" ref="AF726:AK726">AF727+AF728</f>
        <v>0</v>
      </c>
      <c r="AG726" s="46">
        <f t="shared" si="1094"/>
        <v>0</v>
      </c>
      <c r="AH726" s="46">
        <f t="shared" si="1094"/>
        <v>0</v>
      </c>
      <c r="AI726" s="46">
        <f t="shared" si="1094"/>
        <v>0</v>
      </c>
      <c r="AJ726" s="46">
        <f t="shared" si="1094"/>
        <v>6629</v>
      </c>
      <c r="AK726" s="46">
        <f t="shared" si="1094"/>
        <v>0</v>
      </c>
      <c r="AL726" s="46">
        <f aca="true" t="shared" si="1095" ref="AL726:AQ726">AL727+AL728</f>
        <v>0</v>
      </c>
      <c r="AM726" s="46">
        <f t="shared" si="1095"/>
        <v>0</v>
      </c>
      <c r="AN726" s="46">
        <f t="shared" si="1095"/>
        <v>0</v>
      </c>
      <c r="AO726" s="46">
        <f t="shared" si="1095"/>
        <v>0</v>
      </c>
      <c r="AP726" s="46">
        <f t="shared" si="1095"/>
        <v>6629</v>
      </c>
      <c r="AQ726" s="46">
        <f t="shared" si="1095"/>
        <v>0</v>
      </c>
      <c r="AR726" s="46">
        <f aca="true" t="shared" si="1096" ref="AR726:AW726">AR727+AR728</f>
        <v>0</v>
      </c>
      <c r="AS726" s="46">
        <f>AS727+AS728</f>
        <v>-3212</v>
      </c>
      <c r="AT726" s="46">
        <f>AT727+AT728</f>
        <v>0</v>
      </c>
      <c r="AU726" s="46">
        <f>AU727+AU728</f>
        <v>0</v>
      </c>
      <c r="AV726" s="46">
        <f t="shared" si="1096"/>
        <v>3417</v>
      </c>
      <c r="AW726" s="46">
        <f t="shared" si="1096"/>
        <v>0</v>
      </c>
      <c r="AX726" s="46">
        <f aca="true" t="shared" si="1097" ref="AX726:BC726">AX727+AX728</f>
        <v>0</v>
      </c>
      <c r="AY726" s="46">
        <f t="shared" si="1097"/>
        <v>0</v>
      </c>
      <c r="AZ726" s="46">
        <f t="shared" si="1097"/>
        <v>0</v>
      </c>
      <c r="BA726" s="46">
        <f t="shared" si="1097"/>
        <v>0</v>
      </c>
      <c r="BB726" s="46">
        <f t="shared" si="1097"/>
        <v>3417</v>
      </c>
      <c r="BC726" s="46">
        <f t="shared" si="1097"/>
        <v>0</v>
      </c>
    </row>
    <row r="727" spans="1:55" s="8" customFormat="1" ht="30.75" customHeight="1">
      <c r="A727" s="59" t="s">
        <v>248</v>
      </c>
      <c r="B727" s="65" t="s">
        <v>242</v>
      </c>
      <c r="C727" s="65" t="s">
        <v>370</v>
      </c>
      <c r="D727" s="66" t="s">
        <v>111</v>
      </c>
      <c r="E727" s="65" t="s">
        <v>255</v>
      </c>
      <c r="F727" s="90"/>
      <c r="G727" s="90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>
        <v>4059</v>
      </c>
      <c r="U727" s="46">
        <v>2572</v>
      </c>
      <c r="V727" s="46"/>
      <c r="W727" s="46"/>
      <c r="X727" s="46">
        <f>R727+T727+U727+V727+W727</f>
        <v>6631</v>
      </c>
      <c r="Y727" s="46">
        <f>S727+W727</f>
        <v>0</v>
      </c>
      <c r="Z727" s="46"/>
      <c r="AA727" s="46">
        <v>-2</v>
      </c>
      <c r="AB727" s="46"/>
      <c r="AC727" s="46"/>
      <c r="AD727" s="46">
        <f>X727+Z727+AA727+AB727+AC727</f>
        <v>6629</v>
      </c>
      <c r="AE727" s="46">
        <f>Y727+AC727</f>
        <v>0</v>
      </c>
      <c r="AF727" s="46"/>
      <c r="AG727" s="46"/>
      <c r="AH727" s="46"/>
      <c r="AI727" s="46"/>
      <c r="AJ727" s="46">
        <f>AD727+AF727+AG727+AH727+AI727</f>
        <v>6629</v>
      </c>
      <c r="AK727" s="46">
        <f>AE727+AI727</f>
        <v>0</v>
      </c>
      <c r="AL727" s="46"/>
      <c r="AM727" s="46"/>
      <c r="AN727" s="46"/>
      <c r="AO727" s="46"/>
      <c r="AP727" s="46">
        <f>AJ727+AL727+AM727+AN727+AO727</f>
        <v>6629</v>
      </c>
      <c r="AQ727" s="46">
        <f>AK727+AO727</f>
        <v>0</v>
      </c>
      <c r="AR727" s="46"/>
      <c r="AS727" s="46">
        <v>-3212</v>
      </c>
      <c r="AT727" s="46"/>
      <c r="AU727" s="46"/>
      <c r="AV727" s="46">
        <f>AP727+AR727+AS727+AT727+AU727</f>
        <v>3417</v>
      </c>
      <c r="AW727" s="46">
        <f>AQ727+AU727</f>
        <v>0</v>
      </c>
      <c r="AX727" s="46"/>
      <c r="AY727" s="46"/>
      <c r="AZ727" s="46"/>
      <c r="BA727" s="46"/>
      <c r="BB727" s="46">
        <f>AV727+AX727+AY727+AZ727+BA727</f>
        <v>3417</v>
      </c>
      <c r="BC727" s="46">
        <f>AW727+BA727</f>
        <v>0</v>
      </c>
    </row>
    <row r="728" spans="1:55" s="8" customFormat="1" ht="83.25" customHeight="1" hidden="1">
      <c r="A728" s="59" t="s">
        <v>216</v>
      </c>
      <c r="B728" s="65" t="s">
        <v>242</v>
      </c>
      <c r="C728" s="65" t="s">
        <v>370</v>
      </c>
      <c r="D728" s="66" t="s">
        <v>111</v>
      </c>
      <c r="E728" s="65" t="s">
        <v>66</v>
      </c>
      <c r="F728" s="90"/>
      <c r="G728" s="90"/>
      <c r="H728" s="46">
        <v>2572</v>
      </c>
      <c r="I728" s="46"/>
      <c r="J728" s="46"/>
      <c r="K728" s="46"/>
      <c r="L728" s="46">
        <f>F728+H728+I728+J728+K728</f>
        <v>2572</v>
      </c>
      <c r="M728" s="46">
        <f>G728+K728</f>
        <v>0</v>
      </c>
      <c r="N728" s="46"/>
      <c r="O728" s="46"/>
      <c r="P728" s="46"/>
      <c r="Q728" s="46"/>
      <c r="R728" s="46">
        <f>L728+N728+O728+P728+Q728</f>
        <v>2572</v>
      </c>
      <c r="S728" s="46">
        <f>M728+Q728</f>
        <v>0</v>
      </c>
      <c r="T728" s="46"/>
      <c r="U728" s="46">
        <v>-2572</v>
      </c>
      <c r="V728" s="46"/>
      <c r="W728" s="46"/>
      <c r="X728" s="46">
        <f>R728+T728+U728+V728+W728</f>
        <v>0</v>
      </c>
      <c r="Y728" s="46">
        <f>S728+W728</f>
        <v>0</v>
      </c>
      <c r="Z728" s="46"/>
      <c r="AA728" s="46"/>
      <c r="AB728" s="46"/>
      <c r="AC728" s="46"/>
      <c r="AD728" s="46">
        <f>X728+Z728+AA728+AB728+AC728</f>
        <v>0</v>
      </c>
      <c r="AE728" s="46">
        <f>Y728+AC728</f>
        <v>0</v>
      </c>
      <c r="AF728" s="46"/>
      <c r="AG728" s="46"/>
      <c r="AH728" s="46"/>
      <c r="AI728" s="46"/>
      <c r="AJ728" s="46">
        <f>AD728+AF728+AG728+AH728+AI728</f>
        <v>0</v>
      </c>
      <c r="AK728" s="46">
        <f>AE728+AI728</f>
        <v>0</v>
      </c>
      <c r="AL728" s="46"/>
      <c r="AM728" s="46"/>
      <c r="AN728" s="46"/>
      <c r="AO728" s="46"/>
      <c r="AP728" s="46">
        <f>AJ728+AL728+AM728+AN728+AO728</f>
        <v>0</v>
      </c>
      <c r="AQ728" s="46">
        <f>AK728+AO728</f>
        <v>0</v>
      </c>
      <c r="AR728" s="46"/>
      <c r="AS728" s="46"/>
      <c r="AT728" s="46"/>
      <c r="AU728" s="46"/>
      <c r="AV728" s="46">
        <f>AP728+AR728+AS728+AT728+AU728</f>
        <v>0</v>
      </c>
      <c r="AW728" s="46">
        <f>AQ728+AU728</f>
        <v>0</v>
      </c>
      <c r="AX728" s="46"/>
      <c r="AY728" s="46"/>
      <c r="AZ728" s="46"/>
      <c r="BA728" s="46"/>
      <c r="BB728" s="46">
        <f>AV728+AX728+AY728+AZ728+BA728</f>
        <v>0</v>
      </c>
      <c r="BC728" s="46">
        <f>AW728+BA728</f>
        <v>0</v>
      </c>
    </row>
    <row r="729" spans="1:55" s="8" customFormat="1" ht="18.75">
      <c r="A729" s="59"/>
      <c r="B729" s="65"/>
      <c r="C729" s="65"/>
      <c r="D729" s="66"/>
      <c r="E729" s="65"/>
      <c r="F729" s="90"/>
      <c r="G729" s="90"/>
      <c r="H729" s="90"/>
      <c r="I729" s="90"/>
      <c r="J729" s="90"/>
      <c r="K729" s="90"/>
      <c r="L729" s="90"/>
      <c r="M729" s="90"/>
      <c r="N729" s="46"/>
      <c r="O729" s="46"/>
      <c r="P729" s="46"/>
      <c r="Q729" s="46"/>
      <c r="R729" s="90"/>
      <c r="S729" s="90"/>
      <c r="T729" s="46"/>
      <c r="U729" s="46"/>
      <c r="V729" s="46"/>
      <c r="W729" s="46"/>
      <c r="X729" s="90"/>
      <c r="Y729" s="90"/>
      <c r="Z729" s="46"/>
      <c r="AA729" s="46"/>
      <c r="AB729" s="46"/>
      <c r="AC729" s="46"/>
      <c r="AD729" s="90"/>
      <c r="AE729" s="90"/>
      <c r="AF729" s="46"/>
      <c r="AG729" s="46"/>
      <c r="AH729" s="46"/>
      <c r="AI729" s="46"/>
      <c r="AJ729" s="90"/>
      <c r="AK729" s="90"/>
      <c r="AL729" s="46"/>
      <c r="AM729" s="46"/>
      <c r="AN729" s="46"/>
      <c r="AO729" s="46"/>
      <c r="AP729" s="90"/>
      <c r="AQ729" s="90"/>
      <c r="AR729" s="46"/>
      <c r="AS729" s="46"/>
      <c r="AT729" s="46"/>
      <c r="AU729" s="46"/>
      <c r="AV729" s="90"/>
      <c r="AW729" s="90"/>
      <c r="AX729" s="46"/>
      <c r="AY729" s="46"/>
      <c r="AZ729" s="46"/>
      <c r="BA729" s="46"/>
      <c r="BB729" s="90"/>
      <c r="BC729" s="90"/>
    </row>
    <row r="730" spans="1:55" s="8" customFormat="1" ht="18.75">
      <c r="A730" s="53" t="s">
        <v>132</v>
      </c>
      <c r="B730" s="54" t="s">
        <v>242</v>
      </c>
      <c r="C730" s="54" t="s">
        <v>373</v>
      </c>
      <c r="D730" s="122"/>
      <c r="E730" s="65"/>
      <c r="F730" s="56">
        <f aca="true" t="shared" si="1098" ref="F730:M730">F731+F738</f>
        <v>158208</v>
      </c>
      <c r="G730" s="56">
        <f t="shared" si="1098"/>
        <v>158208</v>
      </c>
      <c r="H730" s="56">
        <f t="shared" si="1098"/>
        <v>0</v>
      </c>
      <c r="I730" s="56">
        <f t="shared" si="1098"/>
        <v>0</v>
      </c>
      <c r="J730" s="56">
        <f t="shared" si="1098"/>
        <v>0</v>
      </c>
      <c r="K730" s="56">
        <f t="shared" si="1098"/>
        <v>0</v>
      </c>
      <c r="L730" s="56">
        <f t="shared" si="1098"/>
        <v>158208</v>
      </c>
      <c r="M730" s="56">
        <f t="shared" si="1098"/>
        <v>158208</v>
      </c>
      <c r="N730" s="51">
        <f aca="true" t="shared" si="1099" ref="N730:S730">N731+N738</f>
        <v>0</v>
      </c>
      <c r="O730" s="51">
        <f t="shared" si="1099"/>
        <v>0</v>
      </c>
      <c r="P730" s="51">
        <f t="shared" si="1099"/>
        <v>0</v>
      </c>
      <c r="Q730" s="51">
        <f t="shared" si="1099"/>
        <v>0</v>
      </c>
      <c r="R730" s="56">
        <f t="shared" si="1099"/>
        <v>158208</v>
      </c>
      <c r="S730" s="56">
        <f t="shared" si="1099"/>
        <v>158208</v>
      </c>
      <c r="T730" s="51">
        <f aca="true" t="shared" si="1100" ref="T730:Y730">T731+T738</f>
        <v>0</v>
      </c>
      <c r="U730" s="51">
        <f t="shared" si="1100"/>
        <v>0</v>
      </c>
      <c r="V730" s="51">
        <f t="shared" si="1100"/>
        <v>0</v>
      </c>
      <c r="W730" s="51">
        <f t="shared" si="1100"/>
        <v>0</v>
      </c>
      <c r="X730" s="56">
        <f t="shared" si="1100"/>
        <v>158208</v>
      </c>
      <c r="Y730" s="56">
        <f t="shared" si="1100"/>
        <v>158208</v>
      </c>
      <c r="Z730" s="51">
        <f aca="true" t="shared" si="1101" ref="Z730:AE730">Z731+Z738</f>
        <v>0</v>
      </c>
      <c r="AA730" s="51">
        <f t="shared" si="1101"/>
        <v>0</v>
      </c>
      <c r="AB730" s="51">
        <f t="shared" si="1101"/>
        <v>0</v>
      </c>
      <c r="AC730" s="51">
        <f t="shared" si="1101"/>
        <v>0</v>
      </c>
      <c r="AD730" s="56">
        <f t="shared" si="1101"/>
        <v>158208</v>
      </c>
      <c r="AE730" s="56">
        <f t="shared" si="1101"/>
        <v>158208</v>
      </c>
      <c r="AF730" s="51">
        <f aca="true" t="shared" si="1102" ref="AF730:AK730">AF731+AF738</f>
        <v>0</v>
      </c>
      <c r="AG730" s="51">
        <f t="shared" si="1102"/>
        <v>0</v>
      </c>
      <c r="AH730" s="51">
        <f t="shared" si="1102"/>
        <v>0</v>
      </c>
      <c r="AI730" s="51">
        <f t="shared" si="1102"/>
        <v>0</v>
      </c>
      <c r="AJ730" s="56">
        <f t="shared" si="1102"/>
        <v>158208</v>
      </c>
      <c r="AK730" s="56">
        <f t="shared" si="1102"/>
        <v>158208</v>
      </c>
      <c r="AL730" s="51">
        <f aca="true" t="shared" si="1103" ref="AL730:AQ730">AL731+AL738</f>
        <v>0</v>
      </c>
      <c r="AM730" s="51">
        <f t="shared" si="1103"/>
        <v>0</v>
      </c>
      <c r="AN730" s="51">
        <f t="shared" si="1103"/>
        <v>0</v>
      </c>
      <c r="AO730" s="56">
        <f t="shared" si="1103"/>
        <v>741</v>
      </c>
      <c r="AP730" s="56">
        <f t="shared" si="1103"/>
        <v>158949</v>
      </c>
      <c r="AQ730" s="56">
        <f t="shared" si="1103"/>
        <v>158949</v>
      </c>
      <c r="AR730" s="51">
        <f aca="true" t="shared" si="1104" ref="AR730:AW730">AR731+AR738</f>
        <v>0</v>
      </c>
      <c r="AS730" s="51">
        <f>AS731+AS738</f>
        <v>0</v>
      </c>
      <c r="AT730" s="51">
        <f>AT731+AT738</f>
        <v>0</v>
      </c>
      <c r="AU730" s="51">
        <f>AU731+AU738</f>
        <v>0</v>
      </c>
      <c r="AV730" s="56">
        <f t="shared" si="1104"/>
        <v>158949</v>
      </c>
      <c r="AW730" s="56">
        <f t="shared" si="1104"/>
        <v>158949</v>
      </c>
      <c r="AX730" s="51">
        <f aca="true" t="shared" si="1105" ref="AX730:BC730">AX731+AX738</f>
        <v>0</v>
      </c>
      <c r="AY730" s="51">
        <f t="shared" si="1105"/>
        <v>0</v>
      </c>
      <c r="AZ730" s="51">
        <f t="shared" si="1105"/>
        <v>0</v>
      </c>
      <c r="BA730" s="51">
        <f t="shared" si="1105"/>
        <v>0</v>
      </c>
      <c r="BB730" s="56">
        <f t="shared" si="1105"/>
        <v>158949</v>
      </c>
      <c r="BC730" s="56">
        <f t="shared" si="1105"/>
        <v>158949</v>
      </c>
    </row>
    <row r="731" spans="1:55" s="8" customFormat="1" ht="18.75">
      <c r="A731" s="59" t="s">
        <v>246</v>
      </c>
      <c r="B731" s="65" t="s">
        <v>242</v>
      </c>
      <c r="C731" s="65" t="s">
        <v>373</v>
      </c>
      <c r="D731" s="104" t="s">
        <v>353</v>
      </c>
      <c r="E731" s="65"/>
      <c r="F731" s="46">
        <f aca="true" t="shared" si="1106" ref="F731:M731">F732+F736</f>
        <v>45039</v>
      </c>
      <c r="G731" s="46">
        <f t="shared" si="1106"/>
        <v>45039</v>
      </c>
      <c r="H731" s="46">
        <f t="shared" si="1106"/>
        <v>0</v>
      </c>
      <c r="I731" s="46">
        <f t="shared" si="1106"/>
        <v>0</v>
      </c>
      <c r="J731" s="46">
        <f t="shared" si="1106"/>
        <v>0</v>
      </c>
      <c r="K731" s="46">
        <f t="shared" si="1106"/>
        <v>0</v>
      </c>
      <c r="L731" s="46">
        <f t="shared" si="1106"/>
        <v>45039</v>
      </c>
      <c r="M731" s="46">
        <f t="shared" si="1106"/>
        <v>45039</v>
      </c>
      <c r="N731" s="46">
        <f aca="true" t="shared" si="1107" ref="N731:S731">N732+N736</f>
        <v>0</v>
      </c>
      <c r="O731" s="46">
        <f t="shared" si="1107"/>
        <v>0</v>
      </c>
      <c r="P731" s="46">
        <f t="shared" si="1107"/>
        <v>0</v>
      </c>
      <c r="Q731" s="46">
        <f t="shared" si="1107"/>
        <v>0</v>
      </c>
      <c r="R731" s="46">
        <f t="shared" si="1107"/>
        <v>45039</v>
      </c>
      <c r="S731" s="46">
        <f t="shared" si="1107"/>
        <v>45039</v>
      </c>
      <c r="T731" s="46">
        <f aca="true" t="shared" si="1108" ref="T731:Y731">T732+T736</f>
        <v>0</v>
      </c>
      <c r="U731" s="46">
        <f t="shared" si="1108"/>
        <v>0</v>
      </c>
      <c r="V731" s="46">
        <f t="shared" si="1108"/>
        <v>0</v>
      </c>
      <c r="W731" s="46">
        <f t="shared" si="1108"/>
        <v>0</v>
      </c>
      <c r="X731" s="46">
        <f t="shared" si="1108"/>
        <v>45039</v>
      </c>
      <c r="Y731" s="46">
        <f t="shared" si="1108"/>
        <v>45039</v>
      </c>
      <c r="Z731" s="46">
        <f aca="true" t="shared" si="1109" ref="Z731:AE731">Z732+Z736</f>
        <v>0</v>
      </c>
      <c r="AA731" s="46">
        <f t="shared" si="1109"/>
        <v>0</v>
      </c>
      <c r="AB731" s="46">
        <f t="shared" si="1109"/>
        <v>0</v>
      </c>
      <c r="AC731" s="46">
        <f t="shared" si="1109"/>
        <v>0</v>
      </c>
      <c r="AD731" s="46">
        <f t="shared" si="1109"/>
        <v>45039</v>
      </c>
      <c r="AE731" s="46">
        <f t="shared" si="1109"/>
        <v>45039</v>
      </c>
      <c r="AF731" s="46">
        <f aca="true" t="shared" si="1110" ref="AF731:AK731">AF732+AF736</f>
        <v>0</v>
      </c>
      <c r="AG731" s="46">
        <f t="shared" si="1110"/>
        <v>0</v>
      </c>
      <c r="AH731" s="46">
        <f t="shared" si="1110"/>
        <v>0</v>
      </c>
      <c r="AI731" s="46">
        <f t="shared" si="1110"/>
        <v>0</v>
      </c>
      <c r="AJ731" s="46">
        <f t="shared" si="1110"/>
        <v>45039</v>
      </c>
      <c r="AK731" s="46">
        <f t="shared" si="1110"/>
        <v>45039</v>
      </c>
      <c r="AL731" s="46">
        <f aca="true" t="shared" si="1111" ref="AL731:AQ731">AL732+AL734+AL736</f>
        <v>0</v>
      </c>
      <c r="AM731" s="46">
        <f t="shared" si="1111"/>
        <v>0</v>
      </c>
      <c r="AN731" s="46">
        <f t="shared" si="1111"/>
        <v>0</v>
      </c>
      <c r="AO731" s="46">
        <f t="shared" si="1111"/>
        <v>741</v>
      </c>
      <c r="AP731" s="46">
        <f t="shared" si="1111"/>
        <v>45780</v>
      </c>
      <c r="AQ731" s="46">
        <f t="shared" si="1111"/>
        <v>45780</v>
      </c>
      <c r="AR731" s="46">
        <f aca="true" t="shared" si="1112" ref="AR731:AW731">AR732+AR734+AR736</f>
        <v>0</v>
      </c>
      <c r="AS731" s="46">
        <f>AS732+AS734+AS736</f>
        <v>0</v>
      </c>
      <c r="AT731" s="46">
        <f>AT732+AT734+AT736</f>
        <v>0</v>
      </c>
      <c r="AU731" s="46">
        <f>AU732+AU734+AU736</f>
        <v>0</v>
      </c>
      <c r="AV731" s="46">
        <f t="shared" si="1112"/>
        <v>45780</v>
      </c>
      <c r="AW731" s="46">
        <f t="shared" si="1112"/>
        <v>45780</v>
      </c>
      <c r="AX731" s="46">
        <f aca="true" t="shared" si="1113" ref="AX731:BC731">AX732+AX734+AX736</f>
        <v>0</v>
      </c>
      <c r="AY731" s="46">
        <f t="shared" si="1113"/>
        <v>0</v>
      </c>
      <c r="AZ731" s="46">
        <f t="shared" si="1113"/>
        <v>0</v>
      </c>
      <c r="BA731" s="46">
        <f t="shared" si="1113"/>
        <v>0</v>
      </c>
      <c r="BB731" s="46">
        <f t="shared" si="1113"/>
        <v>45780</v>
      </c>
      <c r="BC731" s="46">
        <f t="shared" si="1113"/>
        <v>45780</v>
      </c>
    </row>
    <row r="732" spans="1:55" s="8" customFormat="1" ht="66.75">
      <c r="A732" s="59" t="s">
        <v>151</v>
      </c>
      <c r="B732" s="65" t="s">
        <v>242</v>
      </c>
      <c r="C732" s="65" t="s">
        <v>373</v>
      </c>
      <c r="D732" s="104" t="s">
        <v>152</v>
      </c>
      <c r="E732" s="65"/>
      <c r="F732" s="46">
        <f aca="true" t="shared" si="1114" ref="F732:BA732">F733</f>
        <v>3104</v>
      </c>
      <c r="G732" s="46">
        <f t="shared" si="1114"/>
        <v>3104</v>
      </c>
      <c r="H732" s="46">
        <f t="shared" si="1114"/>
        <v>0</v>
      </c>
      <c r="I732" s="46">
        <f t="shared" si="1114"/>
        <v>0</v>
      </c>
      <c r="J732" s="46">
        <f t="shared" si="1114"/>
        <v>0</v>
      </c>
      <c r="K732" s="46">
        <f t="shared" si="1114"/>
        <v>0</v>
      </c>
      <c r="L732" s="46">
        <f t="shared" si="1114"/>
        <v>3104</v>
      </c>
      <c r="M732" s="46">
        <f t="shared" si="1114"/>
        <v>3104</v>
      </c>
      <c r="N732" s="46">
        <f t="shared" si="1114"/>
        <v>0</v>
      </c>
      <c r="O732" s="46">
        <f t="shared" si="1114"/>
        <v>0</v>
      </c>
      <c r="P732" s="46">
        <f t="shared" si="1114"/>
        <v>0</v>
      </c>
      <c r="Q732" s="46">
        <f t="shared" si="1114"/>
        <v>0</v>
      </c>
      <c r="R732" s="46">
        <f t="shared" si="1114"/>
        <v>3104</v>
      </c>
      <c r="S732" s="46">
        <f t="shared" si="1114"/>
        <v>3104</v>
      </c>
      <c r="T732" s="46">
        <f t="shared" si="1114"/>
        <v>0</v>
      </c>
      <c r="U732" s="46">
        <f t="shared" si="1114"/>
        <v>0</v>
      </c>
      <c r="V732" s="46">
        <f t="shared" si="1114"/>
        <v>0</v>
      </c>
      <c r="W732" s="46">
        <f t="shared" si="1114"/>
        <v>0</v>
      </c>
      <c r="X732" s="46">
        <f t="shared" si="1114"/>
        <v>3104</v>
      </c>
      <c r="Y732" s="46">
        <f t="shared" si="1114"/>
        <v>3104</v>
      </c>
      <c r="Z732" s="46">
        <f t="shared" si="1114"/>
        <v>0</v>
      </c>
      <c r="AA732" s="46">
        <f t="shared" si="1114"/>
        <v>0</v>
      </c>
      <c r="AB732" s="46">
        <f t="shared" si="1114"/>
        <v>0</v>
      </c>
      <c r="AC732" s="46">
        <f t="shared" si="1114"/>
        <v>0</v>
      </c>
      <c r="AD732" s="46">
        <f t="shared" si="1114"/>
        <v>3104</v>
      </c>
      <c r="AE732" s="46">
        <f t="shared" si="1114"/>
        <v>3104</v>
      </c>
      <c r="AF732" s="46">
        <f t="shared" si="1114"/>
        <v>0</v>
      </c>
      <c r="AG732" s="46">
        <f t="shared" si="1114"/>
        <v>0</v>
      </c>
      <c r="AH732" s="46">
        <f t="shared" si="1114"/>
        <v>0</v>
      </c>
      <c r="AI732" s="46">
        <f t="shared" si="1114"/>
        <v>0</v>
      </c>
      <c r="AJ732" s="46">
        <f t="shared" si="1114"/>
        <v>3104</v>
      </c>
      <c r="AK732" s="46">
        <f t="shared" si="1114"/>
        <v>3104</v>
      </c>
      <c r="AL732" s="46">
        <f t="shared" si="1114"/>
        <v>0</v>
      </c>
      <c r="AM732" s="46">
        <f t="shared" si="1114"/>
        <v>0</v>
      </c>
      <c r="AN732" s="46">
        <f t="shared" si="1114"/>
        <v>0</v>
      </c>
      <c r="AO732" s="46">
        <f t="shared" si="1114"/>
        <v>-945</v>
      </c>
      <c r="AP732" s="46">
        <f t="shared" si="1114"/>
        <v>2159</v>
      </c>
      <c r="AQ732" s="46">
        <f t="shared" si="1114"/>
        <v>2159</v>
      </c>
      <c r="AR732" s="46">
        <f t="shared" si="1114"/>
        <v>0</v>
      </c>
      <c r="AS732" s="46">
        <f t="shared" si="1114"/>
        <v>0</v>
      </c>
      <c r="AT732" s="46">
        <f t="shared" si="1114"/>
        <v>0</v>
      </c>
      <c r="AU732" s="46">
        <f t="shared" si="1114"/>
        <v>0</v>
      </c>
      <c r="AV732" s="46">
        <f t="shared" si="1114"/>
        <v>2159</v>
      </c>
      <c r="AW732" s="46">
        <f t="shared" si="1114"/>
        <v>2159</v>
      </c>
      <c r="AX732" s="46">
        <f t="shared" si="1114"/>
        <v>0</v>
      </c>
      <c r="AY732" s="46">
        <f t="shared" si="1114"/>
        <v>0</v>
      </c>
      <c r="AZ732" s="46">
        <f t="shared" si="1114"/>
        <v>0</v>
      </c>
      <c r="BA732" s="46">
        <f t="shared" si="1114"/>
        <v>0</v>
      </c>
      <c r="BB732" s="46">
        <f>BB733</f>
        <v>2159</v>
      </c>
      <c r="BC732" s="46">
        <f>BC733</f>
        <v>2159</v>
      </c>
    </row>
    <row r="733" spans="1:55" s="8" customFormat="1" ht="18.75">
      <c r="A733" s="59" t="s">
        <v>248</v>
      </c>
      <c r="B733" s="65" t="s">
        <v>242</v>
      </c>
      <c r="C733" s="65" t="s">
        <v>373</v>
      </c>
      <c r="D733" s="104" t="s">
        <v>152</v>
      </c>
      <c r="E733" s="65" t="s">
        <v>255</v>
      </c>
      <c r="F733" s="46">
        <v>3104</v>
      </c>
      <c r="G733" s="46">
        <v>3104</v>
      </c>
      <c r="H733" s="90"/>
      <c r="I733" s="90"/>
      <c r="J733" s="90"/>
      <c r="K733" s="90"/>
      <c r="L733" s="46">
        <f>F733+H733+I733+J733+K733</f>
        <v>3104</v>
      </c>
      <c r="M733" s="46">
        <f>G733+K733</f>
        <v>3104</v>
      </c>
      <c r="N733" s="46"/>
      <c r="O733" s="46"/>
      <c r="P733" s="46"/>
      <c r="Q733" s="46"/>
      <c r="R733" s="46">
        <f>L733+N733+O733+P733+Q733</f>
        <v>3104</v>
      </c>
      <c r="S733" s="46">
        <f>M733+Q733</f>
        <v>3104</v>
      </c>
      <c r="T733" s="46"/>
      <c r="U733" s="46"/>
      <c r="V733" s="46"/>
      <c r="W733" s="46"/>
      <c r="X733" s="46">
        <f>R733+T733+U733+V733+W733</f>
        <v>3104</v>
      </c>
      <c r="Y733" s="46">
        <f>S733+W733</f>
        <v>3104</v>
      </c>
      <c r="Z733" s="46"/>
      <c r="AA733" s="46"/>
      <c r="AB733" s="46"/>
      <c r="AC733" s="46"/>
      <c r="AD733" s="46">
        <f>X733+Z733+AA733+AB733+AC733</f>
        <v>3104</v>
      </c>
      <c r="AE733" s="46">
        <f>Y733+AC733</f>
        <v>3104</v>
      </c>
      <c r="AF733" s="46"/>
      <c r="AG733" s="46"/>
      <c r="AH733" s="46"/>
      <c r="AI733" s="46"/>
      <c r="AJ733" s="46">
        <f>AD733+AF733+AG733+AH733+AI733</f>
        <v>3104</v>
      </c>
      <c r="AK733" s="46">
        <f>AE733+AI733</f>
        <v>3104</v>
      </c>
      <c r="AL733" s="46"/>
      <c r="AM733" s="46"/>
      <c r="AN733" s="46"/>
      <c r="AO733" s="46">
        <v>-945</v>
      </c>
      <c r="AP733" s="46">
        <f>AJ733+AL733+AM733+AN733+AO733</f>
        <v>2159</v>
      </c>
      <c r="AQ733" s="46">
        <f>AK733+AO733</f>
        <v>2159</v>
      </c>
      <c r="AR733" s="46"/>
      <c r="AS733" s="46"/>
      <c r="AT733" s="46"/>
      <c r="AU733" s="46"/>
      <c r="AV733" s="46">
        <f>AP733+AR733+AS733+AT733+AU733</f>
        <v>2159</v>
      </c>
      <c r="AW733" s="46">
        <f>AQ733+AU733</f>
        <v>2159</v>
      </c>
      <c r="AX733" s="46"/>
      <c r="AY733" s="46"/>
      <c r="AZ733" s="46"/>
      <c r="BA733" s="46"/>
      <c r="BB733" s="46">
        <f>AV733+AX733+AY733+AZ733+BA733</f>
        <v>2159</v>
      </c>
      <c r="BC733" s="46">
        <f>AW733+BA733</f>
        <v>2159</v>
      </c>
    </row>
    <row r="734" spans="1:55" s="8" customFormat="1" ht="77.25" customHeight="1">
      <c r="A734" s="59" t="s">
        <v>147</v>
      </c>
      <c r="B734" s="65" t="s">
        <v>242</v>
      </c>
      <c r="C734" s="65" t="s">
        <v>373</v>
      </c>
      <c r="D734" s="104" t="s">
        <v>3</v>
      </c>
      <c r="E734" s="65"/>
      <c r="F734" s="46"/>
      <c r="G734" s="46"/>
      <c r="H734" s="90"/>
      <c r="I734" s="90"/>
      <c r="J734" s="90"/>
      <c r="K734" s="90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>
        <f aca="true" t="shared" si="1115" ref="AL734:BA734">AL735</f>
        <v>0</v>
      </c>
      <c r="AM734" s="46">
        <f t="shared" si="1115"/>
        <v>0</v>
      </c>
      <c r="AN734" s="46">
        <f t="shared" si="1115"/>
        <v>0</v>
      </c>
      <c r="AO734" s="46">
        <f t="shared" si="1115"/>
        <v>43621</v>
      </c>
      <c r="AP734" s="46">
        <f t="shared" si="1115"/>
        <v>43621</v>
      </c>
      <c r="AQ734" s="46">
        <f t="shared" si="1115"/>
        <v>43621</v>
      </c>
      <c r="AR734" s="46">
        <f t="shared" si="1115"/>
        <v>0</v>
      </c>
      <c r="AS734" s="46">
        <f t="shared" si="1115"/>
        <v>0</v>
      </c>
      <c r="AT734" s="46">
        <f t="shared" si="1115"/>
        <v>0</v>
      </c>
      <c r="AU734" s="46">
        <f t="shared" si="1115"/>
        <v>0</v>
      </c>
      <c r="AV734" s="46">
        <f t="shared" si="1115"/>
        <v>43621</v>
      </c>
      <c r="AW734" s="46">
        <f t="shared" si="1115"/>
        <v>43621</v>
      </c>
      <c r="AX734" s="46">
        <f t="shared" si="1115"/>
        <v>0</v>
      </c>
      <c r="AY734" s="46">
        <f t="shared" si="1115"/>
        <v>0</v>
      </c>
      <c r="AZ734" s="46">
        <f t="shared" si="1115"/>
        <v>0</v>
      </c>
      <c r="BA734" s="46">
        <f t="shared" si="1115"/>
        <v>0</v>
      </c>
      <c r="BB734" s="46">
        <f>BB735</f>
        <v>43621</v>
      </c>
      <c r="BC734" s="46">
        <f>BC735</f>
        <v>43621</v>
      </c>
    </row>
    <row r="735" spans="1:55" s="8" customFormat="1" ht="18.75">
      <c r="A735" s="59" t="s">
        <v>248</v>
      </c>
      <c r="B735" s="65" t="s">
        <v>242</v>
      </c>
      <c r="C735" s="65" t="s">
        <v>373</v>
      </c>
      <c r="D735" s="104" t="s">
        <v>3</v>
      </c>
      <c r="E735" s="65" t="s">
        <v>255</v>
      </c>
      <c r="F735" s="46"/>
      <c r="G735" s="46"/>
      <c r="H735" s="90"/>
      <c r="I735" s="90"/>
      <c r="J735" s="90"/>
      <c r="K735" s="90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>
        <v>43621</v>
      </c>
      <c r="AP735" s="46">
        <f>AJ735+AL735+AM735+AN735+AO735</f>
        <v>43621</v>
      </c>
      <c r="AQ735" s="46">
        <f>AK735+AO735</f>
        <v>43621</v>
      </c>
      <c r="AR735" s="46"/>
      <c r="AS735" s="46"/>
      <c r="AT735" s="46"/>
      <c r="AU735" s="46"/>
      <c r="AV735" s="46">
        <f>AP735+AR735+AS735+AT735+AU735</f>
        <v>43621</v>
      </c>
      <c r="AW735" s="46">
        <f>AQ735+AU735</f>
        <v>43621</v>
      </c>
      <c r="AX735" s="46"/>
      <c r="AY735" s="46"/>
      <c r="AZ735" s="46"/>
      <c r="BA735" s="46"/>
      <c r="BB735" s="46">
        <f>AV735+AX735+AY735+AZ735+BA735</f>
        <v>43621</v>
      </c>
      <c r="BC735" s="46">
        <f>AW735+BA735</f>
        <v>43621</v>
      </c>
    </row>
    <row r="736" spans="1:55" s="8" customFormat="1" ht="73.5" customHeight="1" hidden="1">
      <c r="A736" s="59" t="s">
        <v>147</v>
      </c>
      <c r="B736" s="65" t="s">
        <v>242</v>
      </c>
      <c r="C736" s="65" t="s">
        <v>373</v>
      </c>
      <c r="D736" s="123" t="s">
        <v>148</v>
      </c>
      <c r="E736" s="65"/>
      <c r="F736" s="46">
        <f aca="true" t="shared" si="1116" ref="F736:BA736">F737</f>
        <v>41935</v>
      </c>
      <c r="G736" s="46">
        <f t="shared" si="1116"/>
        <v>41935</v>
      </c>
      <c r="H736" s="46">
        <f t="shared" si="1116"/>
        <v>0</v>
      </c>
      <c r="I736" s="46">
        <f t="shared" si="1116"/>
        <v>0</v>
      </c>
      <c r="J736" s="46">
        <f t="shared" si="1116"/>
        <v>0</v>
      </c>
      <c r="K736" s="46">
        <f t="shared" si="1116"/>
        <v>0</v>
      </c>
      <c r="L736" s="46">
        <f t="shared" si="1116"/>
        <v>41935</v>
      </c>
      <c r="M736" s="46">
        <f t="shared" si="1116"/>
        <v>41935</v>
      </c>
      <c r="N736" s="46">
        <f t="shared" si="1116"/>
        <v>0</v>
      </c>
      <c r="O736" s="46">
        <f t="shared" si="1116"/>
        <v>0</v>
      </c>
      <c r="P736" s="46">
        <f t="shared" si="1116"/>
        <v>0</v>
      </c>
      <c r="Q736" s="46">
        <f t="shared" si="1116"/>
        <v>0</v>
      </c>
      <c r="R736" s="46">
        <f t="shared" si="1116"/>
        <v>41935</v>
      </c>
      <c r="S736" s="46">
        <f t="shared" si="1116"/>
        <v>41935</v>
      </c>
      <c r="T736" s="46">
        <f t="shared" si="1116"/>
        <v>0</v>
      </c>
      <c r="U736" s="46">
        <f t="shared" si="1116"/>
        <v>0</v>
      </c>
      <c r="V736" s="46">
        <f t="shared" si="1116"/>
        <v>0</v>
      </c>
      <c r="W736" s="46">
        <f t="shared" si="1116"/>
        <v>0</v>
      </c>
      <c r="X736" s="46">
        <f t="shared" si="1116"/>
        <v>41935</v>
      </c>
      <c r="Y736" s="46">
        <f t="shared" si="1116"/>
        <v>41935</v>
      </c>
      <c r="Z736" s="46">
        <f t="shared" si="1116"/>
        <v>0</v>
      </c>
      <c r="AA736" s="46">
        <f t="shared" si="1116"/>
        <v>0</v>
      </c>
      <c r="AB736" s="46">
        <f t="shared" si="1116"/>
        <v>0</v>
      </c>
      <c r="AC736" s="46">
        <f t="shared" si="1116"/>
        <v>0</v>
      </c>
      <c r="AD736" s="46">
        <f t="shared" si="1116"/>
        <v>41935</v>
      </c>
      <c r="AE736" s="46">
        <f t="shared" si="1116"/>
        <v>41935</v>
      </c>
      <c r="AF736" s="46">
        <f t="shared" si="1116"/>
        <v>0</v>
      </c>
      <c r="AG736" s="46">
        <f t="shared" si="1116"/>
        <v>0</v>
      </c>
      <c r="AH736" s="46">
        <f t="shared" si="1116"/>
        <v>0</v>
      </c>
      <c r="AI736" s="46">
        <f t="shared" si="1116"/>
        <v>0</v>
      </c>
      <c r="AJ736" s="46">
        <f t="shared" si="1116"/>
        <v>41935</v>
      </c>
      <c r="AK736" s="46">
        <f t="shared" si="1116"/>
        <v>41935</v>
      </c>
      <c r="AL736" s="46">
        <f t="shared" si="1116"/>
        <v>0</v>
      </c>
      <c r="AM736" s="46">
        <f t="shared" si="1116"/>
        <v>0</v>
      </c>
      <c r="AN736" s="46">
        <f t="shared" si="1116"/>
        <v>0</v>
      </c>
      <c r="AO736" s="46">
        <f t="shared" si="1116"/>
        <v>-41935</v>
      </c>
      <c r="AP736" s="46">
        <f t="shared" si="1116"/>
        <v>0</v>
      </c>
      <c r="AQ736" s="46">
        <f t="shared" si="1116"/>
        <v>0</v>
      </c>
      <c r="AR736" s="46">
        <f t="shared" si="1116"/>
        <v>0</v>
      </c>
      <c r="AS736" s="46">
        <f t="shared" si="1116"/>
        <v>0</v>
      </c>
      <c r="AT736" s="46">
        <f t="shared" si="1116"/>
        <v>0</v>
      </c>
      <c r="AU736" s="46">
        <f t="shared" si="1116"/>
        <v>0</v>
      </c>
      <c r="AV736" s="46">
        <f t="shared" si="1116"/>
        <v>0</v>
      </c>
      <c r="AW736" s="46">
        <f t="shared" si="1116"/>
        <v>0</v>
      </c>
      <c r="AX736" s="46">
        <f t="shared" si="1116"/>
        <v>0</v>
      </c>
      <c r="AY736" s="46">
        <f t="shared" si="1116"/>
        <v>0</v>
      </c>
      <c r="AZ736" s="46">
        <f t="shared" si="1116"/>
        <v>0</v>
      </c>
      <c r="BA736" s="46">
        <f t="shared" si="1116"/>
        <v>0</v>
      </c>
      <c r="BB736" s="46">
        <f>BB737</f>
        <v>0</v>
      </c>
      <c r="BC736" s="46">
        <f>BC737</f>
        <v>0</v>
      </c>
    </row>
    <row r="737" spans="1:55" s="8" customFormat="1" ht="18.75" hidden="1">
      <c r="A737" s="59" t="s">
        <v>248</v>
      </c>
      <c r="B737" s="65" t="s">
        <v>242</v>
      </c>
      <c r="C737" s="65" t="s">
        <v>373</v>
      </c>
      <c r="D737" s="123" t="s">
        <v>148</v>
      </c>
      <c r="E737" s="65" t="s">
        <v>255</v>
      </c>
      <c r="F737" s="46">
        <v>41935</v>
      </c>
      <c r="G737" s="46">
        <v>41935</v>
      </c>
      <c r="H737" s="90"/>
      <c r="I737" s="90"/>
      <c r="J737" s="90"/>
      <c r="K737" s="90"/>
      <c r="L737" s="46">
        <f>F737+H737+I737+J737+K737</f>
        <v>41935</v>
      </c>
      <c r="M737" s="46">
        <f>G737+K737</f>
        <v>41935</v>
      </c>
      <c r="N737" s="46"/>
      <c r="O737" s="46"/>
      <c r="P737" s="46"/>
      <c r="Q737" s="46"/>
      <c r="R737" s="46">
        <f>L737+N737+O737+P737+Q737</f>
        <v>41935</v>
      </c>
      <c r="S737" s="46">
        <f>M737+Q737</f>
        <v>41935</v>
      </c>
      <c r="T737" s="46"/>
      <c r="U737" s="46"/>
      <c r="V737" s="46"/>
      <c r="W737" s="46"/>
      <c r="X737" s="46">
        <f>R737+T737+U737+V737+W737</f>
        <v>41935</v>
      </c>
      <c r="Y737" s="46">
        <f>S737+W737</f>
        <v>41935</v>
      </c>
      <c r="Z737" s="46"/>
      <c r="AA737" s="46"/>
      <c r="AB737" s="46"/>
      <c r="AC737" s="46"/>
      <c r="AD737" s="46">
        <f>X737+Z737+AA737+AB737+AC737</f>
        <v>41935</v>
      </c>
      <c r="AE737" s="46">
        <f>Y737+AC737</f>
        <v>41935</v>
      </c>
      <c r="AF737" s="46"/>
      <c r="AG737" s="46"/>
      <c r="AH737" s="46"/>
      <c r="AI737" s="46"/>
      <c r="AJ737" s="46">
        <f>AD737+AF737+AG737+AH737+AI737</f>
        <v>41935</v>
      </c>
      <c r="AK737" s="46">
        <f>AE737+AI737</f>
        <v>41935</v>
      </c>
      <c r="AL737" s="46"/>
      <c r="AM737" s="46"/>
      <c r="AN737" s="46"/>
      <c r="AO737" s="46">
        <v>-41935</v>
      </c>
      <c r="AP737" s="46">
        <f>AJ737+AL737+AM737+AN737+AO737</f>
        <v>0</v>
      </c>
      <c r="AQ737" s="46">
        <f>AK737+AO737</f>
        <v>0</v>
      </c>
      <c r="AR737" s="46"/>
      <c r="AS737" s="46"/>
      <c r="AT737" s="46"/>
      <c r="AU737" s="46"/>
      <c r="AV737" s="46">
        <f>AP737+AR737+AS737+AT737+AU737</f>
        <v>0</v>
      </c>
      <c r="AW737" s="46">
        <f>AQ737+AU737</f>
        <v>0</v>
      </c>
      <c r="AX737" s="46"/>
      <c r="AY737" s="46"/>
      <c r="AZ737" s="46"/>
      <c r="BA737" s="46"/>
      <c r="BB737" s="46">
        <f>AV737+AX737+AY737+AZ737+BA737</f>
        <v>0</v>
      </c>
      <c r="BC737" s="46">
        <f>AW737+BA737</f>
        <v>0</v>
      </c>
    </row>
    <row r="738" spans="1:55" s="8" customFormat="1" ht="25.5" customHeight="1">
      <c r="A738" s="59" t="s">
        <v>557</v>
      </c>
      <c r="B738" s="65" t="s">
        <v>242</v>
      </c>
      <c r="C738" s="65" t="s">
        <v>373</v>
      </c>
      <c r="D738" s="66" t="s">
        <v>558</v>
      </c>
      <c r="E738" s="54"/>
      <c r="F738" s="46">
        <f>F739</f>
        <v>113169</v>
      </c>
      <c r="G738" s="46">
        <f>G739</f>
        <v>113169</v>
      </c>
      <c r="H738" s="46">
        <f aca="true" t="shared" si="1117" ref="H738:K739">H739</f>
        <v>0</v>
      </c>
      <c r="I738" s="46">
        <f t="shared" si="1117"/>
        <v>0</v>
      </c>
      <c r="J738" s="46">
        <f t="shared" si="1117"/>
        <v>0</v>
      </c>
      <c r="K738" s="46">
        <f t="shared" si="1117"/>
        <v>0</v>
      </c>
      <c r="L738" s="46">
        <f>L739</f>
        <v>113169</v>
      </c>
      <c r="M738" s="46">
        <f>M739</f>
        <v>113169</v>
      </c>
      <c r="N738" s="46">
        <f aca="true" t="shared" si="1118" ref="N738:Q739">N739</f>
        <v>0</v>
      </c>
      <c r="O738" s="46">
        <f t="shared" si="1118"/>
        <v>0</v>
      </c>
      <c r="P738" s="46">
        <f t="shared" si="1118"/>
        <v>0</v>
      </c>
      <c r="Q738" s="46">
        <f t="shared" si="1118"/>
        <v>0</v>
      </c>
      <c r="R738" s="46">
        <f>R739</f>
        <v>113169</v>
      </c>
      <c r="S738" s="46">
        <f>S739</f>
        <v>113169</v>
      </c>
      <c r="T738" s="46">
        <f aca="true" t="shared" si="1119" ref="T738:W739">T739</f>
        <v>0</v>
      </c>
      <c r="U738" s="46">
        <f t="shared" si="1119"/>
        <v>0</v>
      </c>
      <c r="V738" s="46">
        <f t="shared" si="1119"/>
        <v>0</v>
      </c>
      <c r="W738" s="46">
        <f t="shared" si="1119"/>
        <v>0</v>
      </c>
      <c r="X738" s="46">
        <f>X739</f>
        <v>113169</v>
      </c>
      <c r="Y738" s="46">
        <f>Y739</f>
        <v>113169</v>
      </c>
      <c r="Z738" s="46">
        <f aca="true" t="shared" si="1120" ref="Z738:AC739">Z739</f>
        <v>0</v>
      </c>
      <c r="AA738" s="46">
        <f t="shared" si="1120"/>
        <v>0</v>
      </c>
      <c r="AB738" s="46">
        <f t="shared" si="1120"/>
        <v>0</v>
      </c>
      <c r="AC738" s="46">
        <f t="shared" si="1120"/>
        <v>0</v>
      </c>
      <c r="AD738" s="46">
        <f>AD739</f>
        <v>113169</v>
      </c>
      <c r="AE738" s="46">
        <f>AE739</f>
        <v>113169</v>
      </c>
      <c r="AF738" s="46">
        <f aca="true" t="shared" si="1121" ref="AF738:AI739">AF739</f>
        <v>0</v>
      </c>
      <c r="AG738" s="46">
        <f t="shared" si="1121"/>
        <v>0</v>
      </c>
      <c r="AH738" s="46">
        <f t="shared" si="1121"/>
        <v>0</v>
      </c>
      <c r="AI738" s="46">
        <f t="shared" si="1121"/>
        <v>0</v>
      </c>
      <c r="AJ738" s="46">
        <f>AJ739</f>
        <v>113169</v>
      </c>
      <c r="AK738" s="46">
        <f>AK739</f>
        <v>113169</v>
      </c>
      <c r="AL738" s="46">
        <f aca="true" t="shared" si="1122" ref="AL738:AO739">AL739</f>
        <v>0</v>
      </c>
      <c r="AM738" s="46">
        <f t="shared" si="1122"/>
        <v>0</v>
      </c>
      <c r="AN738" s="46">
        <f t="shared" si="1122"/>
        <v>0</v>
      </c>
      <c r="AO738" s="46">
        <f t="shared" si="1122"/>
        <v>0</v>
      </c>
      <c r="AP738" s="46">
        <f>AP739</f>
        <v>113169</v>
      </c>
      <c r="AQ738" s="46">
        <f>AQ739</f>
        <v>113169</v>
      </c>
      <c r="AR738" s="46">
        <f aca="true" t="shared" si="1123" ref="AR738:AU739">AR739</f>
        <v>0</v>
      </c>
      <c r="AS738" s="46">
        <f t="shared" si="1123"/>
        <v>0</v>
      </c>
      <c r="AT738" s="46">
        <f t="shared" si="1123"/>
        <v>0</v>
      </c>
      <c r="AU738" s="46">
        <f t="shared" si="1123"/>
        <v>0</v>
      </c>
      <c r="AV738" s="46">
        <f>AV739</f>
        <v>113169</v>
      </c>
      <c r="AW738" s="46">
        <f>AW739</f>
        <v>113169</v>
      </c>
      <c r="AX738" s="46">
        <f aca="true" t="shared" si="1124" ref="AX738:BA739">AX739</f>
        <v>0</v>
      </c>
      <c r="AY738" s="46">
        <f t="shared" si="1124"/>
        <v>0</v>
      </c>
      <c r="AZ738" s="46">
        <f t="shared" si="1124"/>
        <v>0</v>
      </c>
      <c r="BA738" s="46">
        <f t="shared" si="1124"/>
        <v>0</v>
      </c>
      <c r="BB738" s="46">
        <f>BB739</f>
        <v>113169</v>
      </c>
      <c r="BC738" s="46">
        <f>BC739</f>
        <v>113169</v>
      </c>
    </row>
    <row r="739" spans="1:55" s="8" customFormat="1" ht="50.25">
      <c r="A739" s="59" t="s">
        <v>149</v>
      </c>
      <c r="B739" s="65" t="s">
        <v>242</v>
      </c>
      <c r="C739" s="65" t="s">
        <v>373</v>
      </c>
      <c r="D739" s="66" t="s">
        <v>150</v>
      </c>
      <c r="E739" s="54"/>
      <c r="F739" s="46">
        <f>F740</f>
        <v>113169</v>
      </c>
      <c r="G739" s="46">
        <f>G740</f>
        <v>113169</v>
      </c>
      <c r="H739" s="46">
        <f t="shared" si="1117"/>
        <v>0</v>
      </c>
      <c r="I739" s="46">
        <f t="shared" si="1117"/>
        <v>0</v>
      </c>
      <c r="J739" s="46">
        <f t="shared" si="1117"/>
        <v>0</v>
      </c>
      <c r="K739" s="46">
        <f t="shared" si="1117"/>
        <v>0</v>
      </c>
      <c r="L739" s="46">
        <f>L740</f>
        <v>113169</v>
      </c>
      <c r="M739" s="46">
        <f>M740</f>
        <v>113169</v>
      </c>
      <c r="N739" s="46">
        <f t="shared" si="1118"/>
        <v>0</v>
      </c>
      <c r="O739" s="46">
        <f t="shared" si="1118"/>
        <v>0</v>
      </c>
      <c r="P739" s="46">
        <f t="shared" si="1118"/>
        <v>0</v>
      </c>
      <c r="Q739" s="46">
        <f t="shared" si="1118"/>
        <v>0</v>
      </c>
      <c r="R739" s="46">
        <f>R740</f>
        <v>113169</v>
      </c>
      <c r="S739" s="46">
        <f>S740</f>
        <v>113169</v>
      </c>
      <c r="T739" s="46">
        <f t="shared" si="1119"/>
        <v>0</v>
      </c>
      <c r="U739" s="46">
        <f t="shared" si="1119"/>
        <v>0</v>
      </c>
      <c r="V739" s="46">
        <f t="shared" si="1119"/>
        <v>0</v>
      </c>
      <c r="W739" s="46">
        <f t="shared" si="1119"/>
        <v>0</v>
      </c>
      <c r="X739" s="46">
        <f>X740</f>
        <v>113169</v>
      </c>
      <c r="Y739" s="46">
        <f>Y740</f>
        <v>113169</v>
      </c>
      <c r="Z739" s="46">
        <f t="shared" si="1120"/>
        <v>0</v>
      </c>
      <c r="AA739" s="46">
        <f t="shared" si="1120"/>
        <v>0</v>
      </c>
      <c r="AB739" s="46">
        <f t="shared" si="1120"/>
        <v>0</v>
      </c>
      <c r="AC739" s="46">
        <f t="shared" si="1120"/>
        <v>0</v>
      </c>
      <c r="AD739" s="46">
        <f>AD740</f>
        <v>113169</v>
      </c>
      <c r="AE739" s="46">
        <f>AE740</f>
        <v>113169</v>
      </c>
      <c r="AF739" s="46">
        <f t="shared" si="1121"/>
        <v>0</v>
      </c>
      <c r="AG739" s="46">
        <f t="shared" si="1121"/>
        <v>0</v>
      </c>
      <c r="AH739" s="46">
        <f t="shared" si="1121"/>
        <v>0</v>
      </c>
      <c r="AI739" s="46">
        <f t="shared" si="1121"/>
        <v>0</v>
      </c>
      <c r="AJ739" s="46">
        <f>AJ740</f>
        <v>113169</v>
      </c>
      <c r="AK739" s="46">
        <f>AK740</f>
        <v>113169</v>
      </c>
      <c r="AL739" s="46">
        <f t="shared" si="1122"/>
        <v>0</v>
      </c>
      <c r="AM739" s="46">
        <f t="shared" si="1122"/>
        <v>0</v>
      </c>
      <c r="AN739" s="46">
        <f t="shared" si="1122"/>
        <v>0</v>
      </c>
      <c r="AO739" s="46">
        <f t="shared" si="1122"/>
        <v>0</v>
      </c>
      <c r="AP739" s="46">
        <f>AP740</f>
        <v>113169</v>
      </c>
      <c r="AQ739" s="46">
        <f>AQ740</f>
        <v>113169</v>
      </c>
      <c r="AR739" s="46">
        <f t="shared" si="1123"/>
        <v>0</v>
      </c>
      <c r="AS739" s="46">
        <f t="shared" si="1123"/>
        <v>0</v>
      </c>
      <c r="AT739" s="46">
        <f t="shared" si="1123"/>
        <v>0</v>
      </c>
      <c r="AU739" s="46">
        <f t="shared" si="1123"/>
        <v>0</v>
      </c>
      <c r="AV739" s="46">
        <f>AV740</f>
        <v>113169</v>
      </c>
      <c r="AW739" s="46">
        <f>AW740</f>
        <v>113169</v>
      </c>
      <c r="AX739" s="46">
        <f t="shared" si="1124"/>
        <v>0</v>
      </c>
      <c r="AY739" s="46">
        <f t="shared" si="1124"/>
        <v>0</v>
      </c>
      <c r="AZ739" s="46">
        <f t="shared" si="1124"/>
        <v>0</v>
      </c>
      <c r="BA739" s="46">
        <f t="shared" si="1124"/>
        <v>0</v>
      </c>
      <c r="BB739" s="46">
        <f>BB740</f>
        <v>113169</v>
      </c>
      <c r="BC739" s="46">
        <f>BC740</f>
        <v>113169</v>
      </c>
    </row>
    <row r="740" spans="1:55" s="8" customFormat="1" ht="18.75">
      <c r="A740" s="59" t="s">
        <v>248</v>
      </c>
      <c r="B740" s="65" t="s">
        <v>242</v>
      </c>
      <c r="C740" s="65" t="s">
        <v>373</v>
      </c>
      <c r="D740" s="66" t="s">
        <v>150</v>
      </c>
      <c r="E740" s="65" t="s">
        <v>255</v>
      </c>
      <c r="F740" s="46">
        <v>113169</v>
      </c>
      <c r="G740" s="46">
        <v>113169</v>
      </c>
      <c r="H740" s="90"/>
      <c r="I740" s="90"/>
      <c r="J740" s="90"/>
      <c r="K740" s="90"/>
      <c r="L740" s="46">
        <f>F740+H740+I740+J740+K740</f>
        <v>113169</v>
      </c>
      <c r="M740" s="46">
        <f>G740+K740</f>
        <v>113169</v>
      </c>
      <c r="N740" s="46"/>
      <c r="O740" s="46"/>
      <c r="P740" s="46"/>
      <c r="Q740" s="46"/>
      <c r="R740" s="46">
        <f>L740+N740+O740+P740+Q740</f>
        <v>113169</v>
      </c>
      <c r="S740" s="46">
        <f>M740+Q740</f>
        <v>113169</v>
      </c>
      <c r="T740" s="46"/>
      <c r="U740" s="46"/>
      <c r="V740" s="46"/>
      <c r="W740" s="46"/>
      <c r="X740" s="46">
        <f>R740+T740+U740+V740+W740</f>
        <v>113169</v>
      </c>
      <c r="Y740" s="46">
        <f>S740+W740</f>
        <v>113169</v>
      </c>
      <c r="Z740" s="46"/>
      <c r="AA740" s="46"/>
      <c r="AB740" s="46"/>
      <c r="AC740" s="46"/>
      <c r="AD740" s="46">
        <f>X740+Z740+AA740+AB740+AC740</f>
        <v>113169</v>
      </c>
      <c r="AE740" s="46">
        <f>Y740+AC740</f>
        <v>113169</v>
      </c>
      <c r="AF740" s="46"/>
      <c r="AG740" s="46"/>
      <c r="AH740" s="46"/>
      <c r="AI740" s="46"/>
      <c r="AJ740" s="46">
        <f>AD740+AF740+AG740+AH740+AI740</f>
        <v>113169</v>
      </c>
      <c r="AK740" s="46">
        <f>AE740+AI740</f>
        <v>113169</v>
      </c>
      <c r="AL740" s="46"/>
      <c r="AM740" s="46"/>
      <c r="AN740" s="46"/>
      <c r="AO740" s="46"/>
      <c r="AP740" s="46">
        <f>AJ740+AL740+AM740+AN740+AO740</f>
        <v>113169</v>
      </c>
      <c r="AQ740" s="46">
        <f>AK740+AO740</f>
        <v>113169</v>
      </c>
      <c r="AR740" s="46"/>
      <c r="AS740" s="46"/>
      <c r="AT740" s="46"/>
      <c r="AU740" s="46"/>
      <c r="AV740" s="46">
        <f>AP740+AR740+AS740+AT740+AU740</f>
        <v>113169</v>
      </c>
      <c r="AW740" s="46">
        <f>AQ740+AU740</f>
        <v>113169</v>
      </c>
      <c r="AX740" s="46"/>
      <c r="AY740" s="46"/>
      <c r="AZ740" s="46"/>
      <c r="BA740" s="46"/>
      <c r="BB740" s="46">
        <f>AV740+AX740+AY740+AZ740+BA740</f>
        <v>113169</v>
      </c>
      <c r="BC740" s="46">
        <f>AW740+BA740</f>
        <v>113169</v>
      </c>
    </row>
    <row r="741" spans="1:55" s="8" customFormat="1" ht="18.75">
      <c r="A741" s="59"/>
      <c r="B741" s="65"/>
      <c r="C741" s="65"/>
      <c r="D741" s="66"/>
      <c r="E741" s="65"/>
      <c r="F741" s="90"/>
      <c r="G741" s="90"/>
      <c r="H741" s="90"/>
      <c r="I741" s="90"/>
      <c r="J741" s="90"/>
      <c r="K741" s="90"/>
      <c r="L741" s="90"/>
      <c r="M741" s="90"/>
      <c r="N741" s="46"/>
      <c r="O741" s="46"/>
      <c r="P741" s="46"/>
      <c r="Q741" s="46"/>
      <c r="R741" s="90"/>
      <c r="S741" s="90"/>
      <c r="T741" s="46"/>
      <c r="U741" s="46"/>
      <c r="V741" s="46"/>
      <c r="W741" s="46"/>
      <c r="X741" s="90"/>
      <c r="Y741" s="90"/>
      <c r="Z741" s="46"/>
      <c r="AA741" s="46"/>
      <c r="AB741" s="46"/>
      <c r="AC741" s="46"/>
      <c r="AD741" s="90"/>
      <c r="AE741" s="90"/>
      <c r="AF741" s="46"/>
      <c r="AG741" s="46"/>
      <c r="AH741" s="46"/>
      <c r="AI741" s="46"/>
      <c r="AJ741" s="90"/>
      <c r="AK741" s="90"/>
      <c r="AL741" s="46"/>
      <c r="AM741" s="46"/>
      <c r="AN741" s="46"/>
      <c r="AO741" s="46"/>
      <c r="AP741" s="90"/>
      <c r="AQ741" s="90"/>
      <c r="AR741" s="46"/>
      <c r="AS741" s="46"/>
      <c r="AT741" s="46"/>
      <c r="AU741" s="46"/>
      <c r="AV741" s="90"/>
      <c r="AW741" s="90"/>
      <c r="AX741" s="46"/>
      <c r="AY741" s="46"/>
      <c r="AZ741" s="46"/>
      <c r="BA741" s="46"/>
      <c r="BB741" s="90"/>
      <c r="BC741" s="90"/>
    </row>
    <row r="742" spans="1:55" s="16" customFormat="1" ht="15" customHeight="1" hidden="1">
      <c r="A742" s="88"/>
      <c r="B742" s="124"/>
      <c r="C742" s="124"/>
      <c r="D742" s="122"/>
      <c r="E742" s="124"/>
      <c r="F742" s="125"/>
      <c r="G742" s="125"/>
      <c r="H742" s="125"/>
      <c r="I742" s="125"/>
      <c r="J742" s="125"/>
      <c r="K742" s="125"/>
      <c r="L742" s="125"/>
      <c r="M742" s="125"/>
      <c r="N742" s="69"/>
      <c r="O742" s="69"/>
      <c r="P742" s="69"/>
      <c r="Q742" s="69"/>
      <c r="R742" s="125"/>
      <c r="S742" s="125"/>
      <c r="T742" s="69"/>
      <c r="U742" s="69"/>
      <c r="V742" s="69"/>
      <c r="W742" s="69"/>
      <c r="X742" s="125"/>
      <c r="Y742" s="125"/>
      <c r="Z742" s="69"/>
      <c r="AA742" s="69"/>
      <c r="AB742" s="69"/>
      <c r="AC742" s="69"/>
      <c r="AD742" s="125"/>
      <c r="AE742" s="125"/>
      <c r="AF742" s="69"/>
      <c r="AG742" s="69"/>
      <c r="AH742" s="69"/>
      <c r="AI742" s="69"/>
      <c r="AJ742" s="125"/>
      <c r="AK742" s="125"/>
      <c r="AL742" s="69"/>
      <c r="AM742" s="69"/>
      <c r="AN742" s="69"/>
      <c r="AO742" s="69"/>
      <c r="AP742" s="125"/>
      <c r="AQ742" s="125"/>
      <c r="AR742" s="69"/>
      <c r="AS742" s="69"/>
      <c r="AT742" s="69"/>
      <c r="AU742" s="69"/>
      <c r="AV742" s="125"/>
      <c r="AW742" s="125"/>
      <c r="AX742" s="69"/>
      <c r="AY742" s="69"/>
      <c r="AZ742" s="69"/>
      <c r="BA742" s="69"/>
      <c r="BB742" s="125"/>
      <c r="BC742" s="125"/>
    </row>
    <row r="743" spans="1:55" s="16" customFormat="1" ht="37.5">
      <c r="A743" s="53" t="s">
        <v>354</v>
      </c>
      <c r="B743" s="54" t="s">
        <v>242</v>
      </c>
      <c r="C743" s="54" t="s">
        <v>388</v>
      </c>
      <c r="D743" s="62"/>
      <c r="E743" s="54"/>
      <c r="F743" s="63">
        <f aca="true" t="shared" si="1125" ref="F743:M743">F744+F748+F753</f>
        <v>59828</v>
      </c>
      <c r="G743" s="63">
        <f t="shared" si="1125"/>
        <v>0</v>
      </c>
      <c r="H743" s="63">
        <f t="shared" si="1125"/>
        <v>0</v>
      </c>
      <c r="I743" s="63">
        <f t="shared" si="1125"/>
        <v>0</v>
      </c>
      <c r="J743" s="63">
        <f t="shared" si="1125"/>
        <v>0</v>
      </c>
      <c r="K743" s="63">
        <f t="shared" si="1125"/>
        <v>0</v>
      </c>
      <c r="L743" s="63">
        <f t="shared" si="1125"/>
        <v>59828</v>
      </c>
      <c r="M743" s="63">
        <f t="shared" si="1125"/>
        <v>0</v>
      </c>
      <c r="N743" s="64">
        <f aca="true" t="shared" si="1126" ref="N743:S743">N744+N748+N753</f>
        <v>0</v>
      </c>
      <c r="O743" s="64">
        <f t="shared" si="1126"/>
        <v>8</v>
      </c>
      <c r="P743" s="64">
        <f t="shared" si="1126"/>
        <v>0</v>
      </c>
      <c r="Q743" s="64">
        <f t="shared" si="1126"/>
        <v>0</v>
      </c>
      <c r="R743" s="63">
        <f t="shared" si="1126"/>
        <v>59836</v>
      </c>
      <c r="S743" s="63">
        <f t="shared" si="1126"/>
        <v>0</v>
      </c>
      <c r="T743" s="64">
        <f aca="true" t="shared" si="1127" ref="T743:Y743">T744+T748+T753</f>
        <v>202</v>
      </c>
      <c r="U743" s="64">
        <f t="shared" si="1127"/>
        <v>0</v>
      </c>
      <c r="V743" s="64">
        <f t="shared" si="1127"/>
        <v>0</v>
      </c>
      <c r="W743" s="64">
        <f t="shared" si="1127"/>
        <v>0</v>
      </c>
      <c r="X743" s="63">
        <f t="shared" si="1127"/>
        <v>60038</v>
      </c>
      <c r="Y743" s="63">
        <f t="shared" si="1127"/>
        <v>0</v>
      </c>
      <c r="Z743" s="64">
        <f aca="true" t="shared" si="1128" ref="Z743:AE743">Z744+Z748+Z753</f>
        <v>0</v>
      </c>
      <c r="AA743" s="63">
        <f t="shared" si="1128"/>
        <v>3</v>
      </c>
      <c r="AB743" s="64">
        <f t="shared" si="1128"/>
        <v>0</v>
      </c>
      <c r="AC743" s="64">
        <f t="shared" si="1128"/>
        <v>0</v>
      </c>
      <c r="AD743" s="63">
        <f t="shared" si="1128"/>
        <v>60041</v>
      </c>
      <c r="AE743" s="63">
        <f t="shared" si="1128"/>
        <v>0</v>
      </c>
      <c r="AF743" s="64">
        <f aca="true" t="shared" si="1129" ref="AF743:AK743">AF744+AF748+AF753</f>
        <v>0</v>
      </c>
      <c r="AG743" s="63">
        <f t="shared" si="1129"/>
        <v>0</v>
      </c>
      <c r="AH743" s="64">
        <f t="shared" si="1129"/>
        <v>0</v>
      </c>
      <c r="AI743" s="64">
        <f t="shared" si="1129"/>
        <v>0</v>
      </c>
      <c r="AJ743" s="63">
        <f t="shared" si="1129"/>
        <v>60041</v>
      </c>
      <c r="AK743" s="63">
        <f t="shared" si="1129"/>
        <v>0</v>
      </c>
      <c r="AL743" s="63">
        <f aca="true" t="shared" si="1130" ref="AL743:AQ743">AL744+AL746+AL748+AL753</f>
        <v>0</v>
      </c>
      <c r="AM743" s="63">
        <f t="shared" si="1130"/>
        <v>3431</v>
      </c>
      <c r="AN743" s="63">
        <f t="shared" si="1130"/>
        <v>0</v>
      </c>
      <c r="AO743" s="63">
        <f t="shared" si="1130"/>
        <v>13724</v>
      </c>
      <c r="AP743" s="63">
        <f t="shared" si="1130"/>
        <v>77196</v>
      </c>
      <c r="AQ743" s="63">
        <f t="shared" si="1130"/>
        <v>13724</v>
      </c>
      <c r="AR743" s="63">
        <f aca="true" t="shared" si="1131" ref="AR743:AW743">AR744+AR746+AR748+AR753</f>
        <v>0</v>
      </c>
      <c r="AS743" s="63">
        <f>AS744+AS746+AS748+AS753</f>
        <v>0</v>
      </c>
      <c r="AT743" s="63">
        <f>AT744+AT746+AT748+AT753</f>
        <v>1795</v>
      </c>
      <c r="AU743" s="63">
        <f>AU744+AU746+AU748+AU753</f>
        <v>0</v>
      </c>
      <c r="AV743" s="63">
        <f t="shared" si="1131"/>
        <v>78991</v>
      </c>
      <c r="AW743" s="63">
        <f t="shared" si="1131"/>
        <v>13724</v>
      </c>
      <c r="AX743" s="63">
        <f aca="true" t="shared" si="1132" ref="AX743:BC743">AX744+AX746+AX748+AX753</f>
        <v>50</v>
      </c>
      <c r="AY743" s="63">
        <f t="shared" si="1132"/>
        <v>0</v>
      </c>
      <c r="AZ743" s="63">
        <f t="shared" si="1132"/>
        <v>0</v>
      </c>
      <c r="BA743" s="63">
        <f t="shared" si="1132"/>
        <v>0</v>
      </c>
      <c r="BB743" s="63">
        <f t="shared" si="1132"/>
        <v>79041</v>
      </c>
      <c r="BC743" s="63">
        <f t="shared" si="1132"/>
        <v>13724</v>
      </c>
    </row>
    <row r="744" spans="1:55" s="16" customFormat="1" ht="33" customHeight="1" hidden="1">
      <c r="A744" s="59" t="s">
        <v>389</v>
      </c>
      <c r="B744" s="65" t="s">
        <v>242</v>
      </c>
      <c r="C744" s="65" t="s">
        <v>388</v>
      </c>
      <c r="D744" s="66" t="s">
        <v>278</v>
      </c>
      <c r="E744" s="65"/>
      <c r="F744" s="46">
        <f>F745</f>
        <v>0</v>
      </c>
      <c r="G744" s="46">
        <f>G745</f>
        <v>0</v>
      </c>
      <c r="H744" s="125"/>
      <c r="I744" s="125"/>
      <c r="J744" s="125"/>
      <c r="K744" s="125"/>
      <c r="L744" s="46">
        <f>L745</f>
        <v>0</v>
      </c>
      <c r="M744" s="46">
        <f>M745</f>
        <v>0</v>
      </c>
      <c r="N744" s="69"/>
      <c r="O744" s="69"/>
      <c r="P744" s="69"/>
      <c r="Q744" s="69"/>
      <c r="R744" s="46">
        <f>R745</f>
        <v>0</v>
      </c>
      <c r="S744" s="46">
        <f>S745</f>
        <v>0</v>
      </c>
      <c r="T744" s="69"/>
      <c r="U744" s="69"/>
      <c r="V744" s="69"/>
      <c r="W744" s="69"/>
      <c r="X744" s="46">
        <f>X745</f>
        <v>0</v>
      </c>
      <c r="Y744" s="46">
        <f>Y745</f>
        <v>0</v>
      </c>
      <c r="Z744" s="69"/>
      <c r="AA744" s="69"/>
      <c r="AB744" s="69"/>
      <c r="AC744" s="69"/>
      <c r="AD744" s="46">
        <f>AD745</f>
        <v>0</v>
      </c>
      <c r="AE744" s="46">
        <f>AE745</f>
        <v>0</v>
      </c>
      <c r="AF744" s="69"/>
      <c r="AG744" s="69"/>
      <c r="AH744" s="69"/>
      <c r="AI744" s="69"/>
      <c r="AJ744" s="46">
        <f>AJ745</f>
        <v>0</v>
      </c>
      <c r="AK744" s="46">
        <f>AK745</f>
        <v>0</v>
      </c>
      <c r="AL744" s="69"/>
      <c r="AM744" s="69"/>
      <c r="AN744" s="69"/>
      <c r="AO744" s="69"/>
      <c r="AP744" s="46">
        <f>AP745</f>
        <v>0</v>
      </c>
      <c r="AQ744" s="46">
        <f>AQ745</f>
        <v>0</v>
      </c>
      <c r="AR744" s="69"/>
      <c r="AS744" s="69"/>
      <c r="AT744" s="69"/>
      <c r="AU744" s="69"/>
      <c r="AV744" s="46">
        <f>AV745</f>
        <v>0</v>
      </c>
      <c r="AW744" s="46">
        <f>AW745</f>
        <v>0</v>
      </c>
      <c r="AX744" s="69"/>
      <c r="AY744" s="69"/>
      <c r="AZ744" s="69"/>
      <c r="BA744" s="69"/>
      <c r="BB744" s="46">
        <f>BB745</f>
        <v>0</v>
      </c>
      <c r="BC744" s="46">
        <f>BC745</f>
        <v>0</v>
      </c>
    </row>
    <row r="745" spans="1:55" s="16" customFormat="1" ht="49.5" customHeight="1" hidden="1">
      <c r="A745" s="59" t="s">
        <v>468</v>
      </c>
      <c r="B745" s="65" t="s">
        <v>242</v>
      </c>
      <c r="C745" s="65" t="s">
        <v>388</v>
      </c>
      <c r="D745" s="66" t="s">
        <v>278</v>
      </c>
      <c r="E745" s="65" t="s">
        <v>390</v>
      </c>
      <c r="F745" s="125"/>
      <c r="G745" s="125"/>
      <c r="H745" s="125"/>
      <c r="I745" s="125"/>
      <c r="J745" s="125"/>
      <c r="K745" s="125"/>
      <c r="L745" s="125"/>
      <c r="M745" s="125"/>
      <c r="N745" s="69"/>
      <c r="O745" s="69"/>
      <c r="P745" s="69"/>
      <c r="Q745" s="69"/>
      <c r="R745" s="125"/>
      <c r="S745" s="125"/>
      <c r="T745" s="69"/>
      <c r="U745" s="69"/>
      <c r="V745" s="69"/>
      <c r="W745" s="69"/>
      <c r="X745" s="125"/>
      <c r="Y745" s="125"/>
      <c r="Z745" s="69"/>
      <c r="AA745" s="69"/>
      <c r="AB745" s="69"/>
      <c r="AC745" s="69"/>
      <c r="AD745" s="125"/>
      <c r="AE745" s="125"/>
      <c r="AF745" s="69"/>
      <c r="AG745" s="69"/>
      <c r="AH745" s="69"/>
      <c r="AI745" s="69"/>
      <c r="AJ745" s="125"/>
      <c r="AK745" s="125"/>
      <c r="AL745" s="69"/>
      <c r="AM745" s="69"/>
      <c r="AN745" s="69"/>
      <c r="AO745" s="69"/>
      <c r="AP745" s="125"/>
      <c r="AQ745" s="125"/>
      <c r="AR745" s="69"/>
      <c r="AS745" s="69"/>
      <c r="AT745" s="69"/>
      <c r="AU745" s="69"/>
      <c r="AV745" s="125"/>
      <c r="AW745" s="125"/>
      <c r="AX745" s="69"/>
      <c r="AY745" s="69"/>
      <c r="AZ745" s="69"/>
      <c r="BA745" s="69"/>
      <c r="BB745" s="125"/>
      <c r="BC745" s="125"/>
    </row>
    <row r="746" spans="1:55" s="16" customFormat="1" ht="49.5" customHeight="1">
      <c r="A746" s="59" t="s">
        <v>472</v>
      </c>
      <c r="B746" s="65" t="s">
        <v>242</v>
      </c>
      <c r="C746" s="65" t="s">
        <v>388</v>
      </c>
      <c r="D746" s="66" t="s">
        <v>473</v>
      </c>
      <c r="E746" s="65"/>
      <c r="F746" s="125"/>
      <c r="G746" s="125"/>
      <c r="H746" s="125"/>
      <c r="I746" s="125"/>
      <c r="J746" s="125"/>
      <c r="K746" s="125"/>
      <c r="L746" s="125"/>
      <c r="M746" s="125"/>
      <c r="N746" s="69"/>
      <c r="O746" s="69"/>
      <c r="P746" s="69"/>
      <c r="Q746" s="69"/>
      <c r="R746" s="125"/>
      <c r="S746" s="125"/>
      <c r="T746" s="69"/>
      <c r="U746" s="69"/>
      <c r="V746" s="69"/>
      <c r="W746" s="69"/>
      <c r="X746" s="125"/>
      <c r="Y746" s="125"/>
      <c r="Z746" s="69"/>
      <c r="AA746" s="69"/>
      <c r="AB746" s="69"/>
      <c r="AC746" s="69"/>
      <c r="AD746" s="125"/>
      <c r="AE746" s="125"/>
      <c r="AF746" s="69"/>
      <c r="AG746" s="69"/>
      <c r="AH746" s="69"/>
      <c r="AI746" s="69"/>
      <c r="AJ746" s="125"/>
      <c r="AK746" s="125"/>
      <c r="AL746" s="69">
        <f aca="true" t="shared" si="1133" ref="AL746:BA746">AL747</f>
        <v>0</v>
      </c>
      <c r="AM746" s="46">
        <f t="shared" si="1133"/>
        <v>3431</v>
      </c>
      <c r="AN746" s="46">
        <f t="shared" si="1133"/>
        <v>0</v>
      </c>
      <c r="AO746" s="46">
        <f t="shared" si="1133"/>
        <v>13724</v>
      </c>
      <c r="AP746" s="46">
        <f t="shared" si="1133"/>
        <v>17155</v>
      </c>
      <c r="AQ746" s="46">
        <f t="shared" si="1133"/>
        <v>13724</v>
      </c>
      <c r="AR746" s="69">
        <f t="shared" si="1133"/>
        <v>0</v>
      </c>
      <c r="AS746" s="69">
        <f t="shared" si="1133"/>
        <v>0</v>
      </c>
      <c r="AT746" s="69">
        <f t="shared" si="1133"/>
        <v>0</v>
      </c>
      <c r="AU746" s="69">
        <f t="shared" si="1133"/>
        <v>0</v>
      </c>
      <c r="AV746" s="46">
        <f t="shared" si="1133"/>
        <v>17155</v>
      </c>
      <c r="AW746" s="46">
        <f t="shared" si="1133"/>
        <v>13724</v>
      </c>
      <c r="AX746" s="69">
        <f t="shared" si="1133"/>
        <v>0</v>
      </c>
      <c r="AY746" s="69">
        <f t="shared" si="1133"/>
        <v>0</v>
      </c>
      <c r="AZ746" s="69">
        <f t="shared" si="1133"/>
        <v>0</v>
      </c>
      <c r="BA746" s="69">
        <f t="shared" si="1133"/>
        <v>0</v>
      </c>
      <c r="BB746" s="46">
        <f>BB747</f>
        <v>17155</v>
      </c>
      <c r="BC746" s="46">
        <f>BC747</f>
        <v>13724</v>
      </c>
    </row>
    <row r="747" spans="1:55" s="16" customFormat="1" ht="49.5" customHeight="1">
      <c r="A747" s="59" t="s">
        <v>216</v>
      </c>
      <c r="B747" s="65" t="s">
        <v>242</v>
      </c>
      <c r="C747" s="65" t="s">
        <v>388</v>
      </c>
      <c r="D747" s="66" t="s">
        <v>473</v>
      </c>
      <c r="E747" s="65" t="s">
        <v>66</v>
      </c>
      <c r="F747" s="125"/>
      <c r="G747" s="125"/>
      <c r="H747" s="125"/>
      <c r="I747" s="125"/>
      <c r="J747" s="125"/>
      <c r="K747" s="125"/>
      <c r="L747" s="125"/>
      <c r="M747" s="125"/>
      <c r="N747" s="69"/>
      <c r="O747" s="69"/>
      <c r="P747" s="69"/>
      <c r="Q747" s="69"/>
      <c r="R747" s="125"/>
      <c r="S747" s="125"/>
      <c r="T747" s="69"/>
      <c r="U747" s="69"/>
      <c r="V747" s="69"/>
      <c r="W747" s="69"/>
      <c r="X747" s="125"/>
      <c r="Y747" s="125"/>
      <c r="Z747" s="69"/>
      <c r="AA747" s="69"/>
      <c r="AB747" s="69"/>
      <c r="AC747" s="69"/>
      <c r="AD747" s="125"/>
      <c r="AE747" s="125"/>
      <c r="AF747" s="69"/>
      <c r="AG747" s="69"/>
      <c r="AH747" s="69"/>
      <c r="AI747" s="69"/>
      <c r="AJ747" s="125"/>
      <c r="AK747" s="125"/>
      <c r="AL747" s="69"/>
      <c r="AM747" s="46">
        <v>3431</v>
      </c>
      <c r="AN747" s="46"/>
      <c r="AO747" s="46">
        <v>13724</v>
      </c>
      <c r="AP747" s="46">
        <f>AJ747+AL747+AM747+AN747+AO747</f>
        <v>17155</v>
      </c>
      <c r="AQ747" s="46">
        <f>AK747+AO747</f>
        <v>13724</v>
      </c>
      <c r="AR747" s="69"/>
      <c r="AS747" s="69"/>
      <c r="AT747" s="69"/>
      <c r="AU747" s="69"/>
      <c r="AV747" s="46">
        <f>AP747+AR747+AS747+AT747+AU747</f>
        <v>17155</v>
      </c>
      <c r="AW747" s="46">
        <f>AQ747+AU747</f>
        <v>13724</v>
      </c>
      <c r="AX747" s="69"/>
      <c r="AY747" s="69"/>
      <c r="AZ747" s="69"/>
      <c r="BA747" s="69"/>
      <c r="BB747" s="46">
        <f>AV747+AX747+AY747+AZ747+BA747</f>
        <v>17155</v>
      </c>
      <c r="BC747" s="46">
        <f>AW747+BA747</f>
        <v>13724</v>
      </c>
    </row>
    <row r="748" spans="1:55" s="16" customFormat="1" ht="35.25" customHeight="1">
      <c r="A748" s="59" t="s">
        <v>443</v>
      </c>
      <c r="B748" s="65" t="s">
        <v>242</v>
      </c>
      <c r="C748" s="65" t="s">
        <v>388</v>
      </c>
      <c r="D748" s="66" t="s">
        <v>444</v>
      </c>
      <c r="E748" s="65"/>
      <c r="F748" s="46">
        <f aca="true" t="shared" si="1134" ref="F748:M748">F749+F751</f>
        <v>439</v>
      </c>
      <c r="G748" s="46">
        <f t="shared" si="1134"/>
        <v>0</v>
      </c>
      <c r="H748" s="46">
        <f t="shared" si="1134"/>
        <v>0</v>
      </c>
      <c r="I748" s="46">
        <f t="shared" si="1134"/>
        <v>0</v>
      </c>
      <c r="J748" s="46">
        <f t="shared" si="1134"/>
        <v>0</v>
      </c>
      <c r="K748" s="46">
        <f t="shared" si="1134"/>
        <v>0</v>
      </c>
      <c r="L748" s="46">
        <f t="shared" si="1134"/>
        <v>439</v>
      </c>
      <c r="M748" s="46">
        <f t="shared" si="1134"/>
        <v>0</v>
      </c>
      <c r="N748" s="46">
        <f aca="true" t="shared" si="1135" ref="N748:S748">N749+N751</f>
        <v>0</v>
      </c>
      <c r="O748" s="46">
        <f t="shared" si="1135"/>
        <v>0</v>
      </c>
      <c r="P748" s="46">
        <f t="shared" si="1135"/>
        <v>0</v>
      </c>
      <c r="Q748" s="46">
        <f t="shared" si="1135"/>
        <v>0</v>
      </c>
      <c r="R748" s="46">
        <f t="shared" si="1135"/>
        <v>439</v>
      </c>
      <c r="S748" s="46">
        <f t="shared" si="1135"/>
        <v>0</v>
      </c>
      <c r="T748" s="46">
        <f aca="true" t="shared" si="1136" ref="T748:Y748">T749+T751</f>
        <v>0</v>
      </c>
      <c r="U748" s="46">
        <f t="shared" si="1136"/>
        <v>0</v>
      </c>
      <c r="V748" s="46">
        <f t="shared" si="1136"/>
        <v>0</v>
      </c>
      <c r="W748" s="46">
        <f t="shared" si="1136"/>
        <v>0</v>
      </c>
      <c r="X748" s="46">
        <f t="shared" si="1136"/>
        <v>439</v>
      </c>
      <c r="Y748" s="46">
        <f t="shared" si="1136"/>
        <v>0</v>
      </c>
      <c r="Z748" s="46">
        <f aca="true" t="shared" si="1137" ref="Z748:AE748">Z749+Z751</f>
        <v>0</v>
      </c>
      <c r="AA748" s="46">
        <f t="shared" si="1137"/>
        <v>0</v>
      </c>
      <c r="AB748" s="46">
        <f t="shared" si="1137"/>
        <v>0</v>
      </c>
      <c r="AC748" s="46">
        <f t="shared" si="1137"/>
        <v>0</v>
      </c>
      <c r="AD748" s="46">
        <f t="shared" si="1137"/>
        <v>439</v>
      </c>
      <c r="AE748" s="46">
        <f t="shared" si="1137"/>
        <v>0</v>
      </c>
      <c r="AF748" s="46">
        <f aca="true" t="shared" si="1138" ref="AF748:AK748">AF749+AF751</f>
        <v>0</v>
      </c>
      <c r="AG748" s="46">
        <f t="shared" si="1138"/>
        <v>0</v>
      </c>
      <c r="AH748" s="46">
        <f t="shared" si="1138"/>
        <v>0</v>
      </c>
      <c r="AI748" s="46">
        <f t="shared" si="1138"/>
        <v>0</v>
      </c>
      <c r="AJ748" s="46">
        <f t="shared" si="1138"/>
        <v>439</v>
      </c>
      <c r="AK748" s="46">
        <f t="shared" si="1138"/>
        <v>0</v>
      </c>
      <c r="AL748" s="46">
        <f aca="true" t="shared" si="1139" ref="AL748:AQ748">AL749+AL751</f>
        <v>0</v>
      </c>
      <c r="AM748" s="46">
        <f t="shared" si="1139"/>
        <v>0</v>
      </c>
      <c r="AN748" s="46">
        <f t="shared" si="1139"/>
        <v>0</v>
      </c>
      <c r="AO748" s="46">
        <f t="shared" si="1139"/>
        <v>0</v>
      </c>
      <c r="AP748" s="46">
        <f t="shared" si="1139"/>
        <v>439</v>
      </c>
      <c r="AQ748" s="46">
        <f t="shared" si="1139"/>
        <v>0</v>
      </c>
      <c r="AR748" s="46">
        <f aca="true" t="shared" si="1140" ref="AR748:AW748">AR749+AR751</f>
        <v>0</v>
      </c>
      <c r="AS748" s="46">
        <f>AS749+AS751</f>
        <v>0</v>
      </c>
      <c r="AT748" s="46">
        <f>AT749+AT751</f>
        <v>0</v>
      </c>
      <c r="AU748" s="46">
        <f>AU749+AU751</f>
        <v>0</v>
      </c>
      <c r="AV748" s="46">
        <f t="shared" si="1140"/>
        <v>439</v>
      </c>
      <c r="AW748" s="46">
        <f t="shared" si="1140"/>
        <v>0</v>
      </c>
      <c r="AX748" s="46">
        <f aca="true" t="shared" si="1141" ref="AX748:BC748">AX749+AX751</f>
        <v>0</v>
      </c>
      <c r="AY748" s="46">
        <f t="shared" si="1141"/>
        <v>0</v>
      </c>
      <c r="AZ748" s="46">
        <f t="shared" si="1141"/>
        <v>0</v>
      </c>
      <c r="BA748" s="46">
        <f t="shared" si="1141"/>
        <v>0</v>
      </c>
      <c r="BB748" s="46">
        <f t="shared" si="1141"/>
        <v>439</v>
      </c>
      <c r="BC748" s="46">
        <f t="shared" si="1141"/>
        <v>0</v>
      </c>
    </row>
    <row r="749" spans="1:55" s="16" customFormat="1" ht="49.5" customHeight="1" hidden="1">
      <c r="A749" s="59" t="s">
        <v>494</v>
      </c>
      <c r="B749" s="65" t="s">
        <v>242</v>
      </c>
      <c r="C749" s="65" t="s">
        <v>388</v>
      </c>
      <c r="D749" s="66" t="s">
        <v>445</v>
      </c>
      <c r="E749" s="65"/>
      <c r="F749" s="125"/>
      <c r="G749" s="125"/>
      <c r="H749" s="125"/>
      <c r="I749" s="125"/>
      <c r="J749" s="125"/>
      <c r="K749" s="125"/>
      <c r="L749" s="125"/>
      <c r="M749" s="125"/>
      <c r="N749" s="69"/>
      <c r="O749" s="69"/>
      <c r="P749" s="69"/>
      <c r="Q749" s="69"/>
      <c r="R749" s="125"/>
      <c r="S749" s="125"/>
      <c r="T749" s="69"/>
      <c r="U749" s="69"/>
      <c r="V749" s="69"/>
      <c r="W749" s="69"/>
      <c r="X749" s="125"/>
      <c r="Y749" s="125"/>
      <c r="Z749" s="69"/>
      <c r="AA749" s="69"/>
      <c r="AB749" s="69"/>
      <c r="AC749" s="69"/>
      <c r="AD749" s="125"/>
      <c r="AE749" s="125"/>
      <c r="AF749" s="69"/>
      <c r="AG749" s="69"/>
      <c r="AH749" s="69"/>
      <c r="AI749" s="69"/>
      <c r="AJ749" s="125"/>
      <c r="AK749" s="125"/>
      <c r="AL749" s="69"/>
      <c r="AM749" s="69"/>
      <c r="AN749" s="69"/>
      <c r="AO749" s="69"/>
      <c r="AP749" s="125"/>
      <c r="AQ749" s="125"/>
      <c r="AR749" s="69"/>
      <c r="AS749" s="69"/>
      <c r="AT749" s="69"/>
      <c r="AU749" s="69"/>
      <c r="AV749" s="125"/>
      <c r="AW749" s="125"/>
      <c r="AX749" s="69"/>
      <c r="AY749" s="69"/>
      <c r="AZ749" s="69"/>
      <c r="BA749" s="69"/>
      <c r="BB749" s="125"/>
      <c r="BC749" s="125"/>
    </row>
    <row r="750" spans="1:55" s="16" customFormat="1" ht="49.5" customHeight="1" hidden="1">
      <c r="A750" s="59" t="s">
        <v>476</v>
      </c>
      <c r="B750" s="65" t="s">
        <v>242</v>
      </c>
      <c r="C750" s="65" t="s">
        <v>388</v>
      </c>
      <c r="D750" s="66" t="s">
        <v>445</v>
      </c>
      <c r="E750" s="65" t="s">
        <v>381</v>
      </c>
      <c r="F750" s="125"/>
      <c r="G750" s="125"/>
      <c r="H750" s="125"/>
      <c r="I750" s="125"/>
      <c r="J750" s="125"/>
      <c r="K750" s="125"/>
      <c r="L750" s="125"/>
      <c r="M750" s="125"/>
      <c r="N750" s="69"/>
      <c r="O750" s="69"/>
      <c r="P750" s="69"/>
      <c r="Q750" s="69"/>
      <c r="R750" s="125"/>
      <c r="S750" s="125"/>
      <c r="T750" s="69"/>
      <c r="U750" s="69"/>
      <c r="V750" s="69"/>
      <c r="W750" s="69"/>
      <c r="X750" s="125"/>
      <c r="Y750" s="125"/>
      <c r="Z750" s="69"/>
      <c r="AA750" s="69"/>
      <c r="AB750" s="69"/>
      <c r="AC750" s="69"/>
      <c r="AD750" s="125"/>
      <c r="AE750" s="125"/>
      <c r="AF750" s="69"/>
      <c r="AG750" s="69"/>
      <c r="AH750" s="69"/>
      <c r="AI750" s="69"/>
      <c r="AJ750" s="125"/>
      <c r="AK750" s="125"/>
      <c r="AL750" s="69"/>
      <c r="AM750" s="69"/>
      <c r="AN750" s="69"/>
      <c r="AO750" s="69"/>
      <c r="AP750" s="125"/>
      <c r="AQ750" s="125"/>
      <c r="AR750" s="69"/>
      <c r="AS750" s="69"/>
      <c r="AT750" s="69"/>
      <c r="AU750" s="69"/>
      <c r="AV750" s="125"/>
      <c r="AW750" s="125"/>
      <c r="AX750" s="69"/>
      <c r="AY750" s="69"/>
      <c r="AZ750" s="69"/>
      <c r="BA750" s="69"/>
      <c r="BB750" s="125"/>
      <c r="BC750" s="125"/>
    </row>
    <row r="751" spans="1:55" s="16" customFormat="1" ht="117" customHeight="1">
      <c r="A751" s="59" t="s">
        <v>518</v>
      </c>
      <c r="B751" s="65" t="s">
        <v>242</v>
      </c>
      <c r="C751" s="65" t="s">
        <v>388</v>
      </c>
      <c r="D751" s="66" t="s">
        <v>445</v>
      </c>
      <c r="E751" s="65"/>
      <c r="F751" s="46">
        <f aca="true" t="shared" si="1142" ref="F751:BA751">F752</f>
        <v>439</v>
      </c>
      <c r="G751" s="46">
        <f t="shared" si="1142"/>
        <v>0</v>
      </c>
      <c r="H751" s="46">
        <f t="shared" si="1142"/>
        <v>0</v>
      </c>
      <c r="I751" s="46">
        <f t="shared" si="1142"/>
        <v>0</v>
      </c>
      <c r="J751" s="46">
        <f t="shared" si="1142"/>
        <v>0</v>
      </c>
      <c r="K751" s="46">
        <f t="shared" si="1142"/>
        <v>0</v>
      </c>
      <c r="L751" s="46">
        <f t="shared" si="1142"/>
        <v>439</v>
      </c>
      <c r="M751" s="46">
        <f t="shared" si="1142"/>
        <v>0</v>
      </c>
      <c r="N751" s="46">
        <f t="shared" si="1142"/>
        <v>0</v>
      </c>
      <c r="O751" s="46">
        <f t="shared" si="1142"/>
        <v>0</v>
      </c>
      <c r="P751" s="46">
        <f t="shared" si="1142"/>
        <v>0</v>
      </c>
      <c r="Q751" s="46">
        <f t="shared" si="1142"/>
        <v>0</v>
      </c>
      <c r="R751" s="46">
        <f t="shared" si="1142"/>
        <v>439</v>
      </c>
      <c r="S751" s="46">
        <f t="shared" si="1142"/>
        <v>0</v>
      </c>
      <c r="T751" s="46">
        <f t="shared" si="1142"/>
        <v>0</v>
      </c>
      <c r="U751" s="46">
        <f t="shared" si="1142"/>
        <v>0</v>
      </c>
      <c r="V751" s="46">
        <f t="shared" si="1142"/>
        <v>0</v>
      </c>
      <c r="W751" s="46">
        <f t="shared" si="1142"/>
        <v>0</v>
      </c>
      <c r="X751" s="46">
        <f t="shared" si="1142"/>
        <v>439</v>
      </c>
      <c r="Y751" s="46">
        <f t="shared" si="1142"/>
        <v>0</v>
      </c>
      <c r="Z751" s="46">
        <f t="shared" si="1142"/>
        <v>0</v>
      </c>
      <c r="AA751" s="46">
        <f t="shared" si="1142"/>
        <v>0</v>
      </c>
      <c r="AB751" s="46">
        <f t="shared" si="1142"/>
        <v>0</v>
      </c>
      <c r="AC751" s="46">
        <f t="shared" si="1142"/>
        <v>0</v>
      </c>
      <c r="AD751" s="46">
        <f t="shared" si="1142"/>
        <v>439</v>
      </c>
      <c r="AE751" s="46">
        <f t="shared" si="1142"/>
        <v>0</v>
      </c>
      <c r="AF751" s="46">
        <f t="shared" si="1142"/>
        <v>0</v>
      </c>
      <c r="AG751" s="46">
        <f t="shared" si="1142"/>
        <v>0</v>
      </c>
      <c r="AH751" s="46">
        <f t="shared" si="1142"/>
        <v>0</v>
      </c>
      <c r="AI751" s="46">
        <f t="shared" si="1142"/>
        <v>0</v>
      </c>
      <c r="AJ751" s="46">
        <f t="shared" si="1142"/>
        <v>439</v>
      </c>
      <c r="AK751" s="46">
        <f t="shared" si="1142"/>
        <v>0</v>
      </c>
      <c r="AL751" s="46">
        <f t="shared" si="1142"/>
        <v>0</v>
      </c>
      <c r="AM751" s="46">
        <f t="shared" si="1142"/>
        <v>0</v>
      </c>
      <c r="AN751" s="46">
        <f t="shared" si="1142"/>
        <v>0</v>
      </c>
      <c r="AO751" s="46">
        <f t="shared" si="1142"/>
        <v>0</v>
      </c>
      <c r="AP751" s="46">
        <f t="shared" si="1142"/>
        <v>439</v>
      </c>
      <c r="AQ751" s="46">
        <f t="shared" si="1142"/>
        <v>0</v>
      </c>
      <c r="AR751" s="46">
        <f t="shared" si="1142"/>
        <v>0</v>
      </c>
      <c r="AS751" s="46">
        <f t="shared" si="1142"/>
        <v>0</v>
      </c>
      <c r="AT751" s="46">
        <f t="shared" si="1142"/>
        <v>0</v>
      </c>
      <c r="AU751" s="46">
        <f t="shared" si="1142"/>
        <v>0</v>
      </c>
      <c r="AV751" s="46">
        <f t="shared" si="1142"/>
        <v>439</v>
      </c>
      <c r="AW751" s="46">
        <f t="shared" si="1142"/>
        <v>0</v>
      </c>
      <c r="AX751" s="46">
        <f t="shared" si="1142"/>
        <v>0</v>
      </c>
      <c r="AY751" s="46">
        <f t="shared" si="1142"/>
        <v>0</v>
      </c>
      <c r="AZ751" s="46">
        <f t="shared" si="1142"/>
        <v>0</v>
      </c>
      <c r="BA751" s="46">
        <f t="shared" si="1142"/>
        <v>0</v>
      </c>
      <c r="BB751" s="46">
        <f>BB752</f>
        <v>439</v>
      </c>
      <c r="BC751" s="46">
        <f>BC752</f>
        <v>0</v>
      </c>
    </row>
    <row r="752" spans="1:55" s="16" customFormat="1" ht="87" customHeight="1">
      <c r="A752" s="59" t="s">
        <v>476</v>
      </c>
      <c r="B752" s="65" t="s">
        <v>242</v>
      </c>
      <c r="C752" s="65" t="s">
        <v>388</v>
      </c>
      <c r="D752" s="66" t="s">
        <v>445</v>
      </c>
      <c r="E752" s="65" t="s">
        <v>381</v>
      </c>
      <c r="F752" s="68">
        <v>439</v>
      </c>
      <c r="G752" s="125"/>
      <c r="H752" s="125"/>
      <c r="I752" s="125"/>
      <c r="J752" s="125"/>
      <c r="K752" s="125"/>
      <c r="L752" s="46">
        <f>F752+H752+I752+J752+K752</f>
        <v>439</v>
      </c>
      <c r="M752" s="46">
        <f>G752+K752</f>
        <v>0</v>
      </c>
      <c r="N752" s="69"/>
      <c r="O752" s="69"/>
      <c r="P752" s="69"/>
      <c r="Q752" s="69"/>
      <c r="R752" s="46">
        <f>L752+N752+O752+P752+Q752</f>
        <v>439</v>
      </c>
      <c r="S752" s="46">
        <f>M752+Q752</f>
        <v>0</v>
      </c>
      <c r="T752" s="69"/>
      <c r="U752" s="69"/>
      <c r="V752" s="69"/>
      <c r="W752" s="69"/>
      <c r="X752" s="46">
        <f>R752+T752+U752+V752+W752</f>
        <v>439</v>
      </c>
      <c r="Y752" s="46">
        <f>S752+W752</f>
        <v>0</v>
      </c>
      <c r="Z752" s="69"/>
      <c r="AA752" s="69"/>
      <c r="AB752" s="69"/>
      <c r="AC752" s="69"/>
      <c r="AD752" s="46">
        <f>X752+Z752+AA752+AB752+AC752</f>
        <v>439</v>
      </c>
      <c r="AE752" s="46">
        <f>Y752+AC752</f>
        <v>0</v>
      </c>
      <c r="AF752" s="69"/>
      <c r="AG752" s="69"/>
      <c r="AH752" s="69"/>
      <c r="AI752" s="69"/>
      <c r="AJ752" s="46">
        <f>AD752+AF752+AG752+AH752+AI752</f>
        <v>439</v>
      </c>
      <c r="AK752" s="46">
        <f>AE752+AI752</f>
        <v>0</v>
      </c>
      <c r="AL752" s="69"/>
      <c r="AM752" s="69"/>
      <c r="AN752" s="69"/>
      <c r="AO752" s="69"/>
      <c r="AP752" s="46">
        <f>AJ752+AL752+AM752+AN752+AO752</f>
        <v>439</v>
      </c>
      <c r="AQ752" s="46">
        <f>AK752+AO752</f>
        <v>0</v>
      </c>
      <c r="AR752" s="69"/>
      <c r="AS752" s="69"/>
      <c r="AT752" s="69"/>
      <c r="AU752" s="69"/>
      <c r="AV752" s="46">
        <f>AP752+AR752+AS752+AT752+AU752</f>
        <v>439</v>
      </c>
      <c r="AW752" s="46">
        <f>AQ752+AU752</f>
        <v>0</v>
      </c>
      <c r="AX752" s="69"/>
      <c r="AY752" s="69"/>
      <c r="AZ752" s="69"/>
      <c r="BA752" s="69"/>
      <c r="BB752" s="46">
        <f>AV752+AX752+AY752+AZ752+BA752</f>
        <v>439</v>
      </c>
      <c r="BC752" s="46">
        <f>AW752+BA752</f>
        <v>0</v>
      </c>
    </row>
    <row r="753" spans="1:55" s="16" customFormat="1" ht="22.5" customHeight="1">
      <c r="A753" s="59" t="s">
        <v>359</v>
      </c>
      <c r="B753" s="65" t="s">
        <v>242</v>
      </c>
      <c r="C753" s="65" t="s">
        <v>388</v>
      </c>
      <c r="D753" s="66" t="s">
        <v>360</v>
      </c>
      <c r="E753" s="65"/>
      <c r="F753" s="46">
        <f aca="true" t="shared" si="1143" ref="F753:M753">F754+F766+F769+F772</f>
        <v>59389</v>
      </c>
      <c r="G753" s="46">
        <f t="shared" si="1143"/>
        <v>0</v>
      </c>
      <c r="H753" s="46">
        <f t="shared" si="1143"/>
        <v>0</v>
      </c>
      <c r="I753" s="46">
        <f t="shared" si="1143"/>
        <v>0</v>
      </c>
      <c r="J753" s="46">
        <f t="shared" si="1143"/>
        <v>0</v>
      </c>
      <c r="K753" s="46">
        <f t="shared" si="1143"/>
        <v>0</v>
      </c>
      <c r="L753" s="46">
        <f t="shared" si="1143"/>
        <v>59389</v>
      </c>
      <c r="M753" s="46">
        <f t="shared" si="1143"/>
        <v>0</v>
      </c>
      <c r="N753" s="46">
        <f aca="true" t="shared" si="1144" ref="N753:S753">N754+N766+N769+N772</f>
        <v>0</v>
      </c>
      <c r="O753" s="46">
        <f t="shared" si="1144"/>
        <v>8</v>
      </c>
      <c r="P753" s="46">
        <f t="shared" si="1144"/>
        <v>0</v>
      </c>
      <c r="Q753" s="46">
        <f t="shared" si="1144"/>
        <v>0</v>
      </c>
      <c r="R753" s="46">
        <f t="shared" si="1144"/>
        <v>59397</v>
      </c>
      <c r="S753" s="46">
        <f t="shared" si="1144"/>
        <v>0</v>
      </c>
      <c r="T753" s="46">
        <f aca="true" t="shared" si="1145" ref="T753:Y753">T754+T766+T769+T772+T776</f>
        <v>202</v>
      </c>
      <c r="U753" s="46">
        <f t="shared" si="1145"/>
        <v>0</v>
      </c>
      <c r="V753" s="46">
        <f t="shared" si="1145"/>
        <v>0</v>
      </c>
      <c r="W753" s="46">
        <f t="shared" si="1145"/>
        <v>0</v>
      </c>
      <c r="X753" s="46">
        <f t="shared" si="1145"/>
        <v>59599</v>
      </c>
      <c r="Y753" s="46">
        <f t="shared" si="1145"/>
        <v>0</v>
      </c>
      <c r="Z753" s="46">
        <f aca="true" t="shared" si="1146" ref="Z753:AE753">Z754+Z766+Z769+Z772+Z776</f>
        <v>0</v>
      </c>
      <c r="AA753" s="46">
        <f t="shared" si="1146"/>
        <v>3</v>
      </c>
      <c r="AB753" s="46">
        <f t="shared" si="1146"/>
        <v>0</v>
      </c>
      <c r="AC753" s="46">
        <f t="shared" si="1146"/>
        <v>0</v>
      </c>
      <c r="AD753" s="46">
        <f t="shared" si="1146"/>
        <v>59602</v>
      </c>
      <c r="AE753" s="46">
        <f t="shared" si="1146"/>
        <v>0</v>
      </c>
      <c r="AF753" s="46">
        <f aca="true" t="shared" si="1147" ref="AF753:AK753">AF754+AF766+AF769+AF772+AF776</f>
        <v>0</v>
      </c>
      <c r="AG753" s="46">
        <f t="shared" si="1147"/>
        <v>0</v>
      </c>
      <c r="AH753" s="46">
        <f t="shared" si="1147"/>
        <v>0</v>
      </c>
      <c r="AI753" s="46">
        <f t="shared" si="1147"/>
        <v>0</v>
      </c>
      <c r="AJ753" s="46">
        <f t="shared" si="1147"/>
        <v>59602</v>
      </c>
      <c r="AK753" s="46">
        <f t="shared" si="1147"/>
        <v>0</v>
      </c>
      <c r="AL753" s="46">
        <f aca="true" t="shared" si="1148" ref="AL753:AQ753">AL754+AL766+AL769+AL772+AL776</f>
        <v>0</v>
      </c>
      <c r="AM753" s="46">
        <f t="shared" si="1148"/>
        <v>0</v>
      </c>
      <c r="AN753" s="46">
        <f t="shared" si="1148"/>
        <v>0</v>
      </c>
      <c r="AO753" s="46">
        <f t="shared" si="1148"/>
        <v>0</v>
      </c>
      <c r="AP753" s="46">
        <f t="shared" si="1148"/>
        <v>59602</v>
      </c>
      <c r="AQ753" s="46">
        <f t="shared" si="1148"/>
        <v>0</v>
      </c>
      <c r="AR753" s="46">
        <f aca="true" t="shared" si="1149" ref="AR753:AW753">AR754+AR766+AR769+AR772+AR776</f>
        <v>0</v>
      </c>
      <c r="AS753" s="46">
        <f>AS754+AS766+AS769+AS772+AS776</f>
        <v>0</v>
      </c>
      <c r="AT753" s="46">
        <f>AT754+AT766+AT769+AT772+AT776</f>
        <v>1795</v>
      </c>
      <c r="AU753" s="46">
        <f>AU754+AU766+AU769+AU772+AU776</f>
        <v>0</v>
      </c>
      <c r="AV753" s="46">
        <f t="shared" si="1149"/>
        <v>61397</v>
      </c>
      <c r="AW753" s="46">
        <f t="shared" si="1149"/>
        <v>0</v>
      </c>
      <c r="AX753" s="46">
        <f aca="true" t="shared" si="1150" ref="AX753:BC753">AX754+AX766+AX769+AX772+AX776</f>
        <v>50</v>
      </c>
      <c r="AY753" s="46">
        <f t="shared" si="1150"/>
        <v>0</v>
      </c>
      <c r="AZ753" s="46">
        <f t="shared" si="1150"/>
        <v>0</v>
      </c>
      <c r="BA753" s="46">
        <f t="shared" si="1150"/>
        <v>0</v>
      </c>
      <c r="BB753" s="46">
        <f t="shared" si="1150"/>
        <v>61447</v>
      </c>
      <c r="BC753" s="46">
        <f t="shared" si="1150"/>
        <v>0</v>
      </c>
    </row>
    <row r="754" spans="1:55" s="16" customFormat="1" ht="81.75" customHeight="1">
      <c r="A754" s="59" t="s">
        <v>68</v>
      </c>
      <c r="B754" s="65" t="s">
        <v>242</v>
      </c>
      <c r="C754" s="65" t="s">
        <v>388</v>
      </c>
      <c r="D754" s="66" t="s">
        <v>495</v>
      </c>
      <c r="E754" s="65"/>
      <c r="F754" s="46">
        <f aca="true" t="shared" si="1151" ref="F754:M754">F755+F757+F759+F764</f>
        <v>57546</v>
      </c>
      <c r="G754" s="46">
        <f t="shared" si="1151"/>
        <v>0</v>
      </c>
      <c r="H754" s="46">
        <f t="shared" si="1151"/>
        <v>0</v>
      </c>
      <c r="I754" s="46">
        <f t="shared" si="1151"/>
        <v>0</v>
      </c>
      <c r="J754" s="46">
        <f t="shared" si="1151"/>
        <v>0</v>
      </c>
      <c r="K754" s="46">
        <f t="shared" si="1151"/>
        <v>0</v>
      </c>
      <c r="L754" s="46">
        <f t="shared" si="1151"/>
        <v>57546</v>
      </c>
      <c r="M754" s="46">
        <f t="shared" si="1151"/>
        <v>0</v>
      </c>
      <c r="N754" s="46">
        <f aca="true" t="shared" si="1152" ref="N754:S754">N755+N757+N759+N764</f>
        <v>0</v>
      </c>
      <c r="O754" s="46">
        <f t="shared" si="1152"/>
        <v>8</v>
      </c>
      <c r="P754" s="46">
        <f t="shared" si="1152"/>
        <v>0</v>
      </c>
      <c r="Q754" s="46">
        <f t="shared" si="1152"/>
        <v>0</v>
      </c>
      <c r="R754" s="46">
        <f t="shared" si="1152"/>
        <v>57554</v>
      </c>
      <c r="S754" s="46">
        <f t="shared" si="1152"/>
        <v>0</v>
      </c>
      <c r="T754" s="46">
        <f aca="true" t="shared" si="1153" ref="T754:Y754">T755+T757+T759+T764</f>
        <v>0</v>
      </c>
      <c r="U754" s="46">
        <f t="shared" si="1153"/>
        <v>0</v>
      </c>
      <c r="V754" s="46">
        <f t="shared" si="1153"/>
        <v>0</v>
      </c>
      <c r="W754" s="46">
        <f t="shared" si="1153"/>
        <v>0</v>
      </c>
      <c r="X754" s="46">
        <f t="shared" si="1153"/>
        <v>57554</v>
      </c>
      <c r="Y754" s="46">
        <f t="shared" si="1153"/>
        <v>0</v>
      </c>
      <c r="Z754" s="46">
        <f aca="true" t="shared" si="1154" ref="Z754:AE754">Z755+Z757+Z759+Z764</f>
        <v>0</v>
      </c>
      <c r="AA754" s="46">
        <f t="shared" si="1154"/>
        <v>1</v>
      </c>
      <c r="AB754" s="46">
        <f t="shared" si="1154"/>
        <v>0</v>
      </c>
      <c r="AC754" s="46">
        <f t="shared" si="1154"/>
        <v>0</v>
      </c>
      <c r="AD754" s="46">
        <f t="shared" si="1154"/>
        <v>57555</v>
      </c>
      <c r="AE754" s="46">
        <f t="shared" si="1154"/>
        <v>0</v>
      </c>
      <c r="AF754" s="46">
        <f aca="true" t="shared" si="1155" ref="AF754:AK754">AF755+AF757+AF759+AF764</f>
        <v>0</v>
      </c>
      <c r="AG754" s="46">
        <f t="shared" si="1155"/>
        <v>0</v>
      </c>
      <c r="AH754" s="46">
        <f t="shared" si="1155"/>
        <v>0</v>
      </c>
      <c r="AI754" s="46">
        <f t="shared" si="1155"/>
        <v>0</v>
      </c>
      <c r="AJ754" s="46">
        <f t="shared" si="1155"/>
        <v>57555</v>
      </c>
      <c r="AK754" s="46">
        <f t="shared" si="1155"/>
        <v>0</v>
      </c>
      <c r="AL754" s="46">
        <f aca="true" t="shared" si="1156" ref="AL754:AQ754">AL755+AL757+AL759+AL764</f>
        <v>0</v>
      </c>
      <c r="AM754" s="46">
        <f t="shared" si="1156"/>
        <v>0</v>
      </c>
      <c r="AN754" s="46">
        <f t="shared" si="1156"/>
        <v>0</v>
      </c>
      <c r="AO754" s="46">
        <f t="shared" si="1156"/>
        <v>0</v>
      </c>
      <c r="AP754" s="46">
        <f t="shared" si="1156"/>
        <v>57555</v>
      </c>
      <c r="AQ754" s="46">
        <f t="shared" si="1156"/>
        <v>0</v>
      </c>
      <c r="AR754" s="46">
        <f aca="true" t="shared" si="1157" ref="AR754:AW754">AR755+AR757+AR759+AR764</f>
        <v>0</v>
      </c>
      <c r="AS754" s="46">
        <f>AS755+AS757+AS759+AS764</f>
        <v>0</v>
      </c>
      <c r="AT754" s="46">
        <f>AT755+AT757+AT759+AT764</f>
        <v>1795</v>
      </c>
      <c r="AU754" s="46">
        <f>AU755+AU757+AU759+AU764</f>
        <v>0</v>
      </c>
      <c r="AV754" s="46">
        <f t="shared" si="1157"/>
        <v>59350</v>
      </c>
      <c r="AW754" s="46">
        <f t="shared" si="1157"/>
        <v>0</v>
      </c>
      <c r="AX754" s="46">
        <f aca="true" t="shared" si="1158" ref="AX754:BC754">AX755+AX757+AX759+AX764</f>
        <v>50</v>
      </c>
      <c r="AY754" s="46">
        <f t="shared" si="1158"/>
        <v>0</v>
      </c>
      <c r="AZ754" s="46">
        <f t="shared" si="1158"/>
        <v>0</v>
      </c>
      <c r="BA754" s="46">
        <f t="shared" si="1158"/>
        <v>0</v>
      </c>
      <c r="BB754" s="46">
        <f t="shared" si="1158"/>
        <v>59400</v>
      </c>
      <c r="BC754" s="46">
        <f t="shared" si="1158"/>
        <v>0</v>
      </c>
    </row>
    <row r="755" spans="1:55" s="16" customFormat="1" ht="74.25" customHeight="1">
      <c r="A755" s="59" t="s">
        <v>528</v>
      </c>
      <c r="B755" s="65" t="s">
        <v>242</v>
      </c>
      <c r="C755" s="65" t="s">
        <v>388</v>
      </c>
      <c r="D755" s="66" t="s">
        <v>513</v>
      </c>
      <c r="E755" s="65"/>
      <c r="F755" s="46">
        <f aca="true" t="shared" si="1159" ref="F755:BA755">F756</f>
        <v>830</v>
      </c>
      <c r="G755" s="46">
        <f t="shared" si="1159"/>
        <v>0</v>
      </c>
      <c r="H755" s="46">
        <f t="shared" si="1159"/>
        <v>0</v>
      </c>
      <c r="I755" s="46">
        <f t="shared" si="1159"/>
        <v>0</v>
      </c>
      <c r="J755" s="46">
        <f t="shared" si="1159"/>
        <v>0</v>
      </c>
      <c r="K755" s="46">
        <f t="shared" si="1159"/>
        <v>0</v>
      </c>
      <c r="L755" s="46">
        <f t="shared" si="1159"/>
        <v>830</v>
      </c>
      <c r="M755" s="46">
        <f t="shared" si="1159"/>
        <v>0</v>
      </c>
      <c r="N755" s="46">
        <f t="shared" si="1159"/>
        <v>0</v>
      </c>
      <c r="O755" s="46">
        <f t="shared" si="1159"/>
        <v>0</v>
      </c>
      <c r="P755" s="46">
        <f t="shared" si="1159"/>
        <v>0</v>
      </c>
      <c r="Q755" s="46">
        <f t="shared" si="1159"/>
        <v>0</v>
      </c>
      <c r="R755" s="46">
        <f t="shared" si="1159"/>
        <v>830</v>
      </c>
      <c r="S755" s="46">
        <f t="shared" si="1159"/>
        <v>0</v>
      </c>
      <c r="T755" s="46">
        <f t="shared" si="1159"/>
        <v>0</v>
      </c>
      <c r="U755" s="46">
        <f t="shared" si="1159"/>
        <v>0</v>
      </c>
      <c r="V755" s="46">
        <f t="shared" si="1159"/>
        <v>0</v>
      </c>
      <c r="W755" s="46">
        <f t="shared" si="1159"/>
        <v>0</v>
      </c>
      <c r="X755" s="46">
        <f t="shared" si="1159"/>
        <v>830</v>
      </c>
      <c r="Y755" s="46">
        <f t="shared" si="1159"/>
        <v>0</v>
      </c>
      <c r="Z755" s="46">
        <f t="shared" si="1159"/>
        <v>0</v>
      </c>
      <c r="AA755" s="46">
        <f t="shared" si="1159"/>
        <v>0</v>
      </c>
      <c r="AB755" s="46">
        <f t="shared" si="1159"/>
        <v>0</v>
      </c>
      <c r="AC755" s="46">
        <f t="shared" si="1159"/>
        <v>0</v>
      </c>
      <c r="AD755" s="46">
        <f t="shared" si="1159"/>
        <v>830</v>
      </c>
      <c r="AE755" s="46">
        <f t="shared" si="1159"/>
        <v>0</v>
      </c>
      <c r="AF755" s="46">
        <f t="shared" si="1159"/>
        <v>0</v>
      </c>
      <c r="AG755" s="46">
        <f t="shared" si="1159"/>
        <v>0</v>
      </c>
      <c r="AH755" s="46">
        <f t="shared" si="1159"/>
        <v>0</v>
      </c>
      <c r="AI755" s="46">
        <f t="shared" si="1159"/>
        <v>0</v>
      </c>
      <c r="AJ755" s="46">
        <f t="shared" si="1159"/>
        <v>830</v>
      </c>
      <c r="AK755" s="46">
        <f t="shared" si="1159"/>
        <v>0</v>
      </c>
      <c r="AL755" s="46">
        <f t="shared" si="1159"/>
        <v>0</v>
      </c>
      <c r="AM755" s="46">
        <f t="shared" si="1159"/>
        <v>0</v>
      </c>
      <c r="AN755" s="46">
        <f t="shared" si="1159"/>
        <v>0</v>
      </c>
      <c r="AO755" s="46">
        <f t="shared" si="1159"/>
        <v>0</v>
      </c>
      <c r="AP755" s="46">
        <f t="shared" si="1159"/>
        <v>830</v>
      </c>
      <c r="AQ755" s="46">
        <f t="shared" si="1159"/>
        <v>0</v>
      </c>
      <c r="AR755" s="46">
        <f t="shared" si="1159"/>
        <v>0</v>
      </c>
      <c r="AS755" s="46">
        <f t="shared" si="1159"/>
        <v>0</v>
      </c>
      <c r="AT755" s="46">
        <f t="shared" si="1159"/>
        <v>0</v>
      </c>
      <c r="AU755" s="46">
        <f t="shared" si="1159"/>
        <v>0</v>
      </c>
      <c r="AV755" s="46">
        <f t="shared" si="1159"/>
        <v>830</v>
      </c>
      <c r="AW755" s="46">
        <f t="shared" si="1159"/>
        <v>0</v>
      </c>
      <c r="AX755" s="46">
        <f t="shared" si="1159"/>
        <v>0</v>
      </c>
      <c r="AY755" s="46">
        <f t="shared" si="1159"/>
        <v>0</v>
      </c>
      <c r="AZ755" s="46">
        <f t="shared" si="1159"/>
        <v>0</v>
      </c>
      <c r="BA755" s="46">
        <f t="shared" si="1159"/>
        <v>0</v>
      </c>
      <c r="BB755" s="46">
        <f>BB756</f>
        <v>830</v>
      </c>
      <c r="BC755" s="46">
        <f>BC756</f>
        <v>0</v>
      </c>
    </row>
    <row r="756" spans="1:55" s="16" customFormat="1" ht="83.25" customHeight="1">
      <c r="A756" s="59" t="s">
        <v>476</v>
      </c>
      <c r="B756" s="65" t="s">
        <v>242</v>
      </c>
      <c r="C756" s="65" t="s">
        <v>388</v>
      </c>
      <c r="D756" s="66" t="s">
        <v>513</v>
      </c>
      <c r="E756" s="65" t="s">
        <v>381</v>
      </c>
      <c r="F756" s="46">
        <v>830</v>
      </c>
      <c r="G756" s="125"/>
      <c r="H756" s="125"/>
      <c r="I756" s="125"/>
      <c r="J756" s="125"/>
      <c r="K756" s="125"/>
      <c r="L756" s="46">
        <f>F756+H756+I756+J756+K756</f>
        <v>830</v>
      </c>
      <c r="M756" s="46">
        <f>G756+K756</f>
        <v>0</v>
      </c>
      <c r="N756" s="69"/>
      <c r="O756" s="69"/>
      <c r="P756" s="69"/>
      <c r="Q756" s="69"/>
      <c r="R756" s="46">
        <f>L756+N756+O756+P756+Q756</f>
        <v>830</v>
      </c>
      <c r="S756" s="46">
        <f>M756+Q756</f>
        <v>0</v>
      </c>
      <c r="T756" s="69"/>
      <c r="U756" s="69"/>
      <c r="V756" s="69"/>
      <c r="W756" s="69"/>
      <c r="X756" s="46">
        <f>R756+T756+U756+V756+W756</f>
        <v>830</v>
      </c>
      <c r="Y756" s="46">
        <f>S756+W756</f>
        <v>0</v>
      </c>
      <c r="Z756" s="69"/>
      <c r="AA756" s="69"/>
      <c r="AB756" s="69"/>
      <c r="AC756" s="69"/>
      <c r="AD756" s="46">
        <f>X756+Z756+AA756+AB756+AC756</f>
        <v>830</v>
      </c>
      <c r="AE756" s="46">
        <f>Y756+AC756</f>
        <v>0</v>
      </c>
      <c r="AF756" s="69"/>
      <c r="AG756" s="69"/>
      <c r="AH756" s="69"/>
      <c r="AI756" s="69"/>
      <c r="AJ756" s="46">
        <f>AD756+AF756+AG756+AH756+AI756</f>
        <v>830</v>
      </c>
      <c r="AK756" s="46">
        <f>AE756+AI756</f>
        <v>0</v>
      </c>
      <c r="AL756" s="69"/>
      <c r="AM756" s="69"/>
      <c r="AN756" s="69"/>
      <c r="AO756" s="69"/>
      <c r="AP756" s="46">
        <f>AJ756+AL756+AM756+AN756+AO756</f>
        <v>830</v>
      </c>
      <c r="AQ756" s="46">
        <f>AK756+AO756</f>
        <v>0</v>
      </c>
      <c r="AR756" s="69"/>
      <c r="AS756" s="69"/>
      <c r="AT756" s="69"/>
      <c r="AU756" s="69"/>
      <c r="AV756" s="46">
        <f>AP756+AR756+AS756+AT756+AU756</f>
        <v>830</v>
      </c>
      <c r="AW756" s="46">
        <f>AQ756+AU756</f>
        <v>0</v>
      </c>
      <c r="AX756" s="69"/>
      <c r="AY756" s="69"/>
      <c r="AZ756" s="69"/>
      <c r="BA756" s="69"/>
      <c r="BB756" s="46">
        <f>AV756+AX756+AY756+AZ756+BA756</f>
        <v>830</v>
      </c>
      <c r="BC756" s="46">
        <f>AW756+BA756</f>
        <v>0</v>
      </c>
    </row>
    <row r="757" spans="1:55" s="16" customFormat="1" ht="102.75" customHeight="1">
      <c r="A757" s="97" t="s">
        <v>527</v>
      </c>
      <c r="B757" s="65" t="s">
        <v>242</v>
      </c>
      <c r="C757" s="65" t="s">
        <v>388</v>
      </c>
      <c r="D757" s="66" t="s">
        <v>514</v>
      </c>
      <c r="E757" s="65"/>
      <c r="F757" s="46">
        <f aca="true" t="shared" si="1160" ref="F757:BA757">F758</f>
        <v>4000</v>
      </c>
      <c r="G757" s="46">
        <f t="shared" si="1160"/>
        <v>0</v>
      </c>
      <c r="H757" s="46">
        <f t="shared" si="1160"/>
        <v>0</v>
      </c>
      <c r="I757" s="46">
        <f t="shared" si="1160"/>
        <v>0</v>
      </c>
      <c r="J757" s="46">
        <f t="shared" si="1160"/>
        <v>0</v>
      </c>
      <c r="K757" s="46">
        <f t="shared" si="1160"/>
        <v>0</v>
      </c>
      <c r="L757" s="46">
        <f t="shared" si="1160"/>
        <v>4000</v>
      </c>
      <c r="M757" s="46">
        <f t="shared" si="1160"/>
        <v>0</v>
      </c>
      <c r="N757" s="46">
        <f t="shared" si="1160"/>
        <v>0</v>
      </c>
      <c r="O757" s="46">
        <f t="shared" si="1160"/>
        <v>0</v>
      </c>
      <c r="P757" s="46">
        <f t="shared" si="1160"/>
        <v>0</v>
      </c>
      <c r="Q757" s="46">
        <f t="shared" si="1160"/>
        <v>0</v>
      </c>
      <c r="R757" s="46">
        <f t="shared" si="1160"/>
        <v>4000</v>
      </c>
      <c r="S757" s="46">
        <f t="shared" si="1160"/>
        <v>0</v>
      </c>
      <c r="T757" s="46">
        <f t="shared" si="1160"/>
        <v>0</v>
      </c>
      <c r="U757" s="46">
        <f t="shared" si="1160"/>
        <v>0</v>
      </c>
      <c r="V757" s="46">
        <f t="shared" si="1160"/>
        <v>0</v>
      </c>
      <c r="W757" s="46">
        <f t="shared" si="1160"/>
        <v>0</v>
      </c>
      <c r="X757" s="46">
        <f t="shared" si="1160"/>
        <v>4000</v>
      </c>
      <c r="Y757" s="46">
        <f t="shared" si="1160"/>
        <v>0</v>
      </c>
      <c r="Z757" s="46">
        <f t="shared" si="1160"/>
        <v>0</v>
      </c>
      <c r="AA757" s="46">
        <f t="shared" si="1160"/>
        <v>0</v>
      </c>
      <c r="AB757" s="46">
        <f t="shared" si="1160"/>
        <v>0</v>
      </c>
      <c r="AC757" s="46">
        <f t="shared" si="1160"/>
        <v>0</v>
      </c>
      <c r="AD757" s="46">
        <f t="shared" si="1160"/>
        <v>4000</v>
      </c>
      <c r="AE757" s="46">
        <f t="shared" si="1160"/>
        <v>0</v>
      </c>
      <c r="AF757" s="46">
        <f t="shared" si="1160"/>
        <v>0</v>
      </c>
      <c r="AG757" s="46">
        <f t="shared" si="1160"/>
        <v>0</v>
      </c>
      <c r="AH757" s="46">
        <f t="shared" si="1160"/>
        <v>0</v>
      </c>
      <c r="AI757" s="46">
        <f t="shared" si="1160"/>
        <v>0</v>
      </c>
      <c r="AJ757" s="46">
        <f t="shared" si="1160"/>
        <v>4000</v>
      </c>
      <c r="AK757" s="46">
        <f t="shared" si="1160"/>
        <v>0</v>
      </c>
      <c r="AL757" s="46">
        <f t="shared" si="1160"/>
        <v>0</v>
      </c>
      <c r="AM757" s="46">
        <f t="shared" si="1160"/>
        <v>0</v>
      </c>
      <c r="AN757" s="46">
        <f t="shared" si="1160"/>
        <v>0</v>
      </c>
      <c r="AO757" s="46">
        <f t="shared" si="1160"/>
        <v>0</v>
      </c>
      <c r="AP757" s="46">
        <f t="shared" si="1160"/>
        <v>4000</v>
      </c>
      <c r="AQ757" s="46">
        <f t="shared" si="1160"/>
        <v>0</v>
      </c>
      <c r="AR757" s="46">
        <f t="shared" si="1160"/>
        <v>0</v>
      </c>
      <c r="AS757" s="46">
        <f t="shared" si="1160"/>
        <v>0</v>
      </c>
      <c r="AT757" s="46">
        <f t="shared" si="1160"/>
        <v>0</v>
      </c>
      <c r="AU757" s="46">
        <f t="shared" si="1160"/>
        <v>0</v>
      </c>
      <c r="AV757" s="46">
        <f t="shared" si="1160"/>
        <v>4000</v>
      </c>
      <c r="AW757" s="46">
        <f t="shared" si="1160"/>
        <v>0</v>
      </c>
      <c r="AX757" s="46">
        <f t="shared" si="1160"/>
        <v>50</v>
      </c>
      <c r="AY757" s="46">
        <f t="shared" si="1160"/>
        <v>0</v>
      </c>
      <c r="AZ757" s="46">
        <f t="shared" si="1160"/>
        <v>0</v>
      </c>
      <c r="BA757" s="46">
        <f t="shared" si="1160"/>
        <v>0</v>
      </c>
      <c r="BB757" s="46">
        <f>BB758</f>
        <v>4050</v>
      </c>
      <c r="BC757" s="46">
        <f>BC758</f>
        <v>0</v>
      </c>
    </row>
    <row r="758" spans="1:55" s="16" customFormat="1" ht="84.75" customHeight="1">
      <c r="A758" s="59" t="s">
        <v>476</v>
      </c>
      <c r="B758" s="65" t="s">
        <v>242</v>
      </c>
      <c r="C758" s="65" t="s">
        <v>388</v>
      </c>
      <c r="D758" s="66" t="s">
        <v>514</v>
      </c>
      <c r="E758" s="65" t="s">
        <v>381</v>
      </c>
      <c r="F758" s="46">
        <v>4000</v>
      </c>
      <c r="G758" s="125"/>
      <c r="H758" s="125"/>
      <c r="I758" s="125"/>
      <c r="J758" s="125"/>
      <c r="K758" s="125"/>
      <c r="L758" s="46">
        <f>F758+H758+I758+J758+K758</f>
        <v>4000</v>
      </c>
      <c r="M758" s="46">
        <f>G758+K758</f>
        <v>0</v>
      </c>
      <c r="N758" s="69"/>
      <c r="O758" s="69"/>
      <c r="P758" s="69"/>
      <c r="Q758" s="69"/>
      <c r="R758" s="46">
        <f>L758+N758+O758+P758+Q758</f>
        <v>4000</v>
      </c>
      <c r="S758" s="46">
        <f>M758+Q758</f>
        <v>0</v>
      </c>
      <c r="T758" s="69"/>
      <c r="U758" s="69"/>
      <c r="V758" s="69"/>
      <c r="W758" s="69"/>
      <c r="X758" s="46">
        <f>R758+T758+U758+V758+W758</f>
        <v>4000</v>
      </c>
      <c r="Y758" s="46">
        <f>S758+W758</f>
        <v>0</v>
      </c>
      <c r="Z758" s="69"/>
      <c r="AA758" s="69"/>
      <c r="AB758" s="69"/>
      <c r="AC758" s="69"/>
      <c r="AD758" s="46">
        <f>X758+Z758+AA758+AB758+AC758</f>
        <v>4000</v>
      </c>
      <c r="AE758" s="46">
        <f>Y758+AC758</f>
        <v>0</v>
      </c>
      <c r="AF758" s="69"/>
      <c r="AG758" s="69"/>
      <c r="AH758" s="69"/>
      <c r="AI758" s="69"/>
      <c r="AJ758" s="46">
        <f>AD758+AF758+AG758+AH758+AI758</f>
        <v>4000</v>
      </c>
      <c r="AK758" s="46">
        <f>AE758+AI758</f>
        <v>0</v>
      </c>
      <c r="AL758" s="69"/>
      <c r="AM758" s="69"/>
      <c r="AN758" s="69"/>
      <c r="AO758" s="69"/>
      <c r="AP758" s="46">
        <f>AJ758+AL758+AM758+AN758+AO758</f>
        <v>4000</v>
      </c>
      <c r="AQ758" s="46">
        <f>AK758+AO758</f>
        <v>0</v>
      </c>
      <c r="AR758" s="69"/>
      <c r="AS758" s="69"/>
      <c r="AT758" s="69"/>
      <c r="AU758" s="69"/>
      <c r="AV758" s="46">
        <f>AP758+AR758+AS758+AT758+AU758</f>
        <v>4000</v>
      </c>
      <c r="AW758" s="46">
        <f>AQ758+AU758</f>
        <v>0</v>
      </c>
      <c r="AX758" s="71">
        <v>50</v>
      </c>
      <c r="AY758" s="69"/>
      <c r="AZ758" s="69"/>
      <c r="BA758" s="69"/>
      <c r="BB758" s="46">
        <f>AV758+AX758+AY758+AZ758+BA758</f>
        <v>4050</v>
      </c>
      <c r="BC758" s="46">
        <f>AW758+BA758</f>
        <v>0</v>
      </c>
    </row>
    <row r="759" spans="1:55" s="16" customFormat="1" ht="49.5">
      <c r="A759" s="59" t="s">
        <v>501</v>
      </c>
      <c r="B759" s="65" t="s">
        <v>242</v>
      </c>
      <c r="C759" s="65" t="s">
        <v>388</v>
      </c>
      <c r="D759" s="66" t="s">
        <v>496</v>
      </c>
      <c r="E759" s="65"/>
      <c r="F759" s="46">
        <f aca="true" t="shared" si="1161" ref="F759:M759">F760+F761+F762+F763</f>
        <v>24455</v>
      </c>
      <c r="G759" s="46">
        <f t="shared" si="1161"/>
        <v>0</v>
      </c>
      <c r="H759" s="46">
        <f t="shared" si="1161"/>
        <v>0</v>
      </c>
      <c r="I759" s="46">
        <f t="shared" si="1161"/>
        <v>0</v>
      </c>
      <c r="J759" s="46">
        <f t="shared" si="1161"/>
        <v>0</v>
      </c>
      <c r="K759" s="46">
        <f t="shared" si="1161"/>
        <v>0</v>
      </c>
      <c r="L759" s="46">
        <f t="shared" si="1161"/>
        <v>24455</v>
      </c>
      <c r="M759" s="46">
        <f t="shared" si="1161"/>
        <v>0</v>
      </c>
      <c r="N759" s="46">
        <f aca="true" t="shared" si="1162" ref="N759:S759">N760+N761+N762+N763</f>
        <v>0</v>
      </c>
      <c r="O759" s="46">
        <f t="shared" si="1162"/>
        <v>8</v>
      </c>
      <c r="P759" s="46">
        <f t="shared" si="1162"/>
        <v>0</v>
      </c>
      <c r="Q759" s="46">
        <f t="shared" si="1162"/>
        <v>0</v>
      </c>
      <c r="R759" s="46">
        <f t="shared" si="1162"/>
        <v>24463</v>
      </c>
      <c r="S759" s="46">
        <f t="shared" si="1162"/>
        <v>0</v>
      </c>
      <c r="T759" s="46">
        <f aca="true" t="shared" si="1163" ref="T759:Y759">T760+T761+T762+T763</f>
        <v>0</v>
      </c>
      <c r="U759" s="46">
        <f t="shared" si="1163"/>
        <v>0</v>
      </c>
      <c r="V759" s="46">
        <f t="shared" si="1163"/>
        <v>0</v>
      </c>
      <c r="W759" s="46">
        <f t="shared" si="1163"/>
        <v>0</v>
      </c>
      <c r="X759" s="46">
        <f t="shared" si="1163"/>
        <v>24463</v>
      </c>
      <c r="Y759" s="46">
        <f t="shared" si="1163"/>
        <v>0</v>
      </c>
      <c r="Z759" s="46">
        <f aca="true" t="shared" si="1164" ref="Z759:AE759">Z760+Z761+Z762+Z763</f>
        <v>0</v>
      </c>
      <c r="AA759" s="46">
        <f t="shared" si="1164"/>
        <v>1</v>
      </c>
      <c r="AB759" s="46">
        <f t="shared" si="1164"/>
        <v>0</v>
      </c>
      <c r="AC759" s="46">
        <f t="shared" si="1164"/>
        <v>0</v>
      </c>
      <c r="AD759" s="46">
        <f t="shared" si="1164"/>
        <v>24464</v>
      </c>
      <c r="AE759" s="46">
        <f t="shared" si="1164"/>
        <v>0</v>
      </c>
      <c r="AF759" s="46">
        <f aca="true" t="shared" si="1165" ref="AF759:AK759">AF760+AF761+AF762+AF763</f>
        <v>0</v>
      </c>
      <c r="AG759" s="46">
        <f t="shared" si="1165"/>
        <v>0</v>
      </c>
      <c r="AH759" s="46">
        <f t="shared" si="1165"/>
        <v>0</v>
      </c>
      <c r="AI759" s="46">
        <f t="shared" si="1165"/>
        <v>0</v>
      </c>
      <c r="AJ759" s="46">
        <f t="shared" si="1165"/>
        <v>24464</v>
      </c>
      <c r="AK759" s="46">
        <f t="shared" si="1165"/>
        <v>0</v>
      </c>
      <c r="AL759" s="46">
        <f aca="true" t="shared" si="1166" ref="AL759:AQ759">AL760+AL761+AL762+AL763</f>
        <v>0</v>
      </c>
      <c r="AM759" s="46">
        <f t="shared" si="1166"/>
        <v>0</v>
      </c>
      <c r="AN759" s="46">
        <f t="shared" si="1166"/>
        <v>0</v>
      </c>
      <c r="AO759" s="46">
        <f t="shared" si="1166"/>
        <v>0</v>
      </c>
      <c r="AP759" s="46">
        <f t="shared" si="1166"/>
        <v>24464</v>
      </c>
      <c r="AQ759" s="46">
        <f t="shared" si="1166"/>
        <v>0</v>
      </c>
      <c r="AR759" s="46">
        <f aca="true" t="shared" si="1167" ref="AR759:AW759">AR760+AR761+AR762+AR763</f>
        <v>0</v>
      </c>
      <c r="AS759" s="46">
        <f>AS760+AS761+AS762+AS763</f>
        <v>0</v>
      </c>
      <c r="AT759" s="46">
        <f>AT760+AT761+AT762+AT763</f>
        <v>1795</v>
      </c>
      <c r="AU759" s="46">
        <f>AU760+AU761+AU762+AU763</f>
        <v>0</v>
      </c>
      <c r="AV759" s="46">
        <f t="shared" si="1167"/>
        <v>26259</v>
      </c>
      <c r="AW759" s="46">
        <f t="shared" si="1167"/>
        <v>0</v>
      </c>
      <c r="AX759" s="46">
        <f aca="true" t="shared" si="1168" ref="AX759:BC759">AX760+AX761+AX762+AX763</f>
        <v>0</v>
      </c>
      <c r="AY759" s="46">
        <f t="shared" si="1168"/>
        <v>0</v>
      </c>
      <c r="AZ759" s="46">
        <f t="shared" si="1168"/>
        <v>0</v>
      </c>
      <c r="BA759" s="46">
        <f t="shared" si="1168"/>
        <v>0</v>
      </c>
      <c r="BB759" s="46">
        <f t="shared" si="1168"/>
        <v>26259</v>
      </c>
      <c r="BC759" s="46">
        <f t="shared" si="1168"/>
        <v>0</v>
      </c>
    </row>
    <row r="760" spans="1:55" s="16" customFormat="1" ht="63" customHeight="1">
      <c r="A760" s="59" t="s">
        <v>375</v>
      </c>
      <c r="B760" s="65" t="s">
        <v>242</v>
      </c>
      <c r="C760" s="65" t="s">
        <v>388</v>
      </c>
      <c r="D760" s="66" t="s">
        <v>496</v>
      </c>
      <c r="E760" s="65" t="s">
        <v>376</v>
      </c>
      <c r="F760" s="46">
        <v>236</v>
      </c>
      <c r="G760" s="46"/>
      <c r="H760" s="125"/>
      <c r="I760" s="125"/>
      <c r="J760" s="125"/>
      <c r="K760" s="125"/>
      <c r="L760" s="46">
        <f>F760+H760+I760+J760+K760</f>
        <v>236</v>
      </c>
      <c r="M760" s="46">
        <f>G760+K760</f>
        <v>0</v>
      </c>
      <c r="N760" s="69"/>
      <c r="O760" s="69"/>
      <c r="P760" s="69"/>
      <c r="Q760" s="69"/>
      <c r="R760" s="46">
        <f>L760+N760+O760+P760+Q760</f>
        <v>236</v>
      </c>
      <c r="S760" s="46">
        <f>M760+Q760</f>
        <v>0</v>
      </c>
      <c r="T760" s="69"/>
      <c r="U760" s="69"/>
      <c r="V760" s="69"/>
      <c r="W760" s="69"/>
      <c r="X760" s="46">
        <f>R760+T760+U760+V760+W760</f>
        <v>236</v>
      </c>
      <c r="Y760" s="46">
        <f>S760+W760</f>
        <v>0</v>
      </c>
      <c r="Z760" s="69"/>
      <c r="AA760" s="69"/>
      <c r="AB760" s="69"/>
      <c r="AC760" s="69"/>
      <c r="AD760" s="46">
        <f>X760+Z760+AA760+AB760+AC760</f>
        <v>236</v>
      </c>
      <c r="AE760" s="46">
        <f>Y760+AC760</f>
        <v>0</v>
      </c>
      <c r="AF760" s="69"/>
      <c r="AG760" s="69"/>
      <c r="AH760" s="69"/>
      <c r="AI760" s="69"/>
      <c r="AJ760" s="46">
        <f>AD760+AF760+AG760+AH760+AI760</f>
        <v>236</v>
      </c>
      <c r="AK760" s="46">
        <f>AE760+AI760</f>
        <v>0</v>
      </c>
      <c r="AL760" s="69"/>
      <c r="AM760" s="69"/>
      <c r="AN760" s="69"/>
      <c r="AO760" s="69"/>
      <c r="AP760" s="46">
        <f>AJ760+AL760+AM760+AN760+AO760</f>
        <v>236</v>
      </c>
      <c r="AQ760" s="46">
        <f>AK760+AO760</f>
        <v>0</v>
      </c>
      <c r="AR760" s="69"/>
      <c r="AS760" s="69"/>
      <c r="AT760" s="69"/>
      <c r="AU760" s="69"/>
      <c r="AV760" s="46">
        <f>AP760+AR760+AS760+AT760+AU760</f>
        <v>236</v>
      </c>
      <c r="AW760" s="46">
        <f>AQ760+AU760</f>
        <v>0</v>
      </c>
      <c r="AX760" s="69"/>
      <c r="AY760" s="69"/>
      <c r="AZ760" s="69"/>
      <c r="BA760" s="69"/>
      <c r="BB760" s="46">
        <f>AV760+AX760+AY760+AZ760+BA760</f>
        <v>236</v>
      </c>
      <c r="BC760" s="46">
        <f>AW760+BA760</f>
        <v>0</v>
      </c>
    </row>
    <row r="761" spans="1:55" s="16" customFormat="1" ht="81.75" customHeight="1">
      <c r="A761" s="59" t="s">
        <v>468</v>
      </c>
      <c r="B761" s="65" t="s">
        <v>242</v>
      </c>
      <c r="C761" s="65" t="s">
        <v>388</v>
      </c>
      <c r="D761" s="66" t="s">
        <v>496</v>
      </c>
      <c r="E761" s="65" t="s">
        <v>390</v>
      </c>
      <c r="F761" s="46">
        <v>4303</v>
      </c>
      <c r="G761" s="125"/>
      <c r="H761" s="125"/>
      <c r="I761" s="125"/>
      <c r="J761" s="125"/>
      <c r="K761" s="125"/>
      <c r="L761" s="46">
        <f>F761+H761+I761+J761+K761</f>
        <v>4303</v>
      </c>
      <c r="M761" s="46">
        <f>G761+K761</f>
        <v>0</v>
      </c>
      <c r="N761" s="69"/>
      <c r="O761" s="69"/>
      <c r="P761" s="69"/>
      <c r="Q761" s="69"/>
      <c r="R761" s="46">
        <f>L761+N761+O761+P761+Q761</f>
        <v>4303</v>
      </c>
      <c r="S761" s="46">
        <f>M761+Q761</f>
        <v>0</v>
      </c>
      <c r="T761" s="69"/>
      <c r="U761" s="69"/>
      <c r="V761" s="69"/>
      <c r="W761" s="69"/>
      <c r="X761" s="46">
        <f>R761+T761+U761+V761+W761</f>
        <v>4303</v>
      </c>
      <c r="Y761" s="46">
        <f>S761+W761</f>
        <v>0</v>
      </c>
      <c r="Z761" s="69"/>
      <c r="AA761" s="69"/>
      <c r="AB761" s="69"/>
      <c r="AC761" s="69"/>
      <c r="AD761" s="46">
        <f>X761+Z761+AA761+AB761+AC761</f>
        <v>4303</v>
      </c>
      <c r="AE761" s="46">
        <f>Y761+AC761</f>
        <v>0</v>
      </c>
      <c r="AF761" s="69"/>
      <c r="AG761" s="69"/>
      <c r="AH761" s="69"/>
      <c r="AI761" s="69"/>
      <c r="AJ761" s="46">
        <f>AD761+AF761+AG761+AH761+AI761</f>
        <v>4303</v>
      </c>
      <c r="AK761" s="46">
        <f>AE761+AI761</f>
        <v>0</v>
      </c>
      <c r="AL761" s="69"/>
      <c r="AM761" s="69"/>
      <c r="AN761" s="69"/>
      <c r="AO761" s="69"/>
      <c r="AP761" s="46">
        <f>AJ761+AL761+AM761+AN761+AO761</f>
        <v>4303</v>
      </c>
      <c r="AQ761" s="46">
        <f>AK761+AO761</f>
        <v>0</v>
      </c>
      <c r="AR761" s="69"/>
      <c r="AS761" s="69"/>
      <c r="AT761" s="69">
        <v>1836</v>
      </c>
      <c r="AU761" s="69"/>
      <c r="AV761" s="46">
        <f>AP761+AR761+AS761+AT761+AU761</f>
        <v>6139</v>
      </c>
      <c r="AW761" s="46">
        <f>AQ761+AU761</f>
        <v>0</v>
      </c>
      <c r="AX761" s="69"/>
      <c r="AY761" s="69"/>
      <c r="AZ761" s="69"/>
      <c r="BA761" s="69"/>
      <c r="BB761" s="46">
        <f>AV761+AX761+AY761+AZ761+BA761</f>
        <v>6139</v>
      </c>
      <c r="BC761" s="46">
        <f>AW761+BA761</f>
        <v>0</v>
      </c>
    </row>
    <row r="762" spans="1:55" s="16" customFormat="1" ht="23.25" customHeight="1">
      <c r="A762" s="59" t="s">
        <v>248</v>
      </c>
      <c r="B762" s="65" t="s">
        <v>242</v>
      </c>
      <c r="C762" s="65" t="s">
        <v>388</v>
      </c>
      <c r="D762" s="66" t="s">
        <v>496</v>
      </c>
      <c r="E762" s="65" t="s">
        <v>255</v>
      </c>
      <c r="F762" s="68">
        <f>666-666</f>
        <v>0</v>
      </c>
      <c r="G762" s="125"/>
      <c r="H762" s="125"/>
      <c r="I762" s="125"/>
      <c r="J762" s="125"/>
      <c r="K762" s="125"/>
      <c r="L762" s="68">
        <f>666-666</f>
        <v>0</v>
      </c>
      <c r="M762" s="125"/>
      <c r="N762" s="69"/>
      <c r="O762" s="69"/>
      <c r="P762" s="69"/>
      <c r="Q762" s="69"/>
      <c r="R762" s="68">
        <f>666-666</f>
        <v>0</v>
      </c>
      <c r="S762" s="125"/>
      <c r="T762" s="69"/>
      <c r="U762" s="46">
        <v>666</v>
      </c>
      <c r="V762" s="69"/>
      <c r="W762" s="69"/>
      <c r="X762" s="46">
        <f>R762+T762+U762+V762+W762</f>
        <v>666</v>
      </c>
      <c r="Y762" s="46">
        <f>S762+W762</f>
        <v>0</v>
      </c>
      <c r="Z762" s="69"/>
      <c r="AA762" s="46"/>
      <c r="AB762" s="69"/>
      <c r="AC762" s="69"/>
      <c r="AD762" s="46">
        <f>X762+Z762+AA762+AB762+AC762</f>
        <v>666</v>
      </c>
      <c r="AE762" s="46">
        <f>Y762+AC762</f>
        <v>0</v>
      </c>
      <c r="AF762" s="69"/>
      <c r="AG762" s="46"/>
      <c r="AH762" s="69"/>
      <c r="AI762" s="69"/>
      <c r="AJ762" s="46">
        <f>AD762+AF762+AG762+AH762+AI762</f>
        <v>666</v>
      </c>
      <c r="AK762" s="46">
        <f>AE762+AI762</f>
        <v>0</v>
      </c>
      <c r="AL762" s="69"/>
      <c r="AM762" s="46"/>
      <c r="AN762" s="69"/>
      <c r="AO762" s="69"/>
      <c r="AP762" s="46">
        <f>AJ762+AL762+AM762+AN762+AO762</f>
        <v>666</v>
      </c>
      <c r="AQ762" s="46">
        <f>AK762+AO762</f>
        <v>0</v>
      </c>
      <c r="AR762" s="69"/>
      <c r="AS762" s="69"/>
      <c r="AT762" s="69"/>
      <c r="AU762" s="69"/>
      <c r="AV762" s="46">
        <f>AP762+AR762+AS762+AT762+AU762</f>
        <v>666</v>
      </c>
      <c r="AW762" s="46">
        <f>AQ762+AU762</f>
        <v>0</v>
      </c>
      <c r="AX762" s="69"/>
      <c r="AY762" s="69"/>
      <c r="AZ762" s="69"/>
      <c r="BA762" s="69"/>
      <c r="BB762" s="46">
        <f>AV762+AX762+AY762+AZ762+BA762</f>
        <v>666</v>
      </c>
      <c r="BC762" s="46">
        <f>AW762+BA762</f>
        <v>0</v>
      </c>
    </row>
    <row r="763" spans="1:55" s="16" customFormat="1" ht="82.5">
      <c r="A763" s="59" t="s">
        <v>216</v>
      </c>
      <c r="B763" s="65" t="s">
        <v>242</v>
      </c>
      <c r="C763" s="65" t="s">
        <v>388</v>
      </c>
      <c r="D763" s="66" t="s">
        <v>496</v>
      </c>
      <c r="E763" s="65" t="s">
        <v>66</v>
      </c>
      <c r="F763" s="46">
        <f>418+236-236+18832+666</f>
        <v>19916</v>
      </c>
      <c r="G763" s="125"/>
      <c r="H763" s="125"/>
      <c r="I763" s="125"/>
      <c r="J763" s="125"/>
      <c r="K763" s="125"/>
      <c r="L763" s="46">
        <f>F763+H763+I763+J763+K763</f>
        <v>19916</v>
      </c>
      <c r="M763" s="46">
        <f>G763+K763</f>
        <v>0</v>
      </c>
      <c r="N763" s="69"/>
      <c r="O763" s="46">
        <v>8</v>
      </c>
      <c r="P763" s="69"/>
      <c r="Q763" s="69"/>
      <c r="R763" s="46">
        <f>L763+N763+O763+P763+Q763</f>
        <v>19924</v>
      </c>
      <c r="S763" s="46">
        <f>M763+Q763</f>
        <v>0</v>
      </c>
      <c r="T763" s="69"/>
      <c r="U763" s="46">
        <v>-666</v>
      </c>
      <c r="V763" s="69"/>
      <c r="W763" s="69"/>
      <c r="X763" s="46">
        <f>R763+T763+U763+V763+W763</f>
        <v>19258</v>
      </c>
      <c r="Y763" s="46">
        <f>S763+W763</f>
        <v>0</v>
      </c>
      <c r="Z763" s="69"/>
      <c r="AA763" s="46">
        <v>1</v>
      </c>
      <c r="AB763" s="69"/>
      <c r="AC763" s="69"/>
      <c r="AD763" s="46">
        <f>X763+Z763+AA763+AB763+AC763</f>
        <v>19259</v>
      </c>
      <c r="AE763" s="46">
        <f>Y763+AC763</f>
        <v>0</v>
      </c>
      <c r="AF763" s="69"/>
      <c r="AG763" s="46"/>
      <c r="AH763" s="69"/>
      <c r="AI763" s="69"/>
      <c r="AJ763" s="46">
        <f>AD763+AF763+AG763+AH763+AI763</f>
        <v>19259</v>
      </c>
      <c r="AK763" s="46">
        <f>AE763+AI763</f>
        <v>0</v>
      </c>
      <c r="AL763" s="69"/>
      <c r="AM763" s="46"/>
      <c r="AN763" s="69"/>
      <c r="AO763" s="69"/>
      <c r="AP763" s="46">
        <f>AJ763+AL763+AM763+AN763+AO763</f>
        <v>19259</v>
      </c>
      <c r="AQ763" s="46">
        <f>AK763+AO763</f>
        <v>0</v>
      </c>
      <c r="AR763" s="69"/>
      <c r="AS763" s="69"/>
      <c r="AT763" s="69">
        <v>-41</v>
      </c>
      <c r="AU763" s="69"/>
      <c r="AV763" s="46">
        <f>AP763+AR763+AS763+AT763+AU763</f>
        <v>19218</v>
      </c>
      <c r="AW763" s="46">
        <f>AQ763+AU763</f>
        <v>0</v>
      </c>
      <c r="AX763" s="69"/>
      <c r="AY763" s="69"/>
      <c r="AZ763" s="69"/>
      <c r="BA763" s="69"/>
      <c r="BB763" s="46">
        <f>AV763+AX763+AY763+AZ763+BA763</f>
        <v>19218</v>
      </c>
      <c r="BC763" s="46">
        <f>AW763+BA763</f>
        <v>0</v>
      </c>
    </row>
    <row r="764" spans="1:55" s="16" customFormat="1" ht="142.5" customHeight="1">
      <c r="A764" s="59" t="s">
        <v>535</v>
      </c>
      <c r="B764" s="65" t="s">
        <v>242</v>
      </c>
      <c r="C764" s="65" t="s">
        <v>388</v>
      </c>
      <c r="D764" s="66" t="s">
        <v>534</v>
      </c>
      <c r="E764" s="65"/>
      <c r="F764" s="46">
        <f aca="true" t="shared" si="1169" ref="F764:BA764">F765</f>
        <v>28261</v>
      </c>
      <c r="G764" s="46">
        <f t="shared" si="1169"/>
        <v>0</v>
      </c>
      <c r="H764" s="46">
        <f t="shared" si="1169"/>
        <v>0</v>
      </c>
      <c r="I764" s="46">
        <f t="shared" si="1169"/>
        <v>0</v>
      </c>
      <c r="J764" s="46">
        <f t="shared" si="1169"/>
        <v>0</v>
      </c>
      <c r="K764" s="46">
        <f t="shared" si="1169"/>
        <v>0</v>
      </c>
      <c r="L764" s="46">
        <f t="shared" si="1169"/>
        <v>28261</v>
      </c>
      <c r="M764" s="46">
        <f t="shared" si="1169"/>
        <v>0</v>
      </c>
      <c r="N764" s="46">
        <f t="shared" si="1169"/>
        <v>0</v>
      </c>
      <c r="O764" s="46">
        <f t="shared" si="1169"/>
        <v>0</v>
      </c>
      <c r="P764" s="46">
        <f t="shared" si="1169"/>
        <v>0</v>
      </c>
      <c r="Q764" s="46">
        <f t="shared" si="1169"/>
        <v>0</v>
      </c>
      <c r="R764" s="46">
        <f t="shared" si="1169"/>
        <v>28261</v>
      </c>
      <c r="S764" s="46">
        <f t="shared" si="1169"/>
        <v>0</v>
      </c>
      <c r="T764" s="46">
        <f t="shared" si="1169"/>
        <v>0</v>
      </c>
      <c r="U764" s="46">
        <f t="shared" si="1169"/>
        <v>0</v>
      </c>
      <c r="V764" s="46">
        <f t="shared" si="1169"/>
        <v>0</v>
      </c>
      <c r="W764" s="46">
        <f t="shared" si="1169"/>
        <v>0</v>
      </c>
      <c r="X764" s="46">
        <f t="shared" si="1169"/>
        <v>28261</v>
      </c>
      <c r="Y764" s="46">
        <f t="shared" si="1169"/>
        <v>0</v>
      </c>
      <c r="Z764" s="46">
        <f t="shared" si="1169"/>
        <v>0</v>
      </c>
      <c r="AA764" s="46">
        <f t="shared" si="1169"/>
        <v>0</v>
      </c>
      <c r="AB764" s="46">
        <f t="shared" si="1169"/>
        <v>0</v>
      </c>
      <c r="AC764" s="46">
        <f t="shared" si="1169"/>
        <v>0</v>
      </c>
      <c r="AD764" s="46">
        <f t="shared" si="1169"/>
        <v>28261</v>
      </c>
      <c r="AE764" s="46">
        <f t="shared" si="1169"/>
        <v>0</v>
      </c>
      <c r="AF764" s="46">
        <f t="shared" si="1169"/>
        <v>0</v>
      </c>
      <c r="AG764" s="46">
        <f t="shared" si="1169"/>
        <v>0</v>
      </c>
      <c r="AH764" s="46">
        <f t="shared" si="1169"/>
        <v>0</v>
      </c>
      <c r="AI764" s="46">
        <f t="shared" si="1169"/>
        <v>0</v>
      </c>
      <c r="AJ764" s="46">
        <f t="shared" si="1169"/>
        <v>28261</v>
      </c>
      <c r="AK764" s="46">
        <f t="shared" si="1169"/>
        <v>0</v>
      </c>
      <c r="AL764" s="46">
        <f t="shared" si="1169"/>
        <v>0</v>
      </c>
      <c r="AM764" s="46">
        <f t="shared" si="1169"/>
        <v>0</v>
      </c>
      <c r="AN764" s="46">
        <f t="shared" si="1169"/>
        <v>0</v>
      </c>
      <c r="AO764" s="46">
        <f t="shared" si="1169"/>
        <v>0</v>
      </c>
      <c r="AP764" s="46">
        <f t="shared" si="1169"/>
        <v>28261</v>
      </c>
      <c r="AQ764" s="46">
        <f t="shared" si="1169"/>
        <v>0</v>
      </c>
      <c r="AR764" s="46">
        <f t="shared" si="1169"/>
        <v>0</v>
      </c>
      <c r="AS764" s="46">
        <f t="shared" si="1169"/>
        <v>0</v>
      </c>
      <c r="AT764" s="46">
        <f t="shared" si="1169"/>
        <v>0</v>
      </c>
      <c r="AU764" s="46">
        <f t="shared" si="1169"/>
        <v>0</v>
      </c>
      <c r="AV764" s="46">
        <f t="shared" si="1169"/>
        <v>28261</v>
      </c>
      <c r="AW764" s="46">
        <f t="shared" si="1169"/>
        <v>0</v>
      </c>
      <c r="AX764" s="46">
        <f t="shared" si="1169"/>
        <v>0</v>
      </c>
      <c r="AY764" s="46">
        <f t="shared" si="1169"/>
        <v>0</v>
      </c>
      <c r="AZ764" s="46">
        <f t="shared" si="1169"/>
        <v>0</v>
      </c>
      <c r="BA764" s="46">
        <f t="shared" si="1169"/>
        <v>0</v>
      </c>
      <c r="BB764" s="46">
        <f>BB765</f>
        <v>28261</v>
      </c>
      <c r="BC764" s="46">
        <f>BC765</f>
        <v>0</v>
      </c>
    </row>
    <row r="765" spans="1:55" s="16" customFormat="1" ht="85.5" customHeight="1">
      <c r="A765" s="59" t="s">
        <v>476</v>
      </c>
      <c r="B765" s="65" t="s">
        <v>242</v>
      </c>
      <c r="C765" s="65" t="s">
        <v>388</v>
      </c>
      <c r="D765" s="66" t="s">
        <v>534</v>
      </c>
      <c r="E765" s="65" t="s">
        <v>381</v>
      </c>
      <c r="F765" s="46">
        <v>28261</v>
      </c>
      <c r="G765" s="125"/>
      <c r="H765" s="125"/>
      <c r="I765" s="125"/>
      <c r="J765" s="125"/>
      <c r="K765" s="125"/>
      <c r="L765" s="46">
        <f>F765+H765+I765+J765+K765</f>
        <v>28261</v>
      </c>
      <c r="M765" s="46">
        <f>G765+K765</f>
        <v>0</v>
      </c>
      <c r="N765" s="69"/>
      <c r="O765" s="69"/>
      <c r="P765" s="69"/>
      <c r="Q765" s="69"/>
      <c r="R765" s="46">
        <f>L765+N765+O765+P765+Q765</f>
        <v>28261</v>
      </c>
      <c r="S765" s="46">
        <f>M765+Q765</f>
        <v>0</v>
      </c>
      <c r="T765" s="69"/>
      <c r="U765" s="69"/>
      <c r="V765" s="69"/>
      <c r="W765" s="69"/>
      <c r="X765" s="46">
        <f>R765+T765+U765+V765+W765</f>
        <v>28261</v>
      </c>
      <c r="Y765" s="46">
        <f>S765+W765</f>
        <v>0</v>
      </c>
      <c r="Z765" s="69"/>
      <c r="AA765" s="69"/>
      <c r="AB765" s="69"/>
      <c r="AC765" s="69"/>
      <c r="AD765" s="46">
        <f>X765+Z765+AA765+AB765+AC765</f>
        <v>28261</v>
      </c>
      <c r="AE765" s="46">
        <f>Y765+AC765</f>
        <v>0</v>
      </c>
      <c r="AF765" s="69"/>
      <c r="AG765" s="69"/>
      <c r="AH765" s="69"/>
      <c r="AI765" s="69"/>
      <c r="AJ765" s="46">
        <f>AD765+AF765+AG765+AH765+AI765</f>
        <v>28261</v>
      </c>
      <c r="AK765" s="46">
        <f>AE765+AI765</f>
        <v>0</v>
      </c>
      <c r="AL765" s="69"/>
      <c r="AM765" s="69"/>
      <c r="AN765" s="69"/>
      <c r="AO765" s="69"/>
      <c r="AP765" s="46">
        <f>AJ765+AL765+AM765+AN765+AO765</f>
        <v>28261</v>
      </c>
      <c r="AQ765" s="46">
        <f>AK765+AO765</f>
        <v>0</v>
      </c>
      <c r="AR765" s="69"/>
      <c r="AS765" s="69"/>
      <c r="AT765" s="69"/>
      <c r="AU765" s="69"/>
      <c r="AV765" s="46">
        <f>AP765+AR765+AS765+AT765+AU765</f>
        <v>28261</v>
      </c>
      <c r="AW765" s="46">
        <f>AQ765+AU765</f>
        <v>0</v>
      </c>
      <c r="AX765" s="69"/>
      <c r="AY765" s="69"/>
      <c r="AZ765" s="69"/>
      <c r="BA765" s="69"/>
      <c r="BB765" s="46">
        <f>AV765+AX765+AY765+AZ765+BA765</f>
        <v>28261</v>
      </c>
      <c r="BC765" s="46">
        <f>AW765+BA765</f>
        <v>0</v>
      </c>
    </row>
    <row r="766" spans="1:55" s="16" customFormat="1" ht="49.5">
      <c r="A766" s="59" t="s">
        <v>89</v>
      </c>
      <c r="B766" s="65" t="s">
        <v>242</v>
      </c>
      <c r="C766" s="65" t="s">
        <v>388</v>
      </c>
      <c r="D766" s="66" t="s">
        <v>515</v>
      </c>
      <c r="E766" s="65"/>
      <c r="F766" s="68">
        <f>F767</f>
        <v>283</v>
      </c>
      <c r="G766" s="125">
        <f>G767</f>
        <v>0</v>
      </c>
      <c r="H766" s="125"/>
      <c r="I766" s="125"/>
      <c r="J766" s="125"/>
      <c r="K766" s="125"/>
      <c r="L766" s="68">
        <f>L767</f>
        <v>283</v>
      </c>
      <c r="M766" s="125">
        <f>M767</f>
        <v>0</v>
      </c>
      <c r="N766" s="69"/>
      <c r="O766" s="69"/>
      <c r="P766" s="69"/>
      <c r="Q766" s="69"/>
      <c r="R766" s="68">
        <f>R767</f>
        <v>283</v>
      </c>
      <c r="S766" s="125">
        <f>S767</f>
        <v>0</v>
      </c>
      <c r="T766" s="69"/>
      <c r="U766" s="69"/>
      <c r="V766" s="69"/>
      <c r="W766" s="69"/>
      <c r="X766" s="68">
        <f>X767</f>
        <v>283</v>
      </c>
      <c r="Y766" s="125">
        <f>Y767</f>
        <v>0</v>
      </c>
      <c r="Z766" s="69"/>
      <c r="AA766" s="69"/>
      <c r="AB766" s="69"/>
      <c r="AC766" s="69"/>
      <c r="AD766" s="68">
        <f>AD767</f>
        <v>283</v>
      </c>
      <c r="AE766" s="125">
        <f>AE767</f>
        <v>0</v>
      </c>
      <c r="AF766" s="69"/>
      <c r="AG766" s="69"/>
      <c r="AH766" s="69"/>
      <c r="AI766" s="69"/>
      <c r="AJ766" s="68">
        <f>AJ767</f>
        <v>283</v>
      </c>
      <c r="AK766" s="125">
        <f>AK767</f>
        <v>0</v>
      </c>
      <c r="AL766" s="69"/>
      <c r="AM766" s="69"/>
      <c r="AN766" s="69"/>
      <c r="AO766" s="69"/>
      <c r="AP766" s="68">
        <f>AP767</f>
        <v>283</v>
      </c>
      <c r="AQ766" s="125">
        <f>AQ767</f>
        <v>0</v>
      </c>
      <c r="AR766" s="69"/>
      <c r="AS766" s="69"/>
      <c r="AT766" s="69"/>
      <c r="AU766" s="69"/>
      <c r="AV766" s="68">
        <f>AV767</f>
        <v>283</v>
      </c>
      <c r="AW766" s="125">
        <f>AW767</f>
        <v>0</v>
      </c>
      <c r="AX766" s="69"/>
      <c r="AY766" s="69"/>
      <c r="AZ766" s="69"/>
      <c r="BA766" s="69"/>
      <c r="BB766" s="68">
        <f>BB767</f>
        <v>283</v>
      </c>
      <c r="BC766" s="125">
        <f>BC767</f>
        <v>0</v>
      </c>
    </row>
    <row r="767" spans="1:55" s="16" customFormat="1" ht="75" customHeight="1">
      <c r="A767" s="59" t="s">
        <v>166</v>
      </c>
      <c r="B767" s="65" t="s">
        <v>242</v>
      </c>
      <c r="C767" s="65" t="s">
        <v>388</v>
      </c>
      <c r="D767" s="66" t="s">
        <v>538</v>
      </c>
      <c r="E767" s="65"/>
      <c r="F767" s="68">
        <f>F768</f>
        <v>283</v>
      </c>
      <c r="G767" s="68">
        <f>G768</f>
        <v>0</v>
      </c>
      <c r="H767" s="68">
        <f>H768</f>
        <v>0</v>
      </c>
      <c r="I767" s="68">
        <f>I768</f>
        <v>0</v>
      </c>
      <c r="J767" s="68">
        <f>J768</f>
        <v>0</v>
      </c>
      <c r="K767" s="68">
        <f>K768</f>
        <v>0</v>
      </c>
      <c r="L767" s="68">
        <f>L768</f>
        <v>283</v>
      </c>
      <c r="M767" s="125">
        <f>M768</f>
        <v>0</v>
      </c>
      <c r="N767" s="46">
        <f>N768</f>
        <v>0</v>
      </c>
      <c r="O767" s="46">
        <f>O768</f>
        <v>0</v>
      </c>
      <c r="P767" s="46">
        <f>P768</f>
        <v>0</v>
      </c>
      <c r="Q767" s="46">
        <f>Q768</f>
        <v>0</v>
      </c>
      <c r="R767" s="68">
        <f>R768</f>
        <v>283</v>
      </c>
      <c r="S767" s="125">
        <f>S768</f>
        <v>0</v>
      </c>
      <c r="T767" s="46">
        <f>T768</f>
        <v>0</v>
      </c>
      <c r="U767" s="46">
        <f>U768</f>
        <v>0</v>
      </c>
      <c r="V767" s="46">
        <f>V768</f>
        <v>0</v>
      </c>
      <c r="W767" s="46">
        <f>W768</f>
        <v>0</v>
      </c>
      <c r="X767" s="68">
        <f>X768</f>
        <v>283</v>
      </c>
      <c r="Y767" s="125">
        <f>Y768</f>
        <v>0</v>
      </c>
      <c r="Z767" s="46">
        <f>Z768</f>
        <v>0</v>
      </c>
      <c r="AA767" s="46">
        <f>AA768</f>
        <v>0</v>
      </c>
      <c r="AB767" s="46">
        <f>AB768</f>
        <v>0</v>
      </c>
      <c r="AC767" s="46">
        <f>AC768</f>
        <v>0</v>
      </c>
      <c r="AD767" s="68">
        <f>AD768</f>
        <v>283</v>
      </c>
      <c r="AE767" s="125">
        <f>AE768</f>
        <v>0</v>
      </c>
      <c r="AF767" s="46">
        <f>AF768</f>
        <v>0</v>
      </c>
      <c r="AG767" s="46">
        <f>AG768</f>
        <v>0</v>
      </c>
      <c r="AH767" s="46">
        <f>AH768</f>
        <v>0</v>
      </c>
      <c r="AI767" s="46">
        <f>AI768</f>
        <v>0</v>
      </c>
      <c r="AJ767" s="68">
        <f>AJ768</f>
        <v>283</v>
      </c>
      <c r="AK767" s="125">
        <f>AK768</f>
        <v>0</v>
      </c>
      <c r="AL767" s="46">
        <f>AL768</f>
        <v>0</v>
      </c>
      <c r="AM767" s="46">
        <f>AM768</f>
        <v>0</v>
      </c>
      <c r="AN767" s="46">
        <f>AN768</f>
        <v>0</v>
      </c>
      <c r="AO767" s="46">
        <f>AO768</f>
        <v>0</v>
      </c>
      <c r="AP767" s="68">
        <f>AP768</f>
        <v>283</v>
      </c>
      <c r="AQ767" s="125">
        <f>AQ768</f>
        <v>0</v>
      </c>
      <c r="AR767" s="46">
        <f>AR768</f>
        <v>0</v>
      </c>
      <c r="AS767" s="46">
        <f>AS768</f>
        <v>0</v>
      </c>
      <c r="AT767" s="46">
        <f>AT768</f>
        <v>0</v>
      </c>
      <c r="AU767" s="46">
        <f>AU768</f>
        <v>0</v>
      </c>
      <c r="AV767" s="68">
        <f>AV768</f>
        <v>283</v>
      </c>
      <c r="AW767" s="125">
        <f>AW768</f>
        <v>0</v>
      </c>
      <c r="AX767" s="46">
        <f>AX768</f>
        <v>0</v>
      </c>
      <c r="AY767" s="46">
        <f>AY768</f>
        <v>0</v>
      </c>
      <c r="AZ767" s="46">
        <f>AZ768</f>
        <v>0</v>
      </c>
      <c r="BA767" s="46">
        <f>BA768</f>
        <v>0</v>
      </c>
      <c r="BB767" s="68">
        <f>BB768</f>
        <v>283</v>
      </c>
      <c r="BC767" s="125">
        <f>BC768</f>
        <v>0</v>
      </c>
    </row>
    <row r="768" spans="1:55" s="16" customFormat="1" ht="49.5">
      <c r="A768" s="59" t="s">
        <v>375</v>
      </c>
      <c r="B768" s="65" t="s">
        <v>242</v>
      </c>
      <c r="C768" s="65" t="s">
        <v>388</v>
      </c>
      <c r="D768" s="66" t="s">
        <v>538</v>
      </c>
      <c r="E768" s="65" t="s">
        <v>376</v>
      </c>
      <c r="F768" s="68">
        <v>283</v>
      </c>
      <c r="G768" s="125"/>
      <c r="H768" s="125"/>
      <c r="I768" s="125"/>
      <c r="J768" s="125"/>
      <c r="K768" s="125"/>
      <c r="L768" s="46">
        <f>F768+H768+I768+J768+K768</f>
        <v>283</v>
      </c>
      <c r="M768" s="46">
        <f>G768+K768</f>
        <v>0</v>
      </c>
      <c r="N768" s="69"/>
      <c r="O768" s="69"/>
      <c r="P768" s="69"/>
      <c r="Q768" s="69"/>
      <c r="R768" s="46">
        <f>L768+N768+O768+P768+Q768</f>
        <v>283</v>
      </c>
      <c r="S768" s="46">
        <f>M768+Q768</f>
        <v>0</v>
      </c>
      <c r="T768" s="69"/>
      <c r="U768" s="69"/>
      <c r="V768" s="69"/>
      <c r="W768" s="69"/>
      <c r="X768" s="46">
        <f>R768+T768+U768+V768+W768</f>
        <v>283</v>
      </c>
      <c r="Y768" s="46">
        <f>S768+W768</f>
        <v>0</v>
      </c>
      <c r="Z768" s="69"/>
      <c r="AA768" s="69"/>
      <c r="AB768" s="69"/>
      <c r="AC768" s="69"/>
      <c r="AD768" s="46">
        <f>X768+Z768+AA768+AB768+AC768</f>
        <v>283</v>
      </c>
      <c r="AE768" s="46">
        <f>Y768+AC768</f>
        <v>0</v>
      </c>
      <c r="AF768" s="69"/>
      <c r="AG768" s="69"/>
      <c r="AH768" s="69"/>
      <c r="AI768" s="69"/>
      <c r="AJ768" s="46">
        <f>AD768+AF768+AG768+AH768+AI768</f>
        <v>283</v>
      </c>
      <c r="AK768" s="46">
        <f>AE768+AI768</f>
        <v>0</v>
      </c>
      <c r="AL768" s="69"/>
      <c r="AM768" s="69"/>
      <c r="AN768" s="69"/>
      <c r="AO768" s="69"/>
      <c r="AP768" s="46">
        <f>AJ768+AL768+AM768+AN768+AO768</f>
        <v>283</v>
      </c>
      <c r="AQ768" s="46">
        <f>AK768+AO768</f>
        <v>0</v>
      </c>
      <c r="AR768" s="69"/>
      <c r="AS768" s="69"/>
      <c r="AT768" s="69"/>
      <c r="AU768" s="69"/>
      <c r="AV768" s="46">
        <f>AP768+AR768+AS768+AT768+AU768</f>
        <v>283</v>
      </c>
      <c r="AW768" s="46">
        <f>AQ768+AU768</f>
        <v>0</v>
      </c>
      <c r="AX768" s="69"/>
      <c r="AY768" s="69"/>
      <c r="AZ768" s="69"/>
      <c r="BA768" s="69"/>
      <c r="BB768" s="46">
        <f>AV768+AX768+AY768+AZ768+BA768</f>
        <v>283</v>
      </c>
      <c r="BC768" s="46">
        <f>AW768+BA768</f>
        <v>0</v>
      </c>
    </row>
    <row r="769" spans="1:55" s="16" customFormat="1" ht="74.25" customHeight="1">
      <c r="A769" s="59" t="s">
        <v>71</v>
      </c>
      <c r="B769" s="65" t="s">
        <v>242</v>
      </c>
      <c r="C769" s="65" t="s">
        <v>388</v>
      </c>
      <c r="D769" s="66" t="s">
        <v>504</v>
      </c>
      <c r="E769" s="65"/>
      <c r="F769" s="68">
        <f>F770</f>
        <v>423</v>
      </c>
      <c r="G769" s="68">
        <f aca="true" t="shared" si="1170" ref="G769:K770">G770</f>
        <v>0</v>
      </c>
      <c r="H769" s="68">
        <f t="shared" si="1170"/>
        <v>0</v>
      </c>
      <c r="I769" s="68">
        <f t="shared" si="1170"/>
        <v>0</v>
      </c>
      <c r="J769" s="68">
        <f t="shared" si="1170"/>
        <v>0</v>
      </c>
      <c r="K769" s="68">
        <f t="shared" si="1170"/>
        <v>0</v>
      </c>
      <c r="L769" s="68">
        <f>L770</f>
        <v>423</v>
      </c>
      <c r="M769" s="68">
        <f>M770</f>
        <v>0</v>
      </c>
      <c r="N769" s="46">
        <f aca="true" t="shared" si="1171" ref="N769:Q770">N770</f>
        <v>0</v>
      </c>
      <c r="O769" s="46">
        <f t="shared" si="1171"/>
        <v>0</v>
      </c>
      <c r="P769" s="46">
        <f t="shared" si="1171"/>
        <v>0</v>
      </c>
      <c r="Q769" s="46">
        <f t="shared" si="1171"/>
        <v>0</v>
      </c>
      <c r="R769" s="68">
        <f>R770</f>
        <v>423</v>
      </c>
      <c r="S769" s="68">
        <f>S770</f>
        <v>0</v>
      </c>
      <c r="T769" s="46">
        <f aca="true" t="shared" si="1172" ref="T769:W770">T770</f>
        <v>0</v>
      </c>
      <c r="U769" s="46">
        <f t="shared" si="1172"/>
        <v>0</v>
      </c>
      <c r="V769" s="46">
        <f t="shared" si="1172"/>
        <v>0</v>
      </c>
      <c r="W769" s="46">
        <f t="shared" si="1172"/>
        <v>0</v>
      </c>
      <c r="X769" s="68">
        <f>X770</f>
        <v>423</v>
      </c>
      <c r="Y769" s="68">
        <f>Y770</f>
        <v>0</v>
      </c>
      <c r="Z769" s="46">
        <f aca="true" t="shared" si="1173" ref="Z769:AC770">Z770</f>
        <v>0</v>
      </c>
      <c r="AA769" s="46">
        <f t="shared" si="1173"/>
        <v>0</v>
      </c>
      <c r="AB769" s="46">
        <f t="shared" si="1173"/>
        <v>0</v>
      </c>
      <c r="AC769" s="46">
        <f t="shared" si="1173"/>
        <v>0</v>
      </c>
      <c r="AD769" s="68">
        <f>AD770</f>
        <v>423</v>
      </c>
      <c r="AE769" s="68">
        <f>AE770</f>
        <v>0</v>
      </c>
      <c r="AF769" s="46">
        <f aca="true" t="shared" si="1174" ref="AF769:AI770">AF770</f>
        <v>0</v>
      </c>
      <c r="AG769" s="46">
        <f t="shared" si="1174"/>
        <v>0</v>
      </c>
      <c r="AH769" s="46">
        <f t="shared" si="1174"/>
        <v>0</v>
      </c>
      <c r="AI769" s="46">
        <f t="shared" si="1174"/>
        <v>0</v>
      </c>
      <c r="AJ769" s="68">
        <f>AJ770</f>
        <v>423</v>
      </c>
      <c r="AK769" s="68">
        <f>AK770</f>
        <v>0</v>
      </c>
      <c r="AL769" s="46">
        <f aca="true" t="shared" si="1175" ref="AL769:AO770">AL770</f>
        <v>0</v>
      </c>
      <c r="AM769" s="46">
        <f t="shared" si="1175"/>
        <v>0</v>
      </c>
      <c r="AN769" s="46">
        <f t="shared" si="1175"/>
        <v>0</v>
      </c>
      <c r="AO769" s="46">
        <f t="shared" si="1175"/>
        <v>0</v>
      </c>
      <c r="AP769" s="68">
        <f>AP770</f>
        <v>423</v>
      </c>
      <c r="AQ769" s="68">
        <f>AQ770</f>
        <v>0</v>
      </c>
      <c r="AR769" s="46">
        <f aca="true" t="shared" si="1176" ref="AR769:AU770">AR770</f>
        <v>0</v>
      </c>
      <c r="AS769" s="46">
        <f t="shared" si="1176"/>
        <v>0</v>
      </c>
      <c r="AT769" s="46">
        <f t="shared" si="1176"/>
        <v>0</v>
      </c>
      <c r="AU769" s="46">
        <f t="shared" si="1176"/>
        <v>0</v>
      </c>
      <c r="AV769" s="68">
        <f>AV770</f>
        <v>423</v>
      </c>
      <c r="AW769" s="68">
        <f>AW770</f>
        <v>0</v>
      </c>
      <c r="AX769" s="46">
        <f aca="true" t="shared" si="1177" ref="AX769:BA770">AX770</f>
        <v>0</v>
      </c>
      <c r="AY769" s="46">
        <f t="shared" si="1177"/>
        <v>0</v>
      </c>
      <c r="AZ769" s="46">
        <f t="shared" si="1177"/>
        <v>0</v>
      </c>
      <c r="BA769" s="46">
        <f t="shared" si="1177"/>
        <v>0</v>
      </c>
      <c r="BB769" s="68">
        <f>BB770</f>
        <v>423</v>
      </c>
      <c r="BC769" s="68">
        <f>BC770</f>
        <v>0</v>
      </c>
    </row>
    <row r="770" spans="1:55" s="16" customFormat="1" ht="86.25" customHeight="1">
      <c r="A770" s="59" t="s">
        <v>72</v>
      </c>
      <c r="B770" s="65" t="s">
        <v>242</v>
      </c>
      <c r="C770" s="65" t="s">
        <v>388</v>
      </c>
      <c r="D770" s="66" t="s">
        <v>505</v>
      </c>
      <c r="E770" s="65"/>
      <c r="F770" s="46">
        <f>F771</f>
        <v>423</v>
      </c>
      <c r="G770" s="46">
        <f t="shared" si="1170"/>
        <v>0</v>
      </c>
      <c r="H770" s="46">
        <f t="shared" si="1170"/>
        <v>0</v>
      </c>
      <c r="I770" s="46">
        <f t="shared" si="1170"/>
        <v>0</v>
      </c>
      <c r="J770" s="46">
        <f t="shared" si="1170"/>
        <v>0</v>
      </c>
      <c r="K770" s="46">
        <f t="shared" si="1170"/>
        <v>0</v>
      </c>
      <c r="L770" s="46">
        <f>L771</f>
        <v>423</v>
      </c>
      <c r="M770" s="46">
        <f>M771</f>
        <v>0</v>
      </c>
      <c r="N770" s="46">
        <f t="shared" si="1171"/>
        <v>0</v>
      </c>
      <c r="O770" s="46">
        <f t="shared" si="1171"/>
        <v>0</v>
      </c>
      <c r="P770" s="46">
        <f t="shared" si="1171"/>
        <v>0</v>
      </c>
      <c r="Q770" s="46">
        <f t="shared" si="1171"/>
        <v>0</v>
      </c>
      <c r="R770" s="46">
        <f>R771</f>
        <v>423</v>
      </c>
      <c r="S770" s="46">
        <f>S771</f>
        <v>0</v>
      </c>
      <c r="T770" s="46">
        <f t="shared" si="1172"/>
        <v>0</v>
      </c>
      <c r="U770" s="46">
        <f t="shared" si="1172"/>
        <v>0</v>
      </c>
      <c r="V770" s="46">
        <f t="shared" si="1172"/>
        <v>0</v>
      </c>
      <c r="W770" s="46">
        <f t="shared" si="1172"/>
        <v>0</v>
      </c>
      <c r="X770" s="46">
        <f>X771</f>
        <v>423</v>
      </c>
      <c r="Y770" s="46">
        <f>Y771</f>
        <v>0</v>
      </c>
      <c r="Z770" s="46">
        <f t="shared" si="1173"/>
        <v>0</v>
      </c>
      <c r="AA770" s="46">
        <f t="shared" si="1173"/>
        <v>0</v>
      </c>
      <c r="AB770" s="46">
        <f t="shared" si="1173"/>
        <v>0</v>
      </c>
      <c r="AC770" s="46">
        <f t="shared" si="1173"/>
        <v>0</v>
      </c>
      <c r="AD770" s="46">
        <f>AD771</f>
        <v>423</v>
      </c>
      <c r="AE770" s="46">
        <f>AE771</f>
        <v>0</v>
      </c>
      <c r="AF770" s="46">
        <f t="shared" si="1174"/>
        <v>0</v>
      </c>
      <c r="AG770" s="46">
        <f t="shared" si="1174"/>
        <v>0</v>
      </c>
      <c r="AH770" s="46">
        <f t="shared" si="1174"/>
        <v>0</v>
      </c>
      <c r="AI770" s="46">
        <f t="shared" si="1174"/>
        <v>0</v>
      </c>
      <c r="AJ770" s="46">
        <f>AJ771</f>
        <v>423</v>
      </c>
      <c r="AK770" s="46">
        <f>AK771</f>
        <v>0</v>
      </c>
      <c r="AL770" s="46">
        <f t="shared" si="1175"/>
        <v>0</v>
      </c>
      <c r="AM770" s="46">
        <f t="shared" si="1175"/>
        <v>0</v>
      </c>
      <c r="AN770" s="46">
        <f t="shared" si="1175"/>
        <v>0</v>
      </c>
      <c r="AO770" s="46">
        <f t="shared" si="1175"/>
        <v>0</v>
      </c>
      <c r="AP770" s="46">
        <f>AP771</f>
        <v>423</v>
      </c>
      <c r="AQ770" s="46">
        <f>AQ771</f>
        <v>0</v>
      </c>
      <c r="AR770" s="46">
        <f t="shared" si="1176"/>
        <v>0</v>
      </c>
      <c r="AS770" s="46">
        <f t="shared" si="1176"/>
        <v>0</v>
      </c>
      <c r="AT770" s="46">
        <f t="shared" si="1176"/>
        <v>0</v>
      </c>
      <c r="AU770" s="46">
        <f t="shared" si="1176"/>
        <v>0</v>
      </c>
      <c r="AV770" s="46">
        <f>AV771</f>
        <v>423</v>
      </c>
      <c r="AW770" s="46">
        <f>AW771</f>
        <v>0</v>
      </c>
      <c r="AX770" s="46">
        <f t="shared" si="1177"/>
        <v>0</v>
      </c>
      <c r="AY770" s="46">
        <f t="shared" si="1177"/>
        <v>0</v>
      </c>
      <c r="AZ770" s="46">
        <f t="shared" si="1177"/>
        <v>0</v>
      </c>
      <c r="BA770" s="46">
        <f t="shared" si="1177"/>
        <v>0</v>
      </c>
      <c r="BB770" s="46">
        <f>BB771</f>
        <v>423</v>
      </c>
      <c r="BC770" s="46">
        <f>BC771</f>
        <v>0</v>
      </c>
    </row>
    <row r="771" spans="1:55" s="16" customFormat="1" ht="82.5">
      <c r="A771" s="59" t="s">
        <v>210</v>
      </c>
      <c r="B771" s="65" t="s">
        <v>242</v>
      </c>
      <c r="C771" s="65" t="s">
        <v>388</v>
      </c>
      <c r="D771" s="66" t="s">
        <v>505</v>
      </c>
      <c r="E771" s="65" t="s">
        <v>65</v>
      </c>
      <c r="F771" s="68">
        <v>423</v>
      </c>
      <c r="G771" s="68"/>
      <c r="H771" s="125"/>
      <c r="I771" s="125"/>
      <c r="J771" s="125"/>
      <c r="K771" s="125"/>
      <c r="L771" s="46">
        <f>F771+H771+I771+J771+K771</f>
        <v>423</v>
      </c>
      <c r="M771" s="46">
        <f>G771+K771</f>
        <v>0</v>
      </c>
      <c r="N771" s="69"/>
      <c r="O771" s="69"/>
      <c r="P771" s="69"/>
      <c r="Q771" s="69"/>
      <c r="R771" s="46">
        <f>L771+N771+O771+P771+Q771</f>
        <v>423</v>
      </c>
      <c r="S771" s="46">
        <f>M771+Q771</f>
        <v>0</v>
      </c>
      <c r="T771" s="69"/>
      <c r="U771" s="69"/>
      <c r="V771" s="69"/>
      <c r="W771" s="69"/>
      <c r="X771" s="46">
        <f>R771+T771+U771+V771+W771</f>
        <v>423</v>
      </c>
      <c r="Y771" s="46">
        <f>S771+W771</f>
        <v>0</v>
      </c>
      <c r="Z771" s="69"/>
      <c r="AA771" s="69"/>
      <c r="AB771" s="69"/>
      <c r="AC771" s="69"/>
      <c r="AD771" s="46">
        <f>X771+Z771+AA771+AB771+AC771</f>
        <v>423</v>
      </c>
      <c r="AE771" s="46">
        <f>Y771+AC771</f>
        <v>0</v>
      </c>
      <c r="AF771" s="69"/>
      <c r="AG771" s="69"/>
      <c r="AH771" s="69"/>
      <c r="AI771" s="69"/>
      <c r="AJ771" s="46">
        <f>AD771+AF771+AG771+AH771+AI771</f>
        <v>423</v>
      </c>
      <c r="AK771" s="46">
        <f>AE771+AI771</f>
        <v>0</v>
      </c>
      <c r="AL771" s="69"/>
      <c r="AM771" s="69"/>
      <c r="AN771" s="69"/>
      <c r="AO771" s="69"/>
      <c r="AP771" s="46">
        <f>AJ771+AL771+AM771+AN771+AO771</f>
        <v>423</v>
      </c>
      <c r="AQ771" s="46">
        <f>AK771+AO771</f>
        <v>0</v>
      </c>
      <c r="AR771" s="69"/>
      <c r="AS771" s="69"/>
      <c r="AT771" s="69"/>
      <c r="AU771" s="69"/>
      <c r="AV771" s="46">
        <f>AP771+AR771+AS771+AT771+AU771</f>
        <v>423</v>
      </c>
      <c r="AW771" s="46">
        <f>AQ771+AU771</f>
        <v>0</v>
      </c>
      <c r="AX771" s="69"/>
      <c r="AY771" s="69"/>
      <c r="AZ771" s="69"/>
      <c r="BA771" s="69"/>
      <c r="BB771" s="46">
        <f>AV771+AX771+AY771+AZ771+BA771</f>
        <v>423</v>
      </c>
      <c r="BC771" s="46">
        <f>AW771+BA771</f>
        <v>0</v>
      </c>
    </row>
    <row r="772" spans="1:55" s="16" customFormat="1" ht="81.75" customHeight="1">
      <c r="A772" s="59" t="s">
        <v>74</v>
      </c>
      <c r="B772" s="65" t="s">
        <v>242</v>
      </c>
      <c r="C772" s="65" t="s">
        <v>388</v>
      </c>
      <c r="D772" s="66" t="s">
        <v>75</v>
      </c>
      <c r="E772" s="65"/>
      <c r="F772" s="46">
        <f aca="true" t="shared" si="1178" ref="F772:BA772">F773</f>
        <v>1137</v>
      </c>
      <c r="G772" s="46">
        <f t="shared" si="1178"/>
        <v>0</v>
      </c>
      <c r="H772" s="46">
        <f t="shared" si="1178"/>
        <v>0</v>
      </c>
      <c r="I772" s="46">
        <f t="shared" si="1178"/>
        <v>0</v>
      </c>
      <c r="J772" s="46">
        <f t="shared" si="1178"/>
        <v>0</v>
      </c>
      <c r="K772" s="46">
        <f t="shared" si="1178"/>
        <v>0</v>
      </c>
      <c r="L772" s="46">
        <f t="shared" si="1178"/>
        <v>1137</v>
      </c>
      <c r="M772" s="46">
        <f t="shared" si="1178"/>
        <v>0</v>
      </c>
      <c r="N772" s="46">
        <f t="shared" si="1178"/>
        <v>0</v>
      </c>
      <c r="O772" s="46">
        <f t="shared" si="1178"/>
        <v>0</v>
      </c>
      <c r="P772" s="46">
        <f t="shared" si="1178"/>
        <v>0</v>
      </c>
      <c r="Q772" s="46">
        <f t="shared" si="1178"/>
        <v>0</v>
      </c>
      <c r="R772" s="46">
        <f t="shared" si="1178"/>
        <v>1137</v>
      </c>
      <c r="S772" s="46">
        <f t="shared" si="1178"/>
        <v>0</v>
      </c>
      <c r="T772" s="46">
        <f t="shared" si="1178"/>
        <v>0</v>
      </c>
      <c r="U772" s="46">
        <f t="shared" si="1178"/>
        <v>0</v>
      </c>
      <c r="V772" s="46">
        <f t="shared" si="1178"/>
        <v>0</v>
      </c>
      <c r="W772" s="46">
        <f t="shared" si="1178"/>
        <v>0</v>
      </c>
      <c r="X772" s="46">
        <f t="shared" si="1178"/>
        <v>1137</v>
      </c>
      <c r="Y772" s="46">
        <f t="shared" si="1178"/>
        <v>0</v>
      </c>
      <c r="Z772" s="46">
        <f t="shared" si="1178"/>
        <v>0</v>
      </c>
      <c r="AA772" s="46">
        <f t="shared" si="1178"/>
        <v>0</v>
      </c>
      <c r="AB772" s="46">
        <f t="shared" si="1178"/>
        <v>0</v>
      </c>
      <c r="AC772" s="46">
        <f t="shared" si="1178"/>
        <v>0</v>
      </c>
      <c r="AD772" s="46">
        <f t="shared" si="1178"/>
        <v>1137</v>
      </c>
      <c r="AE772" s="46">
        <f t="shared" si="1178"/>
        <v>0</v>
      </c>
      <c r="AF772" s="46">
        <f t="shared" si="1178"/>
        <v>0</v>
      </c>
      <c r="AG772" s="46">
        <f t="shared" si="1178"/>
        <v>0</v>
      </c>
      <c r="AH772" s="46">
        <f t="shared" si="1178"/>
        <v>0</v>
      </c>
      <c r="AI772" s="46">
        <f t="shared" si="1178"/>
        <v>0</v>
      </c>
      <c r="AJ772" s="46">
        <f t="shared" si="1178"/>
        <v>1137</v>
      </c>
      <c r="AK772" s="46">
        <f t="shared" si="1178"/>
        <v>0</v>
      </c>
      <c r="AL772" s="46">
        <f t="shared" si="1178"/>
        <v>0</v>
      </c>
      <c r="AM772" s="46">
        <f t="shared" si="1178"/>
        <v>0</v>
      </c>
      <c r="AN772" s="46">
        <f t="shared" si="1178"/>
        <v>0</v>
      </c>
      <c r="AO772" s="46">
        <f t="shared" si="1178"/>
        <v>0</v>
      </c>
      <c r="AP772" s="46">
        <f t="shared" si="1178"/>
        <v>1137</v>
      </c>
      <c r="AQ772" s="46">
        <f t="shared" si="1178"/>
        <v>0</v>
      </c>
      <c r="AR772" s="46">
        <f t="shared" si="1178"/>
        <v>0</v>
      </c>
      <c r="AS772" s="46">
        <f t="shared" si="1178"/>
        <v>0</v>
      </c>
      <c r="AT772" s="46">
        <f t="shared" si="1178"/>
        <v>0</v>
      </c>
      <c r="AU772" s="46">
        <f t="shared" si="1178"/>
        <v>0</v>
      </c>
      <c r="AV772" s="46">
        <f t="shared" si="1178"/>
        <v>1137</v>
      </c>
      <c r="AW772" s="46">
        <f t="shared" si="1178"/>
        <v>0</v>
      </c>
      <c r="AX772" s="46">
        <f t="shared" si="1178"/>
        <v>0</v>
      </c>
      <c r="AY772" s="46">
        <f t="shared" si="1178"/>
        <v>0</v>
      </c>
      <c r="AZ772" s="46">
        <f t="shared" si="1178"/>
        <v>0</v>
      </c>
      <c r="BA772" s="46">
        <f t="shared" si="1178"/>
        <v>0</v>
      </c>
      <c r="BB772" s="46">
        <f>BB773</f>
        <v>1137</v>
      </c>
      <c r="BC772" s="46">
        <f>BC773</f>
        <v>0</v>
      </c>
    </row>
    <row r="773" spans="1:55" s="16" customFormat="1" ht="99.75" customHeight="1">
      <c r="A773" s="59" t="s">
        <v>165</v>
      </c>
      <c r="B773" s="65" t="s">
        <v>242</v>
      </c>
      <c r="C773" s="65" t="s">
        <v>388</v>
      </c>
      <c r="D773" s="66" t="s">
        <v>222</v>
      </c>
      <c r="E773" s="65"/>
      <c r="F773" s="46">
        <f aca="true" t="shared" si="1179" ref="F773:M773">F774+F775</f>
        <v>1137</v>
      </c>
      <c r="G773" s="46">
        <f t="shared" si="1179"/>
        <v>0</v>
      </c>
      <c r="H773" s="46">
        <f t="shared" si="1179"/>
        <v>0</v>
      </c>
      <c r="I773" s="46">
        <f t="shared" si="1179"/>
        <v>0</v>
      </c>
      <c r="J773" s="46">
        <f t="shared" si="1179"/>
        <v>0</v>
      </c>
      <c r="K773" s="46">
        <f t="shared" si="1179"/>
        <v>0</v>
      </c>
      <c r="L773" s="46">
        <f t="shared" si="1179"/>
        <v>1137</v>
      </c>
      <c r="M773" s="46">
        <f t="shared" si="1179"/>
        <v>0</v>
      </c>
      <c r="N773" s="46">
        <f aca="true" t="shared" si="1180" ref="N773:S773">N774+N775</f>
        <v>0</v>
      </c>
      <c r="O773" s="46">
        <f t="shared" si="1180"/>
        <v>0</v>
      </c>
      <c r="P773" s="46">
        <f t="shared" si="1180"/>
        <v>0</v>
      </c>
      <c r="Q773" s="46">
        <f t="shared" si="1180"/>
        <v>0</v>
      </c>
      <c r="R773" s="46">
        <f t="shared" si="1180"/>
        <v>1137</v>
      </c>
      <c r="S773" s="46">
        <f t="shared" si="1180"/>
        <v>0</v>
      </c>
      <c r="T773" s="46">
        <f aca="true" t="shared" si="1181" ref="T773:Y773">T774+T775</f>
        <v>0</v>
      </c>
      <c r="U773" s="46">
        <f t="shared" si="1181"/>
        <v>0</v>
      </c>
      <c r="V773" s="46">
        <f t="shared" si="1181"/>
        <v>0</v>
      </c>
      <c r="W773" s="46">
        <f t="shared" si="1181"/>
        <v>0</v>
      </c>
      <c r="X773" s="46">
        <f t="shared" si="1181"/>
        <v>1137</v>
      </c>
      <c r="Y773" s="46">
        <f t="shared" si="1181"/>
        <v>0</v>
      </c>
      <c r="Z773" s="46">
        <f aca="true" t="shared" si="1182" ref="Z773:AE773">Z774+Z775</f>
        <v>0</v>
      </c>
      <c r="AA773" s="46">
        <f t="shared" si="1182"/>
        <v>0</v>
      </c>
      <c r="AB773" s="46">
        <f t="shared" si="1182"/>
        <v>0</v>
      </c>
      <c r="AC773" s="46">
        <f t="shared" si="1182"/>
        <v>0</v>
      </c>
      <c r="AD773" s="46">
        <f t="shared" si="1182"/>
        <v>1137</v>
      </c>
      <c r="AE773" s="46">
        <f t="shared" si="1182"/>
        <v>0</v>
      </c>
      <c r="AF773" s="46">
        <f aca="true" t="shared" si="1183" ref="AF773:AK773">AF774+AF775</f>
        <v>0</v>
      </c>
      <c r="AG773" s="46">
        <f t="shared" si="1183"/>
        <v>0</v>
      </c>
      <c r="AH773" s="46">
        <f t="shared" si="1183"/>
        <v>0</v>
      </c>
      <c r="AI773" s="46">
        <f t="shared" si="1183"/>
        <v>0</v>
      </c>
      <c r="AJ773" s="46">
        <f t="shared" si="1183"/>
        <v>1137</v>
      </c>
      <c r="AK773" s="46">
        <f t="shared" si="1183"/>
        <v>0</v>
      </c>
      <c r="AL773" s="46">
        <f aca="true" t="shared" si="1184" ref="AL773:AQ773">AL774+AL775</f>
        <v>0</v>
      </c>
      <c r="AM773" s="46">
        <f t="shared" si="1184"/>
        <v>0</v>
      </c>
      <c r="AN773" s="46">
        <f t="shared" si="1184"/>
        <v>0</v>
      </c>
      <c r="AO773" s="46">
        <f t="shared" si="1184"/>
        <v>0</v>
      </c>
      <c r="AP773" s="46">
        <f t="shared" si="1184"/>
        <v>1137</v>
      </c>
      <c r="AQ773" s="46">
        <f t="shared" si="1184"/>
        <v>0</v>
      </c>
      <c r="AR773" s="46">
        <f aca="true" t="shared" si="1185" ref="AR773:AW773">AR774+AR775</f>
        <v>0</v>
      </c>
      <c r="AS773" s="46">
        <f>AS774+AS775</f>
        <v>0</v>
      </c>
      <c r="AT773" s="46">
        <f>AT774+AT775</f>
        <v>0</v>
      </c>
      <c r="AU773" s="46">
        <f>AU774+AU775</f>
        <v>0</v>
      </c>
      <c r="AV773" s="46">
        <f t="shared" si="1185"/>
        <v>1137</v>
      </c>
      <c r="AW773" s="46">
        <f t="shared" si="1185"/>
        <v>0</v>
      </c>
      <c r="AX773" s="46">
        <f aca="true" t="shared" si="1186" ref="AX773:BC773">AX774+AX775</f>
        <v>0</v>
      </c>
      <c r="AY773" s="46">
        <f t="shared" si="1186"/>
        <v>0</v>
      </c>
      <c r="AZ773" s="46">
        <f t="shared" si="1186"/>
        <v>0</v>
      </c>
      <c r="BA773" s="46">
        <f t="shared" si="1186"/>
        <v>0</v>
      </c>
      <c r="BB773" s="46">
        <f t="shared" si="1186"/>
        <v>1137</v>
      </c>
      <c r="BC773" s="46">
        <f t="shared" si="1186"/>
        <v>0</v>
      </c>
    </row>
    <row r="774" spans="1:55" s="16" customFormat="1" ht="60" customHeight="1">
      <c r="A774" s="59" t="s">
        <v>375</v>
      </c>
      <c r="B774" s="65" t="s">
        <v>242</v>
      </c>
      <c r="C774" s="65" t="s">
        <v>388</v>
      </c>
      <c r="D774" s="66" t="s">
        <v>222</v>
      </c>
      <c r="E774" s="65" t="s">
        <v>376</v>
      </c>
      <c r="F774" s="46">
        <v>336</v>
      </c>
      <c r="G774" s="46"/>
      <c r="H774" s="125"/>
      <c r="I774" s="125"/>
      <c r="J774" s="125"/>
      <c r="K774" s="125"/>
      <c r="L774" s="46">
        <f>F774+H774+I774+J774+K774</f>
        <v>336</v>
      </c>
      <c r="M774" s="46">
        <f>G774+K774</f>
        <v>0</v>
      </c>
      <c r="N774" s="69"/>
      <c r="O774" s="69"/>
      <c r="P774" s="69"/>
      <c r="Q774" s="69"/>
      <c r="R774" s="46">
        <f>L774+N774+O774+P774+Q774</f>
        <v>336</v>
      </c>
      <c r="S774" s="46">
        <f>M774+Q774</f>
        <v>0</v>
      </c>
      <c r="T774" s="69"/>
      <c r="U774" s="69"/>
      <c r="V774" s="69"/>
      <c r="W774" s="69"/>
      <c r="X774" s="46">
        <f>R774+T774+U774+V774+W774</f>
        <v>336</v>
      </c>
      <c r="Y774" s="46">
        <f>S774+W774</f>
        <v>0</v>
      </c>
      <c r="Z774" s="69"/>
      <c r="AA774" s="69"/>
      <c r="AB774" s="69"/>
      <c r="AC774" s="69"/>
      <c r="AD774" s="46">
        <f>X774+Z774+AA774+AB774+AC774</f>
        <v>336</v>
      </c>
      <c r="AE774" s="46">
        <f>Y774+AC774</f>
        <v>0</v>
      </c>
      <c r="AF774" s="69"/>
      <c r="AG774" s="69"/>
      <c r="AH774" s="69"/>
      <c r="AI774" s="69"/>
      <c r="AJ774" s="46">
        <f>AD774+AF774+AG774+AH774+AI774</f>
        <v>336</v>
      </c>
      <c r="AK774" s="46">
        <f>AE774+AI774</f>
        <v>0</v>
      </c>
      <c r="AL774" s="69"/>
      <c r="AM774" s="69"/>
      <c r="AN774" s="69"/>
      <c r="AO774" s="69"/>
      <c r="AP774" s="46">
        <f>AJ774+AL774+AM774+AN774+AO774</f>
        <v>336</v>
      </c>
      <c r="AQ774" s="46">
        <f>AK774+AO774</f>
        <v>0</v>
      </c>
      <c r="AR774" s="69"/>
      <c r="AS774" s="69"/>
      <c r="AT774" s="69"/>
      <c r="AU774" s="69"/>
      <c r="AV774" s="46">
        <f>AP774+AR774+AS774+AT774+AU774</f>
        <v>336</v>
      </c>
      <c r="AW774" s="46">
        <f>AQ774+AU774</f>
        <v>0</v>
      </c>
      <c r="AX774" s="69"/>
      <c r="AY774" s="69"/>
      <c r="AZ774" s="69"/>
      <c r="BA774" s="69"/>
      <c r="BB774" s="46">
        <f>AV774+AX774+AY774+AZ774+BA774</f>
        <v>336</v>
      </c>
      <c r="BC774" s="46">
        <f>AW774+BA774</f>
        <v>0</v>
      </c>
    </row>
    <row r="775" spans="1:55" s="16" customFormat="1" ht="91.5" customHeight="1">
      <c r="A775" s="59" t="s">
        <v>216</v>
      </c>
      <c r="B775" s="65" t="s">
        <v>242</v>
      </c>
      <c r="C775" s="65" t="s">
        <v>388</v>
      </c>
      <c r="D775" s="66" t="s">
        <v>222</v>
      </c>
      <c r="E775" s="65" t="s">
        <v>66</v>
      </c>
      <c r="F775" s="46">
        <f>301+336-336+500</f>
        <v>801</v>
      </c>
      <c r="G775" s="125"/>
      <c r="H775" s="125"/>
      <c r="I775" s="125"/>
      <c r="J775" s="125"/>
      <c r="K775" s="125"/>
      <c r="L775" s="46">
        <f>F775+H775+I775+J775+K775</f>
        <v>801</v>
      </c>
      <c r="M775" s="46">
        <f>G775+K775</f>
        <v>0</v>
      </c>
      <c r="N775" s="69"/>
      <c r="O775" s="69"/>
      <c r="P775" s="69"/>
      <c r="Q775" s="69"/>
      <c r="R775" s="46">
        <f>L775+N775+O775+P775+Q775</f>
        <v>801</v>
      </c>
      <c r="S775" s="46">
        <f>M775+Q775</f>
        <v>0</v>
      </c>
      <c r="T775" s="69"/>
      <c r="U775" s="69"/>
      <c r="V775" s="69"/>
      <c r="W775" s="69"/>
      <c r="X775" s="46">
        <f>R775+T775+U775+V775+W775</f>
        <v>801</v>
      </c>
      <c r="Y775" s="46">
        <f>S775+W775</f>
        <v>0</v>
      </c>
      <c r="Z775" s="69"/>
      <c r="AA775" s="69"/>
      <c r="AB775" s="69"/>
      <c r="AC775" s="69"/>
      <c r="AD775" s="46">
        <f>X775+Z775+AA775+AB775+AC775</f>
        <v>801</v>
      </c>
      <c r="AE775" s="46">
        <f>Y775+AC775</f>
        <v>0</v>
      </c>
      <c r="AF775" s="69"/>
      <c r="AG775" s="69"/>
      <c r="AH775" s="69"/>
      <c r="AI775" s="69"/>
      <c r="AJ775" s="46">
        <f>AD775+AF775+AG775+AH775+AI775</f>
        <v>801</v>
      </c>
      <c r="AK775" s="46">
        <f>AE775+AI775</f>
        <v>0</v>
      </c>
      <c r="AL775" s="69"/>
      <c r="AM775" s="69"/>
      <c r="AN775" s="69"/>
      <c r="AO775" s="69"/>
      <c r="AP775" s="46">
        <f>AJ775+AL775+AM775+AN775+AO775</f>
        <v>801</v>
      </c>
      <c r="AQ775" s="46">
        <f>AK775+AO775</f>
        <v>0</v>
      </c>
      <c r="AR775" s="69"/>
      <c r="AS775" s="69"/>
      <c r="AT775" s="69"/>
      <c r="AU775" s="69"/>
      <c r="AV775" s="46">
        <f>AP775+AR775+AS775+AT775+AU775</f>
        <v>801</v>
      </c>
      <c r="AW775" s="46">
        <f>AQ775+AU775</f>
        <v>0</v>
      </c>
      <c r="AX775" s="69"/>
      <c r="AY775" s="69"/>
      <c r="AZ775" s="69"/>
      <c r="BA775" s="69"/>
      <c r="BB775" s="46">
        <f>AV775+AX775+AY775+AZ775+BA775</f>
        <v>801</v>
      </c>
      <c r="BC775" s="46">
        <f>AW775+BA775</f>
        <v>0</v>
      </c>
    </row>
    <row r="776" spans="1:55" s="16" customFormat="1" ht="57.75" customHeight="1">
      <c r="A776" s="59" t="s">
        <v>112</v>
      </c>
      <c r="B776" s="65" t="s">
        <v>242</v>
      </c>
      <c r="C776" s="65" t="s">
        <v>388</v>
      </c>
      <c r="D776" s="66" t="s">
        <v>111</v>
      </c>
      <c r="E776" s="65"/>
      <c r="F776" s="46"/>
      <c r="G776" s="125"/>
      <c r="H776" s="125"/>
      <c r="I776" s="125"/>
      <c r="J776" s="125"/>
      <c r="K776" s="125"/>
      <c r="L776" s="46"/>
      <c r="M776" s="46"/>
      <c r="N776" s="69"/>
      <c r="O776" s="69"/>
      <c r="P776" s="69"/>
      <c r="Q776" s="69"/>
      <c r="R776" s="46"/>
      <c r="S776" s="46"/>
      <c r="T776" s="46">
        <f aca="true" t="shared" si="1187" ref="T776:BA776">T777</f>
        <v>202</v>
      </c>
      <c r="U776" s="46">
        <f t="shared" si="1187"/>
        <v>0</v>
      </c>
      <c r="V776" s="46">
        <f t="shared" si="1187"/>
        <v>0</v>
      </c>
      <c r="W776" s="46">
        <f t="shared" si="1187"/>
        <v>0</v>
      </c>
      <c r="X776" s="46">
        <f t="shared" si="1187"/>
        <v>202</v>
      </c>
      <c r="Y776" s="46">
        <f t="shared" si="1187"/>
        <v>0</v>
      </c>
      <c r="Z776" s="46">
        <f t="shared" si="1187"/>
        <v>0</v>
      </c>
      <c r="AA776" s="46">
        <f t="shared" si="1187"/>
        <v>2</v>
      </c>
      <c r="AB776" s="46">
        <f t="shared" si="1187"/>
        <v>0</v>
      </c>
      <c r="AC776" s="46">
        <f t="shared" si="1187"/>
        <v>0</v>
      </c>
      <c r="AD776" s="46">
        <f t="shared" si="1187"/>
        <v>204</v>
      </c>
      <c r="AE776" s="46">
        <f t="shared" si="1187"/>
        <v>0</v>
      </c>
      <c r="AF776" s="46">
        <f t="shared" si="1187"/>
        <v>0</v>
      </c>
      <c r="AG776" s="46">
        <f t="shared" si="1187"/>
        <v>0</v>
      </c>
      <c r="AH776" s="46">
        <f t="shared" si="1187"/>
        <v>0</v>
      </c>
      <c r="AI776" s="46">
        <f t="shared" si="1187"/>
        <v>0</v>
      </c>
      <c r="AJ776" s="46">
        <f t="shared" si="1187"/>
        <v>204</v>
      </c>
      <c r="AK776" s="46">
        <f t="shared" si="1187"/>
        <v>0</v>
      </c>
      <c r="AL776" s="46">
        <f t="shared" si="1187"/>
        <v>0</v>
      </c>
      <c r="AM776" s="46">
        <f t="shared" si="1187"/>
        <v>0</v>
      </c>
      <c r="AN776" s="46">
        <f t="shared" si="1187"/>
        <v>0</v>
      </c>
      <c r="AO776" s="46">
        <f t="shared" si="1187"/>
        <v>0</v>
      </c>
      <c r="AP776" s="46">
        <f t="shared" si="1187"/>
        <v>204</v>
      </c>
      <c r="AQ776" s="46">
        <f t="shared" si="1187"/>
        <v>0</v>
      </c>
      <c r="AR776" s="46">
        <f t="shared" si="1187"/>
        <v>0</v>
      </c>
      <c r="AS776" s="46">
        <f t="shared" si="1187"/>
        <v>0</v>
      </c>
      <c r="AT776" s="46">
        <f t="shared" si="1187"/>
        <v>0</v>
      </c>
      <c r="AU776" s="46">
        <f t="shared" si="1187"/>
        <v>0</v>
      </c>
      <c r="AV776" s="46">
        <f t="shared" si="1187"/>
        <v>204</v>
      </c>
      <c r="AW776" s="46">
        <f t="shared" si="1187"/>
        <v>0</v>
      </c>
      <c r="AX776" s="46">
        <f t="shared" si="1187"/>
        <v>0</v>
      </c>
      <c r="AY776" s="46">
        <f t="shared" si="1187"/>
        <v>0</v>
      </c>
      <c r="AZ776" s="46">
        <f t="shared" si="1187"/>
        <v>0</v>
      </c>
      <c r="BA776" s="46">
        <f t="shared" si="1187"/>
        <v>0</v>
      </c>
      <c r="BB776" s="46">
        <f>BB777</f>
        <v>204</v>
      </c>
      <c r="BC776" s="46">
        <f>BC777</f>
        <v>0</v>
      </c>
    </row>
    <row r="777" spans="1:55" s="16" customFormat="1" ht="91.5" customHeight="1">
      <c r="A777" s="59" t="s">
        <v>216</v>
      </c>
      <c r="B777" s="65" t="s">
        <v>242</v>
      </c>
      <c r="C777" s="65" t="s">
        <v>388</v>
      </c>
      <c r="D777" s="66" t="s">
        <v>111</v>
      </c>
      <c r="E777" s="65" t="s">
        <v>66</v>
      </c>
      <c r="F777" s="46"/>
      <c r="G777" s="125"/>
      <c r="H777" s="125"/>
      <c r="I777" s="125"/>
      <c r="J777" s="125"/>
      <c r="K777" s="125"/>
      <c r="L777" s="46"/>
      <c r="M777" s="46"/>
      <c r="N777" s="69"/>
      <c r="O777" s="69"/>
      <c r="P777" s="69"/>
      <c r="Q777" s="69"/>
      <c r="R777" s="46"/>
      <c r="S777" s="46"/>
      <c r="T777" s="46">
        <v>202</v>
      </c>
      <c r="U777" s="46"/>
      <c r="V777" s="46"/>
      <c r="W777" s="46"/>
      <c r="X777" s="46">
        <f>R777+T777+U777+V777+W777</f>
        <v>202</v>
      </c>
      <c r="Y777" s="46">
        <f>S777+W777</f>
        <v>0</v>
      </c>
      <c r="Z777" s="46"/>
      <c r="AA777" s="46">
        <v>2</v>
      </c>
      <c r="AB777" s="46"/>
      <c r="AC777" s="46"/>
      <c r="AD777" s="46">
        <f>X777+Z777+AA777+AB777+AC777</f>
        <v>204</v>
      </c>
      <c r="AE777" s="46">
        <f>Y777+AC777</f>
        <v>0</v>
      </c>
      <c r="AF777" s="46"/>
      <c r="AG777" s="46"/>
      <c r="AH777" s="46"/>
      <c r="AI777" s="46"/>
      <c r="AJ777" s="46">
        <f>AD777+AF777+AG777+AH777+AI777</f>
        <v>204</v>
      </c>
      <c r="AK777" s="46">
        <f>AE777+AI777</f>
        <v>0</v>
      </c>
      <c r="AL777" s="46"/>
      <c r="AM777" s="46"/>
      <c r="AN777" s="46"/>
      <c r="AO777" s="46"/>
      <c r="AP777" s="46">
        <f>AJ777+AL777+AM777+AN777+AO777</f>
        <v>204</v>
      </c>
      <c r="AQ777" s="46">
        <f>AK777+AO777</f>
        <v>0</v>
      </c>
      <c r="AR777" s="46"/>
      <c r="AS777" s="46"/>
      <c r="AT777" s="46"/>
      <c r="AU777" s="46"/>
      <c r="AV777" s="46">
        <f>AP777+AR777+AS777+AT777+AU777</f>
        <v>204</v>
      </c>
      <c r="AW777" s="46">
        <f>AQ777+AU777</f>
        <v>0</v>
      </c>
      <c r="AX777" s="46"/>
      <c r="AY777" s="46"/>
      <c r="AZ777" s="46"/>
      <c r="BA777" s="46"/>
      <c r="BB777" s="46">
        <f>AV777+AX777+AY777+AZ777+BA777</f>
        <v>204</v>
      </c>
      <c r="BC777" s="46">
        <f>AW777+BA777</f>
        <v>0</v>
      </c>
    </row>
    <row r="778" spans="1:55" s="16" customFormat="1" ht="17.25" customHeight="1">
      <c r="A778" s="59"/>
      <c r="B778" s="65"/>
      <c r="C778" s="65"/>
      <c r="D778" s="66"/>
      <c r="E778" s="65"/>
      <c r="F778" s="125"/>
      <c r="G778" s="125"/>
      <c r="H778" s="125"/>
      <c r="I778" s="125"/>
      <c r="J778" s="125"/>
      <c r="K778" s="125"/>
      <c r="L778" s="125"/>
      <c r="M778" s="125"/>
      <c r="N778" s="69"/>
      <c r="O778" s="69"/>
      <c r="P778" s="69"/>
      <c r="Q778" s="69"/>
      <c r="R778" s="125"/>
      <c r="S778" s="125"/>
      <c r="T778" s="69"/>
      <c r="U778" s="69"/>
      <c r="V778" s="69"/>
      <c r="W778" s="69"/>
      <c r="X778" s="125"/>
      <c r="Y778" s="125"/>
      <c r="Z778" s="69"/>
      <c r="AA778" s="69"/>
      <c r="AB778" s="69"/>
      <c r="AC778" s="69"/>
      <c r="AD778" s="125"/>
      <c r="AE778" s="125"/>
      <c r="AF778" s="69"/>
      <c r="AG778" s="69"/>
      <c r="AH778" s="69"/>
      <c r="AI778" s="69"/>
      <c r="AJ778" s="125"/>
      <c r="AK778" s="125"/>
      <c r="AL778" s="69"/>
      <c r="AM778" s="69"/>
      <c r="AN778" s="69"/>
      <c r="AO778" s="69"/>
      <c r="AP778" s="125"/>
      <c r="AQ778" s="125"/>
      <c r="AR778" s="69"/>
      <c r="AS778" s="69"/>
      <c r="AT778" s="69"/>
      <c r="AU778" s="69"/>
      <c r="AV778" s="125"/>
      <c r="AW778" s="125"/>
      <c r="AX778" s="69"/>
      <c r="AY778" s="69"/>
      <c r="AZ778" s="69"/>
      <c r="BA778" s="69"/>
      <c r="BB778" s="125"/>
      <c r="BC778" s="125"/>
    </row>
    <row r="779" spans="1:55" s="16" customFormat="1" ht="20.25">
      <c r="A779" s="47" t="s">
        <v>25</v>
      </c>
      <c r="B779" s="48" t="s">
        <v>26</v>
      </c>
      <c r="C779" s="48"/>
      <c r="D779" s="66"/>
      <c r="E779" s="65"/>
      <c r="F779" s="50">
        <f aca="true" t="shared" si="1188" ref="F779:M779">F781+F791+F796</f>
        <v>21574</v>
      </c>
      <c r="G779" s="50">
        <f t="shared" si="1188"/>
        <v>3372</v>
      </c>
      <c r="H779" s="50">
        <f t="shared" si="1188"/>
        <v>1500</v>
      </c>
      <c r="I779" s="50">
        <f t="shared" si="1188"/>
        <v>-370</v>
      </c>
      <c r="J779" s="50">
        <f t="shared" si="1188"/>
        <v>0</v>
      </c>
      <c r="K779" s="50">
        <f t="shared" si="1188"/>
        <v>0</v>
      </c>
      <c r="L779" s="50">
        <f t="shared" si="1188"/>
        <v>22704</v>
      </c>
      <c r="M779" s="50">
        <f t="shared" si="1188"/>
        <v>3372</v>
      </c>
      <c r="N779" s="51">
        <f aca="true" t="shared" si="1189" ref="N779:S779">N781+N791+N796</f>
        <v>0</v>
      </c>
      <c r="O779" s="51">
        <f t="shared" si="1189"/>
        <v>0</v>
      </c>
      <c r="P779" s="51">
        <f t="shared" si="1189"/>
        <v>0</v>
      </c>
      <c r="Q779" s="51">
        <f t="shared" si="1189"/>
        <v>0</v>
      </c>
      <c r="R779" s="50">
        <f t="shared" si="1189"/>
        <v>22704</v>
      </c>
      <c r="S779" s="50">
        <f t="shared" si="1189"/>
        <v>3372</v>
      </c>
      <c r="T779" s="51">
        <f aca="true" t="shared" si="1190" ref="T779:Y779">T781+T791+T796</f>
        <v>0</v>
      </c>
      <c r="U779" s="51">
        <f t="shared" si="1190"/>
        <v>0</v>
      </c>
      <c r="V779" s="51">
        <f t="shared" si="1190"/>
        <v>0</v>
      </c>
      <c r="W779" s="51">
        <f t="shared" si="1190"/>
        <v>0</v>
      </c>
      <c r="X779" s="50">
        <f t="shared" si="1190"/>
        <v>22704</v>
      </c>
      <c r="Y779" s="50">
        <f t="shared" si="1190"/>
        <v>3372</v>
      </c>
      <c r="Z779" s="50">
        <f aca="true" t="shared" si="1191" ref="Z779:AE779">Z781+Z791+Z796</f>
        <v>118</v>
      </c>
      <c r="AA779" s="51">
        <f t="shared" si="1191"/>
        <v>0</v>
      </c>
      <c r="AB779" s="51">
        <f t="shared" si="1191"/>
        <v>0</v>
      </c>
      <c r="AC779" s="51">
        <f t="shared" si="1191"/>
        <v>0</v>
      </c>
      <c r="AD779" s="50">
        <f t="shared" si="1191"/>
        <v>22822</v>
      </c>
      <c r="AE779" s="50">
        <f t="shared" si="1191"/>
        <v>3372</v>
      </c>
      <c r="AF779" s="50">
        <f aca="true" t="shared" si="1192" ref="AF779:AK779">AF781+AF791+AF796</f>
        <v>0</v>
      </c>
      <c r="AG779" s="51">
        <f t="shared" si="1192"/>
        <v>0</v>
      </c>
      <c r="AH779" s="51">
        <f t="shared" si="1192"/>
        <v>0</v>
      </c>
      <c r="AI779" s="51">
        <f t="shared" si="1192"/>
        <v>0</v>
      </c>
      <c r="AJ779" s="50">
        <f t="shared" si="1192"/>
        <v>22822</v>
      </c>
      <c r="AK779" s="50">
        <f t="shared" si="1192"/>
        <v>3372</v>
      </c>
      <c r="AL779" s="50">
        <f aca="true" t="shared" si="1193" ref="AL779:AQ779">AL781+AL791+AL796</f>
        <v>0</v>
      </c>
      <c r="AM779" s="51">
        <f t="shared" si="1193"/>
        <v>0</v>
      </c>
      <c r="AN779" s="51">
        <f t="shared" si="1193"/>
        <v>0</v>
      </c>
      <c r="AO779" s="51">
        <f t="shared" si="1193"/>
        <v>0</v>
      </c>
      <c r="AP779" s="50">
        <f t="shared" si="1193"/>
        <v>22822</v>
      </c>
      <c r="AQ779" s="50">
        <f t="shared" si="1193"/>
        <v>3372</v>
      </c>
      <c r="AR779" s="50">
        <f aca="true" t="shared" si="1194" ref="AR779:AW779">AR781+AR791+AR796</f>
        <v>0</v>
      </c>
      <c r="AS779" s="50">
        <f>AS781+AS791+AS796</f>
        <v>0</v>
      </c>
      <c r="AT779" s="50">
        <f>AT781+AT791+AT796</f>
        <v>-1500</v>
      </c>
      <c r="AU779" s="50">
        <f>AU781+AU791+AU796</f>
        <v>0</v>
      </c>
      <c r="AV779" s="50">
        <f t="shared" si="1194"/>
        <v>21322</v>
      </c>
      <c r="AW779" s="50">
        <f t="shared" si="1194"/>
        <v>3372</v>
      </c>
      <c r="AX779" s="50">
        <f aca="true" t="shared" si="1195" ref="AX779:BC779">AX781+AX791+AX796</f>
        <v>604</v>
      </c>
      <c r="AY779" s="50">
        <f t="shared" si="1195"/>
        <v>0</v>
      </c>
      <c r="AZ779" s="50">
        <f t="shared" si="1195"/>
        <v>0</v>
      </c>
      <c r="BA779" s="50">
        <f t="shared" si="1195"/>
        <v>0</v>
      </c>
      <c r="BB779" s="50">
        <f t="shared" si="1195"/>
        <v>21926</v>
      </c>
      <c r="BC779" s="50">
        <f t="shared" si="1195"/>
        <v>3372</v>
      </c>
    </row>
    <row r="780" spans="1:55" s="16" customFormat="1" ht="16.5" customHeight="1">
      <c r="A780" s="47"/>
      <c r="B780" s="48"/>
      <c r="C780" s="48"/>
      <c r="D780" s="66"/>
      <c r="E780" s="65"/>
      <c r="F780" s="125"/>
      <c r="G780" s="125"/>
      <c r="H780" s="125"/>
      <c r="I780" s="125"/>
      <c r="J780" s="125"/>
      <c r="K780" s="125"/>
      <c r="L780" s="125"/>
      <c r="M780" s="125"/>
      <c r="N780" s="69"/>
      <c r="O780" s="69"/>
      <c r="P780" s="69"/>
      <c r="Q780" s="69"/>
      <c r="R780" s="125"/>
      <c r="S780" s="125"/>
      <c r="T780" s="69"/>
      <c r="U780" s="69"/>
      <c r="V780" s="69"/>
      <c r="W780" s="69"/>
      <c r="X780" s="125"/>
      <c r="Y780" s="125"/>
      <c r="Z780" s="69"/>
      <c r="AA780" s="69"/>
      <c r="AB780" s="69"/>
      <c r="AC780" s="69"/>
      <c r="AD780" s="125"/>
      <c r="AE780" s="125"/>
      <c r="AF780" s="69"/>
      <c r="AG780" s="69"/>
      <c r="AH780" s="69"/>
      <c r="AI780" s="69"/>
      <c r="AJ780" s="125"/>
      <c r="AK780" s="125"/>
      <c r="AL780" s="69"/>
      <c r="AM780" s="69"/>
      <c r="AN780" s="69"/>
      <c r="AO780" s="69"/>
      <c r="AP780" s="125"/>
      <c r="AQ780" s="125"/>
      <c r="AR780" s="69"/>
      <c r="AS780" s="69"/>
      <c r="AT780" s="69"/>
      <c r="AU780" s="69"/>
      <c r="AV780" s="125"/>
      <c r="AW780" s="125"/>
      <c r="AX780" s="69"/>
      <c r="AY780" s="69"/>
      <c r="AZ780" s="69"/>
      <c r="BA780" s="69"/>
      <c r="BB780" s="125"/>
      <c r="BC780" s="125"/>
    </row>
    <row r="781" spans="1:55" s="16" customFormat="1" ht="18.75">
      <c r="A781" s="53" t="s">
        <v>27</v>
      </c>
      <c r="B781" s="54" t="s">
        <v>377</v>
      </c>
      <c r="C781" s="54" t="s">
        <v>365</v>
      </c>
      <c r="D781" s="66"/>
      <c r="E781" s="65"/>
      <c r="F781" s="56">
        <f>F784+F787</f>
        <v>18526</v>
      </c>
      <c r="G781" s="56">
        <f>G784+G787</f>
        <v>3372</v>
      </c>
      <c r="H781" s="56">
        <f aca="true" t="shared" si="1196" ref="H781:M781">H782+H784+H787</f>
        <v>1500</v>
      </c>
      <c r="I781" s="56">
        <f t="shared" si="1196"/>
        <v>-370</v>
      </c>
      <c r="J781" s="56">
        <f t="shared" si="1196"/>
        <v>0</v>
      </c>
      <c r="K781" s="56">
        <f t="shared" si="1196"/>
        <v>0</v>
      </c>
      <c r="L781" s="56">
        <f t="shared" si="1196"/>
        <v>19656</v>
      </c>
      <c r="M781" s="56">
        <f t="shared" si="1196"/>
        <v>3372</v>
      </c>
      <c r="N781" s="51">
        <f aca="true" t="shared" si="1197" ref="N781:S781">N782+N784+N787</f>
        <v>0</v>
      </c>
      <c r="O781" s="51">
        <f t="shared" si="1197"/>
        <v>0</v>
      </c>
      <c r="P781" s="51">
        <f t="shared" si="1197"/>
        <v>0</v>
      </c>
      <c r="Q781" s="51">
        <f t="shared" si="1197"/>
        <v>0</v>
      </c>
      <c r="R781" s="56">
        <f t="shared" si="1197"/>
        <v>19656</v>
      </c>
      <c r="S781" s="56">
        <f t="shared" si="1197"/>
        <v>3372</v>
      </c>
      <c r="T781" s="51">
        <f aca="true" t="shared" si="1198" ref="T781:Y781">T782+T784+T787</f>
        <v>0</v>
      </c>
      <c r="U781" s="51">
        <f t="shared" si="1198"/>
        <v>0</v>
      </c>
      <c r="V781" s="51">
        <f t="shared" si="1198"/>
        <v>0</v>
      </c>
      <c r="W781" s="51">
        <f t="shared" si="1198"/>
        <v>0</v>
      </c>
      <c r="X781" s="56">
        <f t="shared" si="1198"/>
        <v>19656</v>
      </c>
      <c r="Y781" s="56">
        <f t="shared" si="1198"/>
        <v>3372</v>
      </c>
      <c r="Z781" s="51">
        <f aca="true" t="shared" si="1199" ref="Z781:AE781">Z782+Z784+Z787</f>
        <v>0</v>
      </c>
      <c r="AA781" s="51">
        <f t="shared" si="1199"/>
        <v>0</v>
      </c>
      <c r="AB781" s="51">
        <f t="shared" si="1199"/>
        <v>0</v>
      </c>
      <c r="AC781" s="51">
        <f t="shared" si="1199"/>
        <v>0</v>
      </c>
      <c r="AD781" s="56">
        <f t="shared" si="1199"/>
        <v>19656</v>
      </c>
      <c r="AE781" s="56">
        <f t="shared" si="1199"/>
        <v>3372</v>
      </c>
      <c r="AF781" s="51">
        <f aca="true" t="shared" si="1200" ref="AF781:AK781">AF782+AF784+AF787</f>
        <v>0</v>
      </c>
      <c r="AG781" s="51">
        <f t="shared" si="1200"/>
        <v>0</v>
      </c>
      <c r="AH781" s="51">
        <f t="shared" si="1200"/>
        <v>0</v>
      </c>
      <c r="AI781" s="51">
        <f t="shared" si="1200"/>
        <v>0</v>
      </c>
      <c r="AJ781" s="56">
        <f t="shared" si="1200"/>
        <v>19656</v>
      </c>
      <c r="AK781" s="56">
        <f t="shared" si="1200"/>
        <v>3372</v>
      </c>
      <c r="AL781" s="51">
        <f aca="true" t="shared" si="1201" ref="AL781:AQ781">AL782+AL784+AL787</f>
        <v>0</v>
      </c>
      <c r="AM781" s="51">
        <f t="shared" si="1201"/>
        <v>0</v>
      </c>
      <c r="AN781" s="51">
        <f t="shared" si="1201"/>
        <v>0</v>
      </c>
      <c r="AO781" s="51">
        <f t="shared" si="1201"/>
        <v>0</v>
      </c>
      <c r="AP781" s="56">
        <f t="shared" si="1201"/>
        <v>19656</v>
      </c>
      <c r="AQ781" s="56">
        <f t="shared" si="1201"/>
        <v>3372</v>
      </c>
      <c r="AR781" s="51">
        <f aca="true" t="shared" si="1202" ref="AR781:AW781">AR782+AR784+AR787</f>
        <v>0</v>
      </c>
      <c r="AS781" s="51">
        <f>AS782+AS784+AS787</f>
        <v>0</v>
      </c>
      <c r="AT781" s="51">
        <f>AT782+AT784+AT787</f>
        <v>-1500</v>
      </c>
      <c r="AU781" s="51">
        <f>AU782+AU784+AU787</f>
        <v>0</v>
      </c>
      <c r="AV781" s="56">
        <f t="shared" si="1202"/>
        <v>18156</v>
      </c>
      <c r="AW781" s="56">
        <f t="shared" si="1202"/>
        <v>3372</v>
      </c>
      <c r="AX781" s="56">
        <f aca="true" t="shared" si="1203" ref="AX781:BC781">AX782+AX784+AX787</f>
        <v>604</v>
      </c>
      <c r="AY781" s="51">
        <f t="shared" si="1203"/>
        <v>0</v>
      </c>
      <c r="AZ781" s="51">
        <f t="shared" si="1203"/>
        <v>0</v>
      </c>
      <c r="BA781" s="51">
        <f t="shared" si="1203"/>
        <v>0</v>
      </c>
      <c r="BB781" s="56">
        <f t="shared" si="1203"/>
        <v>18760</v>
      </c>
      <c r="BC781" s="56">
        <f t="shared" si="1203"/>
        <v>3372</v>
      </c>
    </row>
    <row r="782" spans="1:55" s="16" customFormat="1" ht="50.25" hidden="1">
      <c r="A782" s="59" t="s">
        <v>389</v>
      </c>
      <c r="B782" s="65" t="s">
        <v>377</v>
      </c>
      <c r="C782" s="65" t="s">
        <v>365</v>
      </c>
      <c r="D782" s="66" t="s">
        <v>278</v>
      </c>
      <c r="E782" s="65"/>
      <c r="F782" s="56"/>
      <c r="G782" s="56"/>
      <c r="H782" s="46">
        <f aca="true" t="shared" si="1204" ref="H782:BA782">H783</f>
        <v>1500</v>
      </c>
      <c r="I782" s="46">
        <f t="shared" si="1204"/>
        <v>0</v>
      </c>
      <c r="J782" s="46">
        <f t="shared" si="1204"/>
        <v>0</v>
      </c>
      <c r="K782" s="46">
        <f t="shared" si="1204"/>
        <v>0</v>
      </c>
      <c r="L782" s="46">
        <f t="shared" si="1204"/>
        <v>1500</v>
      </c>
      <c r="M782" s="56">
        <f t="shared" si="1204"/>
        <v>0</v>
      </c>
      <c r="N782" s="46">
        <f t="shared" si="1204"/>
        <v>0</v>
      </c>
      <c r="O782" s="46">
        <f t="shared" si="1204"/>
        <v>0</v>
      </c>
      <c r="P782" s="46">
        <f t="shared" si="1204"/>
        <v>0</v>
      </c>
      <c r="Q782" s="46">
        <f t="shared" si="1204"/>
        <v>0</v>
      </c>
      <c r="R782" s="46">
        <f t="shared" si="1204"/>
        <v>1500</v>
      </c>
      <c r="S782" s="56">
        <f t="shared" si="1204"/>
        <v>0</v>
      </c>
      <c r="T782" s="46">
        <f t="shared" si="1204"/>
        <v>0</v>
      </c>
      <c r="U782" s="46">
        <f t="shared" si="1204"/>
        <v>0</v>
      </c>
      <c r="V782" s="46">
        <f t="shared" si="1204"/>
        <v>0</v>
      </c>
      <c r="W782" s="46">
        <f t="shared" si="1204"/>
        <v>0</v>
      </c>
      <c r="X782" s="46">
        <f t="shared" si="1204"/>
        <v>1500</v>
      </c>
      <c r="Y782" s="56">
        <f t="shared" si="1204"/>
        <v>0</v>
      </c>
      <c r="Z782" s="46">
        <f t="shared" si="1204"/>
        <v>0</v>
      </c>
      <c r="AA782" s="46">
        <f t="shared" si="1204"/>
        <v>0</v>
      </c>
      <c r="AB782" s="46">
        <f t="shared" si="1204"/>
        <v>0</v>
      </c>
      <c r="AC782" s="46">
        <f t="shared" si="1204"/>
        <v>0</v>
      </c>
      <c r="AD782" s="46">
        <f t="shared" si="1204"/>
        <v>1500</v>
      </c>
      <c r="AE782" s="56">
        <f t="shared" si="1204"/>
        <v>0</v>
      </c>
      <c r="AF782" s="46">
        <f t="shared" si="1204"/>
        <v>0</v>
      </c>
      <c r="AG782" s="46">
        <f t="shared" si="1204"/>
        <v>0</v>
      </c>
      <c r="AH782" s="46">
        <f t="shared" si="1204"/>
        <v>0</v>
      </c>
      <c r="AI782" s="46">
        <f t="shared" si="1204"/>
        <v>0</v>
      </c>
      <c r="AJ782" s="46">
        <f t="shared" si="1204"/>
        <v>1500</v>
      </c>
      <c r="AK782" s="56">
        <f t="shared" si="1204"/>
        <v>0</v>
      </c>
      <c r="AL782" s="46">
        <f t="shared" si="1204"/>
        <v>0</v>
      </c>
      <c r="AM782" s="46">
        <f t="shared" si="1204"/>
        <v>0</v>
      </c>
      <c r="AN782" s="46">
        <f t="shared" si="1204"/>
        <v>0</v>
      </c>
      <c r="AO782" s="46">
        <f t="shared" si="1204"/>
        <v>0</v>
      </c>
      <c r="AP782" s="46">
        <f t="shared" si="1204"/>
        <v>1500</v>
      </c>
      <c r="AQ782" s="56">
        <f t="shared" si="1204"/>
        <v>0</v>
      </c>
      <c r="AR782" s="46">
        <f t="shared" si="1204"/>
        <v>0</v>
      </c>
      <c r="AS782" s="46">
        <f t="shared" si="1204"/>
        <v>0</v>
      </c>
      <c r="AT782" s="46">
        <f t="shared" si="1204"/>
        <v>-1500</v>
      </c>
      <c r="AU782" s="46">
        <f t="shared" si="1204"/>
        <v>0</v>
      </c>
      <c r="AV782" s="46">
        <f t="shared" si="1204"/>
        <v>0</v>
      </c>
      <c r="AW782" s="56">
        <f t="shared" si="1204"/>
        <v>0</v>
      </c>
      <c r="AX782" s="46">
        <f t="shared" si="1204"/>
        <v>0</v>
      </c>
      <c r="AY782" s="46">
        <f t="shared" si="1204"/>
        <v>0</v>
      </c>
      <c r="AZ782" s="46">
        <f t="shared" si="1204"/>
        <v>0</v>
      </c>
      <c r="BA782" s="46">
        <f t="shared" si="1204"/>
        <v>0</v>
      </c>
      <c r="BB782" s="46">
        <f>BB783</f>
        <v>0</v>
      </c>
      <c r="BC782" s="56">
        <f>BC783</f>
        <v>0</v>
      </c>
    </row>
    <row r="783" spans="1:55" s="16" customFormat="1" ht="83.25" hidden="1">
      <c r="A783" s="59" t="s">
        <v>468</v>
      </c>
      <c r="B783" s="65" t="s">
        <v>377</v>
      </c>
      <c r="C783" s="65" t="s">
        <v>365</v>
      </c>
      <c r="D783" s="66" t="s">
        <v>278</v>
      </c>
      <c r="E783" s="65" t="s">
        <v>390</v>
      </c>
      <c r="F783" s="56"/>
      <c r="G783" s="56"/>
      <c r="H783" s="46">
        <v>1500</v>
      </c>
      <c r="I783" s="46"/>
      <c r="J783" s="46"/>
      <c r="K783" s="46"/>
      <c r="L783" s="46">
        <f>F783+H783+I783+J783+K783</f>
        <v>1500</v>
      </c>
      <c r="M783" s="46">
        <f>G783+K783</f>
        <v>0</v>
      </c>
      <c r="N783" s="46"/>
      <c r="O783" s="46"/>
      <c r="P783" s="46"/>
      <c r="Q783" s="46"/>
      <c r="R783" s="46">
        <f>L783+N783+O783+P783+Q783</f>
        <v>1500</v>
      </c>
      <c r="S783" s="46">
        <f>M783+Q783</f>
        <v>0</v>
      </c>
      <c r="T783" s="46"/>
      <c r="U783" s="46"/>
      <c r="V783" s="46"/>
      <c r="W783" s="46"/>
      <c r="X783" s="46">
        <f>R783+T783+U783+V783+W783</f>
        <v>1500</v>
      </c>
      <c r="Y783" s="46">
        <f>S783+W783</f>
        <v>0</v>
      </c>
      <c r="Z783" s="46"/>
      <c r="AA783" s="46"/>
      <c r="AB783" s="46"/>
      <c r="AC783" s="46"/>
      <c r="AD783" s="46">
        <f>X783+Z783+AA783+AB783+AC783</f>
        <v>1500</v>
      </c>
      <c r="AE783" s="46">
        <f>Y783+AC783</f>
        <v>0</v>
      </c>
      <c r="AF783" s="46"/>
      <c r="AG783" s="46"/>
      <c r="AH783" s="46"/>
      <c r="AI783" s="46"/>
      <c r="AJ783" s="46">
        <f>AD783+AF783+AG783+AH783+AI783</f>
        <v>1500</v>
      </c>
      <c r="AK783" s="46">
        <f>AE783+AI783</f>
        <v>0</v>
      </c>
      <c r="AL783" s="46"/>
      <c r="AM783" s="46"/>
      <c r="AN783" s="46"/>
      <c r="AO783" s="46"/>
      <c r="AP783" s="46">
        <f>AJ783+AL783+AM783+AN783+AO783</f>
        <v>1500</v>
      </c>
      <c r="AQ783" s="46">
        <f>AK783+AO783</f>
        <v>0</v>
      </c>
      <c r="AR783" s="46"/>
      <c r="AS783" s="46"/>
      <c r="AT783" s="46">
        <v>-1500</v>
      </c>
      <c r="AU783" s="46"/>
      <c r="AV783" s="46">
        <f>AP783+AR783+AS783+AT783+AU783</f>
        <v>0</v>
      </c>
      <c r="AW783" s="46">
        <f>AQ783+AU783</f>
        <v>0</v>
      </c>
      <c r="AX783" s="46"/>
      <c r="AY783" s="46"/>
      <c r="AZ783" s="46"/>
      <c r="BA783" s="46"/>
      <c r="BB783" s="46">
        <f>AV783+AX783+AY783+AZ783+BA783</f>
        <v>0</v>
      </c>
      <c r="BC783" s="46">
        <f>AW783+BA783</f>
        <v>0</v>
      </c>
    </row>
    <row r="784" spans="1:55" s="16" customFormat="1" ht="25.5" customHeight="1">
      <c r="A784" s="59" t="s">
        <v>344</v>
      </c>
      <c r="B784" s="65" t="s">
        <v>377</v>
      </c>
      <c r="C784" s="65" t="s">
        <v>365</v>
      </c>
      <c r="D784" s="66" t="s">
        <v>345</v>
      </c>
      <c r="E784" s="65"/>
      <c r="F784" s="46">
        <f>F785+F786</f>
        <v>14301</v>
      </c>
      <c r="G784" s="46">
        <f aca="true" t="shared" si="1205" ref="G784:M784">G785+G786</f>
        <v>3372</v>
      </c>
      <c r="H784" s="46">
        <f>H785+H786</f>
        <v>0</v>
      </c>
      <c r="I784" s="46">
        <f>I785+I786</f>
        <v>-370</v>
      </c>
      <c r="J784" s="46">
        <f>J785+J786</f>
        <v>0</v>
      </c>
      <c r="K784" s="46">
        <f>K785+K786</f>
        <v>0</v>
      </c>
      <c r="L784" s="46">
        <f t="shared" si="1205"/>
        <v>13931</v>
      </c>
      <c r="M784" s="46">
        <f t="shared" si="1205"/>
        <v>3372</v>
      </c>
      <c r="N784" s="46">
        <f aca="true" t="shared" si="1206" ref="N784:S784">N785+N786</f>
        <v>0</v>
      </c>
      <c r="O784" s="46">
        <f t="shared" si="1206"/>
        <v>0</v>
      </c>
      <c r="P784" s="46">
        <f t="shared" si="1206"/>
        <v>0</v>
      </c>
      <c r="Q784" s="46">
        <f t="shared" si="1206"/>
        <v>0</v>
      </c>
      <c r="R784" s="46">
        <f t="shared" si="1206"/>
        <v>13931</v>
      </c>
      <c r="S784" s="46">
        <f t="shared" si="1206"/>
        <v>3372</v>
      </c>
      <c r="T784" s="46">
        <f aca="true" t="shared" si="1207" ref="T784:Y784">T785+T786</f>
        <v>0</v>
      </c>
      <c r="U784" s="46">
        <f t="shared" si="1207"/>
        <v>0</v>
      </c>
      <c r="V784" s="46">
        <f t="shared" si="1207"/>
        <v>0</v>
      </c>
      <c r="W784" s="46">
        <f t="shared" si="1207"/>
        <v>0</v>
      </c>
      <c r="X784" s="46">
        <f t="shared" si="1207"/>
        <v>13931</v>
      </c>
      <c r="Y784" s="46">
        <f t="shared" si="1207"/>
        <v>3372</v>
      </c>
      <c r="Z784" s="46">
        <f aca="true" t="shared" si="1208" ref="Z784:AE784">Z785+Z786</f>
        <v>0</v>
      </c>
      <c r="AA784" s="46">
        <f t="shared" si="1208"/>
        <v>0</v>
      </c>
      <c r="AB784" s="46">
        <f t="shared" si="1208"/>
        <v>0</v>
      </c>
      <c r="AC784" s="46">
        <f t="shared" si="1208"/>
        <v>0</v>
      </c>
      <c r="AD784" s="46">
        <f t="shared" si="1208"/>
        <v>13931</v>
      </c>
      <c r="AE784" s="46">
        <f t="shared" si="1208"/>
        <v>3372</v>
      </c>
      <c r="AF784" s="46">
        <f aca="true" t="shared" si="1209" ref="AF784:AK784">AF785+AF786</f>
        <v>0</v>
      </c>
      <c r="AG784" s="46">
        <f t="shared" si="1209"/>
        <v>0</v>
      </c>
      <c r="AH784" s="46">
        <f t="shared" si="1209"/>
        <v>0</v>
      </c>
      <c r="AI784" s="46">
        <f t="shared" si="1209"/>
        <v>0</v>
      </c>
      <c r="AJ784" s="46">
        <f t="shared" si="1209"/>
        <v>13931</v>
      </c>
      <c r="AK784" s="46">
        <f t="shared" si="1209"/>
        <v>3372</v>
      </c>
      <c r="AL784" s="46">
        <f aca="true" t="shared" si="1210" ref="AL784:AQ784">AL785+AL786</f>
        <v>0</v>
      </c>
      <c r="AM784" s="46">
        <f t="shared" si="1210"/>
        <v>0</v>
      </c>
      <c r="AN784" s="46">
        <f t="shared" si="1210"/>
        <v>0</v>
      </c>
      <c r="AO784" s="46">
        <f t="shared" si="1210"/>
        <v>0</v>
      </c>
      <c r="AP784" s="46">
        <f t="shared" si="1210"/>
        <v>13931</v>
      </c>
      <c r="AQ784" s="46">
        <f t="shared" si="1210"/>
        <v>3372</v>
      </c>
      <c r="AR784" s="46">
        <f aca="true" t="shared" si="1211" ref="AR784:AW784">AR785+AR786</f>
        <v>0</v>
      </c>
      <c r="AS784" s="46">
        <f>AS785+AS786</f>
        <v>0</v>
      </c>
      <c r="AT784" s="46">
        <f>AT785+AT786</f>
        <v>0</v>
      </c>
      <c r="AU784" s="46">
        <f>AU785+AU786</f>
        <v>0</v>
      </c>
      <c r="AV784" s="46">
        <f t="shared" si="1211"/>
        <v>13931</v>
      </c>
      <c r="AW784" s="46">
        <f t="shared" si="1211"/>
        <v>3372</v>
      </c>
      <c r="AX784" s="46">
        <f aca="true" t="shared" si="1212" ref="AX784:BC784">AX785+AX786</f>
        <v>604</v>
      </c>
      <c r="AY784" s="46">
        <f t="shared" si="1212"/>
        <v>0</v>
      </c>
      <c r="AZ784" s="46">
        <f t="shared" si="1212"/>
        <v>0</v>
      </c>
      <c r="BA784" s="46">
        <f t="shared" si="1212"/>
        <v>0</v>
      </c>
      <c r="BB784" s="46">
        <f t="shared" si="1212"/>
        <v>14535</v>
      </c>
      <c r="BC784" s="46">
        <f t="shared" si="1212"/>
        <v>3372</v>
      </c>
    </row>
    <row r="785" spans="1:55" s="16" customFormat="1" ht="91.5" customHeight="1">
      <c r="A785" s="59" t="s">
        <v>79</v>
      </c>
      <c r="B785" s="65" t="s">
        <v>377</v>
      </c>
      <c r="C785" s="65" t="s">
        <v>365</v>
      </c>
      <c r="D785" s="66" t="s">
        <v>345</v>
      </c>
      <c r="E785" s="65" t="s">
        <v>67</v>
      </c>
      <c r="F785" s="46">
        <v>14295</v>
      </c>
      <c r="G785" s="46">
        <v>3372</v>
      </c>
      <c r="H785" s="125"/>
      <c r="I785" s="68">
        <v>-370</v>
      </c>
      <c r="J785" s="125"/>
      <c r="K785" s="125"/>
      <c r="L785" s="46">
        <f>F785+H785+I785+J785+K785</f>
        <v>13925</v>
      </c>
      <c r="M785" s="46">
        <f>G785+K785</f>
        <v>3372</v>
      </c>
      <c r="N785" s="69"/>
      <c r="O785" s="46"/>
      <c r="P785" s="69"/>
      <c r="Q785" s="69"/>
      <c r="R785" s="46">
        <f>L785+N785+O785+P785+Q785</f>
        <v>13925</v>
      </c>
      <c r="S785" s="46">
        <f>M785+Q785</f>
        <v>3372</v>
      </c>
      <c r="T785" s="69"/>
      <c r="U785" s="46"/>
      <c r="V785" s="69"/>
      <c r="W785" s="69"/>
      <c r="X785" s="46">
        <f>R785+T785+U785+V785+W785</f>
        <v>13925</v>
      </c>
      <c r="Y785" s="46">
        <f>S785+W785</f>
        <v>3372</v>
      </c>
      <c r="Z785" s="69"/>
      <c r="AA785" s="46"/>
      <c r="AB785" s="69"/>
      <c r="AC785" s="69"/>
      <c r="AD785" s="46">
        <f>X785+Z785+AA785+AB785+AC785</f>
        <v>13925</v>
      </c>
      <c r="AE785" s="46">
        <f>Y785+AC785</f>
        <v>3372</v>
      </c>
      <c r="AF785" s="69"/>
      <c r="AG785" s="46"/>
      <c r="AH785" s="69"/>
      <c r="AI785" s="69"/>
      <c r="AJ785" s="46">
        <f>AD785+AF785+AG785+AH785+AI785</f>
        <v>13925</v>
      </c>
      <c r="AK785" s="46">
        <f>AE785+AI785</f>
        <v>3372</v>
      </c>
      <c r="AL785" s="69"/>
      <c r="AM785" s="46"/>
      <c r="AN785" s="69"/>
      <c r="AO785" s="69"/>
      <c r="AP785" s="46">
        <f>AJ785+AL785+AM785+AN785+AO785</f>
        <v>13925</v>
      </c>
      <c r="AQ785" s="46">
        <f>AK785+AO785</f>
        <v>3372</v>
      </c>
      <c r="AR785" s="69"/>
      <c r="AS785" s="69"/>
      <c r="AT785" s="69"/>
      <c r="AU785" s="69"/>
      <c r="AV785" s="46">
        <f>AP785+AR785+AS785+AT785+AU785</f>
        <v>13925</v>
      </c>
      <c r="AW785" s="46">
        <f>AQ785+AU785</f>
        <v>3372</v>
      </c>
      <c r="AX785" s="46">
        <f>88+516</f>
        <v>604</v>
      </c>
      <c r="AY785" s="69"/>
      <c r="AZ785" s="69"/>
      <c r="BA785" s="69"/>
      <c r="BB785" s="46">
        <f>AV785+AX785+AY785+AZ785+BA785</f>
        <v>14529</v>
      </c>
      <c r="BC785" s="46">
        <f>AW785+BA785</f>
        <v>3372</v>
      </c>
    </row>
    <row r="786" spans="1:55" s="16" customFormat="1" ht="91.5" customHeight="1">
      <c r="A786" s="59" t="s">
        <v>216</v>
      </c>
      <c r="B786" s="65" t="s">
        <v>377</v>
      </c>
      <c r="C786" s="65" t="s">
        <v>365</v>
      </c>
      <c r="D786" s="66" t="s">
        <v>345</v>
      </c>
      <c r="E786" s="65" t="s">
        <v>66</v>
      </c>
      <c r="F786" s="46">
        <v>6</v>
      </c>
      <c r="G786" s="46"/>
      <c r="H786" s="125"/>
      <c r="I786" s="125"/>
      <c r="J786" s="125"/>
      <c r="K786" s="125"/>
      <c r="L786" s="46">
        <f>F786+H786+I786+J786+K786</f>
        <v>6</v>
      </c>
      <c r="M786" s="46">
        <f>G786+K786</f>
        <v>0</v>
      </c>
      <c r="N786" s="69"/>
      <c r="O786" s="69"/>
      <c r="P786" s="69"/>
      <c r="Q786" s="69"/>
      <c r="R786" s="46">
        <f>L786+N786+O786+P786+Q786</f>
        <v>6</v>
      </c>
      <c r="S786" s="46">
        <f>M786+Q786</f>
        <v>0</v>
      </c>
      <c r="T786" s="69"/>
      <c r="U786" s="69"/>
      <c r="V786" s="69"/>
      <c r="W786" s="69"/>
      <c r="X786" s="46">
        <f>R786+T786+U786+V786+W786</f>
        <v>6</v>
      </c>
      <c r="Y786" s="46">
        <f>S786+W786</f>
        <v>0</v>
      </c>
      <c r="Z786" s="69"/>
      <c r="AA786" s="69"/>
      <c r="AB786" s="69"/>
      <c r="AC786" s="69"/>
      <c r="AD786" s="46">
        <f>X786+Z786+AA786+AB786+AC786</f>
        <v>6</v>
      </c>
      <c r="AE786" s="46">
        <f>Y786+AC786</f>
        <v>0</v>
      </c>
      <c r="AF786" s="69"/>
      <c r="AG786" s="69"/>
      <c r="AH786" s="69"/>
      <c r="AI786" s="69"/>
      <c r="AJ786" s="46">
        <f>AD786+AF786+AG786+AH786+AI786</f>
        <v>6</v>
      </c>
      <c r="AK786" s="46">
        <f>AE786+AI786</f>
        <v>0</v>
      </c>
      <c r="AL786" s="69"/>
      <c r="AM786" s="69"/>
      <c r="AN786" s="69"/>
      <c r="AO786" s="69"/>
      <c r="AP786" s="46">
        <f>AJ786+AL786+AM786+AN786+AO786</f>
        <v>6</v>
      </c>
      <c r="AQ786" s="46">
        <f>AK786+AO786</f>
        <v>0</v>
      </c>
      <c r="AR786" s="69"/>
      <c r="AS786" s="69"/>
      <c r="AT786" s="69"/>
      <c r="AU786" s="69"/>
      <c r="AV786" s="46">
        <f>AP786+AR786+AS786+AT786+AU786</f>
        <v>6</v>
      </c>
      <c r="AW786" s="46">
        <f>AQ786+AU786</f>
        <v>0</v>
      </c>
      <c r="AX786" s="69"/>
      <c r="AY786" s="69"/>
      <c r="AZ786" s="69"/>
      <c r="BA786" s="69"/>
      <c r="BB786" s="46">
        <f>AV786+AX786+AY786+AZ786+BA786</f>
        <v>6</v>
      </c>
      <c r="BC786" s="46">
        <f>AW786+BA786</f>
        <v>0</v>
      </c>
    </row>
    <row r="787" spans="1:55" s="16" customFormat="1" ht="26.25" customHeight="1">
      <c r="A787" s="59" t="s">
        <v>359</v>
      </c>
      <c r="B787" s="65" t="s">
        <v>377</v>
      </c>
      <c r="C787" s="65" t="s">
        <v>365</v>
      </c>
      <c r="D787" s="66" t="s">
        <v>361</v>
      </c>
      <c r="E787" s="65"/>
      <c r="F787" s="46">
        <f>F788</f>
        <v>4225</v>
      </c>
      <c r="G787" s="46">
        <f aca="true" t="shared" si="1213" ref="G787:K788">G788</f>
        <v>0</v>
      </c>
      <c r="H787" s="46">
        <f t="shared" si="1213"/>
        <v>0</v>
      </c>
      <c r="I787" s="46">
        <f t="shared" si="1213"/>
        <v>0</v>
      </c>
      <c r="J787" s="46">
        <f t="shared" si="1213"/>
        <v>0</v>
      </c>
      <c r="K787" s="46">
        <f t="shared" si="1213"/>
        <v>0</v>
      </c>
      <c r="L787" s="46">
        <f>L788</f>
        <v>4225</v>
      </c>
      <c r="M787" s="46">
        <f>M788</f>
        <v>0</v>
      </c>
      <c r="N787" s="46">
        <f aca="true" t="shared" si="1214" ref="N787:Q788">N788</f>
        <v>0</v>
      </c>
      <c r="O787" s="46">
        <f t="shared" si="1214"/>
        <v>0</v>
      </c>
      <c r="P787" s="46">
        <f t="shared" si="1214"/>
        <v>0</v>
      </c>
      <c r="Q787" s="46">
        <f t="shared" si="1214"/>
        <v>0</v>
      </c>
      <c r="R787" s="46">
        <f>R788</f>
        <v>4225</v>
      </c>
      <c r="S787" s="46">
        <f>S788</f>
        <v>0</v>
      </c>
      <c r="T787" s="46">
        <f aca="true" t="shared" si="1215" ref="T787:W788">T788</f>
        <v>0</v>
      </c>
      <c r="U787" s="46">
        <f t="shared" si="1215"/>
        <v>0</v>
      </c>
      <c r="V787" s="46">
        <f t="shared" si="1215"/>
        <v>0</v>
      </c>
      <c r="W787" s="46">
        <f t="shared" si="1215"/>
        <v>0</v>
      </c>
      <c r="X787" s="46">
        <f>X788</f>
        <v>4225</v>
      </c>
      <c r="Y787" s="46">
        <f>Y788</f>
        <v>0</v>
      </c>
      <c r="Z787" s="46">
        <f aca="true" t="shared" si="1216" ref="Z787:AC788">Z788</f>
        <v>0</v>
      </c>
      <c r="AA787" s="46">
        <f t="shared" si="1216"/>
        <v>0</v>
      </c>
      <c r="AB787" s="46">
        <f t="shared" si="1216"/>
        <v>0</v>
      </c>
      <c r="AC787" s="46">
        <f t="shared" si="1216"/>
        <v>0</v>
      </c>
      <c r="AD787" s="46">
        <f>AD788</f>
        <v>4225</v>
      </c>
      <c r="AE787" s="46">
        <f>AE788</f>
        <v>0</v>
      </c>
      <c r="AF787" s="46">
        <f aca="true" t="shared" si="1217" ref="AF787:AI788">AF788</f>
        <v>0</v>
      </c>
      <c r="AG787" s="46">
        <f t="shared" si="1217"/>
        <v>0</v>
      </c>
      <c r="AH787" s="46">
        <f t="shared" si="1217"/>
        <v>0</v>
      </c>
      <c r="AI787" s="46">
        <f t="shared" si="1217"/>
        <v>0</v>
      </c>
      <c r="AJ787" s="46">
        <f>AJ788</f>
        <v>4225</v>
      </c>
      <c r="AK787" s="46">
        <f>AK788</f>
        <v>0</v>
      </c>
      <c r="AL787" s="46">
        <f aca="true" t="shared" si="1218" ref="AL787:AO788">AL788</f>
        <v>0</v>
      </c>
      <c r="AM787" s="46">
        <f t="shared" si="1218"/>
        <v>0</v>
      </c>
      <c r="AN787" s="46">
        <f t="shared" si="1218"/>
        <v>0</v>
      </c>
      <c r="AO787" s="46">
        <f t="shared" si="1218"/>
        <v>0</v>
      </c>
      <c r="AP787" s="46">
        <f>AP788</f>
        <v>4225</v>
      </c>
      <c r="AQ787" s="46">
        <f>AQ788</f>
        <v>0</v>
      </c>
      <c r="AR787" s="46">
        <f aca="true" t="shared" si="1219" ref="AR787:AU788">AR788</f>
        <v>0</v>
      </c>
      <c r="AS787" s="46">
        <f t="shared" si="1219"/>
        <v>0</v>
      </c>
      <c r="AT787" s="46">
        <f t="shared" si="1219"/>
        <v>0</v>
      </c>
      <c r="AU787" s="46">
        <f t="shared" si="1219"/>
        <v>0</v>
      </c>
      <c r="AV787" s="46">
        <f>AV788</f>
        <v>4225</v>
      </c>
      <c r="AW787" s="46">
        <f>AW788</f>
        <v>0</v>
      </c>
      <c r="AX787" s="46">
        <f aca="true" t="shared" si="1220" ref="AX787:BA788">AX788</f>
        <v>0</v>
      </c>
      <c r="AY787" s="46">
        <f t="shared" si="1220"/>
        <v>0</v>
      </c>
      <c r="AZ787" s="46">
        <f t="shared" si="1220"/>
        <v>0</v>
      </c>
      <c r="BA787" s="46">
        <f t="shared" si="1220"/>
        <v>0</v>
      </c>
      <c r="BB787" s="46">
        <f>BB788</f>
        <v>4225</v>
      </c>
      <c r="BC787" s="46">
        <f>BC788</f>
        <v>0</v>
      </c>
    </row>
    <row r="788" spans="1:55" s="16" customFormat="1" ht="60" customHeight="1">
      <c r="A788" s="59" t="s">
        <v>560</v>
      </c>
      <c r="B788" s="65" t="s">
        <v>377</v>
      </c>
      <c r="C788" s="65" t="s">
        <v>365</v>
      </c>
      <c r="D788" s="66" t="s">
        <v>559</v>
      </c>
      <c r="E788" s="65"/>
      <c r="F788" s="46">
        <f>F789</f>
        <v>4225</v>
      </c>
      <c r="G788" s="46">
        <f t="shared" si="1213"/>
        <v>0</v>
      </c>
      <c r="H788" s="46">
        <f t="shared" si="1213"/>
        <v>0</v>
      </c>
      <c r="I788" s="46">
        <f t="shared" si="1213"/>
        <v>0</v>
      </c>
      <c r="J788" s="46">
        <f t="shared" si="1213"/>
        <v>0</v>
      </c>
      <c r="K788" s="46">
        <f t="shared" si="1213"/>
        <v>0</v>
      </c>
      <c r="L788" s="46">
        <f>L789</f>
        <v>4225</v>
      </c>
      <c r="M788" s="46">
        <f>M789</f>
        <v>0</v>
      </c>
      <c r="N788" s="46">
        <f t="shared" si="1214"/>
        <v>0</v>
      </c>
      <c r="O788" s="46">
        <f t="shared" si="1214"/>
        <v>0</v>
      </c>
      <c r="P788" s="46">
        <f t="shared" si="1214"/>
        <v>0</v>
      </c>
      <c r="Q788" s="46">
        <f t="shared" si="1214"/>
        <v>0</v>
      </c>
      <c r="R788" s="46">
        <f>R789</f>
        <v>4225</v>
      </c>
      <c r="S788" s="46">
        <f>S789</f>
        <v>0</v>
      </c>
      <c r="T788" s="46">
        <f t="shared" si="1215"/>
        <v>0</v>
      </c>
      <c r="U788" s="46">
        <f t="shared" si="1215"/>
        <v>0</v>
      </c>
      <c r="V788" s="46">
        <f t="shared" si="1215"/>
        <v>0</v>
      </c>
      <c r="W788" s="46">
        <f t="shared" si="1215"/>
        <v>0</v>
      </c>
      <c r="X788" s="46">
        <f>X789</f>
        <v>4225</v>
      </c>
      <c r="Y788" s="46">
        <f>Y789</f>
        <v>0</v>
      </c>
      <c r="Z788" s="46">
        <f t="shared" si="1216"/>
        <v>0</v>
      </c>
      <c r="AA788" s="46">
        <f t="shared" si="1216"/>
        <v>0</v>
      </c>
      <c r="AB788" s="46">
        <f t="shared" si="1216"/>
        <v>0</v>
      </c>
      <c r="AC788" s="46">
        <f t="shared" si="1216"/>
        <v>0</v>
      </c>
      <c r="AD788" s="46">
        <f>AD789</f>
        <v>4225</v>
      </c>
      <c r="AE788" s="46">
        <f>AE789</f>
        <v>0</v>
      </c>
      <c r="AF788" s="46">
        <f t="shared" si="1217"/>
        <v>0</v>
      </c>
      <c r="AG788" s="46">
        <f t="shared" si="1217"/>
        <v>0</v>
      </c>
      <c r="AH788" s="46">
        <f t="shared" si="1217"/>
        <v>0</v>
      </c>
      <c r="AI788" s="46">
        <f t="shared" si="1217"/>
        <v>0</v>
      </c>
      <c r="AJ788" s="46">
        <f>AJ789</f>
        <v>4225</v>
      </c>
      <c r="AK788" s="46">
        <f>AK789</f>
        <v>0</v>
      </c>
      <c r="AL788" s="46">
        <f t="shared" si="1218"/>
        <v>0</v>
      </c>
      <c r="AM788" s="46">
        <f t="shared" si="1218"/>
        <v>0</v>
      </c>
      <c r="AN788" s="46">
        <f t="shared" si="1218"/>
        <v>0</v>
      </c>
      <c r="AO788" s="46">
        <f t="shared" si="1218"/>
        <v>0</v>
      </c>
      <c r="AP788" s="46">
        <f>AP789</f>
        <v>4225</v>
      </c>
      <c r="AQ788" s="46">
        <f>AQ789</f>
        <v>0</v>
      </c>
      <c r="AR788" s="46">
        <f t="shared" si="1219"/>
        <v>0</v>
      </c>
      <c r="AS788" s="46">
        <f t="shared" si="1219"/>
        <v>0</v>
      </c>
      <c r="AT788" s="46">
        <f t="shared" si="1219"/>
        <v>0</v>
      </c>
      <c r="AU788" s="46">
        <f t="shared" si="1219"/>
        <v>0</v>
      </c>
      <c r="AV788" s="46">
        <f>AV789</f>
        <v>4225</v>
      </c>
      <c r="AW788" s="46">
        <f>AW789</f>
        <v>0</v>
      </c>
      <c r="AX788" s="46">
        <f t="shared" si="1220"/>
        <v>0</v>
      </c>
      <c r="AY788" s="46">
        <f t="shared" si="1220"/>
        <v>0</v>
      </c>
      <c r="AZ788" s="46">
        <f t="shared" si="1220"/>
        <v>0</v>
      </c>
      <c r="BA788" s="46">
        <f t="shared" si="1220"/>
        <v>0</v>
      </c>
      <c r="BB788" s="46">
        <f>BB789</f>
        <v>4225</v>
      </c>
      <c r="BC788" s="46">
        <f>BC789</f>
        <v>0</v>
      </c>
    </row>
    <row r="789" spans="1:55" s="16" customFormat="1" ht="82.5">
      <c r="A789" s="59" t="s">
        <v>468</v>
      </c>
      <c r="B789" s="65" t="s">
        <v>377</v>
      </c>
      <c r="C789" s="65" t="s">
        <v>365</v>
      </c>
      <c r="D789" s="66" t="s">
        <v>559</v>
      </c>
      <c r="E789" s="65" t="s">
        <v>390</v>
      </c>
      <c r="F789" s="46">
        <v>4225</v>
      </c>
      <c r="G789" s="125"/>
      <c r="H789" s="125"/>
      <c r="I789" s="125"/>
      <c r="J789" s="125"/>
      <c r="K789" s="125"/>
      <c r="L789" s="46">
        <f>F789+H789+I789+J789+K789</f>
        <v>4225</v>
      </c>
      <c r="M789" s="46">
        <f>G789+K789</f>
        <v>0</v>
      </c>
      <c r="N789" s="69"/>
      <c r="O789" s="69"/>
      <c r="P789" s="69"/>
      <c r="Q789" s="69"/>
      <c r="R789" s="46">
        <f>L789+N789+O789+P789+Q789</f>
        <v>4225</v>
      </c>
      <c r="S789" s="46">
        <f>M789+Q789</f>
        <v>0</v>
      </c>
      <c r="T789" s="69"/>
      <c r="U789" s="69"/>
      <c r="V789" s="69"/>
      <c r="W789" s="69"/>
      <c r="X789" s="46">
        <f>R789+T789+U789+V789+W789</f>
        <v>4225</v>
      </c>
      <c r="Y789" s="46">
        <f>S789+W789</f>
        <v>0</v>
      </c>
      <c r="Z789" s="69"/>
      <c r="AA789" s="69"/>
      <c r="AB789" s="69"/>
      <c r="AC789" s="69"/>
      <c r="AD789" s="46">
        <f>X789+Z789+AA789+AB789+AC789</f>
        <v>4225</v>
      </c>
      <c r="AE789" s="46">
        <f>Y789+AC789</f>
        <v>0</v>
      </c>
      <c r="AF789" s="69"/>
      <c r="AG789" s="69"/>
      <c r="AH789" s="69"/>
      <c r="AI789" s="69"/>
      <c r="AJ789" s="46">
        <f>AD789+AF789+AG789+AH789+AI789</f>
        <v>4225</v>
      </c>
      <c r="AK789" s="46">
        <f>AE789+AI789</f>
        <v>0</v>
      </c>
      <c r="AL789" s="69"/>
      <c r="AM789" s="69"/>
      <c r="AN789" s="69"/>
      <c r="AO789" s="69"/>
      <c r="AP789" s="46">
        <f>AJ789+AL789+AM789+AN789+AO789</f>
        <v>4225</v>
      </c>
      <c r="AQ789" s="46">
        <f>AK789+AO789</f>
        <v>0</v>
      </c>
      <c r="AR789" s="69"/>
      <c r="AS789" s="69"/>
      <c r="AT789" s="69"/>
      <c r="AU789" s="69"/>
      <c r="AV789" s="46">
        <f>AP789+AR789+AS789+AT789+AU789</f>
        <v>4225</v>
      </c>
      <c r="AW789" s="46">
        <f>AQ789+AU789</f>
        <v>0</v>
      </c>
      <c r="AX789" s="69"/>
      <c r="AY789" s="69"/>
      <c r="AZ789" s="69"/>
      <c r="BA789" s="69"/>
      <c r="BB789" s="46">
        <f>AV789+AX789+AY789+AZ789+BA789</f>
        <v>4225</v>
      </c>
      <c r="BC789" s="46">
        <f>AW789+BA789</f>
        <v>0</v>
      </c>
    </row>
    <row r="790" spans="1:55" s="16" customFormat="1" ht="18.75" customHeight="1">
      <c r="A790" s="53"/>
      <c r="B790" s="54"/>
      <c r="C790" s="54"/>
      <c r="D790" s="66"/>
      <c r="E790" s="65"/>
      <c r="F790" s="125"/>
      <c r="G790" s="125"/>
      <c r="H790" s="125"/>
      <c r="I790" s="125"/>
      <c r="J790" s="125"/>
      <c r="K790" s="125"/>
      <c r="L790" s="125"/>
      <c r="M790" s="125"/>
      <c r="N790" s="69"/>
      <c r="O790" s="69"/>
      <c r="P790" s="69"/>
      <c r="Q790" s="69"/>
      <c r="R790" s="125"/>
      <c r="S790" s="125"/>
      <c r="T790" s="69"/>
      <c r="U790" s="69"/>
      <c r="V790" s="69"/>
      <c r="W790" s="69"/>
      <c r="X790" s="125"/>
      <c r="Y790" s="125"/>
      <c r="Z790" s="69"/>
      <c r="AA790" s="69"/>
      <c r="AB790" s="69"/>
      <c r="AC790" s="69"/>
      <c r="AD790" s="125"/>
      <c r="AE790" s="125"/>
      <c r="AF790" s="69"/>
      <c r="AG790" s="69"/>
      <c r="AH790" s="69"/>
      <c r="AI790" s="69"/>
      <c r="AJ790" s="125"/>
      <c r="AK790" s="125"/>
      <c r="AL790" s="69"/>
      <c r="AM790" s="69"/>
      <c r="AN790" s="69"/>
      <c r="AO790" s="69"/>
      <c r="AP790" s="125"/>
      <c r="AQ790" s="125"/>
      <c r="AR790" s="69"/>
      <c r="AS790" s="69"/>
      <c r="AT790" s="69"/>
      <c r="AU790" s="69"/>
      <c r="AV790" s="125"/>
      <c r="AW790" s="125"/>
      <c r="AX790" s="69"/>
      <c r="AY790" s="69"/>
      <c r="AZ790" s="69"/>
      <c r="BA790" s="69"/>
      <c r="BB790" s="125"/>
      <c r="BC790" s="125"/>
    </row>
    <row r="791" spans="1:55" s="16" customFormat="1" ht="18.75">
      <c r="A791" s="53" t="s">
        <v>28</v>
      </c>
      <c r="B791" s="54" t="s">
        <v>377</v>
      </c>
      <c r="C791" s="54" t="s">
        <v>366</v>
      </c>
      <c r="D791" s="66"/>
      <c r="E791" s="65"/>
      <c r="F791" s="56">
        <f aca="true" t="shared" si="1221" ref="F791:BA791">F792</f>
        <v>3048</v>
      </c>
      <c r="G791" s="56">
        <f t="shared" si="1221"/>
        <v>0</v>
      </c>
      <c r="H791" s="56">
        <f t="shared" si="1221"/>
        <v>0</v>
      </c>
      <c r="I791" s="56">
        <f t="shared" si="1221"/>
        <v>0</v>
      </c>
      <c r="J791" s="56">
        <f t="shared" si="1221"/>
        <v>0</v>
      </c>
      <c r="K791" s="56">
        <f t="shared" si="1221"/>
        <v>0</v>
      </c>
      <c r="L791" s="56">
        <f t="shared" si="1221"/>
        <v>3048</v>
      </c>
      <c r="M791" s="56">
        <f t="shared" si="1221"/>
        <v>0</v>
      </c>
      <c r="N791" s="51">
        <f t="shared" si="1221"/>
        <v>0</v>
      </c>
      <c r="O791" s="51">
        <f t="shared" si="1221"/>
        <v>0</v>
      </c>
      <c r="P791" s="51">
        <f t="shared" si="1221"/>
        <v>0</v>
      </c>
      <c r="Q791" s="51">
        <f t="shared" si="1221"/>
        <v>0</v>
      </c>
      <c r="R791" s="56">
        <f t="shared" si="1221"/>
        <v>3048</v>
      </c>
      <c r="S791" s="56">
        <f t="shared" si="1221"/>
        <v>0</v>
      </c>
      <c r="T791" s="51">
        <f t="shared" si="1221"/>
        <v>0</v>
      </c>
      <c r="U791" s="51">
        <f t="shared" si="1221"/>
        <v>0</v>
      </c>
      <c r="V791" s="51">
        <f t="shared" si="1221"/>
        <v>0</v>
      </c>
      <c r="W791" s="51">
        <f t="shared" si="1221"/>
        <v>0</v>
      </c>
      <c r="X791" s="56">
        <f t="shared" si="1221"/>
        <v>3048</v>
      </c>
      <c r="Y791" s="56">
        <f t="shared" si="1221"/>
        <v>0</v>
      </c>
      <c r="Z791" s="56">
        <f t="shared" si="1221"/>
        <v>118</v>
      </c>
      <c r="AA791" s="51">
        <f t="shared" si="1221"/>
        <v>0</v>
      </c>
      <c r="AB791" s="51">
        <f t="shared" si="1221"/>
        <v>0</v>
      </c>
      <c r="AC791" s="51">
        <f t="shared" si="1221"/>
        <v>0</v>
      </c>
      <c r="AD791" s="56">
        <f t="shared" si="1221"/>
        <v>3166</v>
      </c>
      <c r="AE791" s="56">
        <f t="shared" si="1221"/>
        <v>0</v>
      </c>
      <c r="AF791" s="56">
        <f t="shared" si="1221"/>
        <v>0</v>
      </c>
      <c r="AG791" s="51">
        <f t="shared" si="1221"/>
        <v>0</v>
      </c>
      <c r="AH791" s="51">
        <f t="shared" si="1221"/>
        <v>0</v>
      </c>
      <c r="AI791" s="51">
        <f t="shared" si="1221"/>
        <v>0</v>
      </c>
      <c r="AJ791" s="56">
        <f t="shared" si="1221"/>
        <v>3166</v>
      </c>
      <c r="AK791" s="56">
        <f t="shared" si="1221"/>
        <v>0</v>
      </c>
      <c r="AL791" s="56">
        <f t="shared" si="1221"/>
        <v>0</v>
      </c>
      <c r="AM791" s="51">
        <f t="shared" si="1221"/>
        <v>0</v>
      </c>
      <c r="AN791" s="51">
        <f t="shared" si="1221"/>
        <v>0</v>
      </c>
      <c r="AO791" s="51">
        <f t="shared" si="1221"/>
        <v>0</v>
      </c>
      <c r="AP791" s="56">
        <f t="shared" si="1221"/>
        <v>3166</v>
      </c>
      <c r="AQ791" s="56">
        <f t="shared" si="1221"/>
        <v>0</v>
      </c>
      <c r="AR791" s="56">
        <f t="shared" si="1221"/>
        <v>0</v>
      </c>
      <c r="AS791" s="56">
        <f t="shared" si="1221"/>
        <v>0</v>
      </c>
      <c r="AT791" s="56">
        <f t="shared" si="1221"/>
        <v>0</v>
      </c>
      <c r="AU791" s="56">
        <f t="shared" si="1221"/>
        <v>0</v>
      </c>
      <c r="AV791" s="56">
        <f t="shared" si="1221"/>
        <v>3166</v>
      </c>
      <c r="AW791" s="56">
        <f t="shared" si="1221"/>
        <v>0</v>
      </c>
      <c r="AX791" s="56">
        <f t="shared" si="1221"/>
        <v>0</v>
      </c>
      <c r="AY791" s="56">
        <f t="shared" si="1221"/>
        <v>0</v>
      </c>
      <c r="AZ791" s="56">
        <f t="shared" si="1221"/>
        <v>0</v>
      </c>
      <c r="BA791" s="56">
        <f t="shared" si="1221"/>
        <v>0</v>
      </c>
      <c r="BB791" s="56">
        <f>BB792</f>
        <v>3166</v>
      </c>
      <c r="BC791" s="56">
        <f>BC792</f>
        <v>0</v>
      </c>
    </row>
    <row r="792" spans="1:55" s="16" customFormat="1" ht="33">
      <c r="A792" s="59" t="s">
        <v>346</v>
      </c>
      <c r="B792" s="65" t="s">
        <v>377</v>
      </c>
      <c r="C792" s="65" t="s">
        <v>366</v>
      </c>
      <c r="D792" s="66" t="s">
        <v>347</v>
      </c>
      <c r="E792" s="65"/>
      <c r="F792" s="46">
        <f aca="true" t="shared" si="1222" ref="F792:M792">F793+F794</f>
        <v>3048</v>
      </c>
      <c r="G792" s="46">
        <f t="shared" si="1222"/>
        <v>0</v>
      </c>
      <c r="H792" s="46">
        <f t="shared" si="1222"/>
        <v>0</v>
      </c>
      <c r="I792" s="46">
        <f t="shared" si="1222"/>
        <v>0</v>
      </c>
      <c r="J792" s="46">
        <f t="shared" si="1222"/>
        <v>0</v>
      </c>
      <c r="K792" s="46">
        <f t="shared" si="1222"/>
        <v>0</v>
      </c>
      <c r="L792" s="46">
        <f t="shared" si="1222"/>
        <v>3048</v>
      </c>
      <c r="M792" s="46">
        <f t="shared" si="1222"/>
        <v>0</v>
      </c>
      <c r="N792" s="46">
        <f aca="true" t="shared" si="1223" ref="N792:S792">N793+N794</f>
        <v>0</v>
      </c>
      <c r="O792" s="46">
        <f t="shared" si="1223"/>
        <v>0</v>
      </c>
      <c r="P792" s="46">
        <f t="shared" si="1223"/>
        <v>0</v>
      </c>
      <c r="Q792" s="46">
        <f t="shared" si="1223"/>
        <v>0</v>
      </c>
      <c r="R792" s="46">
        <f t="shared" si="1223"/>
        <v>3048</v>
      </c>
      <c r="S792" s="46">
        <f t="shared" si="1223"/>
        <v>0</v>
      </c>
      <c r="T792" s="46">
        <f aca="true" t="shared" si="1224" ref="T792:Y792">T793+T794</f>
        <v>0</v>
      </c>
      <c r="U792" s="46">
        <f t="shared" si="1224"/>
        <v>0</v>
      </c>
      <c r="V792" s="46">
        <f t="shared" si="1224"/>
        <v>0</v>
      </c>
      <c r="W792" s="46">
        <f t="shared" si="1224"/>
        <v>0</v>
      </c>
      <c r="X792" s="46">
        <f t="shared" si="1224"/>
        <v>3048</v>
      </c>
      <c r="Y792" s="46">
        <f t="shared" si="1224"/>
        <v>0</v>
      </c>
      <c r="Z792" s="46">
        <f aca="true" t="shared" si="1225" ref="Z792:AE792">Z793+Z794</f>
        <v>118</v>
      </c>
      <c r="AA792" s="46">
        <f t="shared" si="1225"/>
        <v>0</v>
      </c>
      <c r="AB792" s="46">
        <f t="shared" si="1225"/>
        <v>0</v>
      </c>
      <c r="AC792" s="46">
        <f t="shared" si="1225"/>
        <v>0</v>
      </c>
      <c r="AD792" s="46">
        <f t="shared" si="1225"/>
        <v>3166</v>
      </c>
      <c r="AE792" s="46">
        <f t="shared" si="1225"/>
        <v>0</v>
      </c>
      <c r="AF792" s="46">
        <f aca="true" t="shared" si="1226" ref="AF792:AK792">AF793+AF794</f>
        <v>0</v>
      </c>
      <c r="AG792" s="46">
        <f t="shared" si="1226"/>
        <v>0</v>
      </c>
      <c r="AH792" s="46">
        <f t="shared" si="1226"/>
        <v>0</v>
      </c>
      <c r="AI792" s="46">
        <f t="shared" si="1226"/>
        <v>0</v>
      </c>
      <c r="AJ792" s="46">
        <f t="shared" si="1226"/>
        <v>3166</v>
      </c>
      <c r="AK792" s="46">
        <f t="shared" si="1226"/>
        <v>0</v>
      </c>
      <c r="AL792" s="46">
        <f aca="true" t="shared" si="1227" ref="AL792:AQ792">AL793+AL794</f>
        <v>0</v>
      </c>
      <c r="AM792" s="46">
        <f t="shared" si="1227"/>
        <v>0</v>
      </c>
      <c r="AN792" s="46">
        <f t="shared" si="1227"/>
        <v>0</v>
      </c>
      <c r="AO792" s="46">
        <f t="shared" si="1227"/>
        <v>0</v>
      </c>
      <c r="AP792" s="46">
        <f t="shared" si="1227"/>
        <v>3166</v>
      </c>
      <c r="AQ792" s="46">
        <f t="shared" si="1227"/>
        <v>0</v>
      </c>
      <c r="AR792" s="46">
        <f aca="true" t="shared" si="1228" ref="AR792:AW792">AR793+AR794</f>
        <v>0</v>
      </c>
      <c r="AS792" s="46">
        <f>AS793+AS794</f>
        <v>0</v>
      </c>
      <c r="AT792" s="46">
        <f>AT793+AT794</f>
        <v>0</v>
      </c>
      <c r="AU792" s="46">
        <f>AU793+AU794</f>
        <v>0</v>
      </c>
      <c r="AV792" s="46">
        <f t="shared" si="1228"/>
        <v>3166</v>
      </c>
      <c r="AW792" s="46">
        <f t="shared" si="1228"/>
        <v>0</v>
      </c>
      <c r="AX792" s="46">
        <f aca="true" t="shared" si="1229" ref="AX792:BC792">AX793+AX794</f>
        <v>0</v>
      </c>
      <c r="AY792" s="46">
        <f t="shared" si="1229"/>
        <v>0</v>
      </c>
      <c r="AZ792" s="46">
        <f t="shared" si="1229"/>
        <v>0</v>
      </c>
      <c r="BA792" s="46">
        <f t="shared" si="1229"/>
        <v>0</v>
      </c>
      <c r="BB792" s="46">
        <f t="shared" si="1229"/>
        <v>3166</v>
      </c>
      <c r="BC792" s="46">
        <f t="shared" si="1229"/>
        <v>0</v>
      </c>
    </row>
    <row r="793" spans="1:55" s="16" customFormat="1" ht="33" customHeight="1" hidden="1">
      <c r="A793" s="59" t="s">
        <v>375</v>
      </c>
      <c r="B793" s="65" t="s">
        <v>377</v>
      </c>
      <c r="C793" s="65" t="s">
        <v>366</v>
      </c>
      <c r="D793" s="66" t="s">
        <v>245</v>
      </c>
      <c r="E793" s="65" t="s">
        <v>376</v>
      </c>
      <c r="F793" s="125"/>
      <c r="G793" s="125"/>
      <c r="H793" s="125"/>
      <c r="I793" s="125"/>
      <c r="J793" s="125"/>
      <c r="K793" s="125"/>
      <c r="L793" s="125"/>
      <c r="M793" s="125"/>
      <c r="N793" s="69"/>
      <c r="O793" s="69"/>
      <c r="P793" s="69"/>
      <c r="Q793" s="69"/>
      <c r="R793" s="125"/>
      <c r="S793" s="125"/>
      <c r="T793" s="69"/>
      <c r="U793" s="69"/>
      <c r="V793" s="69"/>
      <c r="W793" s="69"/>
      <c r="X793" s="125"/>
      <c r="Y793" s="125"/>
      <c r="Z793" s="69"/>
      <c r="AA793" s="69"/>
      <c r="AB793" s="69"/>
      <c r="AC793" s="69"/>
      <c r="AD793" s="125"/>
      <c r="AE793" s="125"/>
      <c r="AF793" s="69"/>
      <c r="AG793" s="69"/>
      <c r="AH793" s="69"/>
      <c r="AI793" s="69"/>
      <c r="AJ793" s="125"/>
      <c r="AK793" s="125"/>
      <c r="AL793" s="69"/>
      <c r="AM793" s="69"/>
      <c r="AN793" s="69"/>
      <c r="AO793" s="69"/>
      <c r="AP793" s="125"/>
      <c r="AQ793" s="125"/>
      <c r="AR793" s="69"/>
      <c r="AS793" s="69"/>
      <c r="AT793" s="69"/>
      <c r="AU793" s="69"/>
      <c r="AV793" s="125"/>
      <c r="AW793" s="125"/>
      <c r="AX793" s="69"/>
      <c r="AY793" s="69"/>
      <c r="AZ793" s="69"/>
      <c r="BA793" s="69"/>
      <c r="BB793" s="125"/>
      <c r="BC793" s="125"/>
    </row>
    <row r="794" spans="1:55" s="16" customFormat="1" ht="82.5">
      <c r="A794" s="59" t="s">
        <v>79</v>
      </c>
      <c r="B794" s="65" t="s">
        <v>377</v>
      </c>
      <c r="C794" s="65" t="s">
        <v>366</v>
      </c>
      <c r="D794" s="66" t="s">
        <v>245</v>
      </c>
      <c r="E794" s="65" t="s">
        <v>67</v>
      </c>
      <c r="F794" s="46">
        <v>3048</v>
      </c>
      <c r="G794" s="125"/>
      <c r="H794" s="125"/>
      <c r="I794" s="125"/>
      <c r="J794" s="125"/>
      <c r="K794" s="125"/>
      <c r="L794" s="46">
        <f>F794+H794+I794+J794+K794</f>
        <v>3048</v>
      </c>
      <c r="M794" s="46">
        <f>G794+K794</f>
        <v>0</v>
      </c>
      <c r="N794" s="69"/>
      <c r="O794" s="69"/>
      <c r="P794" s="69"/>
      <c r="Q794" s="69"/>
      <c r="R794" s="46">
        <f>L794+N794+O794+P794+Q794</f>
        <v>3048</v>
      </c>
      <c r="S794" s="46">
        <f>M794+Q794</f>
        <v>0</v>
      </c>
      <c r="T794" s="69"/>
      <c r="U794" s="69"/>
      <c r="V794" s="69"/>
      <c r="W794" s="69"/>
      <c r="X794" s="46">
        <f>R794+T794+U794+V794+W794</f>
        <v>3048</v>
      </c>
      <c r="Y794" s="46">
        <f>S794+W794</f>
        <v>0</v>
      </c>
      <c r="Z794" s="46">
        <v>118</v>
      </c>
      <c r="AA794" s="69"/>
      <c r="AB794" s="69"/>
      <c r="AC794" s="69"/>
      <c r="AD794" s="46">
        <f>X794+Z794+AA794+AB794+AC794</f>
        <v>3166</v>
      </c>
      <c r="AE794" s="46">
        <f>Y794+AC794</f>
        <v>0</v>
      </c>
      <c r="AF794" s="46"/>
      <c r="AG794" s="69"/>
      <c r="AH794" s="69"/>
      <c r="AI794" s="69"/>
      <c r="AJ794" s="46">
        <f>AD794+AF794+AG794+AH794+AI794</f>
        <v>3166</v>
      </c>
      <c r="AK794" s="46">
        <f>AE794+AI794</f>
        <v>0</v>
      </c>
      <c r="AL794" s="46"/>
      <c r="AM794" s="69"/>
      <c r="AN794" s="69"/>
      <c r="AO794" s="69"/>
      <c r="AP794" s="46">
        <f>AJ794+AL794+AM794+AN794+AO794</f>
        <v>3166</v>
      </c>
      <c r="AQ794" s="46">
        <f>AK794+AO794</f>
        <v>0</v>
      </c>
      <c r="AR794" s="46"/>
      <c r="AS794" s="46"/>
      <c r="AT794" s="46"/>
      <c r="AU794" s="46"/>
      <c r="AV794" s="46">
        <f>AP794+AR794+AS794+AT794+AU794</f>
        <v>3166</v>
      </c>
      <c r="AW794" s="46">
        <f>AQ794+AU794</f>
        <v>0</v>
      </c>
      <c r="AX794" s="46"/>
      <c r="AY794" s="46"/>
      <c r="AZ794" s="46"/>
      <c r="BA794" s="46"/>
      <c r="BB794" s="46">
        <f>AV794+AX794+AY794+AZ794+BA794</f>
        <v>3166</v>
      </c>
      <c r="BC794" s="46">
        <f>AW794+BA794</f>
        <v>0</v>
      </c>
    </row>
    <row r="795" spans="1:55" s="16" customFormat="1" ht="13.5" customHeight="1">
      <c r="A795" s="53"/>
      <c r="B795" s="54"/>
      <c r="C795" s="54"/>
      <c r="D795" s="66"/>
      <c r="E795" s="65"/>
      <c r="F795" s="125"/>
      <c r="G795" s="125"/>
      <c r="H795" s="125"/>
      <c r="I795" s="125"/>
      <c r="J795" s="125"/>
      <c r="K795" s="125"/>
      <c r="L795" s="125"/>
      <c r="M795" s="125"/>
      <c r="N795" s="69"/>
      <c r="O795" s="69"/>
      <c r="P795" s="69"/>
      <c r="Q795" s="69"/>
      <c r="R795" s="125"/>
      <c r="S795" s="125"/>
      <c r="T795" s="69"/>
      <c r="U795" s="69"/>
      <c r="V795" s="69"/>
      <c r="W795" s="69"/>
      <c r="X795" s="125"/>
      <c r="Y795" s="125"/>
      <c r="Z795" s="69"/>
      <c r="AA795" s="69"/>
      <c r="AB795" s="69"/>
      <c r="AC795" s="69"/>
      <c r="AD795" s="125"/>
      <c r="AE795" s="125"/>
      <c r="AF795" s="69"/>
      <c r="AG795" s="69"/>
      <c r="AH795" s="69"/>
      <c r="AI795" s="69"/>
      <c r="AJ795" s="125"/>
      <c r="AK795" s="125"/>
      <c r="AL795" s="69"/>
      <c r="AM795" s="69"/>
      <c r="AN795" s="69"/>
      <c r="AO795" s="69"/>
      <c r="AP795" s="125"/>
      <c r="AQ795" s="125"/>
      <c r="AR795" s="69"/>
      <c r="AS795" s="69"/>
      <c r="AT795" s="69"/>
      <c r="AU795" s="69"/>
      <c r="AV795" s="125"/>
      <c r="AW795" s="125"/>
      <c r="AX795" s="69"/>
      <c r="AY795" s="69"/>
      <c r="AZ795" s="69"/>
      <c r="BA795" s="69"/>
      <c r="BB795" s="125"/>
      <c r="BC795" s="125"/>
    </row>
    <row r="796" spans="1:55" s="16" customFormat="1" ht="18.75" customHeight="1" hidden="1">
      <c r="A796" s="53" t="s">
        <v>29</v>
      </c>
      <c r="B796" s="54" t="s">
        <v>377</v>
      </c>
      <c r="C796" s="54" t="s">
        <v>396</v>
      </c>
      <c r="D796" s="66"/>
      <c r="E796" s="65"/>
      <c r="F796" s="125"/>
      <c r="G796" s="125"/>
      <c r="H796" s="125"/>
      <c r="I796" s="125"/>
      <c r="J796" s="125"/>
      <c r="K796" s="125"/>
      <c r="L796" s="125"/>
      <c r="M796" s="125"/>
      <c r="N796" s="69"/>
      <c r="O796" s="69"/>
      <c r="P796" s="69"/>
      <c r="Q796" s="69"/>
      <c r="R796" s="125"/>
      <c r="S796" s="125"/>
      <c r="T796" s="69"/>
      <c r="U796" s="69"/>
      <c r="V796" s="69"/>
      <c r="W796" s="69"/>
      <c r="X796" s="125"/>
      <c r="Y796" s="125"/>
      <c r="Z796" s="69"/>
      <c r="AA796" s="69"/>
      <c r="AB796" s="69"/>
      <c r="AC796" s="69"/>
      <c r="AD796" s="125"/>
      <c r="AE796" s="125"/>
      <c r="AF796" s="69"/>
      <c r="AG796" s="69"/>
      <c r="AH796" s="69"/>
      <c r="AI796" s="69"/>
      <c r="AJ796" s="125"/>
      <c r="AK796" s="125"/>
      <c r="AL796" s="69"/>
      <c r="AM796" s="69"/>
      <c r="AN796" s="69"/>
      <c r="AO796" s="69"/>
      <c r="AP796" s="125"/>
      <c r="AQ796" s="125"/>
      <c r="AR796" s="69"/>
      <c r="AS796" s="69"/>
      <c r="AT796" s="69"/>
      <c r="AU796" s="69"/>
      <c r="AV796" s="125"/>
      <c r="AW796" s="125"/>
      <c r="AX796" s="69"/>
      <c r="AY796" s="69"/>
      <c r="AZ796" s="69"/>
      <c r="BA796" s="69"/>
      <c r="BB796" s="125"/>
      <c r="BC796" s="125"/>
    </row>
    <row r="797" spans="1:55" s="16" customFormat="1" ht="16.5" customHeight="1" hidden="1">
      <c r="A797" s="59"/>
      <c r="B797" s="65"/>
      <c r="C797" s="65"/>
      <c r="D797" s="66"/>
      <c r="E797" s="65"/>
      <c r="F797" s="125"/>
      <c r="G797" s="125"/>
      <c r="H797" s="125"/>
      <c r="I797" s="125"/>
      <c r="J797" s="125"/>
      <c r="K797" s="125"/>
      <c r="L797" s="125"/>
      <c r="M797" s="125"/>
      <c r="N797" s="69"/>
      <c r="O797" s="69"/>
      <c r="P797" s="69"/>
      <c r="Q797" s="69"/>
      <c r="R797" s="125"/>
      <c r="S797" s="125"/>
      <c r="T797" s="69"/>
      <c r="U797" s="69"/>
      <c r="V797" s="69"/>
      <c r="W797" s="69"/>
      <c r="X797" s="125"/>
      <c r="Y797" s="125"/>
      <c r="Z797" s="69"/>
      <c r="AA797" s="69"/>
      <c r="AB797" s="69"/>
      <c r="AC797" s="69"/>
      <c r="AD797" s="125"/>
      <c r="AE797" s="125"/>
      <c r="AF797" s="69"/>
      <c r="AG797" s="69"/>
      <c r="AH797" s="69"/>
      <c r="AI797" s="69"/>
      <c r="AJ797" s="125"/>
      <c r="AK797" s="125"/>
      <c r="AL797" s="69"/>
      <c r="AM797" s="69"/>
      <c r="AN797" s="69"/>
      <c r="AO797" s="69"/>
      <c r="AP797" s="125"/>
      <c r="AQ797" s="125"/>
      <c r="AR797" s="69"/>
      <c r="AS797" s="69"/>
      <c r="AT797" s="69"/>
      <c r="AU797" s="69"/>
      <c r="AV797" s="125"/>
      <c r="AW797" s="125"/>
      <c r="AX797" s="69"/>
      <c r="AY797" s="69"/>
      <c r="AZ797" s="69"/>
      <c r="BA797" s="69"/>
      <c r="BB797" s="125"/>
      <c r="BC797" s="125"/>
    </row>
    <row r="798" spans="1:55" s="16" customFormat="1" ht="40.5">
      <c r="A798" s="47" t="s">
        <v>30</v>
      </c>
      <c r="B798" s="48" t="s">
        <v>31</v>
      </c>
      <c r="C798" s="48"/>
      <c r="D798" s="66"/>
      <c r="E798" s="65"/>
      <c r="F798" s="50">
        <f aca="true" t="shared" si="1230" ref="F798:M798">F800+F804+F806</f>
        <v>11162</v>
      </c>
      <c r="G798" s="50">
        <f t="shared" si="1230"/>
        <v>0</v>
      </c>
      <c r="H798" s="50">
        <f t="shared" si="1230"/>
        <v>0</v>
      </c>
      <c r="I798" s="50">
        <f t="shared" si="1230"/>
        <v>53</v>
      </c>
      <c r="J798" s="50">
        <f t="shared" si="1230"/>
        <v>0</v>
      </c>
      <c r="K798" s="50">
        <f t="shared" si="1230"/>
        <v>0</v>
      </c>
      <c r="L798" s="50">
        <f t="shared" si="1230"/>
        <v>11215</v>
      </c>
      <c r="M798" s="50">
        <f t="shared" si="1230"/>
        <v>0</v>
      </c>
      <c r="N798" s="51">
        <f aca="true" t="shared" si="1231" ref="N798:S798">N800+N804+N806</f>
        <v>0</v>
      </c>
      <c r="O798" s="51">
        <f t="shared" si="1231"/>
        <v>0</v>
      </c>
      <c r="P798" s="51">
        <f t="shared" si="1231"/>
        <v>0</v>
      </c>
      <c r="Q798" s="51">
        <f t="shared" si="1231"/>
        <v>0</v>
      </c>
      <c r="R798" s="50">
        <f t="shared" si="1231"/>
        <v>11215</v>
      </c>
      <c r="S798" s="50">
        <f t="shared" si="1231"/>
        <v>0</v>
      </c>
      <c r="T798" s="51">
        <f aca="true" t="shared" si="1232" ref="T798:Y798">T800+T804+T806</f>
        <v>0</v>
      </c>
      <c r="U798" s="51">
        <f t="shared" si="1232"/>
        <v>0</v>
      </c>
      <c r="V798" s="51">
        <f t="shared" si="1232"/>
        <v>0</v>
      </c>
      <c r="W798" s="51">
        <f t="shared" si="1232"/>
        <v>0</v>
      </c>
      <c r="X798" s="50">
        <f t="shared" si="1232"/>
        <v>11215</v>
      </c>
      <c r="Y798" s="50">
        <f t="shared" si="1232"/>
        <v>0</v>
      </c>
      <c r="Z798" s="51">
        <f aca="true" t="shared" si="1233" ref="Z798:AE798">Z800+Z804+Z806</f>
        <v>0</v>
      </c>
      <c r="AA798" s="51">
        <f t="shared" si="1233"/>
        <v>0</v>
      </c>
      <c r="AB798" s="51">
        <f t="shared" si="1233"/>
        <v>0</v>
      </c>
      <c r="AC798" s="51">
        <f t="shared" si="1233"/>
        <v>0</v>
      </c>
      <c r="AD798" s="50">
        <f t="shared" si="1233"/>
        <v>11215</v>
      </c>
      <c r="AE798" s="50">
        <f t="shared" si="1233"/>
        <v>0</v>
      </c>
      <c r="AF798" s="51">
        <f aca="true" t="shared" si="1234" ref="AF798:AK798">AF800+AF804+AF806</f>
        <v>0</v>
      </c>
      <c r="AG798" s="51">
        <f t="shared" si="1234"/>
        <v>0</v>
      </c>
      <c r="AH798" s="51">
        <f t="shared" si="1234"/>
        <v>0</v>
      </c>
      <c r="AI798" s="51">
        <f t="shared" si="1234"/>
        <v>0</v>
      </c>
      <c r="AJ798" s="50">
        <f t="shared" si="1234"/>
        <v>11215</v>
      </c>
      <c r="AK798" s="50">
        <f t="shared" si="1234"/>
        <v>0</v>
      </c>
      <c r="AL798" s="51">
        <f aca="true" t="shared" si="1235" ref="AL798:AQ798">AL800+AL804+AL806</f>
        <v>0</v>
      </c>
      <c r="AM798" s="51">
        <f t="shared" si="1235"/>
        <v>0</v>
      </c>
      <c r="AN798" s="51">
        <f t="shared" si="1235"/>
        <v>0</v>
      </c>
      <c r="AO798" s="51">
        <f t="shared" si="1235"/>
        <v>0</v>
      </c>
      <c r="AP798" s="50">
        <f t="shared" si="1235"/>
        <v>11215</v>
      </c>
      <c r="AQ798" s="50">
        <f t="shared" si="1235"/>
        <v>0</v>
      </c>
      <c r="AR798" s="51">
        <f aca="true" t="shared" si="1236" ref="AR798:AW798">AR800+AR804+AR806</f>
        <v>0</v>
      </c>
      <c r="AS798" s="51">
        <f>AS800+AS804+AS806</f>
        <v>0</v>
      </c>
      <c r="AT798" s="51">
        <f>AT800+AT804+AT806</f>
        <v>0</v>
      </c>
      <c r="AU798" s="51">
        <f>AU800+AU804+AU806</f>
        <v>0</v>
      </c>
      <c r="AV798" s="50">
        <f t="shared" si="1236"/>
        <v>11215</v>
      </c>
      <c r="AW798" s="50">
        <f t="shared" si="1236"/>
        <v>0</v>
      </c>
      <c r="AX798" s="51">
        <f aca="true" t="shared" si="1237" ref="AX798:BC798">AX800+AX804+AX806</f>
        <v>0</v>
      </c>
      <c r="AY798" s="51">
        <f t="shared" si="1237"/>
        <v>0</v>
      </c>
      <c r="AZ798" s="51">
        <f t="shared" si="1237"/>
        <v>0</v>
      </c>
      <c r="BA798" s="51">
        <f t="shared" si="1237"/>
        <v>0</v>
      </c>
      <c r="BB798" s="50">
        <f t="shared" si="1237"/>
        <v>11215</v>
      </c>
      <c r="BC798" s="50">
        <f t="shared" si="1237"/>
        <v>0</v>
      </c>
    </row>
    <row r="799" spans="1:55" s="16" customFormat="1" ht="16.5" customHeight="1">
      <c r="A799" s="47"/>
      <c r="B799" s="48"/>
      <c r="C799" s="48"/>
      <c r="D799" s="66"/>
      <c r="E799" s="65"/>
      <c r="F799" s="125"/>
      <c r="G799" s="125"/>
      <c r="H799" s="125"/>
      <c r="I799" s="125"/>
      <c r="J799" s="125"/>
      <c r="K799" s="125"/>
      <c r="L799" s="125"/>
      <c r="M799" s="125"/>
      <c r="N799" s="69"/>
      <c r="O799" s="69"/>
      <c r="P799" s="69"/>
      <c r="Q799" s="69"/>
      <c r="R799" s="125"/>
      <c r="S799" s="125"/>
      <c r="T799" s="69"/>
      <c r="U799" s="69"/>
      <c r="V799" s="69"/>
      <c r="W799" s="69"/>
      <c r="X799" s="125"/>
      <c r="Y799" s="125"/>
      <c r="Z799" s="69"/>
      <c r="AA799" s="69"/>
      <c r="AB799" s="69"/>
      <c r="AC799" s="69"/>
      <c r="AD799" s="125"/>
      <c r="AE799" s="125"/>
      <c r="AF799" s="69"/>
      <c r="AG799" s="69"/>
      <c r="AH799" s="69"/>
      <c r="AI799" s="69"/>
      <c r="AJ799" s="125"/>
      <c r="AK799" s="125"/>
      <c r="AL799" s="69"/>
      <c r="AM799" s="69"/>
      <c r="AN799" s="69"/>
      <c r="AO799" s="69"/>
      <c r="AP799" s="125"/>
      <c r="AQ799" s="125"/>
      <c r="AR799" s="69"/>
      <c r="AS799" s="69"/>
      <c r="AT799" s="69"/>
      <c r="AU799" s="69"/>
      <c r="AV799" s="125"/>
      <c r="AW799" s="125"/>
      <c r="AX799" s="69"/>
      <c r="AY799" s="69"/>
      <c r="AZ799" s="69"/>
      <c r="BA799" s="69"/>
      <c r="BB799" s="125"/>
      <c r="BC799" s="125"/>
    </row>
    <row r="800" spans="1:55" s="16" customFormat="1" ht="18.75" customHeight="1" hidden="1">
      <c r="A800" s="53" t="s">
        <v>331</v>
      </c>
      <c r="B800" s="54" t="s">
        <v>379</v>
      </c>
      <c r="C800" s="54" t="s">
        <v>365</v>
      </c>
      <c r="D800" s="66"/>
      <c r="E800" s="65"/>
      <c r="F800" s="125"/>
      <c r="G800" s="125"/>
      <c r="H800" s="125"/>
      <c r="I800" s="125"/>
      <c r="J800" s="125"/>
      <c r="K800" s="125"/>
      <c r="L800" s="125"/>
      <c r="M800" s="125"/>
      <c r="N800" s="69"/>
      <c r="O800" s="69"/>
      <c r="P800" s="69"/>
      <c r="Q800" s="69"/>
      <c r="R800" s="125"/>
      <c r="S800" s="125"/>
      <c r="T800" s="69"/>
      <c r="U800" s="69"/>
      <c r="V800" s="69"/>
      <c r="W800" s="69"/>
      <c r="X800" s="125"/>
      <c r="Y800" s="125"/>
      <c r="Z800" s="69"/>
      <c r="AA800" s="69"/>
      <c r="AB800" s="69"/>
      <c r="AC800" s="69"/>
      <c r="AD800" s="125"/>
      <c r="AE800" s="125"/>
      <c r="AF800" s="69"/>
      <c r="AG800" s="69"/>
      <c r="AH800" s="69"/>
      <c r="AI800" s="69"/>
      <c r="AJ800" s="125"/>
      <c r="AK800" s="125"/>
      <c r="AL800" s="69"/>
      <c r="AM800" s="69"/>
      <c r="AN800" s="69"/>
      <c r="AO800" s="69"/>
      <c r="AP800" s="125"/>
      <c r="AQ800" s="125"/>
      <c r="AR800" s="69"/>
      <c r="AS800" s="69"/>
      <c r="AT800" s="69"/>
      <c r="AU800" s="69"/>
      <c r="AV800" s="125"/>
      <c r="AW800" s="125"/>
      <c r="AX800" s="69"/>
      <c r="AY800" s="69"/>
      <c r="AZ800" s="69"/>
      <c r="BA800" s="69"/>
      <c r="BB800" s="125"/>
      <c r="BC800" s="125"/>
    </row>
    <row r="801" spans="1:55" s="16" customFormat="1" ht="16.5" customHeight="1" hidden="1">
      <c r="A801" s="59" t="s">
        <v>404</v>
      </c>
      <c r="B801" s="65" t="s">
        <v>379</v>
      </c>
      <c r="C801" s="65" t="s">
        <v>365</v>
      </c>
      <c r="D801" s="66" t="s">
        <v>332</v>
      </c>
      <c r="E801" s="65"/>
      <c r="F801" s="125"/>
      <c r="G801" s="125"/>
      <c r="H801" s="125"/>
      <c r="I801" s="125"/>
      <c r="J801" s="125"/>
      <c r="K801" s="125"/>
      <c r="L801" s="125"/>
      <c r="M801" s="125"/>
      <c r="N801" s="69"/>
      <c r="O801" s="69"/>
      <c r="P801" s="69"/>
      <c r="Q801" s="69"/>
      <c r="R801" s="125"/>
      <c r="S801" s="125"/>
      <c r="T801" s="69"/>
      <c r="U801" s="69"/>
      <c r="V801" s="69"/>
      <c r="W801" s="69"/>
      <c r="X801" s="125"/>
      <c r="Y801" s="125"/>
      <c r="Z801" s="69"/>
      <c r="AA801" s="69"/>
      <c r="AB801" s="69"/>
      <c r="AC801" s="69"/>
      <c r="AD801" s="125"/>
      <c r="AE801" s="125"/>
      <c r="AF801" s="69"/>
      <c r="AG801" s="69"/>
      <c r="AH801" s="69"/>
      <c r="AI801" s="69"/>
      <c r="AJ801" s="125"/>
      <c r="AK801" s="125"/>
      <c r="AL801" s="69"/>
      <c r="AM801" s="69"/>
      <c r="AN801" s="69"/>
      <c r="AO801" s="69"/>
      <c r="AP801" s="125"/>
      <c r="AQ801" s="125"/>
      <c r="AR801" s="69"/>
      <c r="AS801" s="69"/>
      <c r="AT801" s="69"/>
      <c r="AU801" s="69"/>
      <c r="AV801" s="125"/>
      <c r="AW801" s="125"/>
      <c r="AX801" s="69"/>
      <c r="AY801" s="69"/>
      <c r="AZ801" s="69"/>
      <c r="BA801" s="69"/>
      <c r="BB801" s="125"/>
      <c r="BC801" s="125"/>
    </row>
    <row r="802" spans="1:55" s="16" customFormat="1" ht="16.5" customHeight="1" hidden="1">
      <c r="A802" s="59" t="s">
        <v>367</v>
      </c>
      <c r="B802" s="65" t="s">
        <v>379</v>
      </c>
      <c r="C802" s="65" t="s">
        <v>365</v>
      </c>
      <c r="D802" s="66" t="s">
        <v>332</v>
      </c>
      <c r="E802" s="65" t="s">
        <v>368</v>
      </c>
      <c r="F802" s="125"/>
      <c r="G802" s="125"/>
      <c r="H802" s="125"/>
      <c r="I802" s="125"/>
      <c r="J802" s="125"/>
      <c r="K802" s="125"/>
      <c r="L802" s="125"/>
      <c r="M802" s="125"/>
      <c r="N802" s="69"/>
      <c r="O802" s="69"/>
      <c r="P802" s="69"/>
      <c r="Q802" s="69"/>
      <c r="R802" s="125"/>
      <c r="S802" s="125"/>
      <c r="T802" s="69"/>
      <c r="U802" s="69"/>
      <c r="V802" s="69"/>
      <c r="W802" s="69"/>
      <c r="X802" s="125"/>
      <c r="Y802" s="125"/>
      <c r="Z802" s="69"/>
      <c r="AA802" s="69"/>
      <c r="AB802" s="69"/>
      <c r="AC802" s="69"/>
      <c r="AD802" s="125"/>
      <c r="AE802" s="125"/>
      <c r="AF802" s="69"/>
      <c r="AG802" s="69"/>
      <c r="AH802" s="69"/>
      <c r="AI802" s="69"/>
      <c r="AJ802" s="125"/>
      <c r="AK802" s="125"/>
      <c r="AL802" s="69"/>
      <c r="AM802" s="69"/>
      <c r="AN802" s="69"/>
      <c r="AO802" s="69"/>
      <c r="AP802" s="125"/>
      <c r="AQ802" s="125"/>
      <c r="AR802" s="69"/>
      <c r="AS802" s="69"/>
      <c r="AT802" s="69"/>
      <c r="AU802" s="69"/>
      <c r="AV802" s="125"/>
      <c r="AW802" s="125"/>
      <c r="AX802" s="69"/>
      <c r="AY802" s="69"/>
      <c r="AZ802" s="69"/>
      <c r="BA802" s="69"/>
      <c r="BB802" s="125"/>
      <c r="BC802" s="125"/>
    </row>
    <row r="803" spans="1:55" s="16" customFormat="1" ht="18.75" customHeight="1" hidden="1">
      <c r="A803" s="59"/>
      <c r="B803" s="54"/>
      <c r="C803" s="54"/>
      <c r="D803" s="66"/>
      <c r="E803" s="65"/>
      <c r="F803" s="125"/>
      <c r="G803" s="125"/>
      <c r="H803" s="125"/>
      <c r="I803" s="125"/>
      <c r="J803" s="125"/>
      <c r="K803" s="125"/>
      <c r="L803" s="125"/>
      <c r="M803" s="125"/>
      <c r="N803" s="69"/>
      <c r="O803" s="69"/>
      <c r="P803" s="69"/>
      <c r="Q803" s="69"/>
      <c r="R803" s="125"/>
      <c r="S803" s="125"/>
      <c r="T803" s="69"/>
      <c r="U803" s="69"/>
      <c r="V803" s="69"/>
      <c r="W803" s="69"/>
      <c r="X803" s="125"/>
      <c r="Y803" s="125"/>
      <c r="Z803" s="69"/>
      <c r="AA803" s="69"/>
      <c r="AB803" s="69"/>
      <c r="AC803" s="69"/>
      <c r="AD803" s="125"/>
      <c r="AE803" s="125"/>
      <c r="AF803" s="69"/>
      <c r="AG803" s="69"/>
      <c r="AH803" s="69"/>
      <c r="AI803" s="69"/>
      <c r="AJ803" s="125"/>
      <c r="AK803" s="125"/>
      <c r="AL803" s="69"/>
      <c r="AM803" s="69"/>
      <c r="AN803" s="69"/>
      <c r="AO803" s="69"/>
      <c r="AP803" s="125"/>
      <c r="AQ803" s="125"/>
      <c r="AR803" s="69"/>
      <c r="AS803" s="69"/>
      <c r="AT803" s="69"/>
      <c r="AU803" s="69"/>
      <c r="AV803" s="125"/>
      <c r="AW803" s="125"/>
      <c r="AX803" s="69"/>
      <c r="AY803" s="69"/>
      <c r="AZ803" s="69"/>
      <c r="BA803" s="69"/>
      <c r="BB803" s="125"/>
      <c r="BC803" s="125"/>
    </row>
    <row r="804" spans="1:55" s="16" customFormat="1" ht="18.75" customHeight="1" hidden="1">
      <c r="A804" s="53" t="s">
        <v>32</v>
      </c>
      <c r="B804" s="54" t="s">
        <v>379</v>
      </c>
      <c r="C804" s="54" t="s">
        <v>366</v>
      </c>
      <c r="D804" s="66"/>
      <c r="E804" s="65"/>
      <c r="F804" s="125"/>
      <c r="G804" s="125"/>
      <c r="H804" s="125"/>
      <c r="I804" s="125"/>
      <c r="J804" s="125"/>
      <c r="K804" s="125"/>
      <c r="L804" s="125"/>
      <c r="M804" s="125"/>
      <c r="N804" s="69"/>
      <c r="O804" s="69"/>
      <c r="P804" s="69"/>
      <c r="Q804" s="69"/>
      <c r="R804" s="125"/>
      <c r="S804" s="125"/>
      <c r="T804" s="69"/>
      <c r="U804" s="69"/>
      <c r="V804" s="69"/>
      <c r="W804" s="69"/>
      <c r="X804" s="125"/>
      <c r="Y804" s="125"/>
      <c r="Z804" s="69"/>
      <c r="AA804" s="69"/>
      <c r="AB804" s="69"/>
      <c r="AC804" s="69"/>
      <c r="AD804" s="125"/>
      <c r="AE804" s="125"/>
      <c r="AF804" s="69"/>
      <c r="AG804" s="69"/>
      <c r="AH804" s="69"/>
      <c r="AI804" s="69"/>
      <c r="AJ804" s="125"/>
      <c r="AK804" s="125"/>
      <c r="AL804" s="69"/>
      <c r="AM804" s="69"/>
      <c r="AN804" s="69"/>
      <c r="AO804" s="69"/>
      <c r="AP804" s="125"/>
      <c r="AQ804" s="125"/>
      <c r="AR804" s="69"/>
      <c r="AS804" s="69"/>
      <c r="AT804" s="69"/>
      <c r="AU804" s="69"/>
      <c r="AV804" s="125"/>
      <c r="AW804" s="125"/>
      <c r="AX804" s="69"/>
      <c r="AY804" s="69"/>
      <c r="AZ804" s="69"/>
      <c r="BA804" s="69"/>
      <c r="BB804" s="125"/>
      <c r="BC804" s="125"/>
    </row>
    <row r="805" spans="1:55" s="16" customFormat="1" ht="18.75" customHeight="1" hidden="1">
      <c r="A805" s="59"/>
      <c r="B805" s="54"/>
      <c r="C805" s="54"/>
      <c r="D805" s="66"/>
      <c r="E805" s="65"/>
      <c r="F805" s="125"/>
      <c r="G805" s="125"/>
      <c r="H805" s="125"/>
      <c r="I805" s="125"/>
      <c r="J805" s="125"/>
      <c r="K805" s="125"/>
      <c r="L805" s="125"/>
      <c r="M805" s="125"/>
      <c r="N805" s="69"/>
      <c r="O805" s="69"/>
      <c r="P805" s="69"/>
      <c r="Q805" s="69"/>
      <c r="R805" s="125"/>
      <c r="S805" s="125"/>
      <c r="T805" s="69"/>
      <c r="U805" s="69"/>
      <c r="V805" s="69"/>
      <c r="W805" s="69"/>
      <c r="X805" s="125"/>
      <c r="Y805" s="125"/>
      <c r="Z805" s="69"/>
      <c r="AA805" s="69"/>
      <c r="AB805" s="69"/>
      <c r="AC805" s="69"/>
      <c r="AD805" s="125"/>
      <c r="AE805" s="125"/>
      <c r="AF805" s="69"/>
      <c r="AG805" s="69"/>
      <c r="AH805" s="69"/>
      <c r="AI805" s="69"/>
      <c r="AJ805" s="125"/>
      <c r="AK805" s="125"/>
      <c r="AL805" s="69"/>
      <c r="AM805" s="69"/>
      <c r="AN805" s="69"/>
      <c r="AO805" s="69"/>
      <c r="AP805" s="125"/>
      <c r="AQ805" s="125"/>
      <c r="AR805" s="69"/>
      <c r="AS805" s="69"/>
      <c r="AT805" s="69"/>
      <c r="AU805" s="69"/>
      <c r="AV805" s="125"/>
      <c r="AW805" s="125"/>
      <c r="AX805" s="69"/>
      <c r="AY805" s="69"/>
      <c r="AZ805" s="69"/>
      <c r="BA805" s="69"/>
      <c r="BB805" s="125"/>
      <c r="BC805" s="125"/>
    </row>
    <row r="806" spans="1:55" s="16" customFormat="1" ht="37.5">
      <c r="A806" s="53" t="s">
        <v>33</v>
      </c>
      <c r="B806" s="54" t="s">
        <v>379</v>
      </c>
      <c r="C806" s="54" t="s">
        <v>373</v>
      </c>
      <c r="D806" s="66"/>
      <c r="E806" s="65"/>
      <c r="F806" s="56">
        <f aca="true" t="shared" si="1238" ref="F806:M806">F807+F811</f>
        <v>11162</v>
      </c>
      <c r="G806" s="56">
        <f t="shared" si="1238"/>
        <v>0</v>
      </c>
      <c r="H806" s="56">
        <f t="shared" si="1238"/>
        <v>0</v>
      </c>
      <c r="I806" s="56">
        <f t="shared" si="1238"/>
        <v>53</v>
      </c>
      <c r="J806" s="56">
        <f t="shared" si="1238"/>
        <v>0</v>
      </c>
      <c r="K806" s="56">
        <f t="shared" si="1238"/>
        <v>0</v>
      </c>
      <c r="L806" s="56">
        <f t="shared" si="1238"/>
        <v>11215</v>
      </c>
      <c r="M806" s="56">
        <f t="shared" si="1238"/>
        <v>0</v>
      </c>
      <c r="N806" s="51">
        <f aca="true" t="shared" si="1239" ref="N806:S806">N807+N811</f>
        <v>0</v>
      </c>
      <c r="O806" s="51">
        <f t="shared" si="1239"/>
        <v>0</v>
      </c>
      <c r="P806" s="51">
        <f t="shared" si="1239"/>
        <v>0</v>
      </c>
      <c r="Q806" s="51">
        <f t="shared" si="1239"/>
        <v>0</v>
      </c>
      <c r="R806" s="56">
        <f t="shared" si="1239"/>
        <v>11215</v>
      </c>
      <c r="S806" s="56">
        <f t="shared" si="1239"/>
        <v>0</v>
      </c>
      <c r="T806" s="51">
        <f aca="true" t="shared" si="1240" ref="T806:Y806">T807+T811</f>
        <v>0</v>
      </c>
      <c r="U806" s="51">
        <f t="shared" si="1240"/>
        <v>0</v>
      </c>
      <c r="V806" s="51">
        <f t="shared" si="1240"/>
        <v>0</v>
      </c>
      <c r="W806" s="51">
        <f t="shared" si="1240"/>
        <v>0</v>
      </c>
      <c r="X806" s="56">
        <f t="shared" si="1240"/>
        <v>11215</v>
      </c>
      <c r="Y806" s="56">
        <f t="shared" si="1240"/>
        <v>0</v>
      </c>
      <c r="Z806" s="51">
        <f aca="true" t="shared" si="1241" ref="Z806:AE806">Z807+Z811</f>
        <v>0</v>
      </c>
      <c r="AA806" s="51">
        <f t="shared" si="1241"/>
        <v>0</v>
      </c>
      <c r="AB806" s="51">
        <f t="shared" si="1241"/>
        <v>0</v>
      </c>
      <c r="AC806" s="51">
        <f t="shared" si="1241"/>
        <v>0</v>
      </c>
      <c r="AD806" s="56">
        <f t="shared" si="1241"/>
        <v>11215</v>
      </c>
      <c r="AE806" s="56">
        <f t="shared" si="1241"/>
        <v>0</v>
      </c>
      <c r="AF806" s="51">
        <f aca="true" t="shared" si="1242" ref="AF806:AK806">AF807+AF811</f>
        <v>0</v>
      </c>
      <c r="AG806" s="51">
        <f t="shared" si="1242"/>
        <v>0</v>
      </c>
      <c r="AH806" s="51">
        <f t="shared" si="1242"/>
        <v>0</v>
      </c>
      <c r="AI806" s="51">
        <f t="shared" si="1242"/>
        <v>0</v>
      </c>
      <c r="AJ806" s="56">
        <f t="shared" si="1242"/>
        <v>11215</v>
      </c>
      <c r="AK806" s="56">
        <f t="shared" si="1242"/>
        <v>0</v>
      </c>
      <c r="AL806" s="51">
        <f aca="true" t="shared" si="1243" ref="AL806:AQ806">AL807+AL811</f>
        <v>0</v>
      </c>
      <c r="AM806" s="51">
        <f t="shared" si="1243"/>
        <v>0</v>
      </c>
      <c r="AN806" s="51">
        <f t="shared" si="1243"/>
        <v>0</v>
      </c>
      <c r="AO806" s="51">
        <f t="shared" si="1243"/>
        <v>0</v>
      </c>
      <c r="AP806" s="56">
        <f t="shared" si="1243"/>
        <v>11215</v>
      </c>
      <c r="AQ806" s="56">
        <f t="shared" si="1243"/>
        <v>0</v>
      </c>
      <c r="AR806" s="51">
        <f aca="true" t="shared" si="1244" ref="AR806:AW806">AR807+AR811</f>
        <v>0</v>
      </c>
      <c r="AS806" s="51">
        <f>AS807+AS811</f>
        <v>0</v>
      </c>
      <c r="AT806" s="51">
        <f>AT807+AT811</f>
        <v>0</v>
      </c>
      <c r="AU806" s="51">
        <f>AU807+AU811</f>
        <v>0</v>
      </c>
      <c r="AV806" s="56">
        <f t="shared" si="1244"/>
        <v>11215</v>
      </c>
      <c r="AW806" s="56">
        <f t="shared" si="1244"/>
        <v>0</v>
      </c>
      <c r="AX806" s="51">
        <f aca="true" t="shared" si="1245" ref="AX806:BC806">AX807+AX811</f>
        <v>0</v>
      </c>
      <c r="AY806" s="51">
        <f t="shared" si="1245"/>
        <v>0</v>
      </c>
      <c r="AZ806" s="51">
        <f t="shared" si="1245"/>
        <v>0</v>
      </c>
      <c r="BA806" s="51">
        <f t="shared" si="1245"/>
        <v>0</v>
      </c>
      <c r="BB806" s="56">
        <f t="shared" si="1245"/>
        <v>11215</v>
      </c>
      <c r="BC806" s="56">
        <f t="shared" si="1245"/>
        <v>0</v>
      </c>
    </row>
    <row r="807" spans="1:55" s="16" customFormat="1" ht="31.5" customHeight="1">
      <c r="A807" s="59" t="s">
        <v>44</v>
      </c>
      <c r="B807" s="65" t="s">
        <v>379</v>
      </c>
      <c r="C807" s="65" t="s">
        <v>373</v>
      </c>
      <c r="D807" s="66" t="s">
        <v>45</v>
      </c>
      <c r="E807" s="65"/>
      <c r="F807" s="46">
        <f aca="true" t="shared" si="1246" ref="F807:M807">F808+F809</f>
        <v>11162</v>
      </c>
      <c r="G807" s="46">
        <f t="shared" si="1246"/>
        <v>0</v>
      </c>
      <c r="H807" s="46">
        <f t="shared" si="1246"/>
        <v>0</v>
      </c>
      <c r="I807" s="46">
        <f t="shared" si="1246"/>
        <v>53</v>
      </c>
      <c r="J807" s="46">
        <f t="shared" si="1246"/>
        <v>0</v>
      </c>
      <c r="K807" s="46">
        <f t="shared" si="1246"/>
        <v>0</v>
      </c>
      <c r="L807" s="46">
        <f t="shared" si="1246"/>
        <v>11215</v>
      </c>
      <c r="M807" s="46">
        <f t="shared" si="1246"/>
        <v>0</v>
      </c>
      <c r="N807" s="46">
        <f aca="true" t="shared" si="1247" ref="N807:S807">N808+N809</f>
        <v>0</v>
      </c>
      <c r="O807" s="46">
        <f t="shared" si="1247"/>
        <v>0</v>
      </c>
      <c r="P807" s="46">
        <f t="shared" si="1247"/>
        <v>0</v>
      </c>
      <c r="Q807" s="46">
        <f t="shared" si="1247"/>
        <v>0</v>
      </c>
      <c r="R807" s="46">
        <f t="shared" si="1247"/>
        <v>11215</v>
      </c>
      <c r="S807" s="46">
        <f t="shared" si="1247"/>
        <v>0</v>
      </c>
      <c r="T807" s="46">
        <f aca="true" t="shared" si="1248" ref="T807:Y807">T808+T809</f>
        <v>0</v>
      </c>
      <c r="U807" s="46">
        <f t="shared" si="1248"/>
        <v>0</v>
      </c>
      <c r="V807" s="46">
        <f t="shared" si="1248"/>
        <v>0</v>
      </c>
      <c r="W807" s="46">
        <f t="shared" si="1248"/>
        <v>0</v>
      </c>
      <c r="X807" s="46">
        <f t="shared" si="1248"/>
        <v>11215</v>
      </c>
      <c r="Y807" s="46">
        <f t="shared" si="1248"/>
        <v>0</v>
      </c>
      <c r="Z807" s="46">
        <f aca="true" t="shared" si="1249" ref="Z807:AE807">Z808+Z809</f>
        <v>0</v>
      </c>
      <c r="AA807" s="46">
        <f t="shared" si="1249"/>
        <v>0</v>
      </c>
      <c r="AB807" s="46">
        <f t="shared" si="1249"/>
        <v>0</v>
      </c>
      <c r="AC807" s="46">
        <f t="shared" si="1249"/>
        <v>0</v>
      </c>
      <c r="AD807" s="46">
        <f t="shared" si="1249"/>
        <v>11215</v>
      </c>
      <c r="AE807" s="46">
        <f t="shared" si="1249"/>
        <v>0</v>
      </c>
      <c r="AF807" s="46">
        <f aca="true" t="shared" si="1250" ref="AF807:AK807">AF808+AF809</f>
        <v>0</v>
      </c>
      <c r="AG807" s="46">
        <f t="shared" si="1250"/>
        <v>0</v>
      </c>
      <c r="AH807" s="46">
        <f t="shared" si="1250"/>
        <v>0</v>
      </c>
      <c r="AI807" s="46">
        <f t="shared" si="1250"/>
        <v>0</v>
      </c>
      <c r="AJ807" s="46">
        <f t="shared" si="1250"/>
        <v>11215</v>
      </c>
      <c r="AK807" s="46">
        <f t="shared" si="1250"/>
        <v>0</v>
      </c>
      <c r="AL807" s="46">
        <f aca="true" t="shared" si="1251" ref="AL807:AQ807">AL808+AL809</f>
        <v>0</v>
      </c>
      <c r="AM807" s="46">
        <f t="shared" si="1251"/>
        <v>0</v>
      </c>
      <c r="AN807" s="46">
        <f t="shared" si="1251"/>
        <v>0</v>
      </c>
      <c r="AO807" s="46">
        <f t="shared" si="1251"/>
        <v>0</v>
      </c>
      <c r="AP807" s="46">
        <f t="shared" si="1251"/>
        <v>11215</v>
      </c>
      <c r="AQ807" s="46">
        <f t="shared" si="1251"/>
        <v>0</v>
      </c>
      <c r="AR807" s="46">
        <f aca="true" t="shared" si="1252" ref="AR807:AW807">AR808+AR809</f>
        <v>0</v>
      </c>
      <c r="AS807" s="46">
        <f>AS808+AS809</f>
        <v>0</v>
      </c>
      <c r="AT807" s="46">
        <f>AT808+AT809</f>
        <v>0</v>
      </c>
      <c r="AU807" s="46">
        <f>AU808+AU809</f>
        <v>0</v>
      </c>
      <c r="AV807" s="46">
        <f t="shared" si="1252"/>
        <v>11215</v>
      </c>
      <c r="AW807" s="46">
        <f t="shared" si="1252"/>
        <v>0</v>
      </c>
      <c r="AX807" s="46">
        <f aca="true" t="shared" si="1253" ref="AX807:BC807">AX808+AX809</f>
        <v>0</v>
      </c>
      <c r="AY807" s="46">
        <f t="shared" si="1253"/>
        <v>0</v>
      </c>
      <c r="AZ807" s="46">
        <f t="shared" si="1253"/>
        <v>0</v>
      </c>
      <c r="BA807" s="46">
        <f t="shared" si="1253"/>
        <v>0</v>
      </c>
      <c r="BB807" s="46">
        <f t="shared" si="1253"/>
        <v>11215</v>
      </c>
      <c r="BC807" s="46">
        <f t="shared" si="1253"/>
        <v>0</v>
      </c>
    </row>
    <row r="808" spans="1:55" s="16" customFormat="1" ht="54.75" customHeight="1">
      <c r="A808" s="59" t="s">
        <v>375</v>
      </c>
      <c r="B808" s="65" t="s">
        <v>379</v>
      </c>
      <c r="C808" s="65" t="s">
        <v>373</v>
      </c>
      <c r="D808" s="66" t="s">
        <v>45</v>
      </c>
      <c r="E808" s="65" t="s">
        <v>376</v>
      </c>
      <c r="F808" s="68">
        <v>321</v>
      </c>
      <c r="G808" s="125"/>
      <c r="H808" s="125"/>
      <c r="I808" s="125"/>
      <c r="J808" s="125"/>
      <c r="K808" s="125"/>
      <c r="L808" s="46">
        <f>F808+H808+I808+J808+K808</f>
        <v>321</v>
      </c>
      <c r="M808" s="46">
        <f>G808+K808</f>
        <v>0</v>
      </c>
      <c r="N808" s="69"/>
      <c r="O808" s="69"/>
      <c r="P808" s="69"/>
      <c r="Q808" s="69"/>
      <c r="R808" s="46">
        <f>L808+N808+O808+P808+Q808</f>
        <v>321</v>
      </c>
      <c r="S808" s="46">
        <f>M808+Q808</f>
        <v>0</v>
      </c>
      <c r="T808" s="69"/>
      <c r="U808" s="69"/>
      <c r="V808" s="69"/>
      <c r="W808" s="69"/>
      <c r="X808" s="46">
        <f>R808+T808+U808+V808+W808</f>
        <v>321</v>
      </c>
      <c r="Y808" s="46">
        <f>S808+W808</f>
        <v>0</v>
      </c>
      <c r="Z808" s="69"/>
      <c r="AA808" s="69"/>
      <c r="AB808" s="69"/>
      <c r="AC808" s="69"/>
      <c r="AD808" s="46">
        <f>X808+Z808+AA808+AB808+AC808</f>
        <v>321</v>
      </c>
      <c r="AE808" s="46">
        <f>Y808+AC808</f>
        <v>0</v>
      </c>
      <c r="AF808" s="69"/>
      <c r="AG808" s="69"/>
      <c r="AH808" s="69"/>
      <c r="AI808" s="69"/>
      <c r="AJ808" s="46">
        <f>AD808+AF808+AG808+AH808+AI808</f>
        <v>321</v>
      </c>
      <c r="AK808" s="46">
        <f>AE808+AI808</f>
        <v>0</v>
      </c>
      <c r="AL808" s="69"/>
      <c r="AM808" s="69"/>
      <c r="AN808" s="69"/>
      <c r="AO808" s="69"/>
      <c r="AP808" s="46">
        <f>AJ808+AL808+AM808+AN808+AO808</f>
        <v>321</v>
      </c>
      <c r="AQ808" s="46">
        <f>AK808+AO808</f>
        <v>0</v>
      </c>
      <c r="AR808" s="69"/>
      <c r="AS808" s="69"/>
      <c r="AT808" s="69"/>
      <c r="AU808" s="69"/>
      <c r="AV808" s="46">
        <f>AP808+AR808+AS808+AT808+AU808</f>
        <v>321</v>
      </c>
      <c r="AW808" s="46">
        <f>AQ808+AU808</f>
        <v>0</v>
      </c>
      <c r="AX808" s="69"/>
      <c r="AY808" s="69"/>
      <c r="AZ808" s="69"/>
      <c r="BA808" s="69"/>
      <c r="BB808" s="46">
        <f>AV808+AX808+AY808+AZ808+BA808</f>
        <v>321</v>
      </c>
      <c r="BC808" s="46">
        <f>AW808+BA808</f>
        <v>0</v>
      </c>
    </row>
    <row r="809" spans="1:55" s="16" customFormat="1" ht="33">
      <c r="A809" s="59" t="s">
        <v>43</v>
      </c>
      <c r="B809" s="65" t="s">
        <v>379</v>
      </c>
      <c r="C809" s="65" t="s">
        <v>373</v>
      </c>
      <c r="D809" s="66" t="s">
        <v>42</v>
      </c>
      <c r="E809" s="65"/>
      <c r="F809" s="46">
        <f aca="true" t="shared" si="1254" ref="F809:BA809">F810</f>
        <v>10841</v>
      </c>
      <c r="G809" s="46">
        <f t="shared" si="1254"/>
        <v>0</v>
      </c>
      <c r="H809" s="46">
        <f t="shared" si="1254"/>
        <v>0</v>
      </c>
      <c r="I809" s="46">
        <f t="shared" si="1254"/>
        <v>53</v>
      </c>
      <c r="J809" s="46">
        <f t="shared" si="1254"/>
        <v>0</v>
      </c>
      <c r="K809" s="46">
        <f t="shared" si="1254"/>
        <v>0</v>
      </c>
      <c r="L809" s="46">
        <f t="shared" si="1254"/>
        <v>10894</v>
      </c>
      <c r="M809" s="46">
        <f t="shared" si="1254"/>
        <v>0</v>
      </c>
      <c r="N809" s="46">
        <f t="shared" si="1254"/>
        <v>0</v>
      </c>
      <c r="O809" s="46">
        <f t="shared" si="1254"/>
        <v>0</v>
      </c>
      <c r="P809" s="46">
        <f t="shared" si="1254"/>
        <v>0</v>
      </c>
      <c r="Q809" s="46">
        <f t="shared" si="1254"/>
        <v>0</v>
      </c>
      <c r="R809" s="46">
        <f t="shared" si="1254"/>
        <v>10894</v>
      </c>
      <c r="S809" s="46">
        <f t="shared" si="1254"/>
        <v>0</v>
      </c>
      <c r="T809" s="46">
        <f t="shared" si="1254"/>
        <v>0</v>
      </c>
      <c r="U809" s="46">
        <f t="shared" si="1254"/>
        <v>0</v>
      </c>
      <c r="V809" s="46">
        <f t="shared" si="1254"/>
        <v>0</v>
      </c>
      <c r="W809" s="46">
        <f t="shared" si="1254"/>
        <v>0</v>
      </c>
      <c r="X809" s="46">
        <f t="shared" si="1254"/>
        <v>10894</v>
      </c>
      <c r="Y809" s="46">
        <f t="shared" si="1254"/>
        <v>0</v>
      </c>
      <c r="Z809" s="46">
        <f t="shared" si="1254"/>
        <v>0</v>
      </c>
      <c r="AA809" s="46">
        <f t="shared" si="1254"/>
        <v>0</v>
      </c>
      <c r="AB809" s="46">
        <f t="shared" si="1254"/>
        <v>0</v>
      </c>
      <c r="AC809" s="46">
        <f t="shared" si="1254"/>
        <v>0</v>
      </c>
      <c r="AD809" s="46">
        <f t="shared" si="1254"/>
        <v>10894</v>
      </c>
      <c r="AE809" s="46">
        <f t="shared" si="1254"/>
        <v>0</v>
      </c>
      <c r="AF809" s="46">
        <f t="shared" si="1254"/>
        <v>0</v>
      </c>
      <c r="AG809" s="46">
        <f t="shared" si="1254"/>
        <v>0</v>
      </c>
      <c r="AH809" s="46">
        <f t="shared" si="1254"/>
        <v>0</v>
      </c>
      <c r="AI809" s="46">
        <f t="shared" si="1254"/>
        <v>0</v>
      </c>
      <c r="AJ809" s="46">
        <f t="shared" si="1254"/>
        <v>10894</v>
      </c>
      <c r="AK809" s="46">
        <f t="shared" si="1254"/>
        <v>0</v>
      </c>
      <c r="AL809" s="46">
        <f t="shared" si="1254"/>
        <v>0</v>
      </c>
      <c r="AM809" s="46">
        <f t="shared" si="1254"/>
        <v>0</v>
      </c>
      <c r="AN809" s="46">
        <f t="shared" si="1254"/>
        <v>0</v>
      </c>
      <c r="AO809" s="46">
        <f t="shared" si="1254"/>
        <v>0</v>
      </c>
      <c r="AP809" s="46">
        <f t="shared" si="1254"/>
        <v>10894</v>
      </c>
      <c r="AQ809" s="46">
        <f t="shared" si="1254"/>
        <v>0</v>
      </c>
      <c r="AR809" s="46">
        <f t="shared" si="1254"/>
        <v>0</v>
      </c>
      <c r="AS809" s="46">
        <f t="shared" si="1254"/>
        <v>0</v>
      </c>
      <c r="AT809" s="46">
        <f t="shared" si="1254"/>
        <v>0</v>
      </c>
      <c r="AU809" s="46">
        <f t="shared" si="1254"/>
        <v>0</v>
      </c>
      <c r="AV809" s="46">
        <f t="shared" si="1254"/>
        <v>10894</v>
      </c>
      <c r="AW809" s="46">
        <f t="shared" si="1254"/>
        <v>0</v>
      </c>
      <c r="AX809" s="46">
        <f t="shared" si="1254"/>
        <v>0</v>
      </c>
      <c r="AY809" s="46">
        <f t="shared" si="1254"/>
        <v>0</v>
      </c>
      <c r="AZ809" s="46">
        <f t="shared" si="1254"/>
        <v>0</v>
      </c>
      <c r="BA809" s="46">
        <f t="shared" si="1254"/>
        <v>0</v>
      </c>
      <c r="BB809" s="46">
        <f>BB810</f>
        <v>10894</v>
      </c>
      <c r="BC809" s="46">
        <f>BC810</f>
        <v>0</v>
      </c>
    </row>
    <row r="810" spans="1:55" s="16" customFormat="1" ht="82.5">
      <c r="A810" s="59" t="s">
        <v>79</v>
      </c>
      <c r="B810" s="65" t="s">
        <v>379</v>
      </c>
      <c r="C810" s="65" t="s">
        <v>373</v>
      </c>
      <c r="D810" s="66" t="s">
        <v>42</v>
      </c>
      <c r="E810" s="65" t="s">
        <v>67</v>
      </c>
      <c r="F810" s="46">
        <v>10841</v>
      </c>
      <c r="G810" s="125"/>
      <c r="H810" s="125"/>
      <c r="I810" s="68">
        <v>53</v>
      </c>
      <c r="J810" s="125"/>
      <c r="K810" s="125"/>
      <c r="L810" s="46">
        <f>F810+H810+I810+J810+K810</f>
        <v>10894</v>
      </c>
      <c r="M810" s="46">
        <f>G810+K810</f>
        <v>0</v>
      </c>
      <c r="N810" s="69"/>
      <c r="O810" s="46"/>
      <c r="P810" s="69"/>
      <c r="Q810" s="69"/>
      <c r="R810" s="46">
        <f>L810+N810+O810+P810+Q810</f>
        <v>10894</v>
      </c>
      <c r="S810" s="46">
        <f>M810+Q810</f>
        <v>0</v>
      </c>
      <c r="T810" s="69"/>
      <c r="U810" s="46"/>
      <c r="V810" s="69"/>
      <c r="W810" s="69"/>
      <c r="X810" s="46">
        <f>R810+T810+U810+V810+W810</f>
        <v>10894</v>
      </c>
      <c r="Y810" s="46">
        <f>S810+W810</f>
        <v>0</v>
      </c>
      <c r="Z810" s="69"/>
      <c r="AA810" s="46"/>
      <c r="AB810" s="69"/>
      <c r="AC810" s="69"/>
      <c r="AD810" s="46">
        <f>X810+Z810+AA810+AB810+AC810</f>
        <v>10894</v>
      </c>
      <c r="AE810" s="46">
        <f>Y810+AC810</f>
        <v>0</v>
      </c>
      <c r="AF810" s="69"/>
      <c r="AG810" s="46"/>
      <c r="AH810" s="69"/>
      <c r="AI810" s="69"/>
      <c r="AJ810" s="46">
        <f>AD810+AF810+AG810+AH810+AI810</f>
        <v>10894</v>
      </c>
      <c r="AK810" s="46">
        <f>AE810+AI810</f>
        <v>0</v>
      </c>
      <c r="AL810" s="69"/>
      <c r="AM810" s="46"/>
      <c r="AN810" s="69"/>
      <c r="AO810" s="69"/>
      <c r="AP810" s="46">
        <f>AJ810+AL810+AM810+AN810+AO810</f>
        <v>10894</v>
      </c>
      <c r="AQ810" s="46">
        <f>AK810+AO810</f>
        <v>0</v>
      </c>
      <c r="AR810" s="69"/>
      <c r="AS810" s="69"/>
      <c r="AT810" s="69"/>
      <c r="AU810" s="69"/>
      <c r="AV810" s="46">
        <f>AP810+AR810+AS810+AT810+AU810</f>
        <v>10894</v>
      </c>
      <c r="AW810" s="46">
        <f>AQ810+AU810</f>
        <v>0</v>
      </c>
      <c r="AX810" s="69"/>
      <c r="AY810" s="69"/>
      <c r="AZ810" s="69"/>
      <c r="BA810" s="69"/>
      <c r="BB810" s="46">
        <f>AV810+AX810+AY810+AZ810+BA810</f>
        <v>10894</v>
      </c>
      <c r="BC810" s="46">
        <f>AW810+BA810</f>
        <v>0</v>
      </c>
    </row>
    <row r="811" spans="1:55" s="16" customFormat="1" ht="33" customHeight="1" hidden="1">
      <c r="A811" s="59" t="s">
        <v>329</v>
      </c>
      <c r="B811" s="65" t="s">
        <v>379</v>
      </c>
      <c r="C811" s="65" t="s">
        <v>373</v>
      </c>
      <c r="D811" s="66" t="s">
        <v>330</v>
      </c>
      <c r="E811" s="65"/>
      <c r="F811" s="125"/>
      <c r="G811" s="125"/>
      <c r="H811" s="125"/>
      <c r="I811" s="125"/>
      <c r="J811" s="125"/>
      <c r="K811" s="125"/>
      <c r="L811" s="125"/>
      <c r="M811" s="125"/>
      <c r="N811" s="69"/>
      <c r="O811" s="69"/>
      <c r="P811" s="69"/>
      <c r="Q811" s="69"/>
      <c r="R811" s="125"/>
      <c r="S811" s="125"/>
      <c r="T811" s="69"/>
      <c r="U811" s="69"/>
      <c r="V811" s="69"/>
      <c r="W811" s="69"/>
      <c r="X811" s="125"/>
      <c r="Y811" s="125"/>
      <c r="Z811" s="69"/>
      <c r="AA811" s="69"/>
      <c r="AB811" s="69"/>
      <c r="AC811" s="69"/>
      <c r="AD811" s="125"/>
      <c r="AE811" s="125"/>
      <c r="AF811" s="69"/>
      <c r="AG811" s="69"/>
      <c r="AH811" s="69"/>
      <c r="AI811" s="69"/>
      <c r="AJ811" s="125"/>
      <c r="AK811" s="125"/>
      <c r="AL811" s="69"/>
      <c r="AM811" s="69"/>
      <c r="AN811" s="69"/>
      <c r="AO811" s="69"/>
      <c r="AP811" s="125"/>
      <c r="AQ811" s="125"/>
      <c r="AR811" s="69"/>
      <c r="AS811" s="69"/>
      <c r="AT811" s="69"/>
      <c r="AU811" s="69"/>
      <c r="AV811" s="125"/>
      <c r="AW811" s="125"/>
      <c r="AX811" s="69"/>
      <c r="AY811" s="69"/>
      <c r="AZ811" s="69"/>
      <c r="BA811" s="69"/>
      <c r="BB811" s="125"/>
      <c r="BC811" s="125"/>
    </row>
    <row r="812" spans="1:55" s="16" customFormat="1" ht="49.5" customHeight="1" hidden="1">
      <c r="A812" s="59" t="s">
        <v>375</v>
      </c>
      <c r="B812" s="65" t="s">
        <v>379</v>
      </c>
      <c r="C812" s="65" t="s">
        <v>373</v>
      </c>
      <c r="D812" s="66" t="s">
        <v>330</v>
      </c>
      <c r="E812" s="65" t="s">
        <v>376</v>
      </c>
      <c r="F812" s="125"/>
      <c r="G812" s="125"/>
      <c r="H812" s="125"/>
      <c r="I812" s="125"/>
      <c r="J812" s="125"/>
      <c r="K812" s="125"/>
      <c r="L812" s="125"/>
      <c r="M812" s="125"/>
      <c r="N812" s="69"/>
      <c r="O812" s="69"/>
      <c r="P812" s="69"/>
      <c r="Q812" s="69"/>
      <c r="R812" s="125"/>
      <c r="S812" s="125"/>
      <c r="T812" s="69"/>
      <c r="U812" s="69"/>
      <c r="V812" s="69"/>
      <c r="W812" s="69"/>
      <c r="X812" s="125"/>
      <c r="Y812" s="125"/>
      <c r="Z812" s="69"/>
      <c r="AA812" s="69"/>
      <c r="AB812" s="69"/>
      <c r="AC812" s="69"/>
      <c r="AD812" s="125"/>
      <c r="AE812" s="125"/>
      <c r="AF812" s="69"/>
      <c r="AG812" s="69"/>
      <c r="AH812" s="69"/>
      <c r="AI812" s="69"/>
      <c r="AJ812" s="125"/>
      <c r="AK812" s="125"/>
      <c r="AL812" s="69"/>
      <c r="AM812" s="69"/>
      <c r="AN812" s="69"/>
      <c r="AO812" s="69"/>
      <c r="AP812" s="125"/>
      <c r="AQ812" s="125"/>
      <c r="AR812" s="69"/>
      <c r="AS812" s="69"/>
      <c r="AT812" s="69"/>
      <c r="AU812" s="69"/>
      <c r="AV812" s="125"/>
      <c r="AW812" s="125"/>
      <c r="AX812" s="69"/>
      <c r="AY812" s="69"/>
      <c r="AZ812" s="69"/>
      <c r="BA812" s="69"/>
      <c r="BB812" s="125"/>
      <c r="BC812" s="125"/>
    </row>
    <row r="813" spans="1:55" s="16" customFormat="1" ht="16.5" customHeight="1">
      <c r="A813" s="59"/>
      <c r="B813" s="54"/>
      <c r="C813" s="54"/>
      <c r="D813" s="66"/>
      <c r="E813" s="65"/>
      <c r="F813" s="125"/>
      <c r="G813" s="125"/>
      <c r="H813" s="125"/>
      <c r="I813" s="125"/>
      <c r="J813" s="125"/>
      <c r="K813" s="125"/>
      <c r="L813" s="125"/>
      <c r="M813" s="125"/>
      <c r="N813" s="69"/>
      <c r="O813" s="69"/>
      <c r="P813" s="69"/>
      <c r="Q813" s="69"/>
      <c r="R813" s="125"/>
      <c r="S813" s="125"/>
      <c r="T813" s="69"/>
      <c r="U813" s="69"/>
      <c r="V813" s="69"/>
      <c r="W813" s="69"/>
      <c r="X813" s="125"/>
      <c r="Y813" s="125"/>
      <c r="Z813" s="69"/>
      <c r="AA813" s="69"/>
      <c r="AB813" s="69"/>
      <c r="AC813" s="69"/>
      <c r="AD813" s="125"/>
      <c r="AE813" s="125"/>
      <c r="AF813" s="69"/>
      <c r="AG813" s="69"/>
      <c r="AH813" s="69"/>
      <c r="AI813" s="69"/>
      <c r="AJ813" s="125"/>
      <c r="AK813" s="125"/>
      <c r="AL813" s="69"/>
      <c r="AM813" s="69"/>
      <c r="AN813" s="69"/>
      <c r="AO813" s="69"/>
      <c r="AP813" s="125"/>
      <c r="AQ813" s="125"/>
      <c r="AR813" s="69"/>
      <c r="AS813" s="69"/>
      <c r="AT813" s="69"/>
      <c r="AU813" s="69"/>
      <c r="AV813" s="125"/>
      <c r="AW813" s="125"/>
      <c r="AX813" s="69"/>
      <c r="AY813" s="69"/>
      <c r="AZ813" s="69"/>
      <c r="BA813" s="69"/>
      <c r="BB813" s="125"/>
      <c r="BC813" s="125"/>
    </row>
    <row r="814" spans="1:55" s="16" customFormat="1" ht="60.75">
      <c r="A814" s="47" t="s">
        <v>34</v>
      </c>
      <c r="B814" s="48" t="s">
        <v>35</v>
      </c>
      <c r="C814" s="65"/>
      <c r="D814" s="66"/>
      <c r="E814" s="65"/>
      <c r="F814" s="50">
        <f aca="true" t="shared" si="1255" ref="F814:M814">F816</f>
        <v>140348</v>
      </c>
      <c r="G814" s="50">
        <f t="shared" si="1255"/>
        <v>0</v>
      </c>
      <c r="H814" s="50">
        <f t="shared" si="1255"/>
        <v>0</v>
      </c>
      <c r="I814" s="50">
        <f t="shared" si="1255"/>
        <v>0</v>
      </c>
      <c r="J814" s="50">
        <f t="shared" si="1255"/>
        <v>0</v>
      </c>
      <c r="K814" s="50">
        <f t="shared" si="1255"/>
        <v>0</v>
      </c>
      <c r="L814" s="50">
        <f t="shared" si="1255"/>
        <v>140348</v>
      </c>
      <c r="M814" s="50">
        <f t="shared" si="1255"/>
        <v>0</v>
      </c>
      <c r="N814" s="51">
        <f aca="true" t="shared" si="1256" ref="N814:S814">N816</f>
        <v>0</v>
      </c>
      <c r="O814" s="51">
        <f t="shared" si="1256"/>
        <v>0</v>
      </c>
      <c r="P814" s="51">
        <f t="shared" si="1256"/>
        <v>0</v>
      </c>
      <c r="Q814" s="51">
        <f t="shared" si="1256"/>
        <v>0</v>
      </c>
      <c r="R814" s="50">
        <f t="shared" si="1256"/>
        <v>140348</v>
      </c>
      <c r="S814" s="50">
        <f t="shared" si="1256"/>
        <v>0</v>
      </c>
      <c r="T814" s="51">
        <f aca="true" t="shared" si="1257" ref="T814:Y814">T816</f>
        <v>0</v>
      </c>
      <c r="U814" s="51">
        <f t="shared" si="1257"/>
        <v>0</v>
      </c>
      <c r="V814" s="51">
        <f t="shared" si="1257"/>
        <v>0</v>
      </c>
      <c r="W814" s="51">
        <f t="shared" si="1257"/>
        <v>0</v>
      </c>
      <c r="X814" s="50">
        <f t="shared" si="1257"/>
        <v>140348</v>
      </c>
      <c r="Y814" s="50">
        <f t="shared" si="1257"/>
        <v>0</v>
      </c>
      <c r="Z814" s="51">
        <f aca="true" t="shared" si="1258" ref="Z814:AE814">Z816</f>
        <v>0</v>
      </c>
      <c r="AA814" s="51">
        <f t="shared" si="1258"/>
        <v>0</v>
      </c>
      <c r="AB814" s="51">
        <f t="shared" si="1258"/>
        <v>0</v>
      </c>
      <c r="AC814" s="51">
        <f t="shared" si="1258"/>
        <v>0</v>
      </c>
      <c r="AD814" s="50">
        <f t="shared" si="1258"/>
        <v>140348</v>
      </c>
      <c r="AE814" s="50">
        <f t="shared" si="1258"/>
        <v>0</v>
      </c>
      <c r="AF814" s="51">
        <f aca="true" t="shared" si="1259" ref="AF814:AK814">AF816</f>
        <v>0</v>
      </c>
      <c r="AG814" s="51">
        <f t="shared" si="1259"/>
        <v>0</v>
      </c>
      <c r="AH814" s="51">
        <f t="shared" si="1259"/>
        <v>0</v>
      </c>
      <c r="AI814" s="51">
        <f t="shared" si="1259"/>
        <v>0</v>
      </c>
      <c r="AJ814" s="50">
        <f t="shared" si="1259"/>
        <v>140348</v>
      </c>
      <c r="AK814" s="50">
        <f t="shared" si="1259"/>
        <v>0</v>
      </c>
      <c r="AL814" s="51">
        <f aca="true" t="shared" si="1260" ref="AL814:AQ814">AL816</f>
        <v>0</v>
      </c>
      <c r="AM814" s="51">
        <f t="shared" si="1260"/>
        <v>0</v>
      </c>
      <c r="AN814" s="56">
        <f t="shared" si="1260"/>
        <v>29469</v>
      </c>
      <c r="AO814" s="51">
        <f t="shared" si="1260"/>
        <v>0</v>
      </c>
      <c r="AP814" s="50">
        <f t="shared" si="1260"/>
        <v>169817</v>
      </c>
      <c r="AQ814" s="50">
        <f t="shared" si="1260"/>
        <v>0</v>
      </c>
      <c r="AR814" s="51">
        <f aca="true" t="shared" si="1261" ref="AR814:AW814">AR816</f>
        <v>0</v>
      </c>
      <c r="AS814" s="51">
        <f>AS816</f>
        <v>0</v>
      </c>
      <c r="AT814" s="51">
        <f>AT816</f>
        <v>0</v>
      </c>
      <c r="AU814" s="51">
        <f>AU816</f>
        <v>0</v>
      </c>
      <c r="AV814" s="50">
        <f t="shared" si="1261"/>
        <v>169817</v>
      </c>
      <c r="AW814" s="50">
        <f t="shared" si="1261"/>
        <v>0</v>
      </c>
      <c r="AX814" s="51">
        <f aca="true" t="shared" si="1262" ref="AX814:BC814">AX816</f>
        <v>0</v>
      </c>
      <c r="AY814" s="51">
        <f t="shared" si="1262"/>
        <v>0</v>
      </c>
      <c r="AZ814" s="51">
        <f t="shared" si="1262"/>
        <v>0</v>
      </c>
      <c r="BA814" s="51">
        <f t="shared" si="1262"/>
        <v>0</v>
      </c>
      <c r="BB814" s="50">
        <f t="shared" si="1262"/>
        <v>169817</v>
      </c>
      <c r="BC814" s="50">
        <f t="shared" si="1262"/>
        <v>0</v>
      </c>
    </row>
    <row r="815" spans="1:55" s="16" customFormat="1" ht="14.25" customHeight="1">
      <c r="A815" s="47"/>
      <c r="B815" s="48"/>
      <c r="C815" s="65"/>
      <c r="D815" s="66"/>
      <c r="E815" s="65"/>
      <c r="F815" s="125"/>
      <c r="G815" s="125"/>
      <c r="H815" s="125"/>
      <c r="I815" s="125"/>
      <c r="J815" s="125"/>
      <c r="K815" s="125"/>
      <c r="L815" s="125"/>
      <c r="M815" s="125"/>
      <c r="N815" s="69"/>
      <c r="O815" s="69"/>
      <c r="P815" s="69"/>
      <c r="Q815" s="69"/>
      <c r="R815" s="125"/>
      <c r="S815" s="125"/>
      <c r="T815" s="69"/>
      <c r="U815" s="69"/>
      <c r="V815" s="69"/>
      <c r="W815" s="69"/>
      <c r="X815" s="125"/>
      <c r="Y815" s="125"/>
      <c r="Z815" s="69"/>
      <c r="AA815" s="69"/>
      <c r="AB815" s="69"/>
      <c r="AC815" s="69"/>
      <c r="AD815" s="125"/>
      <c r="AE815" s="125"/>
      <c r="AF815" s="69"/>
      <c r="AG815" s="69"/>
      <c r="AH815" s="69"/>
      <c r="AI815" s="69"/>
      <c r="AJ815" s="125"/>
      <c r="AK815" s="125"/>
      <c r="AL815" s="69"/>
      <c r="AM815" s="69"/>
      <c r="AN815" s="69"/>
      <c r="AO815" s="69"/>
      <c r="AP815" s="125"/>
      <c r="AQ815" s="125"/>
      <c r="AR815" s="69"/>
      <c r="AS815" s="69"/>
      <c r="AT815" s="69"/>
      <c r="AU815" s="69"/>
      <c r="AV815" s="125"/>
      <c r="AW815" s="125"/>
      <c r="AX815" s="69"/>
      <c r="AY815" s="69"/>
      <c r="AZ815" s="69"/>
      <c r="BA815" s="69"/>
      <c r="BB815" s="125"/>
      <c r="BC815" s="125"/>
    </row>
    <row r="816" spans="1:55" s="16" customFormat="1" ht="37.5">
      <c r="A816" s="53" t="s">
        <v>36</v>
      </c>
      <c r="B816" s="54" t="s">
        <v>23</v>
      </c>
      <c r="C816" s="54" t="s">
        <v>365</v>
      </c>
      <c r="D816" s="62"/>
      <c r="E816" s="54"/>
      <c r="F816" s="56">
        <f aca="true" t="shared" si="1263" ref="F816:U817">F817</f>
        <v>140348</v>
      </c>
      <c r="G816" s="56">
        <f t="shared" si="1263"/>
        <v>0</v>
      </c>
      <c r="H816" s="56">
        <f t="shared" si="1263"/>
        <v>0</v>
      </c>
      <c r="I816" s="56">
        <f t="shared" si="1263"/>
        <v>0</v>
      </c>
      <c r="J816" s="56">
        <f t="shared" si="1263"/>
        <v>0</v>
      </c>
      <c r="K816" s="56">
        <f t="shared" si="1263"/>
        <v>0</v>
      </c>
      <c r="L816" s="56">
        <f t="shared" si="1263"/>
        <v>140348</v>
      </c>
      <c r="M816" s="56">
        <f t="shared" si="1263"/>
        <v>0</v>
      </c>
      <c r="N816" s="51">
        <f t="shared" si="1263"/>
        <v>0</v>
      </c>
      <c r="O816" s="51">
        <f t="shared" si="1263"/>
        <v>0</v>
      </c>
      <c r="P816" s="51">
        <f t="shared" si="1263"/>
        <v>0</v>
      </c>
      <c r="Q816" s="51">
        <f t="shared" si="1263"/>
        <v>0</v>
      </c>
      <c r="R816" s="56">
        <f t="shared" si="1263"/>
        <v>140348</v>
      </c>
      <c r="S816" s="56">
        <f t="shared" si="1263"/>
        <v>0</v>
      </c>
      <c r="T816" s="51">
        <f t="shared" si="1263"/>
        <v>0</v>
      </c>
      <c r="U816" s="51">
        <f t="shared" si="1263"/>
        <v>0</v>
      </c>
      <c r="V816" s="51">
        <f aca="true" t="shared" si="1264" ref="T816:AI817">V817</f>
        <v>0</v>
      </c>
      <c r="W816" s="51">
        <f t="shared" si="1264"/>
        <v>0</v>
      </c>
      <c r="X816" s="56">
        <f t="shared" si="1264"/>
        <v>140348</v>
      </c>
      <c r="Y816" s="56">
        <f t="shared" si="1264"/>
        <v>0</v>
      </c>
      <c r="Z816" s="51">
        <f t="shared" si="1264"/>
        <v>0</v>
      </c>
      <c r="AA816" s="51">
        <f t="shared" si="1264"/>
        <v>0</v>
      </c>
      <c r="AB816" s="51">
        <f t="shared" si="1264"/>
        <v>0</v>
      </c>
      <c r="AC816" s="51">
        <f t="shared" si="1264"/>
        <v>0</v>
      </c>
      <c r="AD816" s="56">
        <f t="shared" si="1264"/>
        <v>140348</v>
      </c>
      <c r="AE816" s="56">
        <f t="shared" si="1264"/>
        <v>0</v>
      </c>
      <c r="AF816" s="51">
        <f t="shared" si="1264"/>
        <v>0</v>
      </c>
      <c r="AG816" s="56">
        <f t="shared" si="1264"/>
        <v>0</v>
      </c>
      <c r="AH816" s="51">
        <f t="shared" si="1264"/>
        <v>0</v>
      </c>
      <c r="AI816" s="51">
        <f t="shared" si="1264"/>
        <v>0</v>
      </c>
      <c r="AJ816" s="56">
        <f aca="true" t="shared" si="1265" ref="AF816:AU817">AJ817</f>
        <v>140348</v>
      </c>
      <c r="AK816" s="56">
        <f t="shared" si="1265"/>
        <v>0</v>
      </c>
      <c r="AL816" s="51">
        <f t="shared" si="1265"/>
        <v>0</v>
      </c>
      <c r="AM816" s="56">
        <f t="shared" si="1265"/>
        <v>0</v>
      </c>
      <c r="AN816" s="51">
        <f t="shared" si="1265"/>
        <v>29469</v>
      </c>
      <c r="AO816" s="51">
        <f t="shared" si="1265"/>
        <v>0</v>
      </c>
      <c r="AP816" s="56">
        <f t="shared" si="1265"/>
        <v>169817</v>
      </c>
      <c r="AQ816" s="56">
        <f t="shared" si="1265"/>
        <v>0</v>
      </c>
      <c r="AR816" s="51">
        <f t="shared" si="1265"/>
        <v>0</v>
      </c>
      <c r="AS816" s="51">
        <f t="shared" si="1265"/>
        <v>0</v>
      </c>
      <c r="AT816" s="51">
        <f t="shared" si="1265"/>
        <v>0</v>
      </c>
      <c r="AU816" s="51">
        <f t="shared" si="1265"/>
        <v>0</v>
      </c>
      <c r="AV816" s="56">
        <f aca="true" t="shared" si="1266" ref="AR816:BA817">AV817</f>
        <v>169817</v>
      </c>
      <c r="AW816" s="56">
        <f t="shared" si="1266"/>
        <v>0</v>
      </c>
      <c r="AX816" s="51">
        <f t="shared" si="1266"/>
        <v>0</v>
      </c>
      <c r="AY816" s="51">
        <f t="shared" si="1266"/>
        <v>0</v>
      </c>
      <c r="AZ816" s="51">
        <f t="shared" si="1266"/>
        <v>0</v>
      </c>
      <c r="BA816" s="51">
        <f t="shared" si="1266"/>
        <v>0</v>
      </c>
      <c r="BB816" s="56">
        <f>BB817</f>
        <v>169817</v>
      </c>
      <c r="BC816" s="56">
        <f>BC817</f>
        <v>0</v>
      </c>
    </row>
    <row r="817" spans="1:55" s="16" customFormat="1" ht="16.5">
      <c r="A817" s="59" t="s">
        <v>261</v>
      </c>
      <c r="B817" s="65" t="s">
        <v>23</v>
      </c>
      <c r="C817" s="65" t="s">
        <v>365</v>
      </c>
      <c r="D817" s="66" t="s">
        <v>262</v>
      </c>
      <c r="E817" s="65"/>
      <c r="F817" s="46">
        <f t="shared" si="1263"/>
        <v>140348</v>
      </c>
      <c r="G817" s="46">
        <f t="shared" si="1263"/>
        <v>0</v>
      </c>
      <c r="H817" s="46">
        <f t="shared" si="1263"/>
        <v>0</v>
      </c>
      <c r="I817" s="46">
        <f t="shared" si="1263"/>
        <v>0</v>
      </c>
      <c r="J817" s="46">
        <f t="shared" si="1263"/>
        <v>0</v>
      </c>
      <c r="K817" s="46">
        <f t="shared" si="1263"/>
        <v>0</v>
      </c>
      <c r="L817" s="46">
        <f t="shared" si="1263"/>
        <v>140348</v>
      </c>
      <c r="M817" s="46">
        <f t="shared" si="1263"/>
        <v>0</v>
      </c>
      <c r="N817" s="46">
        <f t="shared" si="1263"/>
        <v>0</v>
      </c>
      <c r="O817" s="46">
        <f t="shared" si="1263"/>
        <v>0</v>
      </c>
      <c r="P817" s="46">
        <f t="shared" si="1263"/>
        <v>0</v>
      </c>
      <c r="Q817" s="46">
        <f t="shared" si="1263"/>
        <v>0</v>
      </c>
      <c r="R817" s="46">
        <f t="shared" si="1263"/>
        <v>140348</v>
      </c>
      <c r="S817" s="46">
        <f t="shared" si="1263"/>
        <v>0</v>
      </c>
      <c r="T817" s="46">
        <f t="shared" si="1264"/>
        <v>0</v>
      </c>
      <c r="U817" s="46">
        <f t="shared" si="1264"/>
        <v>0</v>
      </c>
      <c r="V817" s="46">
        <f t="shared" si="1264"/>
        <v>0</v>
      </c>
      <c r="W817" s="46">
        <f t="shared" si="1264"/>
        <v>0</v>
      </c>
      <c r="X817" s="46">
        <f t="shared" si="1264"/>
        <v>140348</v>
      </c>
      <c r="Y817" s="46">
        <f t="shared" si="1264"/>
        <v>0</v>
      </c>
      <c r="Z817" s="46">
        <f t="shared" si="1264"/>
        <v>0</v>
      </c>
      <c r="AA817" s="46">
        <f t="shared" si="1264"/>
        <v>0</v>
      </c>
      <c r="AB817" s="46">
        <f t="shared" si="1264"/>
        <v>0</v>
      </c>
      <c r="AC817" s="46">
        <f t="shared" si="1264"/>
        <v>0</v>
      </c>
      <c r="AD817" s="46">
        <f t="shared" si="1264"/>
        <v>140348</v>
      </c>
      <c r="AE817" s="46">
        <f t="shared" si="1264"/>
        <v>0</v>
      </c>
      <c r="AF817" s="46">
        <f t="shared" si="1265"/>
        <v>0</v>
      </c>
      <c r="AG817" s="46">
        <f t="shared" si="1265"/>
        <v>0</v>
      </c>
      <c r="AH817" s="46">
        <f t="shared" si="1265"/>
        <v>0</v>
      </c>
      <c r="AI817" s="46">
        <f t="shared" si="1265"/>
        <v>0</v>
      </c>
      <c r="AJ817" s="46">
        <f t="shared" si="1265"/>
        <v>140348</v>
      </c>
      <c r="AK817" s="46">
        <f t="shared" si="1265"/>
        <v>0</v>
      </c>
      <c r="AL817" s="46">
        <f t="shared" si="1265"/>
        <v>0</v>
      </c>
      <c r="AM817" s="46">
        <f t="shared" si="1265"/>
        <v>0</v>
      </c>
      <c r="AN817" s="46">
        <f t="shared" si="1265"/>
        <v>29469</v>
      </c>
      <c r="AO817" s="46">
        <f t="shared" si="1265"/>
        <v>0</v>
      </c>
      <c r="AP817" s="46">
        <f t="shared" si="1265"/>
        <v>169817</v>
      </c>
      <c r="AQ817" s="46">
        <f t="shared" si="1265"/>
        <v>0</v>
      </c>
      <c r="AR817" s="46">
        <f t="shared" si="1266"/>
        <v>0</v>
      </c>
      <c r="AS817" s="46">
        <f t="shared" si="1266"/>
        <v>0</v>
      </c>
      <c r="AT817" s="46">
        <f t="shared" si="1266"/>
        <v>0</v>
      </c>
      <c r="AU817" s="46">
        <f t="shared" si="1266"/>
        <v>0</v>
      </c>
      <c r="AV817" s="46">
        <f t="shared" si="1266"/>
        <v>169817</v>
      </c>
      <c r="AW817" s="46">
        <f t="shared" si="1266"/>
        <v>0</v>
      </c>
      <c r="AX817" s="46">
        <f t="shared" si="1266"/>
        <v>0</v>
      </c>
      <c r="AY817" s="46">
        <f t="shared" si="1266"/>
        <v>0</v>
      </c>
      <c r="AZ817" s="46">
        <f t="shared" si="1266"/>
        <v>0</v>
      </c>
      <c r="BA817" s="46">
        <f t="shared" si="1266"/>
        <v>0</v>
      </c>
      <c r="BB817" s="46">
        <f>BB818</f>
        <v>169817</v>
      </c>
      <c r="BC817" s="46">
        <f>BC818</f>
        <v>0</v>
      </c>
    </row>
    <row r="818" spans="1:55" s="16" customFormat="1" ht="16.5">
      <c r="A818" s="59" t="s">
        <v>378</v>
      </c>
      <c r="B818" s="65" t="s">
        <v>23</v>
      </c>
      <c r="C818" s="65" t="s">
        <v>365</v>
      </c>
      <c r="D818" s="66" t="s">
        <v>262</v>
      </c>
      <c r="E818" s="65" t="s">
        <v>254</v>
      </c>
      <c r="F818" s="46">
        <v>140348</v>
      </c>
      <c r="G818" s="125"/>
      <c r="H818" s="125"/>
      <c r="I818" s="125"/>
      <c r="J818" s="125"/>
      <c r="K818" s="125"/>
      <c r="L818" s="46">
        <f>F818+H818+I818+J818+K818</f>
        <v>140348</v>
      </c>
      <c r="M818" s="46">
        <f>G818+K818</f>
        <v>0</v>
      </c>
      <c r="N818" s="69"/>
      <c r="O818" s="69"/>
      <c r="P818" s="69"/>
      <c r="Q818" s="69"/>
      <c r="R818" s="46">
        <f>L818+N818+O818+P818+Q818</f>
        <v>140348</v>
      </c>
      <c r="S818" s="46">
        <f>M818+Q818</f>
        <v>0</v>
      </c>
      <c r="T818" s="69"/>
      <c r="U818" s="69"/>
      <c r="V818" s="69"/>
      <c r="W818" s="69"/>
      <c r="X818" s="46">
        <f>R818+T818+U818+V818+W818</f>
        <v>140348</v>
      </c>
      <c r="Y818" s="46">
        <f>S818+W818</f>
        <v>0</v>
      </c>
      <c r="Z818" s="69"/>
      <c r="AA818" s="69"/>
      <c r="AB818" s="69"/>
      <c r="AC818" s="69"/>
      <c r="AD818" s="46">
        <f>X818+Z818+AA818+AB818+AC818</f>
        <v>140348</v>
      </c>
      <c r="AE818" s="46">
        <f>Y818+AC818</f>
        <v>0</v>
      </c>
      <c r="AF818" s="69"/>
      <c r="AG818" s="46"/>
      <c r="AH818" s="69"/>
      <c r="AI818" s="69"/>
      <c r="AJ818" s="46">
        <f>AD818+AF818+AG818+AH818+AI818</f>
        <v>140348</v>
      </c>
      <c r="AK818" s="46">
        <f>AE818+AI818</f>
        <v>0</v>
      </c>
      <c r="AL818" s="69"/>
      <c r="AM818" s="46"/>
      <c r="AN818" s="46">
        <v>29469</v>
      </c>
      <c r="AO818" s="69"/>
      <c r="AP818" s="46">
        <f>AJ818+AL818+AM818+AN818+AO818</f>
        <v>169817</v>
      </c>
      <c r="AQ818" s="46">
        <f>AK818+AO818</f>
        <v>0</v>
      </c>
      <c r="AR818" s="69"/>
      <c r="AS818" s="69"/>
      <c r="AT818" s="69"/>
      <c r="AU818" s="69"/>
      <c r="AV818" s="46">
        <f>AP818+AR818+AS818+AT818+AU818</f>
        <v>169817</v>
      </c>
      <c r="AW818" s="46">
        <f>AQ818+AU818</f>
        <v>0</v>
      </c>
      <c r="AX818" s="69"/>
      <c r="AY818" s="69"/>
      <c r="AZ818" s="69"/>
      <c r="BA818" s="69"/>
      <c r="BB818" s="46">
        <f>AV818+AX818+AY818+AZ818+BA818</f>
        <v>169817</v>
      </c>
      <c r="BC818" s="46">
        <f>AW818+BA818</f>
        <v>0</v>
      </c>
    </row>
    <row r="819" spans="1:55" s="16" customFormat="1" ht="15.75" customHeight="1">
      <c r="A819" s="59"/>
      <c r="B819" s="65"/>
      <c r="C819" s="65"/>
      <c r="D819" s="66"/>
      <c r="E819" s="65"/>
      <c r="F819" s="125"/>
      <c r="G819" s="125"/>
      <c r="H819" s="125"/>
      <c r="I819" s="125"/>
      <c r="J819" s="125"/>
      <c r="K819" s="125"/>
      <c r="L819" s="125"/>
      <c r="M819" s="125"/>
      <c r="N819" s="69"/>
      <c r="O819" s="69"/>
      <c r="P819" s="69"/>
      <c r="Q819" s="69"/>
      <c r="R819" s="125"/>
      <c r="S819" s="125"/>
      <c r="T819" s="69"/>
      <c r="U819" s="69"/>
      <c r="V819" s="69"/>
      <c r="W819" s="69"/>
      <c r="X819" s="125"/>
      <c r="Y819" s="125"/>
      <c r="Z819" s="69"/>
      <c r="AA819" s="69"/>
      <c r="AB819" s="69"/>
      <c r="AC819" s="69"/>
      <c r="AD819" s="125"/>
      <c r="AE819" s="125"/>
      <c r="AF819" s="69"/>
      <c r="AG819" s="69"/>
      <c r="AH819" s="69"/>
      <c r="AI819" s="69"/>
      <c r="AJ819" s="125"/>
      <c r="AK819" s="125"/>
      <c r="AL819" s="69"/>
      <c r="AM819" s="69"/>
      <c r="AN819" s="69"/>
      <c r="AO819" s="69"/>
      <c r="AP819" s="125"/>
      <c r="AQ819" s="125"/>
      <c r="AR819" s="69"/>
      <c r="AS819" s="69"/>
      <c r="AT819" s="69"/>
      <c r="AU819" s="69"/>
      <c r="AV819" s="125"/>
      <c r="AW819" s="125"/>
      <c r="AX819" s="69"/>
      <c r="AY819" s="69"/>
      <c r="AZ819" s="69"/>
      <c r="BA819" s="69"/>
      <c r="BB819" s="125"/>
      <c r="BC819" s="125"/>
    </row>
    <row r="820" spans="1:55" ht="16.5">
      <c r="A820" s="42"/>
      <c r="B820" s="43"/>
      <c r="C820" s="43"/>
      <c r="D820" s="44"/>
      <c r="E820" s="43"/>
      <c r="F820" s="45"/>
      <c r="G820" s="45"/>
      <c r="H820" s="45"/>
      <c r="I820" s="45"/>
      <c r="J820" s="45"/>
      <c r="K820" s="45"/>
      <c r="L820" s="45"/>
      <c r="M820" s="45"/>
      <c r="N820" s="46"/>
      <c r="O820" s="46"/>
      <c r="P820" s="46"/>
      <c r="Q820" s="46"/>
      <c r="R820" s="45"/>
      <c r="S820" s="45"/>
      <c r="T820" s="46"/>
      <c r="U820" s="46"/>
      <c r="V820" s="46"/>
      <c r="W820" s="46"/>
      <c r="X820" s="45"/>
      <c r="Y820" s="45"/>
      <c r="Z820" s="46"/>
      <c r="AA820" s="46"/>
      <c r="AB820" s="46"/>
      <c r="AC820" s="46"/>
      <c r="AD820" s="45"/>
      <c r="AE820" s="45"/>
      <c r="AF820" s="46"/>
      <c r="AG820" s="46"/>
      <c r="AH820" s="46"/>
      <c r="AI820" s="46"/>
      <c r="AJ820" s="45"/>
      <c r="AK820" s="45"/>
      <c r="AL820" s="46"/>
      <c r="AM820" s="46"/>
      <c r="AN820" s="46"/>
      <c r="AO820" s="46"/>
      <c r="AP820" s="45"/>
      <c r="AQ820" s="45"/>
      <c r="AR820" s="46"/>
      <c r="AS820" s="46"/>
      <c r="AT820" s="46"/>
      <c r="AU820" s="46"/>
      <c r="AV820" s="45"/>
      <c r="AW820" s="45"/>
      <c r="AX820" s="46"/>
      <c r="AY820" s="46"/>
      <c r="AZ820" s="46"/>
      <c r="BA820" s="46"/>
      <c r="BB820" s="45"/>
      <c r="BC820" s="45"/>
    </row>
    <row r="821" spans="1:55" s="6" customFormat="1" ht="25.5" customHeight="1">
      <c r="A821" s="47" t="s">
        <v>355</v>
      </c>
      <c r="B821" s="48"/>
      <c r="C821" s="48"/>
      <c r="D821" s="49"/>
      <c r="E821" s="48"/>
      <c r="F821" s="50">
        <f aca="true" t="shared" si="1267" ref="F821:AW821">F17+F88+F114+F218+F333+F349+F498+F560+F653+F814+F779+F798</f>
        <v>8795385</v>
      </c>
      <c r="G821" s="50">
        <f t="shared" si="1267"/>
        <v>1331915</v>
      </c>
      <c r="H821" s="50">
        <f t="shared" si="1267"/>
        <v>70256</v>
      </c>
      <c r="I821" s="50">
        <f t="shared" si="1267"/>
        <v>-11448</v>
      </c>
      <c r="J821" s="50">
        <f t="shared" si="1267"/>
        <v>-22988</v>
      </c>
      <c r="K821" s="50">
        <f t="shared" si="1267"/>
        <v>1689301</v>
      </c>
      <c r="L821" s="50">
        <f t="shared" si="1267"/>
        <v>10520506</v>
      </c>
      <c r="M821" s="50">
        <f t="shared" si="1267"/>
        <v>3021216</v>
      </c>
      <c r="N821" s="50">
        <f t="shared" si="1267"/>
        <v>87141</v>
      </c>
      <c r="O821" s="51">
        <f t="shared" si="1267"/>
        <v>0</v>
      </c>
      <c r="P821" s="51">
        <f t="shared" si="1267"/>
        <v>-4090</v>
      </c>
      <c r="Q821" s="51">
        <f t="shared" si="1267"/>
        <v>0</v>
      </c>
      <c r="R821" s="50">
        <f t="shared" si="1267"/>
        <v>10603557</v>
      </c>
      <c r="S821" s="50">
        <f t="shared" si="1267"/>
        <v>3021216</v>
      </c>
      <c r="T821" s="50">
        <f t="shared" si="1267"/>
        <v>83792</v>
      </c>
      <c r="U821" s="51">
        <f t="shared" si="1267"/>
        <v>0</v>
      </c>
      <c r="V821" s="50">
        <f t="shared" si="1267"/>
        <v>0</v>
      </c>
      <c r="W821" s="50">
        <f t="shared" si="1267"/>
        <v>0</v>
      </c>
      <c r="X821" s="50">
        <f t="shared" si="1267"/>
        <v>10687349</v>
      </c>
      <c r="Y821" s="50">
        <f t="shared" si="1267"/>
        <v>3021216</v>
      </c>
      <c r="Z821" s="50">
        <f t="shared" si="1267"/>
        <v>69592</v>
      </c>
      <c r="AA821" s="50">
        <f t="shared" si="1267"/>
        <v>-36894</v>
      </c>
      <c r="AB821" s="50">
        <f t="shared" si="1267"/>
        <v>0</v>
      </c>
      <c r="AC821" s="50">
        <f t="shared" si="1267"/>
        <v>40919</v>
      </c>
      <c r="AD821" s="50">
        <f t="shared" si="1267"/>
        <v>10760966</v>
      </c>
      <c r="AE821" s="50">
        <f t="shared" si="1267"/>
        <v>3062135</v>
      </c>
      <c r="AF821" s="50">
        <f t="shared" si="1267"/>
        <v>0</v>
      </c>
      <c r="AG821" s="50">
        <f t="shared" si="1267"/>
        <v>0</v>
      </c>
      <c r="AH821" s="50">
        <f t="shared" si="1267"/>
        <v>0</v>
      </c>
      <c r="AI821" s="50">
        <f t="shared" si="1267"/>
        <v>132467</v>
      </c>
      <c r="AJ821" s="50">
        <f t="shared" si="1267"/>
        <v>10893433</v>
      </c>
      <c r="AK821" s="50">
        <f t="shared" si="1267"/>
        <v>3194602</v>
      </c>
      <c r="AL821" s="50">
        <f t="shared" si="1267"/>
        <v>135066</v>
      </c>
      <c r="AM821" s="50">
        <f t="shared" si="1267"/>
        <v>-1407</v>
      </c>
      <c r="AN821" s="50">
        <f t="shared" si="1267"/>
        <v>29469</v>
      </c>
      <c r="AO821" s="50">
        <f t="shared" si="1267"/>
        <v>276174</v>
      </c>
      <c r="AP821" s="50">
        <f t="shared" si="1267"/>
        <v>11332735</v>
      </c>
      <c r="AQ821" s="50">
        <f t="shared" si="1267"/>
        <v>3470776</v>
      </c>
      <c r="AR821" s="50">
        <f t="shared" si="1267"/>
        <v>66791</v>
      </c>
      <c r="AS821" s="50">
        <f t="shared" si="1267"/>
        <v>-14574</v>
      </c>
      <c r="AT821" s="50">
        <f t="shared" si="1267"/>
        <v>-12368</v>
      </c>
      <c r="AU821" s="50">
        <f t="shared" si="1267"/>
        <v>762660</v>
      </c>
      <c r="AV821" s="50">
        <f t="shared" si="1267"/>
        <v>12135244</v>
      </c>
      <c r="AW821" s="50">
        <f t="shared" si="1267"/>
        <v>4233436</v>
      </c>
      <c r="AX821" s="50">
        <f aca="true" t="shared" si="1268" ref="AX821:BC821">AX17+AX88+AX114+AX218+AX333+AX349+AX498+AX560+AX653+AX814+AX779+AX798</f>
        <v>83066</v>
      </c>
      <c r="AY821" s="50">
        <f t="shared" si="1268"/>
        <v>-35714</v>
      </c>
      <c r="AZ821" s="50">
        <f t="shared" si="1268"/>
        <v>-34492</v>
      </c>
      <c r="BA821" s="50">
        <f t="shared" si="1268"/>
        <v>391253</v>
      </c>
      <c r="BB821" s="50">
        <f t="shared" si="1268"/>
        <v>12539187</v>
      </c>
      <c r="BC821" s="50">
        <f t="shared" si="1268"/>
        <v>4624689</v>
      </c>
    </row>
    <row r="822" spans="1:5" ht="49.5" customHeight="1">
      <c r="A822" s="17"/>
      <c r="B822" s="18"/>
      <c r="C822" s="18"/>
      <c r="D822" s="19"/>
      <c r="E822" s="18"/>
    </row>
    <row r="823" spans="1:18" s="129" customFormat="1" ht="21" customHeight="1">
      <c r="A823" s="168" t="s">
        <v>529</v>
      </c>
      <c r="B823" s="168"/>
      <c r="C823" s="168"/>
      <c r="D823" s="126"/>
      <c r="E823" s="127"/>
      <c r="F823" s="128"/>
      <c r="G823" s="128"/>
      <c r="H823" s="128"/>
      <c r="I823" s="128"/>
      <c r="J823" s="128"/>
      <c r="K823" s="128"/>
      <c r="N823" s="130"/>
      <c r="O823" s="130"/>
      <c r="P823" s="130"/>
      <c r="Q823" s="130"/>
      <c r="R823" s="131"/>
    </row>
    <row r="824" spans="1:68" s="129" customFormat="1" ht="23.25">
      <c r="A824" s="132" t="s">
        <v>466</v>
      </c>
      <c r="B824" s="133"/>
      <c r="C824" s="133"/>
      <c r="D824" s="134"/>
      <c r="E824" s="135"/>
      <c r="F824" s="151"/>
      <c r="G824" s="151"/>
      <c r="H824" s="128"/>
      <c r="I824" s="128"/>
      <c r="J824" s="128"/>
      <c r="K824" s="128"/>
      <c r="M824" s="136" t="s">
        <v>86</v>
      </c>
      <c r="N824" s="130"/>
      <c r="O824" s="130"/>
      <c r="P824" s="130"/>
      <c r="Q824" s="130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81" t="s">
        <v>86</v>
      </c>
      <c r="AW824" s="181"/>
      <c r="AX824" s="181"/>
      <c r="AY824" s="181"/>
      <c r="AZ824" s="181"/>
      <c r="BA824" s="181"/>
      <c r="BB824" s="181"/>
      <c r="BC824" s="181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</row>
    <row r="825" spans="48:51" ht="16.5" customHeight="1">
      <c r="AV825" s="30"/>
      <c r="AW825" s="30"/>
      <c r="AX825" s="1"/>
      <c r="AY825" s="24"/>
    </row>
    <row r="826" spans="24:50" ht="17.25" customHeight="1">
      <c r="X826" s="24"/>
      <c r="AV826" s="1"/>
      <c r="AW826" s="1"/>
      <c r="AX826" s="1"/>
    </row>
    <row r="827" spans="48:49" ht="18.75" customHeight="1">
      <c r="AV827" s="29"/>
      <c r="AW827" s="29"/>
    </row>
    <row r="828" spans="1:49" ht="17.25" customHeight="1">
      <c r="A828" s="20"/>
      <c r="AV828" s="24"/>
      <c r="AW828" s="24"/>
    </row>
    <row r="829" spans="2:49" ht="16.5">
      <c r="B829" s="21"/>
      <c r="C829" s="21"/>
      <c r="D829" s="22"/>
      <c r="E829" s="21"/>
      <c r="AV829" s="24"/>
      <c r="AW829" s="24"/>
    </row>
    <row r="831" spans="48:49" ht="16.5" customHeight="1">
      <c r="AV831" s="24"/>
      <c r="AW831" s="24"/>
    </row>
    <row r="832" spans="48:49" ht="16.5">
      <c r="AV832" s="24"/>
      <c r="AW832" s="24"/>
    </row>
  </sheetData>
  <sheetProtection/>
  <mergeCells count="71">
    <mergeCell ref="AV1:BC1"/>
    <mergeCell ref="AV2:BC2"/>
    <mergeCell ref="AV3:BC3"/>
    <mergeCell ref="AV824:BC824"/>
    <mergeCell ref="BB13:BC14"/>
    <mergeCell ref="AX13:BA13"/>
    <mergeCell ref="AX14:AX15"/>
    <mergeCell ref="AY14:AY15"/>
    <mergeCell ref="AZ14:AZ15"/>
    <mergeCell ref="BA14:BA15"/>
    <mergeCell ref="F6:M6"/>
    <mergeCell ref="F7:M7"/>
    <mergeCell ref="F8:M8"/>
    <mergeCell ref="A11:BC11"/>
    <mergeCell ref="AV6:BC6"/>
    <mergeCell ref="AW7:BC7"/>
    <mergeCell ref="AV8:BC8"/>
    <mergeCell ref="AP13:AQ14"/>
    <mergeCell ref="J14:J15"/>
    <mergeCell ref="AB14:AB15"/>
    <mergeCell ref="X13:Y14"/>
    <mergeCell ref="N13:Q13"/>
    <mergeCell ref="R13:S14"/>
    <mergeCell ref="Z14:Z15"/>
    <mergeCell ref="AC14:AC15"/>
    <mergeCell ref="Z13:AC13"/>
    <mergeCell ref="AA14:AA15"/>
    <mergeCell ref="F1:M1"/>
    <mergeCell ref="F2:M2"/>
    <mergeCell ref="F3:M3"/>
    <mergeCell ref="A823:C823"/>
    <mergeCell ref="D13:D15"/>
    <mergeCell ref="A13:A15"/>
    <mergeCell ref="B13:B15"/>
    <mergeCell ref="C13:C15"/>
    <mergeCell ref="L13:M14"/>
    <mergeCell ref="H13:K13"/>
    <mergeCell ref="E13:E15"/>
    <mergeCell ref="T14:T15"/>
    <mergeCell ref="U14:U15"/>
    <mergeCell ref="T13:W13"/>
    <mergeCell ref="Q14:Q15"/>
    <mergeCell ref="N14:N15"/>
    <mergeCell ref="O14:O15"/>
    <mergeCell ref="P14:P15"/>
    <mergeCell ref="V14:V15"/>
    <mergeCell ref="W14:W15"/>
    <mergeCell ref="AF13:AI13"/>
    <mergeCell ref="F824:G824"/>
    <mergeCell ref="F13:G13"/>
    <mergeCell ref="K14:K15"/>
    <mergeCell ref="H14:H15"/>
    <mergeCell ref="I14:I15"/>
    <mergeCell ref="F14:G14"/>
    <mergeCell ref="AD13:AE14"/>
    <mergeCell ref="AV13:AW14"/>
    <mergeCell ref="AR14:AR15"/>
    <mergeCell ref="AS14:AS15"/>
    <mergeCell ref="AT14:AT15"/>
    <mergeCell ref="AU14:AU15"/>
    <mergeCell ref="AR13:AU13"/>
    <mergeCell ref="AL13:AO13"/>
    <mergeCell ref="AJ13:AK14"/>
    <mergeCell ref="AF14:AF15"/>
    <mergeCell ref="AG14:AG15"/>
    <mergeCell ref="AH14:AH15"/>
    <mergeCell ref="AO14:AO15"/>
    <mergeCell ref="AL14:AL15"/>
    <mergeCell ref="AM14:AM15"/>
    <mergeCell ref="AN14:AN15"/>
    <mergeCell ref="AI14:AI15"/>
  </mergeCells>
  <printOptions/>
  <pageMargins left="0.8267716535433072" right="0.1968503937007874" top="0.2755905511811024" bottom="0.2362204724409449" header="0.2755905511811024" footer="0.2362204724409449"/>
  <pageSetup fitToHeight="67" horizontalDpi="600" verticalDpi="600" orientation="portrait" paperSize="9" scale="72" r:id="rId1"/>
  <rowBreaks count="20" manualBreakCount="20">
    <brk id="30" max="54" man="1"/>
    <brk id="56" max="54" man="1"/>
    <brk id="73" max="54" man="1"/>
    <brk id="93" max="54" man="1"/>
    <brk id="110" max="54" man="1"/>
    <brk id="133" max="54" man="1"/>
    <brk id="148" max="54" man="1"/>
    <brk id="174" max="54" man="1"/>
    <brk id="198" max="54" man="1"/>
    <brk id="210" max="54" man="1"/>
    <brk id="224" max="54" man="1"/>
    <brk id="627" max="54" man="1"/>
    <brk id="644" max="54" man="1"/>
    <brk id="666" max="54" man="1"/>
    <brk id="680" max="54" man="1"/>
    <brk id="705" max="54" man="1"/>
    <brk id="725" max="54" man="1"/>
    <brk id="754" max="54" man="1"/>
    <brk id="766" max="54" man="1"/>
    <brk id="781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2012-06-07T06:30:42Z</cp:lastPrinted>
  <dcterms:created xsi:type="dcterms:W3CDTF">2007-01-25T06:11:58Z</dcterms:created>
  <dcterms:modified xsi:type="dcterms:W3CDTF">2012-06-07T06:31:30Z</dcterms:modified>
  <cp:category/>
  <cp:version/>
  <cp:contentType/>
  <cp:contentStatus/>
</cp:coreProperties>
</file>