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17г." sheetId="11" r:id="rId1"/>
  </sheets>
  <calcPr calcId="144525" refMode="R1C1"/>
</workbook>
</file>

<file path=xl/calcChain.xml><?xml version="1.0" encoding="utf-8"?>
<calcChain xmlns="http://schemas.openxmlformats.org/spreadsheetml/2006/main">
  <c r="G59" i="11" l="1"/>
  <c r="G44" i="11"/>
  <c r="G38" i="11"/>
  <c r="G53" i="11" l="1"/>
  <c r="I47" i="11"/>
  <c r="G47" i="11"/>
  <c r="G37" i="11"/>
  <c r="J19" i="11" l="1"/>
  <c r="I37" i="11"/>
  <c r="I45" i="11" l="1"/>
  <c r="K36" i="11"/>
  <c r="I35" i="11"/>
  <c r="G35" i="11"/>
  <c r="K35" i="11" l="1"/>
  <c r="G63" i="11"/>
  <c r="I63" i="11"/>
  <c r="L63" i="11" l="1"/>
  <c r="G62" i="11"/>
  <c r="M63" i="11"/>
  <c r="I62" i="11"/>
  <c r="K63" i="11"/>
  <c r="K64" i="11"/>
  <c r="K62" i="11" l="1"/>
  <c r="L37" i="11"/>
  <c r="L28" i="11" s="1"/>
  <c r="K29" i="11"/>
  <c r="K26" i="11"/>
  <c r="K61" i="11"/>
  <c r="K59" i="11"/>
  <c r="K54" i="11"/>
  <c r="K46" i="11"/>
  <c r="K44" i="11"/>
  <c r="K48" i="11"/>
  <c r="K47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3" i="11"/>
  <c r="I43" i="11"/>
  <c r="G45" i="11"/>
  <c r="L47" i="11"/>
  <c r="M47" i="11"/>
  <c r="L49" i="11"/>
  <c r="M49" i="11"/>
  <c r="G52" i="11"/>
  <c r="G51" i="11" s="1"/>
  <c r="G50" i="11" s="1"/>
  <c r="I53" i="11"/>
  <c r="M53" i="11" s="1"/>
  <c r="G58" i="11"/>
  <c r="I58" i="11"/>
  <c r="G60" i="11"/>
  <c r="I60" i="11"/>
  <c r="I57" i="11" l="1"/>
  <c r="G57" i="11"/>
  <c r="G56" i="11" s="1"/>
  <c r="G55" i="11" s="1"/>
  <c r="G49" i="11" s="1"/>
  <c r="I42" i="11"/>
  <c r="J23" i="11"/>
  <c r="J22" i="11" s="1"/>
  <c r="J16" i="11" s="1"/>
  <c r="J15" i="11" s="1"/>
  <c r="J18" i="11"/>
  <c r="H30" i="11"/>
  <c r="H18" i="11" s="1"/>
  <c r="I30" i="11"/>
  <c r="K38" i="11"/>
  <c r="K34" i="11"/>
  <c r="K37" i="11"/>
  <c r="K45" i="11"/>
  <c r="K60" i="11"/>
  <c r="G33" i="11"/>
  <c r="K33" i="11" s="1"/>
  <c r="K24" i="11"/>
  <c r="K43" i="11"/>
  <c r="K32" i="11"/>
  <c r="G31" i="11"/>
  <c r="K27" i="11"/>
  <c r="K28" i="11"/>
  <c r="K58" i="11"/>
  <c r="K25" i="11"/>
  <c r="K53" i="11"/>
  <c r="L53" i="11"/>
  <c r="G42" i="11"/>
  <c r="L27" i="11"/>
  <c r="L25" i="11" s="1"/>
  <c r="L16" i="11" s="1"/>
  <c r="L15" i="11" s="1"/>
  <c r="I52" i="11"/>
  <c r="M27" i="11"/>
  <c r="M25" i="11" s="1"/>
  <c r="M16" i="11" s="1"/>
  <c r="M15" i="11" s="1"/>
  <c r="H23" i="11" l="1"/>
  <c r="K31" i="11"/>
  <c r="G30" i="11"/>
  <c r="G18" i="11" s="1"/>
  <c r="K57" i="11"/>
  <c r="I56" i="11"/>
  <c r="K56" i="11" s="1"/>
  <c r="I41" i="11"/>
  <c r="I40" i="11" s="1"/>
  <c r="I39" i="11" s="1"/>
  <c r="K42" i="11"/>
  <c r="I18" i="11"/>
  <c r="I51" i="11"/>
  <c r="K52" i="11"/>
  <c r="G41" i="11"/>
  <c r="I23" i="11"/>
  <c r="H22" i="11"/>
  <c r="K30" i="11" l="1"/>
  <c r="K18" i="11" s="1"/>
  <c r="G23" i="11"/>
  <c r="G22" i="11" s="1"/>
  <c r="G16" i="11" s="1"/>
  <c r="K41" i="11"/>
  <c r="I55" i="11"/>
  <c r="I22" i="11"/>
  <c r="I50" i="11"/>
  <c r="K51" i="11"/>
  <c r="G40" i="11"/>
  <c r="H16" i="11"/>
  <c r="G15" i="11" l="1"/>
  <c r="I49" i="11"/>
  <c r="K55" i="11"/>
  <c r="K23" i="11"/>
  <c r="I16" i="11"/>
  <c r="K16" i="11" s="1"/>
  <c r="K22" i="11"/>
  <c r="K50" i="11"/>
  <c r="G39" i="11"/>
  <c r="K40" i="11"/>
  <c r="H15" i="11"/>
  <c r="K39" i="11" l="1"/>
  <c r="K49" i="11" l="1"/>
  <c r="I15" i="11"/>
  <c r="K15" i="11" s="1"/>
</calcChain>
</file>

<file path=xl/sharedStrings.xml><?xml version="1.0" encoding="utf-8"?>
<sst xmlns="http://schemas.openxmlformats.org/spreadsheetml/2006/main" count="285" uniqueCount="65">
  <si>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</si>
  <si>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</si>
  <si>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</si>
  <si>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</si>
  <si>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</si>
  <si>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</si>
  <si>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</si>
  <si>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</si>
  <si>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</si>
  <si>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</si>
  <si>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</si>
  <si>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</si>
  <si>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</si>
  <si>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</si>
  <si>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</si>
  <si>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</si>
  <si>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</si>
  <si>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</si>
  <si>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</si>
  <si>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</si>
  <si>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</si>
  <si>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</si>
  <si>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</si>
  <si>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</si>
  <si>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</si>
  <si>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</si>
  <si>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</si>
  <si>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</si>
  <si>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</si>
  <si>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</si>
  <si>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</si>
  <si>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</si>
  <si>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</si>
  <si>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</si>
  <si>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</si>
  <si>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</si>
  <si>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</si>
  <si>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</si>
  <si>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</si>
  <si>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</si>
  <si>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</si>
  <si>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</si>
  <si>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</si>
  <si>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</si>
  <si>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</si>
  <si>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</si>
  <si>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</si>
  <si>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</si>
  <si>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</si>
  <si>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</si>
  <si>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</si>
  <si>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</si>
  <si>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</si>
  <si>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</si>
  <si>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</si>
  <si>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</si>
  <si>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</si>
  <si>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</si>
  <si>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</si>
  <si>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</si>
  <si>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</si>
  <si>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</si>
  <si>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</si>
  <si>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</si>
  <si>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Отчет об исполнении бюджета за 1 полугодие 2019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</si>
</sst>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49" fontId="4" fillId="3" borderId="26" xfId="0" applyNumberFormat="1" applyFont="1" applyFill="1" applyBorder="1" applyAlignment="1">
      <alignment horizontal="center" wrapText="1"/>
    </xf>
    <xf numFmtId="3" fontId="4" fillId="3" borderId="26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5"/>
  <sheetViews>
    <sheetView tabSelected="1" topLeftCell="A7" workbookViewId="0">
      <selection activeCell="A67" sqref="A67:K70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17"/>
      <c r="B2" s="117"/>
      <c r="C2" s="117"/>
      <c r="D2" s="117"/>
      <c r="E2" s="117"/>
      <c r="F2" s="117"/>
    </row>
    <row r="3" spans="1:14" ht="36.75" hidden="1" customHeight="1" x14ac:dyDescent="0.3">
      <c r="A3" s="118"/>
      <c r="B3" s="118"/>
      <c r="C3" s="118"/>
      <c r="D3" s="118"/>
      <c r="E3" s="118"/>
      <c r="F3" s="118"/>
      <c r="G3" s="4"/>
      <c r="H3" s="4"/>
    </row>
    <row r="4" spans="1:14" ht="36.75" hidden="1" customHeight="1" x14ac:dyDescent="0.3">
      <c r="A4" s="118"/>
      <c r="B4" s="118"/>
      <c r="C4" s="118"/>
      <c r="D4" s="118"/>
      <c r="E4" s="118"/>
      <c r="F4" s="118"/>
    </row>
    <row r="5" spans="1:14" ht="36.75" hidden="1" customHeight="1" x14ac:dyDescent="0.3">
      <c r="A5" s="117"/>
      <c r="B5" s="117"/>
      <c r="C5" s="117"/>
      <c r="D5" s="117"/>
      <c r="E5" s="117"/>
      <c r="F5" s="117"/>
    </row>
    <row r="6" spans="1:14" ht="36.75" hidden="1" customHeight="1" x14ac:dyDescent="0.3">
      <c r="A6" s="118"/>
      <c r="B6" s="118"/>
      <c r="C6" s="118"/>
      <c r="D6" s="118"/>
      <c r="E6" s="118"/>
      <c r="F6" s="118"/>
    </row>
    <row r="7" spans="1:14" ht="12.75" customHeight="1" x14ac:dyDescent="0.2">
      <c r="A7" s="119" t="s">
        <v>64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4" ht="12.7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ht="32.25" customHeight="1" thickBo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4" ht="17.25" customHeight="1" x14ac:dyDescent="0.2">
      <c r="A10" s="121" t="s">
        <v>17</v>
      </c>
      <c r="B10" s="124" t="s">
        <v>7</v>
      </c>
      <c r="C10" s="124" t="s">
        <v>8</v>
      </c>
      <c r="D10" s="124" t="s">
        <v>9</v>
      </c>
      <c r="E10" s="114" t="s">
        <v>1</v>
      </c>
      <c r="F10" s="114" t="s">
        <v>2</v>
      </c>
      <c r="G10" s="110" t="s">
        <v>47</v>
      </c>
      <c r="H10" s="111"/>
      <c r="I10" s="110" t="s">
        <v>45</v>
      </c>
      <c r="J10" s="111"/>
      <c r="K10" s="110" t="s">
        <v>44</v>
      </c>
      <c r="L10" s="127"/>
      <c r="M10" s="127"/>
      <c r="N10" s="128"/>
    </row>
    <row r="11" spans="1:14" ht="39" customHeight="1" thickBot="1" x14ac:dyDescent="0.25">
      <c r="A11" s="122"/>
      <c r="B11" s="125"/>
      <c r="C11" s="125"/>
      <c r="D11" s="125"/>
      <c r="E11" s="115"/>
      <c r="F11" s="115"/>
      <c r="G11" s="112"/>
      <c r="H11" s="113"/>
      <c r="I11" s="112"/>
      <c r="J11" s="113"/>
      <c r="K11" s="129"/>
      <c r="L11" s="130"/>
      <c r="M11" s="130"/>
      <c r="N11" s="131"/>
    </row>
    <row r="12" spans="1:14" ht="21" customHeight="1" x14ac:dyDescent="0.2">
      <c r="A12" s="122"/>
      <c r="B12" s="125"/>
      <c r="C12" s="125"/>
      <c r="D12" s="125"/>
      <c r="E12" s="115"/>
      <c r="F12" s="115"/>
      <c r="G12" s="114" t="s">
        <v>18</v>
      </c>
      <c r="H12" s="114" t="s">
        <v>46</v>
      </c>
      <c r="I12" s="114" t="s">
        <v>18</v>
      </c>
      <c r="J12" s="114" t="s">
        <v>46</v>
      </c>
      <c r="K12" s="114" t="s">
        <v>18</v>
      </c>
      <c r="L12" s="104" t="s">
        <v>15</v>
      </c>
      <c r="M12" s="107" t="s">
        <v>15</v>
      </c>
      <c r="N12" s="114" t="s">
        <v>46</v>
      </c>
    </row>
    <row r="13" spans="1:14" ht="70.5" customHeight="1" thickBot="1" x14ac:dyDescent="0.25">
      <c r="A13" s="122"/>
      <c r="B13" s="125"/>
      <c r="C13" s="125"/>
      <c r="D13" s="125"/>
      <c r="E13" s="115"/>
      <c r="F13" s="115"/>
      <c r="G13" s="115"/>
      <c r="H13" s="115"/>
      <c r="I13" s="115"/>
      <c r="J13" s="115"/>
      <c r="K13" s="115"/>
      <c r="L13" s="105"/>
      <c r="M13" s="108"/>
      <c r="N13" s="115"/>
    </row>
    <row r="14" spans="1:14" ht="36.75" hidden="1" customHeight="1" x14ac:dyDescent="0.2">
      <c r="A14" s="123"/>
      <c r="B14" s="126"/>
      <c r="C14" s="126"/>
      <c r="D14" s="126"/>
      <c r="E14" s="116"/>
      <c r="F14" s="116"/>
      <c r="G14" s="88"/>
      <c r="H14" s="88"/>
      <c r="I14" s="88"/>
      <c r="J14" s="88"/>
      <c r="K14" s="88"/>
      <c r="L14" s="106"/>
      <c r="M14" s="109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SUM(G16+G49+G39)</f>
        <v>123360</v>
      </c>
      <c r="H15" s="42">
        <f>SUM(H16+H49+H39)</f>
        <v>0</v>
      </c>
      <c r="I15" s="42">
        <f>SUM(I16+I49+I39)</f>
        <v>52666</v>
      </c>
      <c r="J15" s="42">
        <f>SUM(J16+J49+J39)</f>
        <v>0</v>
      </c>
      <c r="K15" s="41">
        <f>SUM(I15/G15)*100</f>
        <v>42.692931258106356</v>
      </c>
      <c r="L15" s="25" t="e">
        <f>L16+L49</f>
        <v>#REF!</v>
      </c>
      <c r="M15" s="16" t="e">
        <f>M16+M49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73048</v>
      </c>
      <c r="H16" s="45">
        <f>SUM(H22)</f>
        <v>0</v>
      </c>
      <c r="I16" s="45">
        <f>SUM(I22)</f>
        <v>32086</v>
      </c>
      <c r="J16" s="45">
        <f>SUM(J22)</f>
        <v>0</v>
      </c>
      <c r="K16" s="41">
        <f>SUM(I16/G16)*100</f>
        <v>43.92454276640018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71573</v>
      </c>
      <c r="H18" s="59">
        <f>SUM(H20+H27+H30)</f>
        <v>813</v>
      </c>
      <c r="I18" s="59">
        <f>SUM(I20+I27+I30)</f>
        <v>31634</v>
      </c>
      <c r="J18" s="59">
        <f>SUM(J20+J27+J30)</f>
        <v>813</v>
      </c>
      <c r="K18" s="58">
        <f>SUM(K20+K27+K30)</f>
        <v>887.38455571155953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73048</v>
      </c>
      <c r="H22" s="74">
        <f>SUM(H23)</f>
        <v>0</v>
      </c>
      <c r="I22" s="74">
        <f>SUM(I23)</f>
        <v>32086</v>
      </c>
      <c r="J22" s="74">
        <f>SUM(J23)</f>
        <v>0</v>
      </c>
      <c r="K22" s="73">
        <f>SUM(I22/G22)*100</f>
        <v>43.92454276640018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73048</v>
      </c>
      <c r="H23" s="23">
        <f>SUM(H24+H27+H30)</f>
        <v>0</v>
      </c>
      <c r="I23" s="23">
        <f>SUM(I24+I27+I30)</f>
        <v>32086</v>
      </c>
      <c r="J23" s="23">
        <f>SUM(J24+J27+J30)</f>
        <v>0</v>
      </c>
      <c r="K23" s="73">
        <f t="shared" ref="K23:K31" si="0">SUM(I23/G23)*100</f>
        <v>43.92454276640018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2288</v>
      </c>
      <c r="H24" s="76"/>
      <c r="I24" s="76">
        <f t="shared" si="1"/>
        <v>1265</v>
      </c>
      <c r="J24" s="76"/>
      <c r="K24" s="73">
        <f t="shared" si="0"/>
        <v>55.28846153846154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2288</v>
      </c>
      <c r="H25" s="70"/>
      <c r="I25" s="70">
        <f t="shared" si="1"/>
        <v>1265</v>
      </c>
      <c r="J25" s="23"/>
      <c r="K25" s="73">
        <f t="shared" si="0"/>
        <v>55.28846153846154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2288</v>
      </c>
      <c r="H26" s="76"/>
      <c r="I26" s="76">
        <v>1265</v>
      </c>
      <c r="J26" s="76"/>
      <c r="K26" s="73">
        <f t="shared" si="0"/>
        <v>55.28846153846154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1506</v>
      </c>
      <c r="H27" s="76"/>
      <c r="I27" s="76">
        <f t="shared" si="2"/>
        <v>460</v>
      </c>
      <c r="J27" s="76"/>
      <c r="K27" s="73">
        <f t="shared" si="0"/>
        <v>30.54448871181939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1506</v>
      </c>
      <c r="H28" s="23"/>
      <c r="I28" s="23">
        <f t="shared" si="2"/>
        <v>460</v>
      </c>
      <c r="J28" s="23"/>
      <c r="K28" s="73">
        <f t="shared" si="0"/>
        <v>30.54448871181939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1506</v>
      </c>
      <c r="H29" s="76"/>
      <c r="I29" s="76">
        <v>460</v>
      </c>
      <c r="J29" s="76"/>
      <c r="K29" s="73">
        <f t="shared" si="0"/>
        <v>30.54448871181939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69254</v>
      </c>
      <c r="H30" s="76">
        <f>SUM(H31+H33+H37)+H35</f>
        <v>0</v>
      </c>
      <c r="I30" s="76">
        <f>SUM(I31+I33+I37)+I35</f>
        <v>30361</v>
      </c>
      <c r="J30" s="76">
        <f>SUM(J31+J33+J37)</f>
        <v>0</v>
      </c>
      <c r="K30" s="73">
        <f t="shared" si="0"/>
        <v>43.840066999740088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55904</v>
      </c>
      <c r="H31" s="23">
        <f>SUM(H32)</f>
        <v>0</v>
      </c>
      <c r="I31" s="23">
        <f>SUM(I32)</f>
        <v>25663</v>
      </c>
      <c r="J31" s="23">
        <f>SUM(J32)</f>
        <v>0</v>
      </c>
      <c r="K31" s="73">
        <f t="shared" si="0"/>
        <v>45.905480824270178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v>55904</v>
      </c>
      <c r="H32" s="75"/>
      <c r="I32" s="75">
        <v>25663</v>
      </c>
      <c r="J32" s="75"/>
      <c r="K32" s="75">
        <f t="shared" ref="K32:K40" si="3">SUM(I32/G32)*100</f>
        <v>45.905480824270178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12871</v>
      </c>
      <c r="H33" s="76"/>
      <c r="I33" s="76">
        <f>SUM(I34)</f>
        <v>4495</v>
      </c>
      <c r="J33" s="76"/>
      <c r="K33" s="75">
        <f t="shared" si="3"/>
        <v>34.92347136974594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v>12871</v>
      </c>
      <c r="H34" s="76"/>
      <c r="I34" s="76">
        <v>4495</v>
      </c>
      <c r="J34" s="76"/>
      <c r="K34" s="75">
        <f t="shared" si="3"/>
        <v>34.92347136974594</v>
      </c>
      <c r="L34" s="24"/>
      <c r="M34" s="18"/>
      <c r="N34" s="75"/>
    </row>
    <row r="35" spans="1:14" ht="33.75" thickBot="1" x14ac:dyDescent="0.3">
      <c r="A35" s="95" t="s">
        <v>54</v>
      </c>
      <c r="B35" s="96">
        <v>900</v>
      </c>
      <c r="C35" s="96" t="s">
        <v>10</v>
      </c>
      <c r="D35" s="96" t="s">
        <v>11</v>
      </c>
      <c r="E35" s="96" t="s">
        <v>52</v>
      </c>
      <c r="F35" s="96" t="s">
        <v>55</v>
      </c>
      <c r="G35" s="97">
        <f>SUM(G36)</f>
        <v>98</v>
      </c>
      <c r="H35" s="75"/>
      <c r="I35" s="97">
        <f>SUM(I36)</f>
        <v>30</v>
      </c>
      <c r="J35" s="76"/>
      <c r="K35" s="75">
        <f t="shared" si="3"/>
        <v>30.612244897959183</v>
      </c>
      <c r="L35" s="24"/>
      <c r="M35" s="18"/>
      <c r="N35" s="75"/>
    </row>
    <row r="36" spans="1:14" ht="17.25" thickBot="1" x14ac:dyDescent="0.3">
      <c r="A36" s="92" t="s">
        <v>56</v>
      </c>
      <c r="B36" s="93">
        <v>900</v>
      </c>
      <c r="C36" s="93" t="s">
        <v>10</v>
      </c>
      <c r="D36" s="93" t="s">
        <v>11</v>
      </c>
      <c r="E36" s="93" t="s">
        <v>52</v>
      </c>
      <c r="F36" s="93" t="s">
        <v>57</v>
      </c>
      <c r="G36" s="94">
        <v>98</v>
      </c>
      <c r="H36" s="87"/>
      <c r="I36" s="76">
        <v>30</v>
      </c>
      <c r="J36" s="76"/>
      <c r="K36" s="75">
        <f t="shared" si="3"/>
        <v>30.612244897959183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SUM(G38:G38)</f>
        <v>381</v>
      </c>
      <c r="H37" s="76"/>
      <c r="I37" s="76">
        <f>SUM(I38:I38)</f>
        <v>173</v>
      </c>
      <c r="J37" s="76"/>
      <c r="K37" s="75">
        <f t="shared" si="3"/>
        <v>45.406824146981627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39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43</v>
      </c>
      <c r="G38" s="76">
        <f>318+44+19</f>
        <v>381</v>
      </c>
      <c r="H38" s="76"/>
      <c r="I38" s="76">
        <v>173</v>
      </c>
      <c r="J38" s="76"/>
      <c r="K38" s="75">
        <f t="shared" si="3"/>
        <v>45.406824146981627</v>
      </c>
      <c r="L38" s="31"/>
      <c r="M38" s="18"/>
      <c r="N38" s="75"/>
    </row>
    <row r="39" spans="1:14" ht="63.75" thickBot="1" x14ac:dyDescent="0.3">
      <c r="A39" s="36" t="s">
        <v>36</v>
      </c>
      <c r="B39" s="43" t="s">
        <v>40</v>
      </c>
      <c r="C39" s="43" t="s">
        <v>10</v>
      </c>
      <c r="D39" s="44" t="s">
        <v>31</v>
      </c>
      <c r="E39" s="39"/>
      <c r="F39" s="40"/>
      <c r="G39" s="42">
        <f t="shared" ref="G39:I41" si="4">SUM(G40)</f>
        <v>16244</v>
      </c>
      <c r="H39" s="42"/>
      <c r="I39" s="42">
        <f t="shared" si="4"/>
        <v>6698</v>
      </c>
      <c r="J39" s="42"/>
      <c r="K39" s="41">
        <f t="shared" si="3"/>
        <v>41.23368628416646</v>
      </c>
      <c r="L39" s="32"/>
      <c r="M39" s="19"/>
      <c r="N39" s="41"/>
    </row>
    <row r="40" spans="1:14" thickBot="1" x14ac:dyDescent="0.3">
      <c r="A40" s="46" t="s">
        <v>23</v>
      </c>
      <c r="B40" s="47" t="s">
        <v>40</v>
      </c>
      <c r="C40" s="47" t="s">
        <v>10</v>
      </c>
      <c r="D40" s="48" t="s">
        <v>31</v>
      </c>
      <c r="E40" s="49" t="s">
        <v>48</v>
      </c>
      <c r="F40" s="57"/>
      <c r="G40" s="23">
        <f t="shared" si="4"/>
        <v>16244</v>
      </c>
      <c r="H40" s="23"/>
      <c r="I40" s="23">
        <f t="shared" si="4"/>
        <v>6698</v>
      </c>
      <c r="J40" s="23"/>
      <c r="K40" s="75">
        <f t="shared" si="3"/>
        <v>41.23368628416646</v>
      </c>
      <c r="L40" s="33"/>
      <c r="M40" s="11"/>
      <c r="N40" s="22"/>
    </row>
    <row r="41" spans="1:14" ht="48" thickBot="1" x14ac:dyDescent="0.3">
      <c r="A41" s="53" t="s">
        <v>24</v>
      </c>
      <c r="B41" s="54" t="s">
        <v>40</v>
      </c>
      <c r="C41" s="54" t="s">
        <v>10</v>
      </c>
      <c r="D41" s="55" t="s">
        <v>31</v>
      </c>
      <c r="E41" s="56" t="s">
        <v>49</v>
      </c>
      <c r="F41" s="79"/>
      <c r="G41" s="76">
        <f t="shared" si="4"/>
        <v>16244</v>
      </c>
      <c r="H41" s="76"/>
      <c r="I41" s="76">
        <f t="shared" si="4"/>
        <v>6698</v>
      </c>
      <c r="J41" s="76"/>
      <c r="K41" s="75">
        <f t="shared" ref="K41:K46" si="5">SUM(I41/G41)*100</f>
        <v>41.23368628416646</v>
      </c>
      <c r="L41" s="31"/>
      <c r="M41" s="18"/>
      <c r="N41" s="75"/>
    </row>
    <row r="42" spans="1:14" thickBot="1" x14ac:dyDescent="0.3">
      <c r="A42" s="46" t="s">
        <v>26</v>
      </c>
      <c r="B42" s="47" t="s">
        <v>40</v>
      </c>
      <c r="C42" s="47" t="s">
        <v>10</v>
      </c>
      <c r="D42" s="48" t="s">
        <v>31</v>
      </c>
      <c r="E42" s="49" t="s">
        <v>52</v>
      </c>
      <c r="F42" s="50"/>
      <c r="G42" s="76">
        <f>SUM(G43+G45+G47)</f>
        <v>16244</v>
      </c>
      <c r="H42" s="76"/>
      <c r="I42" s="76">
        <f>SUM(I43+I45+I47)</f>
        <v>6698</v>
      </c>
      <c r="J42" s="76"/>
      <c r="K42" s="75">
        <f t="shared" si="5"/>
        <v>41.23368628416646</v>
      </c>
      <c r="L42" s="24"/>
      <c r="M42" s="18"/>
      <c r="N42" s="75"/>
    </row>
    <row r="43" spans="1:14" ht="95.25" thickBot="1" x14ac:dyDescent="0.3">
      <c r="A43" s="53" t="s">
        <v>25</v>
      </c>
      <c r="B43" s="50" t="s">
        <v>40</v>
      </c>
      <c r="C43" s="47" t="s">
        <v>10</v>
      </c>
      <c r="D43" s="48" t="s">
        <v>31</v>
      </c>
      <c r="E43" s="49" t="s">
        <v>52</v>
      </c>
      <c r="F43" s="50" t="s">
        <v>22</v>
      </c>
      <c r="G43" s="23">
        <f>SUM(G44)</f>
        <v>14849</v>
      </c>
      <c r="H43" s="23"/>
      <c r="I43" s="23">
        <f>SUM(I44)</f>
        <v>6254</v>
      </c>
      <c r="J43" s="23"/>
      <c r="K43" s="75">
        <f t="shared" si="5"/>
        <v>42.117314297259071</v>
      </c>
      <c r="L43" s="29"/>
      <c r="M43" s="11"/>
      <c r="N43" s="22"/>
    </row>
    <row r="44" spans="1:14" ht="32.25" thickBot="1" x14ac:dyDescent="0.3">
      <c r="A44" s="46" t="s">
        <v>37</v>
      </c>
      <c r="B44" s="54" t="s">
        <v>40</v>
      </c>
      <c r="C44" s="54" t="s">
        <v>10</v>
      </c>
      <c r="D44" s="55" t="s">
        <v>31</v>
      </c>
      <c r="E44" s="49" t="s">
        <v>52</v>
      </c>
      <c r="F44" s="57" t="s">
        <v>41</v>
      </c>
      <c r="G44" s="76">
        <f>11323+57+9+38+2+3420</f>
        <v>14849</v>
      </c>
      <c r="H44" s="76"/>
      <c r="I44" s="76">
        <v>6254</v>
      </c>
      <c r="J44" s="76"/>
      <c r="K44" s="75">
        <f t="shared" si="5"/>
        <v>42.117314297259071</v>
      </c>
      <c r="L44" s="24"/>
      <c r="M44" s="18"/>
      <c r="N44" s="75"/>
    </row>
    <row r="45" spans="1:14" ht="32.25" thickBot="1" x14ac:dyDescent="0.3">
      <c r="A45" s="46" t="s">
        <v>27</v>
      </c>
      <c r="B45" s="47" t="s">
        <v>40</v>
      </c>
      <c r="C45" s="47" t="s">
        <v>10</v>
      </c>
      <c r="D45" s="48" t="s">
        <v>31</v>
      </c>
      <c r="E45" s="49" t="s">
        <v>52</v>
      </c>
      <c r="F45" s="50" t="s">
        <v>28</v>
      </c>
      <c r="G45" s="76">
        <f>SUM(G46)</f>
        <v>1390</v>
      </c>
      <c r="H45" s="76"/>
      <c r="I45" s="76">
        <f>SUM(I46)</f>
        <v>443</v>
      </c>
      <c r="J45" s="76"/>
      <c r="K45" s="75">
        <f t="shared" si="5"/>
        <v>31.870503597122301</v>
      </c>
      <c r="L45" s="24"/>
      <c r="M45" s="18"/>
      <c r="N45" s="75"/>
    </row>
    <row r="46" spans="1:14" ht="48" thickBot="1" x14ac:dyDescent="0.3">
      <c r="A46" s="46" t="s">
        <v>38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42</v>
      </c>
      <c r="G46" s="76">
        <v>1390</v>
      </c>
      <c r="H46" s="76"/>
      <c r="I46" s="76">
        <v>443</v>
      </c>
      <c r="J46" s="76"/>
      <c r="K46" s="75">
        <f t="shared" si="5"/>
        <v>31.870503597122301</v>
      </c>
      <c r="L46" s="24"/>
      <c r="M46" s="18"/>
      <c r="N46" s="75"/>
    </row>
    <row r="47" spans="1:14" thickBot="1" x14ac:dyDescent="0.3">
      <c r="A47" s="46" t="s">
        <v>29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30</v>
      </c>
      <c r="G47" s="76">
        <f>SUM(G48:G48)</f>
        <v>5</v>
      </c>
      <c r="H47" s="76"/>
      <c r="I47" s="76">
        <f>SUM(I48:I48)</f>
        <v>1</v>
      </c>
      <c r="J47" s="76"/>
      <c r="K47" s="76">
        <f>SUM(K48:K48)</f>
        <v>20</v>
      </c>
      <c r="L47" s="30" t="e">
        <f>G47-#REF!</f>
        <v>#REF!</v>
      </c>
      <c r="M47" s="18" t="e">
        <f>I47-#REF!</f>
        <v>#REF!</v>
      </c>
      <c r="N47" s="75"/>
    </row>
    <row r="48" spans="1:14" thickBot="1" x14ac:dyDescent="0.3">
      <c r="A48" s="46" t="s">
        <v>39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43</v>
      </c>
      <c r="G48" s="76">
        <v>5</v>
      </c>
      <c r="H48" s="76"/>
      <c r="I48" s="76">
        <v>1</v>
      </c>
      <c r="J48" s="76"/>
      <c r="K48" s="75">
        <f>SUM(I48/G48)*100</f>
        <v>20</v>
      </c>
      <c r="L48" s="31"/>
      <c r="M48" s="18"/>
      <c r="N48" s="75"/>
    </row>
    <row r="49" spans="1:71" ht="19.5" thickBot="1" x14ac:dyDescent="0.35">
      <c r="A49" s="36" t="s">
        <v>6</v>
      </c>
      <c r="B49" s="43" t="s">
        <v>40</v>
      </c>
      <c r="C49" s="43" t="s">
        <v>10</v>
      </c>
      <c r="D49" s="44" t="s">
        <v>0</v>
      </c>
      <c r="E49" s="39"/>
      <c r="F49" s="80"/>
      <c r="G49" s="81">
        <f>SUM(G50+G55)+G63</f>
        <v>34068</v>
      </c>
      <c r="H49" s="81"/>
      <c r="I49" s="81">
        <f>SUM(I50+I55)+I63</f>
        <v>13882</v>
      </c>
      <c r="J49" s="81"/>
      <c r="K49" s="82">
        <f>SUM(I49/G49)*100</f>
        <v>40.747915932840201</v>
      </c>
      <c r="L49" s="34" t="e">
        <f>#REF!+#REF!</f>
        <v>#REF!</v>
      </c>
      <c r="M49" s="13" t="e">
        <f>#REF!+#REF!</f>
        <v>#REF!</v>
      </c>
      <c r="N49" s="82"/>
    </row>
    <row r="50" spans="1:71" ht="48" thickBot="1" x14ac:dyDescent="0.3">
      <c r="A50" s="53" t="s">
        <v>60</v>
      </c>
      <c r="B50" s="54" t="s">
        <v>40</v>
      </c>
      <c r="C50" s="54" t="s">
        <v>10</v>
      </c>
      <c r="D50" s="55" t="s">
        <v>0</v>
      </c>
      <c r="E50" s="63" t="s">
        <v>63</v>
      </c>
      <c r="F50" s="50"/>
      <c r="G50" s="76">
        <f t="shared" ref="G50:I53" si="6">SUM(G51)</f>
        <v>129</v>
      </c>
      <c r="H50" s="76"/>
      <c r="I50" s="76">
        <f t="shared" si="6"/>
        <v>0</v>
      </c>
      <c r="J50" s="76"/>
      <c r="K50" s="75">
        <f t="shared" ref="K50:K53" si="7">SUM(I50/G50)*100</f>
        <v>0</v>
      </c>
      <c r="L50" s="31"/>
      <c r="M50" s="18"/>
      <c r="N50" s="75"/>
    </row>
    <row r="51" spans="1:71" ht="32.25" thickBot="1" x14ac:dyDescent="0.3">
      <c r="A51" s="46" t="s">
        <v>32</v>
      </c>
      <c r="B51" s="47" t="s">
        <v>40</v>
      </c>
      <c r="C51" s="47" t="s">
        <v>10</v>
      </c>
      <c r="D51" s="48" t="s">
        <v>0</v>
      </c>
      <c r="E51" s="63" t="s">
        <v>62</v>
      </c>
      <c r="F51" s="50"/>
      <c r="G51" s="76">
        <f t="shared" si="6"/>
        <v>129</v>
      </c>
      <c r="H51" s="76"/>
      <c r="I51" s="76">
        <f t="shared" si="6"/>
        <v>0</v>
      </c>
      <c r="J51" s="76"/>
      <c r="K51" s="75">
        <f t="shared" si="7"/>
        <v>0</v>
      </c>
      <c r="L51" s="21"/>
      <c r="M51" s="21"/>
      <c r="N51" s="75"/>
    </row>
    <row r="52" spans="1:71" ht="32.25" thickBot="1" x14ac:dyDescent="0.3">
      <c r="A52" s="46" t="s">
        <v>34</v>
      </c>
      <c r="B52" s="47" t="s">
        <v>40</v>
      </c>
      <c r="C52" s="47" t="s">
        <v>10</v>
      </c>
      <c r="D52" s="48" t="s">
        <v>0</v>
      </c>
      <c r="E52" s="63" t="s">
        <v>61</v>
      </c>
      <c r="F52" s="50"/>
      <c r="G52" s="76">
        <f t="shared" si="6"/>
        <v>129</v>
      </c>
      <c r="H52" s="76"/>
      <c r="I52" s="76">
        <f t="shared" si="6"/>
        <v>0</v>
      </c>
      <c r="J52" s="76"/>
      <c r="K52" s="75">
        <f t="shared" si="7"/>
        <v>0</v>
      </c>
      <c r="L52" s="21"/>
      <c r="M52" s="21"/>
      <c r="N52" s="75"/>
    </row>
    <row r="53" spans="1:71" ht="32.25" thickBot="1" x14ac:dyDescent="0.3">
      <c r="A53" s="46" t="s">
        <v>27</v>
      </c>
      <c r="B53" s="83" t="s">
        <v>40</v>
      </c>
      <c r="C53" s="83" t="s">
        <v>10</v>
      </c>
      <c r="D53" s="84" t="s">
        <v>0</v>
      </c>
      <c r="E53" s="63" t="s">
        <v>61</v>
      </c>
      <c r="F53" s="85" t="s">
        <v>28</v>
      </c>
      <c r="G53" s="87">
        <f>SUM(G54)</f>
        <v>129</v>
      </c>
      <c r="H53" s="87"/>
      <c r="I53" s="87">
        <f t="shared" si="6"/>
        <v>0</v>
      </c>
      <c r="J53" s="87"/>
      <c r="K53" s="75">
        <f t="shared" si="7"/>
        <v>0</v>
      </c>
      <c r="L53" s="35" t="e">
        <f>G53-#REF!</f>
        <v>#REF!</v>
      </c>
      <c r="M53" s="14" t="e">
        <f>I53-#REF!</f>
        <v>#REF!</v>
      </c>
      <c r="N53" s="86"/>
    </row>
    <row r="54" spans="1:71" ht="48" thickBot="1" x14ac:dyDescent="0.3">
      <c r="A54" s="46" t="s">
        <v>38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42</v>
      </c>
      <c r="G54" s="76">
        <v>129</v>
      </c>
      <c r="H54" s="76"/>
      <c r="I54" s="76"/>
      <c r="J54" s="76"/>
      <c r="K54" s="75">
        <f>SUM(I54/G54)*100</f>
        <v>0</v>
      </c>
      <c r="L54" s="9"/>
      <c r="M54" s="9"/>
      <c r="N54" s="75"/>
    </row>
    <row r="55" spans="1:71" thickBot="1" x14ac:dyDescent="0.3">
      <c r="A55" s="71" t="s">
        <v>23</v>
      </c>
      <c r="B55" s="61" t="s">
        <v>40</v>
      </c>
      <c r="C55" s="61" t="s">
        <v>10</v>
      </c>
      <c r="D55" s="62" t="s">
        <v>0</v>
      </c>
      <c r="E55" s="63" t="s">
        <v>53</v>
      </c>
      <c r="F55" s="72"/>
      <c r="G55" s="74">
        <f t="shared" ref="G55:I56" si="8">SUM(G56)</f>
        <v>33786</v>
      </c>
      <c r="H55" s="74"/>
      <c r="I55" s="74">
        <f t="shared" si="8"/>
        <v>13869</v>
      </c>
      <c r="J55" s="74"/>
      <c r="K55" s="75">
        <f t="shared" ref="K55:K61" si="9">SUM(I55/G55)*100</f>
        <v>41.049547149706974</v>
      </c>
      <c r="L55" s="11"/>
      <c r="M55" s="11"/>
      <c r="N55" s="73"/>
    </row>
    <row r="56" spans="1:71" ht="32.25" thickBot="1" x14ac:dyDescent="0.3">
      <c r="A56" s="46" t="s">
        <v>32</v>
      </c>
      <c r="B56" s="47" t="s">
        <v>40</v>
      </c>
      <c r="C56" s="47" t="s">
        <v>10</v>
      </c>
      <c r="D56" s="48" t="s">
        <v>0</v>
      </c>
      <c r="E56" s="63" t="s">
        <v>53</v>
      </c>
      <c r="F56" s="50"/>
      <c r="G56" s="76">
        <f t="shared" si="8"/>
        <v>33786</v>
      </c>
      <c r="H56" s="76"/>
      <c r="I56" s="76">
        <f t="shared" si="8"/>
        <v>13869</v>
      </c>
      <c r="J56" s="76"/>
      <c r="K56" s="75">
        <f t="shared" si="9"/>
        <v>41.049547149706974</v>
      </c>
      <c r="L56" s="21"/>
      <c r="M56" s="21"/>
      <c r="N56" s="75"/>
    </row>
    <row r="57" spans="1:71" ht="32.25" thickBot="1" x14ac:dyDescent="0.3">
      <c r="A57" s="46" t="s">
        <v>33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>SUM(G58+G60)</f>
        <v>33786</v>
      </c>
      <c r="H57" s="76"/>
      <c r="I57" s="76">
        <f>SUM(I58+I60)</f>
        <v>13869</v>
      </c>
      <c r="J57" s="76"/>
      <c r="K57" s="75">
        <f t="shared" si="9"/>
        <v>41.049547149706974</v>
      </c>
      <c r="L57" s="21"/>
      <c r="M57" s="21"/>
      <c r="N57" s="75"/>
    </row>
    <row r="58" spans="1:71" ht="95.25" thickBot="1" x14ac:dyDescent="0.3">
      <c r="A58" s="53" t="s">
        <v>25</v>
      </c>
      <c r="B58" s="50" t="s">
        <v>40</v>
      </c>
      <c r="C58" s="47" t="s">
        <v>10</v>
      </c>
      <c r="D58" s="48" t="s">
        <v>0</v>
      </c>
      <c r="E58" s="63" t="s">
        <v>53</v>
      </c>
      <c r="F58" s="50" t="s">
        <v>22</v>
      </c>
      <c r="G58" s="23">
        <f>SUM(G59)</f>
        <v>27072</v>
      </c>
      <c r="H58" s="23"/>
      <c r="I58" s="23">
        <f>SUM(I59)</f>
        <v>11154</v>
      </c>
      <c r="J58" s="23"/>
      <c r="K58" s="75">
        <f t="shared" si="9"/>
        <v>41.201241134751768</v>
      </c>
      <c r="L58" s="29"/>
      <c r="M58" s="11"/>
      <c r="N58" s="22"/>
    </row>
    <row r="59" spans="1:71" ht="32.25" thickBot="1" x14ac:dyDescent="0.3">
      <c r="A59" s="46" t="s">
        <v>37</v>
      </c>
      <c r="B59" s="54" t="s">
        <v>40</v>
      </c>
      <c r="C59" s="54" t="s">
        <v>10</v>
      </c>
      <c r="D59" s="55" t="s">
        <v>0</v>
      </c>
      <c r="E59" s="49" t="s">
        <v>53</v>
      </c>
      <c r="F59" s="57" t="s">
        <v>41</v>
      </c>
      <c r="G59" s="76">
        <f>26907+165</f>
        <v>27072</v>
      </c>
      <c r="H59" s="76"/>
      <c r="I59" s="76">
        <v>11154</v>
      </c>
      <c r="J59" s="76"/>
      <c r="K59" s="75">
        <f t="shared" si="9"/>
        <v>41.201241134751768</v>
      </c>
      <c r="L59" s="24"/>
      <c r="M59" s="18"/>
      <c r="N59" s="75"/>
    </row>
    <row r="60" spans="1:71" ht="32.25" thickBot="1" x14ac:dyDescent="0.3">
      <c r="A60" s="46" t="s">
        <v>27</v>
      </c>
      <c r="B60" s="47" t="s">
        <v>40</v>
      </c>
      <c r="C60" s="47" t="s">
        <v>10</v>
      </c>
      <c r="D60" s="48" t="s">
        <v>0</v>
      </c>
      <c r="E60" s="49" t="s">
        <v>53</v>
      </c>
      <c r="F60" s="50" t="s">
        <v>28</v>
      </c>
      <c r="G60" s="76">
        <f>SUM(G61)</f>
        <v>6714</v>
      </c>
      <c r="H60" s="76"/>
      <c r="I60" s="76">
        <f>SUM(I61)</f>
        <v>2715</v>
      </c>
      <c r="J60" s="76"/>
      <c r="K60" s="75">
        <f t="shared" si="9"/>
        <v>40.437890974083999</v>
      </c>
      <c r="L60" s="24"/>
      <c r="M60" s="18"/>
      <c r="N60" s="75"/>
    </row>
    <row r="61" spans="1:71" ht="48" thickBot="1" x14ac:dyDescent="0.3">
      <c r="A61" s="46" t="s">
        <v>38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42</v>
      </c>
      <c r="G61" s="76">
        <v>6714</v>
      </c>
      <c r="H61" s="76"/>
      <c r="I61" s="76">
        <v>2715</v>
      </c>
      <c r="J61" s="76"/>
      <c r="K61" s="75">
        <f t="shared" si="9"/>
        <v>40.437890974083999</v>
      </c>
      <c r="L61" s="24"/>
      <c r="M61" s="18"/>
      <c r="N61" s="75"/>
    </row>
    <row r="62" spans="1:71" ht="32.25" thickBot="1" x14ac:dyDescent="0.3">
      <c r="A62" s="36" t="s">
        <v>59</v>
      </c>
      <c r="B62" s="43" t="s">
        <v>40</v>
      </c>
      <c r="C62" s="43" t="s">
        <v>10</v>
      </c>
      <c r="D62" s="44" t="s">
        <v>0</v>
      </c>
      <c r="E62" s="39" t="s">
        <v>58</v>
      </c>
      <c r="F62" s="40"/>
      <c r="G62" s="42">
        <f>SUM(G63)</f>
        <v>153</v>
      </c>
      <c r="H62" s="42"/>
      <c r="I62" s="42">
        <f>SUM(I63)</f>
        <v>13</v>
      </c>
      <c r="J62" s="42"/>
      <c r="K62" s="41">
        <f>SUM(I62/G62)*100</f>
        <v>8.4967320261437909</v>
      </c>
      <c r="L62" s="98"/>
      <c r="M62" s="19"/>
      <c r="N62" s="41"/>
    </row>
    <row r="63" spans="1:71" ht="32.25" thickBot="1" x14ac:dyDescent="0.3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58</v>
      </c>
      <c r="F63" s="50" t="s">
        <v>28</v>
      </c>
      <c r="G63" s="76">
        <f>SUM(G64)</f>
        <v>153</v>
      </c>
      <c r="H63" s="76"/>
      <c r="I63" s="76">
        <f>SUM(I64)</f>
        <v>13</v>
      </c>
      <c r="J63" s="76"/>
      <c r="K63" s="75">
        <f t="shared" ref="K63" si="10">SUM(I63/G63)*100</f>
        <v>8.4967320261437909</v>
      </c>
      <c r="L63" s="30" t="e">
        <f>G63-#REF!</f>
        <v>#REF!</v>
      </c>
      <c r="M63" s="18" t="e">
        <f>I63-#REF!</f>
        <v>#REF!</v>
      </c>
      <c r="N63" s="75"/>
    </row>
    <row r="64" spans="1:71" ht="48" thickBot="1" x14ac:dyDescent="0.3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42</v>
      </c>
      <c r="G64" s="76">
        <v>153</v>
      </c>
      <c r="H64" s="76"/>
      <c r="I64" s="76">
        <v>13</v>
      </c>
      <c r="J64" s="76"/>
      <c r="K64" s="75">
        <f>SUM(I64/G64)*100</f>
        <v>8.4967320261437909</v>
      </c>
      <c r="L64" s="31"/>
      <c r="M64" s="18"/>
      <c r="N64" s="75"/>
      <c r="AS64" s="91"/>
      <c r="AT64" s="91"/>
      <c r="AU64" s="91"/>
      <c r="AV64" s="91"/>
      <c r="AW64" s="91"/>
      <c r="AZ64" s="91"/>
      <c r="BA64" s="91"/>
      <c r="BB64" s="91"/>
      <c r="BC64" s="91"/>
      <c r="BF64" s="91"/>
      <c r="BG64" s="91"/>
      <c r="BH64" s="91"/>
      <c r="BI64" s="91"/>
      <c r="BL64" s="91"/>
      <c r="BM64" s="91"/>
      <c r="BN64" s="91"/>
      <c r="BO64" s="91"/>
      <c r="BR64" s="9"/>
      <c r="BS64" s="9"/>
    </row>
    <row r="65" spans="1:71" x14ac:dyDescent="0.25">
      <c r="G65" s="89"/>
      <c r="H65" s="89"/>
      <c r="I65" s="1"/>
      <c r="J65" s="90"/>
      <c r="K65" s="9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I66" s="9"/>
      <c r="J66" s="9"/>
      <c r="K66" s="9"/>
    </row>
    <row r="67" spans="1:71" ht="30.75" customHeight="1" x14ac:dyDescent="0.3">
      <c r="A67" s="101"/>
      <c r="B67" s="99"/>
      <c r="C67" s="99"/>
      <c r="D67" s="99"/>
      <c r="E67" s="99"/>
      <c r="F67" s="99"/>
      <c r="G67" s="99"/>
      <c r="H67" s="99"/>
      <c r="I67" s="100"/>
      <c r="J67" s="102"/>
      <c r="K67" s="9"/>
    </row>
    <row r="68" spans="1:71" x14ac:dyDescent="0.25">
      <c r="I68" s="9"/>
      <c r="J68" s="103"/>
      <c r="K68" s="9"/>
    </row>
    <row r="69" spans="1:71" ht="33.75" customHeight="1" x14ac:dyDescent="0.3">
      <c r="A69" s="101"/>
      <c r="B69" s="99"/>
      <c r="C69" s="99"/>
      <c r="D69" s="99"/>
      <c r="E69" s="99"/>
      <c r="F69" s="99"/>
      <c r="G69" s="99"/>
      <c r="H69" s="99"/>
      <c r="I69" s="100"/>
      <c r="J69" s="102"/>
      <c r="K69" s="9"/>
    </row>
    <row r="70" spans="1:71" x14ac:dyDescent="0.25">
      <c r="I70" s="9"/>
      <c r="J70" s="9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</sheetData>
  <mergeCells count="23"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  <mergeCell ref="L12:L14"/>
    <mergeCell ref="M12:M14"/>
    <mergeCell ref="I10:J11"/>
    <mergeCell ref="G12:G13"/>
    <mergeCell ref="H12:H13"/>
    <mergeCell ref="I12:I13"/>
    <mergeCell ref="J12:J13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2017г.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2017-10-11T10:37:24Z</cp:lastPrinted>
  <dcterms:created xsi:type="dcterms:W3CDTF">2007-01-25T06:11:58Z</dcterms:created>
  <dcterms:modified xsi:type="dcterms:W3CDTF">2020-02-07T10:57:48Z</dcterms:modified>
</cp:coreProperties>
</file>